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ARQUIVOS\Planejamento\2. PROJETOS\1. Executivo\5. EVELIN MONTAGNA\19 - Asfalto São João\2. Planilha Orçamentária\"/>
    </mc:Choice>
  </mc:AlternateContent>
  <bookViews>
    <workbookView xWindow="0" yWindow="0" windowWidth="16380" windowHeight="8190" tabRatio="974" firstSheet="1" activeTab="1"/>
  </bookViews>
  <sheets>
    <sheet name="MC - Terrap._Pav." sheetId="1" r:id="rId1"/>
    <sheet name="MC - Transporte" sheetId="2" r:id="rId2"/>
    <sheet name="MC - Sinalização" sheetId="3" r:id="rId3"/>
    <sheet name="MC - Piso Tátil" sheetId="4" r:id="rId4"/>
    <sheet name="Orç mat x transp" sheetId="5" r:id="rId5"/>
    <sheet name="RESUMO" sheetId="6" r:id="rId6"/>
    <sheet name="ORÇAMENTO" sheetId="7" r:id="rId7"/>
    <sheet name="BDI " sheetId="8" r:id="rId8"/>
    <sheet name="QCI" sheetId="9" r:id="rId9"/>
    <sheet name="CRONOGRAMA" sheetId="10" r:id="rId10"/>
    <sheet name="sinapi_ins" sheetId="11" r:id="rId11"/>
    <sheet name="sinapi_serv" sheetId="12" r:id="rId12"/>
    <sheet name="COMP. SINALIZAÇÃO" sheetId="13" r:id="rId13"/>
    <sheet name="COMP. PISO_TÁTIL" sheetId="14" r:id="rId14"/>
    <sheet name="COMP. ADM" sheetId="15" r:id="rId15"/>
    <sheet name="COMP. MOB_DESM" sheetId="16" r:id="rId16"/>
    <sheet name="COMP. IMPRIM" sheetId="17" r:id="rId17"/>
    <sheet name="COMP. TSD" sheetId="18" r:id="rId18"/>
    <sheet name="COMPOSIÇÕES_V" sheetId="19" state="hidden" r:id="rId19"/>
    <sheet name="BDI DIF" sheetId="20" state="hidden" r:id="rId20"/>
    <sheet name="ENCARGOS SOCIAIS" sheetId="21" state="hidden" r:id="rId21"/>
  </sheets>
  <externalReferences>
    <externalReference r:id="rId22"/>
    <externalReference r:id="rId23"/>
    <externalReference r:id="rId24"/>
    <externalReference r:id="rId25"/>
  </externalReferences>
  <definedNames>
    <definedName name="__123Graph_A">[1]aux!$I$28:$M$28</definedName>
    <definedName name="__123Graph_AGraph1">[1]aux!$I$6:$M$6</definedName>
    <definedName name="__123Graph_AGraph10">[1]aux!$I$24:$M$24</definedName>
    <definedName name="__123Graph_AGraph11">[1]aux!$I$26:$M$26</definedName>
    <definedName name="__123Graph_AGraph12">[1]aux!$I$28:$M$28</definedName>
    <definedName name="__123Graph_AGraph2">[1]aux!$I$8:$M$8</definedName>
    <definedName name="__123Graph_AGraph3">[1]aux!$I$10:$M$10</definedName>
    <definedName name="__123Graph_AGraph4">[1]aux!$I$12:$M$12</definedName>
    <definedName name="__123Graph_AGraph5">[1]aux!$I$14:$M$14</definedName>
    <definedName name="__123Graph_AGraph6">[1]aux!$I$16:$M$16</definedName>
    <definedName name="__123Graph_AGraph7">[1]aux!$I$18:$M$18</definedName>
    <definedName name="__123Graph_AGraph8">[1]aux!$I$20:$M$20</definedName>
    <definedName name="__123Graph_AGraph9">[1]aux!$I$22:$M$22</definedName>
    <definedName name="__123Graph_B">[1]aux!$B$28:$F$28</definedName>
    <definedName name="__123Graph_BGraph1">[1]aux!$B$6:$F$6</definedName>
    <definedName name="__123Graph_BGraph10">[1]aux!$B$24:$F$24</definedName>
    <definedName name="__123Graph_BGraph11">[1]aux!$B$26:$F$26</definedName>
    <definedName name="__123Graph_BGraph12">[1]aux!$B$28:$F$28</definedName>
    <definedName name="__123Graph_BGraph2">[1]aux!$B$8:$F$8</definedName>
    <definedName name="__123Graph_BGraph3">[1]aux!$B$10:$F$10</definedName>
    <definedName name="__123Graph_BGraph4">[1]aux!$B$12:$F$12</definedName>
    <definedName name="__123Graph_BGraph5">[1]aux!$B$14:$F$14</definedName>
    <definedName name="__123Graph_BGraph6">[1]aux!$B$16:$F$16</definedName>
    <definedName name="__123Graph_BGraph7">[1]aux!$B$18:$F$18</definedName>
    <definedName name="__123Graph_BGraph8">[1]aux!$B$20:$F$20</definedName>
    <definedName name="__123Graph_BGraph9">[1]aux!$B$22:$F$22</definedName>
    <definedName name="__123Graph_X">[1]aux!$B$29:$F$29</definedName>
    <definedName name="__123Graph_XGraph1">[1]aux!$B$7:$F$7</definedName>
    <definedName name="__123Graph_XGraph10">[1]aux!$B$25:$F$25</definedName>
    <definedName name="__123Graph_XGraph11">[1]aux!$B$27:$F$27</definedName>
    <definedName name="__123Graph_XGraph12">[1]aux!$B$29:$F$29</definedName>
    <definedName name="__123Graph_XGraph2">[1]aux!$B$9:$F$9</definedName>
    <definedName name="__123Graph_XGraph3">[1]aux!$B$11:$F$11</definedName>
    <definedName name="__123Graph_XGraph4">[1]aux!$B$13:$F$13</definedName>
    <definedName name="__123Graph_XGraph5">[1]aux!$B$15:$F$15</definedName>
    <definedName name="__123Graph_XGraph6">[1]aux!$B$17:$F$17</definedName>
    <definedName name="__123Graph_XGraph7">[1]aux!$B$19:$F$19</definedName>
    <definedName name="__123Graph_XGraph8">[1]aux!$B$21:$F$21</definedName>
    <definedName name="__123Graph_XGraph9">[1]aux!$B$23:$F$23</definedName>
    <definedName name="_xlnm._FilterDatabase" localSheetId="11" hidden="1">sinapi_serv!$A$1:$F$6406</definedName>
    <definedName name="_xlnm._FilterDatabase">[2]Orçamento!$A$13:$H$24</definedName>
    <definedName name="_Order1">255</definedName>
    <definedName name="_Order2">255</definedName>
    <definedName name="ant">{#N/A,#N/A,FALSE,"MO (2)"}</definedName>
    <definedName name="ant_1">{#N/A,#N/A,FALSE,"MO (2)"}</definedName>
    <definedName name="_xlnm.Print_Area" localSheetId="7">'BDI '!$E$4:$L$44</definedName>
    <definedName name="_xlnm.Print_Area" localSheetId="19">'BDI DIF'!$E$4:$L$45</definedName>
    <definedName name="_xlnm.Print_Area" localSheetId="14">'COMP. ADM'!$B$2:$G$30</definedName>
    <definedName name="_xlnm.Print_Area" localSheetId="16">'COMP. IMPRIM'!$B$2:$H$32</definedName>
    <definedName name="_xlnm.Print_Area" localSheetId="15">'COMP. MOB_DESM'!$B$2:$L$54</definedName>
    <definedName name="_xlnm.Print_Area" localSheetId="13">'COMP. PISO_TÁTIL'!$B$2:$H$33</definedName>
    <definedName name="_xlnm.Print_Area" localSheetId="12">'COMP. SINALIZAÇÃO'!$B$2:$H$42</definedName>
    <definedName name="_xlnm.Print_Area" localSheetId="17">'COMP. TSD'!$B$2:$H$40</definedName>
    <definedName name="_xlnm.Print_Area" localSheetId="9">CRONOGRAMA!$B$2:$K$36</definedName>
    <definedName name="_xlnm.Print_Area" localSheetId="20">'ENCARGOS SOCIAIS'!$C$2:$H$46</definedName>
    <definedName name="_xlnm.Print_Area" localSheetId="6">ORÇAMENTO!$C$4:$J$62</definedName>
    <definedName name="_xlnm.Print_Area" localSheetId="8">QCI!$B$2:$I$32</definedName>
    <definedName name="_xlnm.Print_Area" localSheetId="5">RESUMO!$B$2:$I$32</definedName>
    <definedName name="_xlnm.Print_Area" localSheetId="11">sinapi_serv!$B$1:$E$9245</definedName>
    <definedName name="Cron">{#N/A,#N/A,FALSE,"MO (2)"}</definedName>
    <definedName name="Cron_1">{#N/A,#N/A,FALSE,"MO (2)"}</definedName>
    <definedName name="d" localSheetId="16">'COMP. IMPRIM'!$2:$10</definedName>
    <definedName name="DAS">{#N/A,#N/A,FALSE,"MO (2)"}</definedName>
    <definedName name="DAS_1">{#N/A,#N/A,FALSE,"MO (2)"}</definedName>
    <definedName name="DDDDE">{#N/A,#N/A,FALSE,"MO (2)"}</definedName>
    <definedName name="DDDDE_1">{#N/A,#N/A,FALSE,"MO (2)"}</definedName>
    <definedName name="edefegeh">{#N/A,#N/A,FALSE,"MO (2)"}</definedName>
    <definedName name="edefegeh_1">{#N/A,#N/A,FALSE,"MO (2)"}</definedName>
    <definedName name="eng.">{#N/A,#N/A,FALSE,"MO (2)"}</definedName>
    <definedName name="eng._1">{#N/A,#N/A,FALSE,"MO (2)"}</definedName>
    <definedName name="ENGENHARIA">{#N/A,#N/A,FALSE,"MO (2)"}</definedName>
    <definedName name="ENGENHARIA_1">{#N/A,#N/A,FALSE,"MO (2)"}</definedName>
    <definedName name="EU">{#N/A,#N/A,FALSE,"MO (2)"}</definedName>
    <definedName name="EU_1">{#N/A,#N/A,FALSE,"MO (2)"}</definedName>
    <definedName name="f" localSheetId="15">'COMP. MOB_DESM'!$2:$9</definedName>
    <definedName name="ffg">{#N/A,#N/A,FALSE,"MO (2)"}</definedName>
    <definedName name="ffg_1">{#N/A,#N/A,FALSE,"MO (2)"}</definedName>
    <definedName name="fghji">{#N/A,#N/A,FALSE,"MO (2)"}</definedName>
    <definedName name="fghji_1">{#N/A,#N/A,FALSE,"MO (2)"}</definedName>
    <definedName name="g" localSheetId="13">'COMP. PISO_TÁTIL'!$2:$10</definedName>
    <definedName name="gfgh">{#N/A,#N/A,FALSE,"MO (2)"}</definedName>
    <definedName name="gfgh_1">{#N/A,#N/A,FALSE,"MO (2)"}</definedName>
    <definedName name="h" localSheetId="12">'COMP. SINALIZAÇÃO'!$2:$12</definedName>
    <definedName name="hbet" localSheetId="16">'COMP. IMPRIM'!$2:$11</definedName>
    <definedName name="hbr" localSheetId="15">'COMP. MOB_DESM'!$2:$10</definedName>
    <definedName name="hr" localSheetId="8">QCI!$2:$6</definedName>
    <definedName name="hr" localSheetId="5">RESUMO!$2:$6</definedName>
    <definedName name="hyj" localSheetId="12">'COMP. SINALIZAÇÃO'!$2:$13</definedName>
    <definedName name="j" localSheetId="17">'COMP. TSD'!$2:$12</definedName>
    <definedName name="jkhjkjkg">{#N/A,#N/A,FALSE,"MO (2)"}</definedName>
    <definedName name="jkhjkjkg_1">{#N/A,#N/A,FALSE,"MO (2)"}</definedName>
    <definedName name="jyr" localSheetId="17">'COMP. TSD'!$2:$13</definedName>
    <definedName name="k" localSheetId="6">ORÇAMENTO!$4:$13</definedName>
    <definedName name="kg" localSheetId="14">'COMP. ADM'!$2:$11</definedName>
    <definedName name="med">{#N/A,#N/A,FALSE,"MO (2)"}</definedName>
    <definedName name="med_1">{#N/A,#N/A,FALSE,"MO (2)"}</definedName>
    <definedName name="Print_Area_0" localSheetId="9">CRONOGRAMA!$B$2:$K$43</definedName>
    <definedName name="Print_Area_0" localSheetId="6">ORÇAMENTO!$B$1:$J$62</definedName>
    <definedName name="Print_Area_0_0" localSheetId="14">'COMP. ADM'!$B$2:$G$19</definedName>
    <definedName name="Print_Area_0_0" localSheetId="16">'COMP. IMPRIM'!$B$2:$H$23</definedName>
    <definedName name="Print_Area_0_0" localSheetId="15">'COMP. MOB_DESM'!$B$2:$L$27</definedName>
    <definedName name="Print_Area_0_0" localSheetId="13">'COMP. PISO_TÁTIL'!$B$2:$H$23</definedName>
    <definedName name="Print_Area_0_0" localSheetId="12">'COMP. SINALIZAÇÃO'!$B$2:$H$32</definedName>
    <definedName name="Print_Area_0_0" localSheetId="17">'COMP. TSD'!$B$2:$H$32</definedName>
    <definedName name="Print_Titles_0" localSheetId="14">'COMP. ADM'!$2:$11</definedName>
    <definedName name="Print_Titles_0" localSheetId="16">'COMP. IMPRIM'!$2:$11</definedName>
    <definedName name="Print_Titles_0" localSheetId="15">'COMP. MOB_DESM'!$2:$10</definedName>
    <definedName name="Print_Titles_0" localSheetId="13">'COMP. PISO_TÁTIL'!$2:$11</definedName>
    <definedName name="Print_Titles_0" localSheetId="12">'COMP. SINALIZAÇÃO'!$2:$13</definedName>
    <definedName name="Print_Titles_0" localSheetId="17">'COMP. TSD'!$2:$13</definedName>
    <definedName name="Print_Titles_0" localSheetId="6">ORÇAMENTO!$4:$14</definedName>
    <definedName name="Print_Titles_0" localSheetId="8">QCI!$2:$6</definedName>
    <definedName name="Print_Titles_0" localSheetId="5">RESUMO!$2:$6</definedName>
    <definedName name="Print_Titles_0_0" localSheetId="14">'COMP. ADM'!$2:$11</definedName>
    <definedName name="Print_Titles_0_0" localSheetId="16">'COMP. IMPRIM'!$2:$11</definedName>
    <definedName name="Print_Titles_0_0" localSheetId="15">'COMP. MOB_DESM'!$2:$10</definedName>
    <definedName name="Print_Titles_0_0" localSheetId="13">'COMP. PISO_TÁTIL'!$2:$11</definedName>
    <definedName name="Print_Titles_0_0" localSheetId="12">'COMP. SINALIZAÇÃO'!$2:$13</definedName>
    <definedName name="Print_Titles_0_0" localSheetId="17">'COMP. TSD'!$2:$13</definedName>
    <definedName name="Print_Titles_0_0" localSheetId="6">ORÇAMENTO!$4:$13</definedName>
    <definedName name="Print_Titles_0_0" localSheetId="8">QCI!$2:$6</definedName>
    <definedName name="Print_Titles_0_0" localSheetId="5">RESUMO!$2:$6</definedName>
    <definedName name="Print_Titles_0_0_0" localSheetId="14">'COMP. ADM'!$2:$11</definedName>
    <definedName name="Print_Titles_0_0_0" localSheetId="16">'COMP. IMPRIM'!$2:$11</definedName>
    <definedName name="Print_Titles_0_0_0" localSheetId="15">'COMP. MOB_DESM'!$2:$10</definedName>
    <definedName name="Print_Titles_0_0_0" localSheetId="13">'COMP. PISO_TÁTIL'!$2:$11</definedName>
    <definedName name="Print_Titles_0_0_0" localSheetId="12">'COMP. SINALIZAÇÃO'!$2:$13</definedName>
    <definedName name="Print_Titles_0_0_0" localSheetId="17">'COMP. TSD'!$2:$13</definedName>
    <definedName name="Print_Titles_0_0_0" localSheetId="6">ORÇAMENTO!$4:$13</definedName>
    <definedName name="Print_Titles_0_0_0" localSheetId="8">QCI!$2:$6</definedName>
    <definedName name="Print_Titles_0_0_0" localSheetId="5">RESUMO!$2:$6</definedName>
    <definedName name="Print_Titles_0_0_0_0" localSheetId="14">'COMP. ADM'!$2:$11</definedName>
    <definedName name="Print_Titles_0_0_0_0" localSheetId="16">'COMP. IMPRIM'!$2:$11</definedName>
    <definedName name="Print_Titles_0_0_0_0" localSheetId="15">'COMP. MOB_DESM'!$2:$10</definedName>
    <definedName name="Print_Titles_0_0_0_0" localSheetId="13">'COMP. PISO_TÁTIL'!$2:$11</definedName>
    <definedName name="Print_Titles_0_0_0_0" localSheetId="12">'COMP. SINALIZAÇÃO'!$2:$13</definedName>
    <definedName name="Print_Titles_0_0_0_0" localSheetId="17">'COMP. TSD'!$2:$13</definedName>
    <definedName name="Print_Titles_0_0_0_0" localSheetId="6">ORÇAMENTO!$4:$13</definedName>
    <definedName name="Print_Titles_0_0_0_0" localSheetId="8">QCI!$2:$6</definedName>
    <definedName name="Print_Titles_0_0_0_0" localSheetId="5">RESUMO!$2:$6</definedName>
    <definedName name="Print_Titles_0_0_0_0_0" localSheetId="14">'COMP. ADM'!$2:$11</definedName>
    <definedName name="Print_Titles_0_0_0_0_0" localSheetId="16">'COMP. IMPRIM'!$2:$11</definedName>
    <definedName name="Print_Titles_0_0_0_0_0" localSheetId="15">'COMP. MOB_DESM'!$2:$10</definedName>
    <definedName name="Print_Titles_0_0_0_0_0" localSheetId="13">'COMP. PISO_TÁTIL'!$2:$11</definedName>
    <definedName name="Print_Titles_0_0_0_0_0" localSheetId="12">'COMP. SINALIZAÇÃO'!$2:$13</definedName>
    <definedName name="Print_Titles_0_0_0_0_0" localSheetId="17">'COMP. TSD'!$2:$13</definedName>
    <definedName name="Print_Titles_0_0_0_0_0" localSheetId="6">ORÇAMENTO!$4:$13</definedName>
    <definedName name="Print_Titles_0_0_0_0_0" localSheetId="8">QCI!$2:$6</definedName>
    <definedName name="Print_Titles_0_0_0_0_0" localSheetId="5">RESUMO!$2:$6</definedName>
    <definedName name="Print_Titles_0_0_0_0_0_0" localSheetId="14">'COMP. ADM'!$2:$11</definedName>
    <definedName name="Print_Titles_0_0_0_0_0_0" localSheetId="16">'COMP. IMPRIM'!$2:$11</definedName>
    <definedName name="Print_Titles_0_0_0_0_0_0" localSheetId="15">'COMP. MOB_DESM'!$2:$10</definedName>
    <definedName name="Print_Titles_0_0_0_0_0_0" localSheetId="13">'COMP. PISO_TÁTIL'!$2:$11</definedName>
    <definedName name="Print_Titles_0_0_0_0_0_0" localSheetId="12">'COMP. SINALIZAÇÃO'!$2:$13</definedName>
    <definedName name="Print_Titles_0_0_0_0_0_0" localSheetId="17">'COMP. TSD'!$2:$13</definedName>
    <definedName name="Print_Titles_0_0_0_0_0_0" localSheetId="6">ORÇAMENTO!$4:$13</definedName>
    <definedName name="Print_Titles_0_0_0_0_0_0" localSheetId="8">QCI!$2:$6</definedName>
    <definedName name="Print_Titles_0_0_0_0_0_0" localSheetId="5">RESUMO!$2:$6</definedName>
    <definedName name="Print_Titles_0_0_0_0_0_0_0" localSheetId="14">'COMP. ADM'!$2:$11</definedName>
    <definedName name="Print_Titles_0_0_0_0_0_0_0" localSheetId="16">'COMP. IMPRIM'!$2:$11</definedName>
    <definedName name="Print_Titles_0_0_0_0_0_0_0" localSheetId="15">'COMP. MOB_DESM'!$2:$10</definedName>
    <definedName name="Print_Titles_0_0_0_0_0_0_0" localSheetId="13">'COMP. PISO_TÁTIL'!$2:$11</definedName>
    <definedName name="Print_Titles_0_0_0_0_0_0_0" localSheetId="12">'COMP. SINALIZAÇÃO'!$2:$13</definedName>
    <definedName name="Print_Titles_0_0_0_0_0_0_0" localSheetId="17">'COMP. TSD'!$2:$13</definedName>
    <definedName name="Print_Titles_0_0_0_0_0_0_0" localSheetId="6">ORÇAMENTO!$4:$13</definedName>
    <definedName name="Print_Titles_0_0_0_0_0_0_0" localSheetId="8">QCI!$2:$6</definedName>
    <definedName name="Print_Titles_0_0_0_0_0_0_0" localSheetId="5">RESUMO!$2:$6</definedName>
    <definedName name="Print_Titles_0_0_0_0_0_0_0_0" localSheetId="14">'COMP. ADM'!$2:$11</definedName>
    <definedName name="Print_Titles_0_0_0_0_0_0_0_0" localSheetId="16">'COMP. IMPRIM'!$2:$11</definedName>
    <definedName name="Print_Titles_0_0_0_0_0_0_0_0" localSheetId="15">'COMP. MOB_DESM'!$2:$10</definedName>
    <definedName name="Print_Titles_0_0_0_0_0_0_0_0" localSheetId="13">'COMP. PISO_TÁTIL'!$2:$11</definedName>
    <definedName name="Print_Titles_0_0_0_0_0_0_0_0" localSheetId="12">'COMP. SINALIZAÇÃO'!$2:$13</definedName>
    <definedName name="Print_Titles_0_0_0_0_0_0_0_0" localSheetId="17">'COMP. TSD'!$2:$13</definedName>
    <definedName name="Print_Titles_0_0_0_0_0_0_0_0" localSheetId="6">ORÇAMENTO!$4:$13</definedName>
    <definedName name="Print_Titles_0_0_0_0_0_0_0_0" localSheetId="8">QCI!$2:$6</definedName>
    <definedName name="Print_Titles_0_0_0_0_0_0_0_0" localSheetId="5">RESUMO!$2:$6</definedName>
    <definedName name="Print_Titles_0_0_0_0_0_0_0_0_0" localSheetId="14">'COMP. ADM'!$2:$11</definedName>
    <definedName name="Print_Titles_0_0_0_0_0_0_0_0_0" localSheetId="16">'COMP. IMPRIM'!$2:$11</definedName>
    <definedName name="Print_Titles_0_0_0_0_0_0_0_0_0" localSheetId="15">'COMP. MOB_DESM'!$2:$10</definedName>
    <definedName name="Print_Titles_0_0_0_0_0_0_0_0_0" localSheetId="13">'COMP. PISO_TÁTIL'!$2:$11</definedName>
    <definedName name="Print_Titles_0_0_0_0_0_0_0_0_0" localSheetId="12">'COMP. SINALIZAÇÃO'!$2:$13</definedName>
    <definedName name="Print_Titles_0_0_0_0_0_0_0_0_0" localSheetId="17">'COMP. TSD'!$2:$13</definedName>
    <definedName name="Print_Titles_0_0_0_0_0_0_0_0_0" localSheetId="6">ORÇAMENTO!$4:$13</definedName>
    <definedName name="Print_Titles_0_0_0_0_0_0_0_0_0" localSheetId="8">QCI!$2:$6</definedName>
    <definedName name="Print_Titles_0_0_0_0_0_0_0_0_0" localSheetId="5">RESUMO!$2:$6</definedName>
    <definedName name="Print_Titles_0_0_0_0_0_0_0_0_0_0" localSheetId="14">'COMP. ADM'!$2:$11</definedName>
    <definedName name="Print_Titles_0_0_0_0_0_0_0_0_0_0" localSheetId="16">'COMP. IMPRIM'!$2:$11</definedName>
    <definedName name="Print_Titles_0_0_0_0_0_0_0_0_0_0" localSheetId="15">'COMP. MOB_DESM'!$2:$10</definedName>
    <definedName name="Print_Titles_0_0_0_0_0_0_0_0_0_0" localSheetId="13">'COMP. PISO_TÁTIL'!$2:$11</definedName>
    <definedName name="Print_Titles_0_0_0_0_0_0_0_0_0_0" localSheetId="12">'COMP. SINALIZAÇÃO'!$2:$13</definedName>
    <definedName name="Print_Titles_0_0_0_0_0_0_0_0_0_0" localSheetId="17">'COMP. TSD'!$2:$13</definedName>
    <definedName name="Print_Titles_0_0_0_0_0_0_0_0_0_0" localSheetId="6">ORÇAMENTO!$4:$13</definedName>
    <definedName name="Print_Titles_0_0_0_0_0_0_0_0_0_0" localSheetId="8">QCI!$2:$6</definedName>
    <definedName name="Print_Titles_0_0_0_0_0_0_0_0_0_0" localSheetId="5">RESUMO!$2:$6</definedName>
    <definedName name="Print_Titles_0_0_0_0_0_0_0_0_0_0_0" localSheetId="14">'COMP. ADM'!$2:$11</definedName>
    <definedName name="Print_Titles_0_0_0_0_0_0_0_0_0_0_0" localSheetId="16">'COMP. IMPRIM'!$2:$11</definedName>
    <definedName name="Print_Titles_0_0_0_0_0_0_0_0_0_0_0" localSheetId="15">'COMP. MOB_DESM'!$2:$10</definedName>
    <definedName name="Print_Titles_0_0_0_0_0_0_0_0_0_0_0" localSheetId="13">'COMP. PISO_TÁTIL'!$2:$11</definedName>
    <definedName name="Print_Titles_0_0_0_0_0_0_0_0_0_0_0" localSheetId="12">'COMP. SINALIZAÇÃO'!$2:$13</definedName>
    <definedName name="Print_Titles_0_0_0_0_0_0_0_0_0_0_0" localSheetId="17">'COMP. TSD'!$2:$13</definedName>
    <definedName name="Print_Titles_0_0_0_0_0_0_0_0_0_0_0" localSheetId="6">ORÇAMENTO!$4:$13</definedName>
    <definedName name="Print_Titles_0_0_0_0_0_0_0_0_0_0_0" localSheetId="8">QCI!$2:$6</definedName>
    <definedName name="Print_Titles_0_0_0_0_0_0_0_0_0_0_0" localSheetId="5">RESUMO!$2:$6</definedName>
    <definedName name="Print_Titles_0_0_0_0_0_0_0_0_0_0_0_0" localSheetId="14">'COMP. ADM'!$2:$11</definedName>
    <definedName name="Print_Titles_0_0_0_0_0_0_0_0_0_0_0_0" localSheetId="16">'COMP. IMPRIM'!$2:$11</definedName>
    <definedName name="Print_Titles_0_0_0_0_0_0_0_0_0_0_0_0" localSheetId="15">'COMP. MOB_DESM'!$2:$10</definedName>
    <definedName name="Print_Titles_0_0_0_0_0_0_0_0_0_0_0_0" localSheetId="13">'COMP. PISO_TÁTIL'!$2:$11</definedName>
    <definedName name="Print_Titles_0_0_0_0_0_0_0_0_0_0_0_0" localSheetId="12">'COMP. SINALIZAÇÃO'!$2:$13</definedName>
    <definedName name="Print_Titles_0_0_0_0_0_0_0_0_0_0_0_0" localSheetId="17">'COMP. TSD'!$2:$13</definedName>
    <definedName name="Print_Titles_0_0_0_0_0_0_0_0_0_0_0_0" localSheetId="6">ORÇAMENTO!$4:$13</definedName>
    <definedName name="Print_Titles_0_0_0_0_0_0_0_0_0_0_0_0" localSheetId="8">QCI!$2:$6</definedName>
    <definedName name="Print_Titles_0_0_0_0_0_0_0_0_0_0_0_0" localSheetId="5">RESUMO!$2:$6</definedName>
    <definedName name="Print_Titles_0_0_0_0_0_0_0_0_0_0_0_0_0" localSheetId="14">'COMP. ADM'!$2:$11</definedName>
    <definedName name="Print_Titles_0_0_0_0_0_0_0_0_0_0_0_0_0" localSheetId="16">'COMP. IMPRIM'!$2:$11</definedName>
    <definedName name="Print_Titles_0_0_0_0_0_0_0_0_0_0_0_0_0" localSheetId="15">'COMP. MOB_DESM'!$2:$10</definedName>
    <definedName name="Print_Titles_0_0_0_0_0_0_0_0_0_0_0_0_0" localSheetId="13">'COMP. PISO_TÁTIL'!$2:$11</definedName>
    <definedName name="Print_Titles_0_0_0_0_0_0_0_0_0_0_0_0_0" localSheetId="12">'COMP. SINALIZAÇÃO'!$2:$13</definedName>
    <definedName name="Print_Titles_0_0_0_0_0_0_0_0_0_0_0_0_0" localSheetId="17">'COMP. TSD'!$2:$13</definedName>
    <definedName name="Print_Titles_0_0_0_0_0_0_0_0_0_0_0_0_0" localSheetId="6">ORÇAMENTO!$4:$13</definedName>
    <definedName name="Print_Titles_0_0_0_0_0_0_0_0_0_0_0_0_0" localSheetId="8">QCI!$2:$6</definedName>
    <definedName name="Print_Titles_0_0_0_0_0_0_0_0_0_0_0_0_0" localSheetId="5">RESUMO!$2:$6</definedName>
    <definedName name="Print_Titles_0_0_0_0_0_0_0_0_0_0_0_0_0_0" localSheetId="14">'COMP. ADM'!$2:$11</definedName>
    <definedName name="Print_Titles_0_0_0_0_0_0_0_0_0_0_0_0_0_0" localSheetId="16">'COMP. IMPRIM'!$2:$11</definedName>
    <definedName name="Print_Titles_0_0_0_0_0_0_0_0_0_0_0_0_0_0" localSheetId="15">'COMP. MOB_DESM'!$2:$10</definedName>
    <definedName name="Print_Titles_0_0_0_0_0_0_0_0_0_0_0_0_0_0" localSheetId="13">'COMP. PISO_TÁTIL'!$2:$11</definedName>
    <definedName name="Print_Titles_0_0_0_0_0_0_0_0_0_0_0_0_0_0" localSheetId="12">'COMP. SINALIZAÇÃO'!$2:$13</definedName>
    <definedName name="Print_Titles_0_0_0_0_0_0_0_0_0_0_0_0_0_0" localSheetId="17">'COMP. TSD'!$2:$13</definedName>
    <definedName name="Print_Titles_0_0_0_0_0_0_0_0_0_0_0_0_0_0" localSheetId="6">ORÇAMENTO!$4:$13</definedName>
    <definedName name="Print_Titles_0_0_0_0_0_0_0_0_0_0_0_0_0_0" localSheetId="8">QCI!$2:$6</definedName>
    <definedName name="Print_Titles_0_0_0_0_0_0_0_0_0_0_0_0_0_0" localSheetId="5">RESUMO!$2:$6</definedName>
    <definedName name="Print_Titles_0_0_0_0_0_0_0_0_0_0_0_0_0_0_0" localSheetId="14">'COMP. ADM'!$2:$11</definedName>
    <definedName name="Print_Titles_0_0_0_0_0_0_0_0_0_0_0_0_0_0_0" localSheetId="16">'COMP. IMPRIM'!$2:$11</definedName>
    <definedName name="Print_Titles_0_0_0_0_0_0_0_0_0_0_0_0_0_0_0" localSheetId="15">'COMP. MOB_DESM'!$2:$10</definedName>
    <definedName name="Print_Titles_0_0_0_0_0_0_0_0_0_0_0_0_0_0_0" localSheetId="13">'COMP. PISO_TÁTIL'!$2:$11</definedName>
    <definedName name="Print_Titles_0_0_0_0_0_0_0_0_0_0_0_0_0_0_0" localSheetId="12">'COMP. SINALIZAÇÃO'!$2:$13</definedName>
    <definedName name="Print_Titles_0_0_0_0_0_0_0_0_0_0_0_0_0_0_0" localSheetId="17">'COMP. TSD'!$2:$13</definedName>
    <definedName name="Print_Titles_0_0_0_0_0_0_0_0_0_0_0_0_0_0_0" localSheetId="6">ORÇAMENTO!$4:$13</definedName>
    <definedName name="Print_Titles_0_0_0_0_0_0_0_0_0_0_0_0_0_0_0" localSheetId="8">QCI!$2:$6</definedName>
    <definedName name="Print_Titles_0_0_0_0_0_0_0_0_0_0_0_0_0_0_0" localSheetId="5">RESUMO!$2:$6</definedName>
    <definedName name="Print_Titles_0_0_0_0_0_0_0_0_0_0_0_0_0_0_0_0" localSheetId="14">'COMP. ADM'!$2:$11</definedName>
    <definedName name="Print_Titles_0_0_0_0_0_0_0_0_0_0_0_0_0_0_0_0" localSheetId="16">'COMP. IMPRIM'!$2:$11</definedName>
    <definedName name="Print_Titles_0_0_0_0_0_0_0_0_0_0_0_0_0_0_0_0" localSheetId="15">'COMP. MOB_DESM'!$2:$10</definedName>
    <definedName name="Print_Titles_0_0_0_0_0_0_0_0_0_0_0_0_0_0_0_0" localSheetId="13">'COMP. PISO_TÁTIL'!$2:$11</definedName>
    <definedName name="Print_Titles_0_0_0_0_0_0_0_0_0_0_0_0_0_0_0_0" localSheetId="12">'COMP. SINALIZAÇÃO'!$2:$13</definedName>
    <definedName name="Print_Titles_0_0_0_0_0_0_0_0_0_0_0_0_0_0_0_0" localSheetId="17">'COMP. TSD'!$2:$13</definedName>
    <definedName name="Print_Titles_0_0_0_0_0_0_0_0_0_0_0_0_0_0_0_0" localSheetId="6">ORÇAMENTO!$4:$13</definedName>
    <definedName name="Print_Titles_0_0_0_0_0_0_0_0_0_0_0_0_0_0_0_0" localSheetId="8">QCI!$2:$6</definedName>
    <definedName name="Print_Titles_0_0_0_0_0_0_0_0_0_0_0_0_0_0_0_0" localSheetId="5">RESUMO!$2:$6</definedName>
    <definedName name="Print_Titles_0_0_0_0_0_0_0_0_0_0_0_0_0_0_0_0_0" localSheetId="14">'COMP. ADM'!$2:$11</definedName>
    <definedName name="Print_Titles_0_0_0_0_0_0_0_0_0_0_0_0_0_0_0_0_0" localSheetId="16">'COMP. IMPRIM'!$2:$11</definedName>
    <definedName name="Print_Titles_0_0_0_0_0_0_0_0_0_0_0_0_0_0_0_0_0" localSheetId="15">'COMP. MOB_DESM'!$2:$10</definedName>
    <definedName name="Print_Titles_0_0_0_0_0_0_0_0_0_0_0_0_0_0_0_0_0" localSheetId="13">'COMP. PISO_TÁTIL'!$2:$11</definedName>
    <definedName name="Print_Titles_0_0_0_0_0_0_0_0_0_0_0_0_0_0_0_0_0" localSheetId="12">'COMP. SINALIZAÇÃO'!$2:$13</definedName>
    <definedName name="Print_Titles_0_0_0_0_0_0_0_0_0_0_0_0_0_0_0_0_0" localSheetId="17">'COMP. TSD'!$2:$13</definedName>
    <definedName name="Print_Titles_0_0_0_0_0_0_0_0_0_0_0_0_0_0_0_0_0" localSheetId="6">ORÇAMENTO!$4:$13</definedName>
    <definedName name="Print_Titles_0_0_0_0_0_0_0_0_0_0_0_0_0_0_0_0_0" localSheetId="8">QCI!$2:$6</definedName>
    <definedName name="Print_Titles_0_0_0_0_0_0_0_0_0_0_0_0_0_0_0_0_0" localSheetId="5">RESUMO!$2:$6</definedName>
    <definedName name="Print_Titles_0_0_0_0_0_0_0_0_0_0_0_0_0_0_0_0_0_0" localSheetId="6">ORÇAMENTO!$4:$13</definedName>
    <definedName name="Print_Titles_0_0_0_0_0_0_0_0_0_0_0_0_0_0_0_0_0_0" localSheetId="8">QCI!$2:$6</definedName>
    <definedName name="Print_Titles_0_0_0_0_0_0_0_0_0_0_0_0_0_0_0_0_0_0" localSheetId="5">RESUMO!$2:$6</definedName>
    <definedName name="resumo3">{#N/A,#N/A,FALSE,"MO (2)"}</definedName>
    <definedName name="resumo3_1">{#N/A,#N/A,FALSE,"MO (2)"}</definedName>
    <definedName name="s" localSheetId="14">'COMP. ADM'!$2:$10</definedName>
    <definedName name="SADERA">{#N/A,#N/A,FALSE,"MO (2)"}</definedName>
    <definedName name="SADERA_1">{#N/A,#N/A,FALSE,"MO (2)"}</definedName>
    <definedName name="saderadesa">{#N/A,#N/A,FALSE,"MO (2)"}</definedName>
    <definedName name="saderadesa_1">{#N/A,#N/A,FALSE,"MO (2)"}</definedName>
    <definedName name="saderasa">{#N/A,#N/A,FALSE,"MO (2)"}</definedName>
    <definedName name="saderasa_1">{#N/A,#N/A,FALSE,"MO (2)"}</definedName>
    <definedName name="saderefe">{#N/A,#N/A,FALSE,"MO (2)"}</definedName>
    <definedName name="saderefe_1">{#N/A,#N/A,FALSE,"MO (2)"}</definedName>
    <definedName name="salete">{#N/A,#N/A,FALSE,"MO (2)"}</definedName>
    <definedName name="salete.com">{#N/A,#N/A,FALSE,"MO (2)"}</definedName>
    <definedName name="salete.com_1">{#N/A,#N/A,FALSE,"MO (2)"}</definedName>
    <definedName name="salete_1">{#N/A,#N/A,FALSE,"MO (2)"}</definedName>
    <definedName name="salete333">{#N/A,#N/A,FALSE,"MO (2)"}</definedName>
    <definedName name="salete333_1">{#N/A,#N/A,FALSE,"MO (2)"}</definedName>
    <definedName name="SASA">{#N/A,#N/A,FALSE,"MO (2)"}</definedName>
    <definedName name="sasa.com">{#N/A,#N/A,FALSE,"MO (2)"}</definedName>
    <definedName name="sasa.com_1">{#N/A,#N/A,FALSE,"MO (2)"}</definedName>
    <definedName name="SASA_1">{#N/A,#N/A,FALSE,"MO (2)"}</definedName>
    <definedName name="sasaasa">{#N/A,#N/A,FALSE,"MO (2)"}</definedName>
    <definedName name="sasaasa_1">{#N/A,#N/A,FALSE,"MO (2)"}</definedName>
    <definedName name="sasadasas">{#N/A,#N/A,FALSE,"MO (2)"}</definedName>
    <definedName name="sasadasas_1">{#N/A,#N/A,FALSE,"MO (2)"}</definedName>
    <definedName name="sasadefadesa">{#N/A,#N/A,FALSE,"MO (2)"}</definedName>
    <definedName name="sasadefadesa_1">{#N/A,#N/A,FALSE,"MO (2)"}</definedName>
    <definedName name="Serviços">[3]Solum!$A$3:$AD$2430</definedName>
    <definedName name="SS">{#N/A,#N/A,FALSE,"MO (2)"}</definedName>
    <definedName name="SS_1">{#N/A,#N/A,FALSE,"MO (2)"}</definedName>
    <definedName name="SSS">{#N/A,#N/A,FALSE,"MO (2)"}</definedName>
    <definedName name="SSS_1">{#N/A,#N/A,FALSE,"MO (2)"}</definedName>
    <definedName name="tet" localSheetId="13">'COMP. PISO_TÁTIL'!$2:$11</definedName>
    <definedName name="_xlnm.Print_Titles" localSheetId="14">'COMP. ADM'!$2:$11</definedName>
    <definedName name="_xlnm.Print_Titles" localSheetId="16">'COMP. IMPRIM'!$2:$11</definedName>
    <definedName name="_xlnm.Print_Titles" localSheetId="15">'COMP. MOB_DESM'!$2:$10</definedName>
    <definedName name="_xlnm.Print_Titles" localSheetId="13">'COMP. PISO_TÁTIL'!$2:$11</definedName>
    <definedName name="_xlnm.Print_Titles" localSheetId="12">'COMP. SINALIZAÇÃO'!$2:$13</definedName>
    <definedName name="_xlnm.Print_Titles" localSheetId="17">'COMP. TSD'!$2:$13</definedName>
    <definedName name="_xlnm.Print_Titles" localSheetId="6">ORÇAMENTO!$4:$14</definedName>
    <definedName name="_xlnm.Print_Titles" localSheetId="8">QCI!$2:$6</definedName>
    <definedName name="_xlnm.Print_Titles" localSheetId="5">RESUMO!$2:$6</definedName>
    <definedName name="u" localSheetId="8">QCI!$2:$6</definedName>
    <definedName name="vvv">{#N/A,#N/A,FALSE,"MO (2)"}</definedName>
    <definedName name="vvv_1">{#N/A,#N/A,FALSE,"MO (2)"}</definedName>
    <definedName name="werg" localSheetId="6">ORÇAMENTO!$4:$13</definedName>
    <definedName name="wrn.mo2.">{#N/A,#N/A,FALSE,"MO (2)"}</definedName>
    <definedName name="wrn.mo2._1">{#N/A,#N/A,FALSE,"MO (2)"}</definedName>
    <definedName name="wrn.relext.">{#N/A,#N/A,TRUE,"Plan1"}</definedName>
    <definedName name="wrn.relext._1">{#N/A,#N/A,TRUE,"Plan1"}</definedName>
    <definedName name="yt" localSheetId="5">RESUMO!$2:$6</definedName>
    <definedName name="z">{#N/A,#N/A,FALSE,"MO (2)"}</definedName>
    <definedName name="z_1">{#N/A,#N/A,FALSE,"MO (2)"}</definedName>
    <definedName name="zaza">{#N/A,#N/A,FALSE,"MO (2)"}</definedName>
    <definedName name="zaza_1">{#N/A,#N/A,FALSE,"MO (2)"}</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G39" i="7" l="1"/>
  <c r="E39" i="7"/>
  <c r="F39" i="7"/>
  <c r="H39" i="7"/>
  <c r="I39" i="7" s="1"/>
  <c r="J39" i="7" s="1"/>
  <c r="C22" i="2"/>
  <c r="C21" i="2"/>
  <c r="G22" i="2"/>
  <c r="I22" i="2" s="1"/>
  <c r="C23" i="2" l="1"/>
  <c r="G23" i="2" s="1"/>
  <c r="I23" i="2" s="1"/>
  <c r="G21" i="2"/>
  <c r="H45" i="21"/>
  <c r="G45" i="21"/>
  <c r="F45" i="21"/>
  <c r="E45" i="21"/>
  <c r="H41" i="21"/>
  <c r="G41" i="21"/>
  <c r="F41" i="21"/>
  <c r="E41" i="21"/>
  <c r="H34" i="21"/>
  <c r="G34" i="21"/>
  <c r="F34" i="21"/>
  <c r="E34" i="21"/>
  <c r="H22" i="21"/>
  <c r="H46" i="21" s="1"/>
  <c r="G22" i="21"/>
  <c r="G46" i="21" s="1"/>
  <c r="F22" i="21"/>
  <c r="F46" i="21" s="1"/>
  <c r="E22" i="21"/>
  <c r="E46" i="21" s="1"/>
  <c r="D7" i="21"/>
  <c r="E3" i="21"/>
  <c r="B27" i="20"/>
  <c r="K25" i="20"/>
  <c r="B28" i="20" s="1"/>
  <c r="K22" i="20"/>
  <c r="N17" i="20" s="1"/>
  <c r="N19" i="20"/>
  <c r="N18" i="20"/>
  <c r="N16" i="20"/>
  <c r="N20" i="20" s="1"/>
  <c r="N21" i="20" s="1"/>
  <c r="K32" i="20" s="1"/>
  <c r="I7" i="20" s="1"/>
  <c r="K15" i="20"/>
  <c r="B3" i="20"/>
  <c r="B2" i="20"/>
  <c r="B29" i="20" s="1"/>
  <c r="E29" i="18"/>
  <c r="D29" i="18"/>
  <c r="E28" i="18"/>
  <c r="D28" i="18"/>
  <c r="E27" i="18"/>
  <c r="D27" i="18"/>
  <c r="E26" i="18"/>
  <c r="D26" i="18"/>
  <c r="E25" i="18"/>
  <c r="D25" i="18"/>
  <c r="E24" i="18"/>
  <c r="D24" i="18"/>
  <c r="E23" i="18"/>
  <c r="D23" i="18"/>
  <c r="E22" i="18"/>
  <c r="D22" i="18"/>
  <c r="E21" i="18"/>
  <c r="D21" i="18"/>
  <c r="H20" i="18"/>
  <c r="E19" i="18"/>
  <c r="D19" i="18"/>
  <c r="E18" i="18"/>
  <c r="D18" i="18"/>
  <c r="E17" i="18"/>
  <c r="D17" i="18"/>
  <c r="E16" i="18"/>
  <c r="D16" i="18"/>
  <c r="C9" i="18"/>
  <c r="C8" i="18"/>
  <c r="B6" i="18"/>
  <c r="E5" i="18"/>
  <c r="D5" i="18"/>
  <c r="E4" i="18"/>
  <c r="E3" i="18"/>
  <c r="D3" i="18"/>
  <c r="E20" i="17"/>
  <c r="D20" i="17"/>
  <c r="E19" i="17"/>
  <c r="D19" i="17"/>
  <c r="E18" i="17"/>
  <c r="D18" i="17"/>
  <c r="E17" i="17"/>
  <c r="D17" i="17"/>
  <c r="E16" i="17"/>
  <c r="D16" i="17"/>
  <c r="H15" i="17"/>
  <c r="D15" i="17"/>
  <c r="E14" i="17"/>
  <c r="D14" i="17"/>
  <c r="C9" i="17"/>
  <c r="C8" i="17"/>
  <c r="B6" i="17"/>
  <c r="E5" i="17"/>
  <c r="D5" i="17"/>
  <c r="E4" i="17"/>
  <c r="E3" i="17"/>
  <c r="D3" i="17"/>
  <c r="B46" i="16"/>
  <c r="B45" i="16"/>
  <c r="J42" i="16"/>
  <c r="J41" i="16"/>
  <c r="J40" i="16"/>
  <c r="J39" i="16"/>
  <c r="J38" i="16"/>
  <c r="J37" i="16"/>
  <c r="J36" i="16"/>
  <c r="J35" i="16"/>
  <c r="J34" i="16"/>
  <c r="J33" i="16"/>
  <c r="J23" i="16"/>
  <c r="J22" i="16"/>
  <c r="J21" i="16"/>
  <c r="J20" i="16"/>
  <c r="J19" i="16"/>
  <c r="J18" i="16"/>
  <c r="J17" i="16"/>
  <c r="J16" i="16"/>
  <c r="J15" i="16"/>
  <c r="J14" i="16"/>
  <c r="C8" i="16"/>
  <c r="C7" i="16"/>
  <c r="B5" i="16"/>
  <c r="I4" i="16"/>
  <c r="D4" i="16"/>
  <c r="I3" i="16"/>
  <c r="D3" i="16"/>
  <c r="D18" i="15"/>
  <c r="C18" i="15"/>
  <c r="D17" i="15"/>
  <c r="C17" i="15"/>
  <c r="D16" i="15"/>
  <c r="C16" i="15"/>
  <c r="D15" i="15"/>
  <c r="C15" i="15"/>
  <c r="C9" i="15"/>
  <c r="C8" i="15"/>
  <c r="B6" i="15"/>
  <c r="C5" i="15"/>
  <c r="D4" i="15"/>
  <c r="D3" i="15"/>
  <c r="C3" i="15"/>
  <c r="E20" i="14"/>
  <c r="D20" i="14"/>
  <c r="E19" i="14"/>
  <c r="D19" i="14"/>
  <c r="E17" i="14"/>
  <c r="D17" i="14"/>
  <c r="E16" i="14"/>
  <c r="D16" i="14"/>
  <c r="E15" i="14"/>
  <c r="D15" i="14"/>
  <c r="C9" i="14"/>
  <c r="C8" i="14"/>
  <c r="B6" i="14"/>
  <c r="D5" i="14"/>
  <c r="E4" i="14"/>
  <c r="E3" i="14"/>
  <c r="D3" i="14"/>
  <c r="E29" i="13"/>
  <c r="D29" i="13"/>
  <c r="E27" i="13"/>
  <c r="D27" i="13"/>
  <c r="E26" i="13"/>
  <c r="D26" i="13"/>
  <c r="E24" i="13"/>
  <c r="D24" i="13"/>
  <c r="E23" i="13"/>
  <c r="D23" i="13"/>
  <c r="E22" i="13"/>
  <c r="D22" i="13"/>
  <c r="E21" i="13"/>
  <c r="D21" i="13"/>
  <c r="E20" i="13"/>
  <c r="D20" i="13"/>
  <c r="E18" i="13"/>
  <c r="D18" i="13"/>
  <c r="E17" i="13"/>
  <c r="D17" i="13"/>
  <c r="C9" i="13"/>
  <c r="C8" i="13"/>
  <c r="B6" i="13"/>
  <c r="D5" i="13"/>
  <c r="E4" i="13"/>
  <c r="E3" i="13"/>
  <c r="D3" i="13"/>
  <c r="F6418" i="12"/>
  <c r="F6417" i="12"/>
  <c r="F6416" i="12"/>
  <c r="F6415" i="12"/>
  <c r="F6414" i="12"/>
  <c r="F6413" i="12"/>
  <c r="F6412" i="12"/>
  <c r="F6411" i="12"/>
  <c r="F6410" i="12"/>
  <c r="F6409" i="12"/>
  <c r="F6408" i="12"/>
  <c r="F6407" i="12"/>
  <c r="F6406" i="12"/>
  <c r="F6405" i="12"/>
  <c r="F6404" i="12"/>
  <c r="F6403" i="12"/>
  <c r="F6402" i="12"/>
  <c r="F6401" i="12"/>
  <c r="F6400" i="12"/>
  <c r="F6399" i="12"/>
  <c r="F6398" i="12"/>
  <c r="F6397" i="12"/>
  <c r="F6396" i="12"/>
  <c r="F6395" i="12"/>
  <c r="F6394" i="12"/>
  <c r="F6393" i="12"/>
  <c r="F6392" i="12"/>
  <c r="F6391" i="12"/>
  <c r="F6390" i="12"/>
  <c r="F6389" i="12"/>
  <c r="F6388" i="12"/>
  <c r="F6387" i="12"/>
  <c r="F6386" i="12"/>
  <c r="F6385" i="12"/>
  <c r="F6384" i="12"/>
  <c r="F6383" i="12"/>
  <c r="F6382" i="12"/>
  <c r="F6381" i="12"/>
  <c r="F6380" i="12"/>
  <c r="F6379" i="12"/>
  <c r="F6378" i="12"/>
  <c r="F6377" i="12"/>
  <c r="F6376" i="12"/>
  <c r="F6375" i="12"/>
  <c r="F6374" i="12"/>
  <c r="F6373" i="12"/>
  <c r="F6372" i="12"/>
  <c r="F6371" i="12"/>
  <c r="F6370" i="12"/>
  <c r="F6369" i="12"/>
  <c r="F6368" i="12"/>
  <c r="F6367" i="12"/>
  <c r="F6366" i="12"/>
  <c r="F6365" i="12"/>
  <c r="F6364" i="12"/>
  <c r="F6363" i="12"/>
  <c r="F6362" i="12"/>
  <c r="F6361" i="12"/>
  <c r="F6360" i="12"/>
  <c r="F6359" i="12"/>
  <c r="F6358" i="12"/>
  <c r="F6357" i="12"/>
  <c r="F6356" i="12"/>
  <c r="F6355" i="12"/>
  <c r="F6354" i="12"/>
  <c r="F6353" i="12"/>
  <c r="F6352" i="12"/>
  <c r="F6351" i="12"/>
  <c r="F6350" i="12"/>
  <c r="F6349" i="12"/>
  <c r="F6348" i="12"/>
  <c r="F6347" i="12"/>
  <c r="F6346" i="12"/>
  <c r="F6345" i="12"/>
  <c r="F6344" i="12"/>
  <c r="F6343" i="12"/>
  <c r="F6342" i="12"/>
  <c r="F6341" i="12"/>
  <c r="F6340" i="12"/>
  <c r="F6339" i="12"/>
  <c r="F6338" i="12"/>
  <c r="F6337" i="12"/>
  <c r="F6336" i="12"/>
  <c r="F6335" i="12"/>
  <c r="F6334" i="12"/>
  <c r="F6333" i="12"/>
  <c r="F6332" i="12"/>
  <c r="F6331" i="12"/>
  <c r="F6330" i="12"/>
  <c r="F6329" i="12"/>
  <c r="F6328" i="12"/>
  <c r="F6327" i="12"/>
  <c r="F6326" i="12"/>
  <c r="F6325" i="12"/>
  <c r="F6324" i="12"/>
  <c r="F6323" i="12"/>
  <c r="F6322" i="12"/>
  <c r="F6321" i="12"/>
  <c r="F6320" i="12"/>
  <c r="F6319" i="12"/>
  <c r="F6318" i="12"/>
  <c r="F6317" i="12"/>
  <c r="F6316" i="12"/>
  <c r="F6315" i="12"/>
  <c r="F6314" i="12"/>
  <c r="F6313" i="12"/>
  <c r="F6312" i="12"/>
  <c r="F6311" i="12"/>
  <c r="F6310" i="12"/>
  <c r="F6309" i="12"/>
  <c r="F6308" i="12"/>
  <c r="F6307" i="12"/>
  <c r="F6306" i="12"/>
  <c r="F6305" i="12"/>
  <c r="F6304" i="12"/>
  <c r="F6303" i="12"/>
  <c r="F6302" i="12"/>
  <c r="F6301" i="12"/>
  <c r="F6300" i="12"/>
  <c r="F6299" i="12"/>
  <c r="F6298" i="12"/>
  <c r="F6297" i="12"/>
  <c r="F6296" i="12"/>
  <c r="F6295" i="12"/>
  <c r="F6294" i="12"/>
  <c r="F6293" i="12"/>
  <c r="F6292" i="12"/>
  <c r="F6291" i="12"/>
  <c r="F6290" i="12"/>
  <c r="F6289" i="12"/>
  <c r="F6288" i="12"/>
  <c r="F6287" i="12"/>
  <c r="F6286" i="12"/>
  <c r="F6285" i="12"/>
  <c r="F6284" i="12"/>
  <c r="F6283" i="12"/>
  <c r="F6282" i="12"/>
  <c r="F6281" i="12"/>
  <c r="F6280" i="12"/>
  <c r="F6279" i="12"/>
  <c r="F6278" i="12"/>
  <c r="F6277" i="12"/>
  <c r="F6276" i="12"/>
  <c r="F6275" i="12"/>
  <c r="F6274" i="12"/>
  <c r="F6273" i="12"/>
  <c r="F6272" i="12"/>
  <c r="F6271" i="12"/>
  <c r="F6270" i="12"/>
  <c r="F6269" i="12"/>
  <c r="F6268" i="12"/>
  <c r="F6267" i="12"/>
  <c r="F6266" i="12"/>
  <c r="F6265" i="12"/>
  <c r="F6264" i="12"/>
  <c r="F6263" i="12"/>
  <c r="F6262" i="12"/>
  <c r="F6261" i="12"/>
  <c r="F6260" i="12"/>
  <c r="F6259" i="12"/>
  <c r="F6258" i="12"/>
  <c r="F6257" i="12"/>
  <c r="F6256" i="12"/>
  <c r="F6255" i="12"/>
  <c r="F6254" i="12"/>
  <c r="F6253" i="12"/>
  <c r="F6252" i="12"/>
  <c r="F6251" i="12"/>
  <c r="F6250" i="12"/>
  <c r="F6249" i="12"/>
  <c r="F6248" i="12"/>
  <c r="F6247" i="12"/>
  <c r="F6246" i="12"/>
  <c r="F6245" i="12"/>
  <c r="F6244" i="12"/>
  <c r="F6243" i="12"/>
  <c r="F6242" i="12"/>
  <c r="F6241" i="12"/>
  <c r="F6240" i="12"/>
  <c r="F6239" i="12"/>
  <c r="F6238" i="12"/>
  <c r="F6237" i="12"/>
  <c r="F6236" i="12"/>
  <c r="F6235" i="12"/>
  <c r="F6234" i="12"/>
  <c r="F6233" i="12"/>
  <c r="F6232" i="12"/>
  <c r="F6231" i="12"/>
  <c r="F6230" i="12"/>
  <c r="F6229" i="12"/>
  <c r="F6228" i="12"/>
  <c r="F6227" i="12"/>
  <c r="F6226" i="12"/>
  <c r="F6225" i="12"/>
  <c r="F6224" i="12"/>
  <c r="F6223" i="12"/>
  <c r="F6222" i="12"/>
  <c r="F6221" i="12"/>
  <c r="F6220" i="12"/>
  <c r="F6219" i="12"/>
  <c r="F6218" i="12"/>
  <c r="F6217" i="12"/>
  <c r="F6216" i="12"/>
  <c r="F6215" i="12"/>
  <c r="F6214" i="12"/>
  <c r="F6213" i="12"/>
  <c r="F6212" i="12"/>
  <c r="F6211" i="12"/>
  <c r="F6210" i="12"/>
  <c r="F6209" i="12"/>
  <c r="F6208" i="12"/>
  <c r="F6207" i="12"/>
  <c r="F6206" i="12"/>
  <c r="F6205" i="12"/>
  <c r="F6204" i="12"/>
  <c r="F6203" i="12"/>
  <c r="F6202" i="12"/>
  <c r="F6201" i="12"/>
  <c r="F6200" i="12"/>
  <c r="F6199" i="12"/>
  <c r="F6198" i="12"/>
  <c r="F6197" i="12"/>
  <c r="F6196" i="12"/>
  <c r="F6195" i="12"/>
  <c r="F6194" i="12"/>
  <c r="F6193" i="12"/>
  <c r="F6192" i="12"/>
  <c r="F6191" i="12"/>
  <c r="F6190" i="12"/>
  <c r="F6189" i="12"/>
  <c r="F6188" i="12"/>
  <c r="F6187" i="12"/>
  <c r="F6186" i="12"/>
  <c r="F6185" i="12"/>
  <c r="F6184" i="12"/>
  <c r="F6183" i="12"/>
  <c r="F6182" i="12"/>
  <c r="F6181" i="12"/>
  <c r="F6180" i="12"/>
  <c r="F6179" i="12"/>
  <c r="F6178" i="12"/>
  <c r="F6177" i="12"/>
  <c r="F6176" i="12"/>
  <c r="F6175" i="12"/>
  <c r="F6174" i="12"/>
  <c r="F6173" i="12"/>
  <c r="F6172" i="12"/>
  <c r="F6171" i="12"/>
  <c r="F6170" i="12"/>
  <c r="F6169" i="12"/>
  <c r="F6168" i="12"/>
  <c r="F6167" i="12"/>
  <c r="F6166" i="12"/>
  <c r="F6165" i="12"/>
  <c r="F6164" i="12"/>
  <c r="F6163" i="12"/>
  <c r="F6162" i="12"/>
  <c r="F6161" i="12"/>
  <c r="F6160" i="12"/>
  <c r="F6159" i="12"/>
  <c r="F6158" i="12"/>
  <c r="F6157" i="12"/>
  <c r="F6156" i="12"/>
  <c r="F6155" i="12"/>
  <c r="F6154" i="12"/>
  <c r="F6153" i="12"/>
  <c r="F6152" i="12"/>
  <c r="F6151" i="12"/>
  <c r="F6150" i="12"/>
  <c r="F6149" i="12"/>
  <c r="F6148" i="12"/>
  <c r="F6147" i="12"/>
  <c r="F6146" i="12"/>
  <c r="F6145" i="12"/>
  <c r="F6144" i="12"/>
  <c r="F6143" i="12"/>
  <c r="F6142" i="12"/>
  <c r="F6141" i="12"/>
  <c r="F6140" i="12"/>
  <c r="F6139" i="12"/>
  <c r="F6138" i="12"/>
  <c r="F6137" i="12"/>
  <c r="F6136" i="12"/>
  <c r="F6135" i="12"/>
  <c r="F6134" i="12"/>
  <c r="F6133" i="12"/>
  <c r="F6132" i="12"/>
  <c r="F6131" i="12"/>
  <c r="F6130" i="12"/>
  <c r="F6129" i="12"/>
  <c r="F6128" i="12"/>
  <c r="F6127" i="12"/>
  <c r="F6126" i="12"/>
  <c r="F6125" i="12"/>
  <c r="F6124" i="12"/>
  <c r="F6123" i="12"/>
  <c r="F6122" i="12"/>
  <c r="F6121" i="12"/>
  <c r="F6120" i="12"/>
  <c r="F6119" i="12"/>
  <c r="F6118" i="12"/>
  <c r="F6117" i="12"/>
  <c r="F6116" i="12"/>
  <c r="F6115" i="12"/>
  <c r="F6114" i="12"/>
  <c r="F6113" i="12"/>
  <c r="F6112" i="12"/>
  <c r="F6111" i="12"/>
  <c r="F6110" i="12"/>
  <c r="F6109" i="12"/>
  <c r="F6108" i="12"/>
  <c r="F6107" i="12"/>
  <c r="F6106" i="12"/>
  <c r="F6105" i="12"/>
  <c r="F6104" i="12"/>
  <c r="F6103" i="12"/>
  <c r="F6102" i="12"/>
  <c r="F6101" i="12"/>
  <c r="F6100" i="12"/>
  <c r="F6099" i="12"/>
  <c r="F6098" i="12"/>
  <c r="F6097" i="12"/>
  <c r="F6096" i="12"/>
  <c r="F6095" i="12"/>
  <c r="F6094" i="12"/>
  <c r="F6093" i="12"/>
  <c r="F6092" i="12"/>
  <c r="F6091" i="12"/>
  <c r="F6090" i="12"/>
  <c r="F6089" i="12"/>
  <c r="F6088" i="12"/>
  <c r="F6087" i="12"/>
  <c r="F6086" i="12"/>
  <c r="F6085" i="12"/>
  <c r="F6084" i="12"/>
  <c r="F6083" i="12"/>
  <c r="F6082" i="12"/>
  <c r="F6081" i="12"/>
  <c r="F6080" i="12"/>
  <c r="F6079" i="12"/>
  <c r="F6078" i="12"/>
  <c r="F6077" i="12"/>
  <c r="F6076" i="12"/>
  <c r="F6075" i="12"/>
  <c r="F6074" i="12"/>
  <c r="F6073" i="12"/>
  <c r="F6072" i="12"/>
  <c r="F6071" i="12"/>
  <c r="F6070" i="12"/>
  <c r="F6069" i="12"/>
  <c r="F6068" i="12"/>
  <c r="F6067" i="12"/>
  <c r="F6066" i="12"/>
  <c r="F6065" i="12"/>
  <c r="F6064" i="12"/>
  <c r="F6063" i="12"/>
  <c r="F6062" i="12"/>
  <c r="F6061" i="12"/>
  <c r="F6060" i="12"/>
  <c r="F6059" i="12"/>
  <c r="F6058" i="12"/>
  <c r="F6057" i="12"/>
  <c r="F6056" i="12"/>
  <c r="F6055" i="12"/>
  <c r="F6054" i="12"/>
  <c r="F6053" i="12"/>
  <c r="F6052" i="12"/>
  <c r="F6051" i="12"/>
  <c r="F6050" i="12"/>
  <c r="F6049" i="12"/>
  <c r="F6048" i="12"/>
  <c r="F6047" i="12"/>
  <c r="F6046" i="12"/>
  <c r="F6045" i="12"/>
  <c r="F6044" i="12"/>
  <c r="F6043" i="12"/>
  <c r="F6042" i="12"/>
  <c r="F6041" i="12"/>
  <c r="F6040" i="12"/>
  <c r="F6039" i="12"/>
  <c r="F6038" i="12"/>
  <c r="F6037" i="12"/>
  <c r="F6036" i="12"/>
  <c r="F6035" i="12"/>
  <c r="F6034" i="12"/>
  <c r="F6033" i="12"/>
  <c r="F6032" i="12"/>
  <c r="F6031" i="12"/>
  <c r="F6030" i="12"/>
  <c r="F6029" i="12"/>
  <c r="F6028" i="12"/>
  <c r="F6027" i="12"/>
  <c r="F6026" i="12"/>
  <c r="F6025" i="12"/>
  <c r="F6024" i="12"/>
  <c r="F6023" i="12"/>
  <c r="F6022" i="12"/>
  <c r="F6021" i="12"/>
  <c r="F6020" i="12"/>
  <c r="F6019" i="12"/>
  <c r="F6018" i="12"/>
  <c r="F6017" i="12"/>
  <c r="F6016" i="12"/>
  <c r="F6015" i="12"/>
  <c r="F6014" i="12"/>
  <c r="F6013" i="12"/>
  <c r="F6012" i="12"/>
  <c r="F6011" i="12"/>
  <c r="F6010" i="12"/>
  <c r="F6009" i="12"/>
  <c r="F6008" i="12"/>
  <c r="F6007" i="12"/>
  <c r="F6006" i="12"/>
  <c r="F6005" i="12"/>
  <c r="F6004" i="12"/>
  <c r="F6003" i="12"/>
  <c r="F6002" i="12"/>
  <c r="F6001" i="12"/>
  <c r="F6000" i="12"/>
  <c r="F5999" i="12"/>
  <c r="F5998" i="12"/>
  <c r="F5997" i="12"/>
  <c r="F5996" i="12"/>
  <c r="F5995" i="12"/>
  <c r="F5994" i="12"/>
  <c r="F5993" i="12"/>
  <c r="F5992" i="12"/>
  <c r="F5991" i="12"/>
  <c r="F5990" i="12"/>
  <c r="F5989" i="12"/>
  <c r="F5988" i="12"/>
  <c r="F5987" i="12"/>
  <c r="F5986" i="12"/>
  <c r="F5985" i="12"/>
  <c r="F5984" i="12"/>
  <c r="F5983" i="12"/>
  <c r="F5982" i="12"/>
  <c r="F5981" i="12"/>
  <c r="F5980" i="12"/>
  <c r="F5979" i="12"/>
  <c r="F5978" i="12"/>
  <c r="F5977" i="12"/>
  <c r="F5976" i="12"/>
  <c r="F5975" i="12"/>
  <c r="F5974" i="12"/>
  <c r="F5973" i="12"/>
  <c r="F5972" i="12"/>
  <c r="F5971" i="12"/>
  <c r="F5970" i="12"/>
  <c r="F5969" i="12"/>
  <c r="F5968" i="12"/>
  <c r="F5967" i="12"/>
  <c r="F5966" i="12"/>
  <c r="F5965" i="12"/>
  <c r="F5964" i="12"/>
  <c r="F5963" i="12"/>
  <c r="F5962" i="12"/>
  <c r="F5961" i="12"/>
  <c r="F5960" i="12"/>
  <c r="F5959" i="12"/>
  <c r="F5958" i="12"/>
  <c r="F5957" i="12"/>
  <c r="F5956" i="12"/>
  <c r="F5955" i="12"/>
  <c r="F5954" i="12"/>
  <c r="F5953" i="12"/>
  <c r="F5952" i="12"/>
  <c r="F5951" i="12"/>
  <c r="F5950" i="12"/>
  <c r="F5949" i="12"/>
  <c r="F5948" i="12"/>
  <c r="F5947" i="12"/>
  <c r="F5946" i="12"/>
  <c r="F5945" i="12"/>
  <c r="F5944" i="12"/>
  <c r="F5943" i="12"/>
  <c r="F5942" i="12"/>
  <c r="F5941" i="12"/>
  <c r="F5940" i="12"/>
  <c r="F5939" i="12"/>
  <c r="F5938" i="12"/>
  <c r="F5937" i="12"/>
  <c r="F5936" i="12"/>
  <c r="F5935" i="12"/>
  <c r="F5934" i="12"/>
  <c r="F5933" i="12"/>
  <c r="F5932" i="12"/>
  <c r="F5931" i="12"/>
  <c r="F5930" i="12"/>
  <c r="F5929" i="12"/>
  <c r="F5928" i="12"/>
  <c r="F5927" i="12"/>
  <c r="F5926" i="12"/>
  <c r="F5925" i="12"/>
  <c r="F5924" i="12"/>
  <c r="F5923" i="12"/>
  <c r="F5922" i="12"/>
  <c r="F5921" i="12"/>
  <c r="F5920" i="12"/>
  <c r="F5919" i="12"/>
  <c r="F5918" i="12"/>
  <c r="F5917" i="12"/>
  <c r="F5916" i="12"/>
  <c r="F5915" i="12"/>
  <c r="F5914" i="12"/>
  <c r="F5913" i="12"/>
  <c r="F5912" i="12"/>
  <c r="F5911" i="12"/>
  <c r="F5910" i="12"/>
  <c r="F5909" i="12"/>
  <c r="F5908" i="12"/>
  <c r="F5907" i="12"/>
  <c r="F5906" i="12"/>
  <c r="F5905" i="12"/>
  <c r="F5904" i="12"/>
  <c r="F5903" i="12"/>
  <c r="F5902" i="12"/>
  <c r="F5901" i="12"/>
  <c r="F5900" i="12"/>
  <c r="F5899" i="12"/>
  <c r="F5898" i="12"/>
  <c r="F5897" i="12"/>
  <c r="F5896" i="12"/>
  <c r="F5895" i="12"/>
  <c r="F5894" i="12"/>
  <c r="F5893" i="12"/>
  <c r="F5892" i="12"/>
  <c r="F5891" i="12"/>
  <c r="F5890" i="12"/>
  <c r="F5889" i="12"/>
  <c r="F5888" i="12"/>
  <c r="F5887" i="12"/>
  <c r="F5886" i="12"/>
  <c r="F5885" i="12"/>
  <c r="F5884" i="12"/>
  <c r="F5883" i="12"/>
  <c r="F5882" i="12"/>
  <c r="F5881" i="12"/>
  <c r="F5880" i="12"/>
  <c r="F5879" i="12"/>
  <c r="F5878" i="12"/>
  <c r="F5877" i="12"/>
  <c r="F5876" i="12"/>
  <c r="F5875" i="12"/>
  <c r="F5874" i="12"/>
  <c r="F5873" i="12"/>
  <c r="F5872" i="12"/>
  <c r="F5871" i="12"/>
  <c r="F5870" i="12"/>
  <c r="F5869" i="12"/>
  <c r="F5868" i="12"/>
  <c r="F5867" i="12"/>
  <c r="F5866" i="12"/>
  <c r="F5865" i="12"/>
  <c r="F5864" i="12"/>
  <c r="F5863" i="12"/>
  <c r="F5862" i="12"/>
  <c r="F5861" i="12"/>
  <c r="F5860" i="12"/>
  <c r="F5859" i="12"/>
  <c r="E5859" i="12"/>
  <c r="F5858" i="12"/>
  <c r="E5858" i="12"/>
  <c r="F5857" i="12"/>
  <c r="E5857" i="12"/>
  <c r="F5856" i="12"/>
  <c r="E5856" i="12"/>
  <c r="F5855" i="12"/>
  <c r="E5855" i="12"/>
  <c r="F5854" i="12"/>
  <c r="E5854" i="12"/>
  <c r="F5853" i="12"/>
  <c r="E5853" i="12"/>
  <c r="F5852" i="12"/>
  <c r="E5852" i="12"/>
  <c r="F5851" i="12"/>
  <c r="E5851" i="12"/>
  <c r="F5850" i="12"/>
  <c r="E5850" i="12"/>
  <c r="F5849" i="12"/>
  <c r="E5849" i="12"/>
  <c r="F5848" i="12"/>
  <c r="E5848" i="12"/>
  <c r="F5847" i="12"/>
  <c r="E5847" i="12"/>
  <c r="F5846" i="12"/>
  <c r="E5846" i="12"/>
  <c r="F5845" i="12"/>
  <c r="E5845" i="12"/>
  <c r="F5844" i="12"/>
  <c r="E5844" i="12"/>
  <c r="F5843" i="12"/>
  <c r="E5843" i="12"/>
  <c r="F5842" i="12"/>
  <c r="E5842" i="12"/>
  <c r="F5841" i="12"/>
  <c r="E5841" i="12"/>
  <c r="F5840" i="12"/>
  <c r="E5840" i="12"/>
  <c r="F5839" i="12"/>
  <c r="E5839" i="12"/>
  <c r="F5838" i="12"/>
  <c r="E5838" i="12"/>
  <c r="F5837" i="12"/>
  <c r="E5837" i="12"/>
  <c r="F5836" i="12"/>
  <c r="E5836" i="12"/>
  <c r="F5835" i="12"/>
  <c r="E5835" i="12"/>
  <c r="F5834" i="12"/>
  <c r="E5834" i="12"/>
  <c r="F5833" i="12"/>
  <c r="E5833" i="12"/>
  <c r="F5832" i="12"/>
  <c r="E5832" i="12"/>
  <c r="F5831" i="12"/>
  <c r="E5831" i="12"/>
  <c r="F5830" i="12"/>
  <c r="E5830" i="12"/>
  <c r="F5829" i="12"/>
  <c r="E5829" i="12"/>
  <c r="F5828" i="12"/>
  <c r="E5828" i="12"/>
  <c r="F5827" i="12"/>
  <c r="E5827" i="12"/>
  <c r="F5826" i="12"/>
  <c r="E5826" i="12"/>
  <c r="F5825" i="12"/>
  <c r="E5825" i="12"/>
  <c r="F5824" i="12"/>
  <c r="E5824" i="12"/>
  <c r="F5823" i="12"/>
  <c r="E5823" i="12"/>
  <c r="F5822" i="12"/>
  <c r="E5822" i="12"/>
  <c r="F5821" i="12"/>
  <c r="E5821" i="12"/>
  <c r="F5820" i="12"/>
  <c r="E5820" i="12"/>
  <c r="F5819" i="12"/>
  <c r="E5819" i="12"/>
  <c r="F5818" i="12"/>
  <c r="E5818" i="12"/>
  <c r="F5817" i="12"/>
  <c r="E5817" i="12"/>
  <c r="F5816" i="12"/>
  <c r="E5816" i="12"/>
  <c r="F5815" i="12"/>
  <c r="E5815" i="12"/>
  <c r="F5814" i="12"/>
  <c r="E5814" i="12"/>
  <c r="F5813" i="12"/>
  <c r="E5813" i="12"/>
  <c r="F5812" i="12"/>
  <c r="E5812" i="12"/>
  <c r="F5811" i="12"/>
  <c r="E5811" i="12"/>
  <c r="F5810" i="12"/>
  <c r="E5810" i="12"/>
  <c r="F5809" i="12"/>
  <c r="E5809" i="12"/>
  <c r="F5808" i="12"/>
  <c r="E5808" i="12"/>
  <c r="F5807" i="12"/>
  <c r="E5807" i="12"/>
  <c r="F5806" i="12"/>
  <c r="E5806" i="12"/>
  <c r="F5805" i="12"/>
  <c r="E5805" i="12"/>
  <c r="F5804" i="12"/>
  <c r="E5804" i="12"/>
  <c r="F5803" i="12"/>
  <c r="E5803" i="12"/>
  <c r="F5802" i="12"/>
  <c r="E5802" i="12"/>
  <c r="F5801" i="12"/>
  <c r="E5801" i="12"/>
  <c r="F5800" i="12"/>
  <c r="E5800" i="12"/>
  <c r="F5799" i="12"/>
  <c r="E5799" i="12"/>
  <c r="F5798" i="12"/>
  <c r="E5798" i="12"/>
  <c r="F5797" i="12"/>
  <c r="E5797" i="12"/>
  <c r="F5796" i="12"/>
  <c r="E5796" i="12"/>
  <c r="F5795" i="12"/>
  <c r="E5795" i="12"/>
  <c r="F5794" i="12"/>
  <c r="E5794" i="12"/>
  <c r="F5793" i="12"/>
  <c r="E5793" i="12"/>
  <c r="F5792" i="12"/>
  <c r="E5792" i="12"/>
  <c r="F5791" i="12"/>
  <c r="E5791" i="12"/>
  <c r="F5790" i="12"/>
  <c r="E5790" i="12"/>
  <c r="F5789" i="12"/>
  <c r="E5789" i="12"/>
  <c r="F5788" i="12"/>
  <c r="E5788" i="12"/>
  <c r="F5787" i="12"/>
  <c r="E5787" i="12"/>
  <c r="F5786" i="12"/>
  <c r="E5786" i="12"/>
  <c r="F5785" i="12"/>
  <c r="E5785" i="12"/>
  <c r="F5784" i="12"/>
  <c r="E5784" i="12"/>
  <c r="F5783" i="12"/>
  <c r="E5783" i="12"/>
  <c r="F5782" i="12"/>
  <c r="E5782" i="12"/>
  <c r="F5781" i="12"/>
  <c r="E5781" i="12"/>
  <c r="F5780" i="12"/>
  <c r="E5780" i="12"/>
  <c r="F5779" i="12"/>
  <c r="E5779" i="12"/>
  <c r="F5778" i="12"/>
  <c r="E5778" i="12"/>
  <c r="F5777" i="12"/>
  <c r="E5777" i="12"/>
  <c r="F5776" i="12"/>
  <c r="E5776" i="12"/>
  <c r="F5775" i="12"/>
  <c r="E5775" i="12"/>
  <c r="F5774" i="12"/>
  <c r="E5774" i="12"/>
  <c r="F5773" i="12"/>
  <c r="E5773" i="12"/>
  <c r="F5772" i="12"/>
  <c r="E5772" i="12"/>
  <c r="F5771" i="12"/>
  <c r="E5771" i="12"/>
  <c r="F5770" i="12"/>
  <c r="E5770" i="12"/>
  <c r="F5769" i="12"/>
  <c r="E5769" i="12"/>
  <c r="F5768" i="12"/>
  <c r="E5768" i="12"/>
  <c r="F5767" i="12"/>
  <c r="E5767" i="12"/>
  <c r="F5766" i="12"/>
  <c r="E5766" i="12"/>
  <c r="F5765" i="12"/>
  <c r="E5765" i="12"/>
  <c r="F5764" i="12"/>
  <c r="E5764" i="12"/>
  <c r="F5763" i="12"/>
  <c r="E5763" i="12"/>
  <c r="F5762" i="12"/>
  <c r="E5762" i="12"/>
  <c r="F5761" i="12"/>
  <c r="E5761" i="12"/>
  <c r="F5760" i="12"/>
  <c r="E5760" i="12"/>
  <c r="F5759" i="12"/>
  <c r="E5759" i="12"/>
  <c r="F5758" i="12"/>
  <c r="E5758" i="12"/>
  <c r="F5757" i="12"/>
  <c r="E5757" i="12"/>
  <c r="F5756" i="12"/>
  <c r="E5756" i="12"/>
  <c r="F5755" i="12"/>
  <c r="E5755" i="12"/>
  <c r="F5754" i="12"/>
  <c r="E5754" i="12"/>
  <c r="F5753" i="12"/>
  <c r="E5753" i="12"/>
  <c r="F5752" i="12"/>
  <c r="E5752" i="12"/>
  <c r="F5751" i="12"/>
  <c r="E5751" i="12"/>
  <c r="F5750" i="12"/>
  <c r="E5750" i="12"/>
  <c r="F5749" i="12"/>
  <c r="E5749" i="12"/>
  <c r="F5748" i="12"/>
  <c r="E5748" i="12"/>
  <c r="F5747" i="12"/>
  <c r="E5747" i="12"/>
  <c r="F5746" i="12"/>
  <c r="E5746" i="12"/>
  <c r="F5745" i="12"/>
  <c r="E5745" i="12"/>
  <c r="F5744" i="12"/>
  <c r="E5744" i="12"/>
  <c r="F5743" i="12"/>
  <c r="E5743" i="12"/>
  <c r="F5742" i="12"/>
  <c r="E5742" i="12"/>
  <c r="F5741" i="12"/>
  <c r="E5741" i="12"/>
  <c r="F5740" i="12"/>
  <c r="E5740" i="12"/>
  <c r="F5739" i="12"/>
  <c r="E5739" i="12"/>
  <c r="F5738" i="12"/>
  <c r="E5738" i="12"/>
  <c r="F5737" i="12"/>
  <c r="E5737" i="12"/>
  <c r="F5736" i="12"/>
  <c r="E5736" i="12"/>
  <c r="F5735" i="12"/>
  <c r="E5735" i="12"/>
  <c r="F5734" i="12"/>
  <c r="E5734" i="12"/>
  <c r="F5733" i="12"/>
  <c r="E5733" i="12"/>
  <c r="F5732" i="12"/>
  <c r="E5732" i="12"/>
  <c r="F5731" i="12"/>
  <c r="E5731" i="12"/>
  <c r="F5730" i="12"/>
  <c r="E5730" i="12"/>
  <c r="F5729" i="12"/>
  <c r="E5729" i="12"/>
  <c r="F5728" i="12"/>
  <c r="E5728" i="12"/>
  <c r="F5727" i="12"/>
  <c r="E5727" i="12"/>
  <c r="F5726" i="12"/>
  <c r="E5726" i="12"/>
  <c r="F5725" i="12"/>
  <c r="E5725" i="12"/>
  <c r="F5724" i="12"/>
  <c r="E5724" i="12"/>
  <c r="F5723" i="12"/>
  <c r="E5723" i="12"/>
  <c r="F5722" i="12"/>
  <c r="E5722" i="12"/>
  <c r="F5721" i="12"/>
  <c r="E5721" i="12"/>
  <c r="F5720" i="12"/>
  <c r="E5720" i="12"/>
  <c r="F5719" i="12"/>
  <c r="E5719" i="12"/>
  <c r="F5718" i="12"/>
  <c r="E5718" i="12"/>
  <c r="F5717" i="12"/>
  <c r="E5717" i="12"/>
  <c r="F5716" i="12"/>
  <c r="E5716" i="12"/>
  <c r="F5715" i="12"/>
  <c r="E5715" i="12"/>
  <c r="F5714" i="12"/>
  <c r="E5714" i="12"/>
  <c r="F5713" i="12"/>
  <c r="E5713" i="12"/>
  <c r="F5712" i="12"/>
  <c r="E5712" i="12"/>
  <c r="F5711" i="12"/>
  <c r="E5711" i="12"/>
  <c r="F5710" i="12"/>
  <c r="E5710" i="12"/>
  <c r="F5709" i="12"/>
  <c r="E5709" i="12"/>
  <c r="F5708" i="12"/>
  <c r="E5708" i="12"/>
  <c r="F5707" i="12"/>
  <c r="E5707" i="12"/>
  <c r="F5706" i="12"/>
  <c r="E5706" i="12"/>
  <c r="F5705" i="12"/>
  <c r="E5705" i="12"/>
  <c r="F5704" i="12"/>
  <c r="E5704" i="12"/>
  <c r="F5703" i="12"/>
  <c r="E5703" i="12"/>
  <c r="F5702" i="12"/>
  <c r="E5702" i="12"/>
  <c r="F5701" i="12"/>
  <c r="E5701" i="12"/>
  <c r="F5700" i="12"/>
  <c r="E5700" i="12"/>
  <c r="F5699" i="12"/>
  <c r="E5699" i="12"/>
  <c r="F5698" i="12"/>
  <c r="E5698" i="12"/>
  <c r="F5697" i="12"/>
  <c r="E5697" i="12"/>
  <c r="F5696" i="12"/>
  <c r="E5696" i="12"/>
  <c r="F5695" i="12"/>
  <c r="E5695" i="12"/>
  <c r="F5694" i="12"/>
  <c r="E5694" i="12"/>
  <c r="F5693" i="12"/>
  <c r="E5693" i="12"/>
  <c r="F5692" i="12"/>
  <c r="E5692" i="12"/>
  <c r="F5691" i="12"/>
  <c r="E5691" i="12"/>
  <c r="F5690" i="12"/>
  <c r="E5690" i="12"/>
  <c r="F5689" i="12"/>
  <c r="E5689" i="12"/>
  <c r="F5688" i="12"/>
  <c r="E5688" i="12"/>
  <c r="F5687" i="12"/>
  <c r="E5687" i="12"/>
  <c r="F5686" i="12"/>
  <c r="E5686" i="12"/>
  <c r="F5685" i="12"/>
  <c r="E5685" i="12"/>
  <c r="F5684" i="12"/>
  <c r="E5684" i="12"/>
  <c r="F5683" i="12"/>
  <c r="E5683" i="12"/>
  <c r="F5682" i="12"/>
  <c r="E5682" i="12"/>
  <c r="F5681" i="12"/>
  <c r="E5681" i="12"/>
  <c r="F5680" i="12"/>
  <c r="E5680" i="12"/>
  <c r="F5679" i="12"/>
  <c r="E5679" i="12"/>
  <c r="F5678" i="12"/>
  <c r="E5678" i="12"/>
  <c r="F5677" i="12"/>
  <c r="E5677" i="12"/>
  <c r="F5676" i="12"/>
  <c r="E5676" i="12"/>
  <c r="F5675" i="12"/>
  <c r="E5675" i="12"/>
  <c r="F5674" i="12"/>
  <c r="E5674" i="12"/>
  <c r="F5673" i="12"/>
  <c r="E5673" i="12"/>
  <c r="F5672" i="12"/>
  <c r="E5672" i="12"/>
  <c r="F5671" i="12"/>
  <c r="E5671" i="12"/>
  <c r="F5670" i="12"/>
  <c r="E5670" i="12"/>
  <c r="F5669" i="12"/>
  <c r="E5669" i="12"/>
  <c r="F5668" i="12"/>
  <c r="E5668" i="12"/>
  <c r="F5667" i="12"/>
  <c r="E5667" i="12"/>
  <c r="F5666" i="12"/>
  <c r="E5666" i="12"/>
  <c r="F5665" i="12"/>
  <c r="E5665" i="12"/>
  <c r="F5664" i="12"/>
  <c r="E5664" i="12"/>
  <c r="F5663" i="12"/>
  <c r="E5663" i="12"/>
  <c r="F5662" i="12"/>
  <c r="E5662" i="12"/>
  <c r="F5661" i="12"/>
  <c r="E5661" i="12"/>
  <c r="F5660" i="12"/>
  <c r="E5660" i="12"/>
  <c r="F5659" i="12"/>
  <c r="E5659" i="12"/>
  <c r="F5658" i="12"/>
  <c r="E5658" i="12"/>
  <c r="F5657" i="12"/>
  <c r="E5657" i="12"/>
  <c r="F5656" i="12"/>
  <c r="E5656" i="12"/>
  <c r="F5655" i="12"/>
  <c r="E5655" i="12"/>
  <c r="F5654" i="12"/>
  <c r="E5654" i="12"/>
  <c r="F5653" i="12"/>
  <c r="E5653" i="12"/>
  <c r="F5652" i="12"/>
  <c r="E5652" i="12"/>
  <c r="F5651" i="12"/>
  <c r="E5651" i="12"/>
  <c r="F5650" i="12"/>
  <c r="E5650" i="12"/>
  <c r="F5649" i="12"/>
  <c r="E5649" i="12"/>
  <c r="F5648" i="12"/>
  <c r="E5648" i="12"/>
  <c r="F5647" i="12"/>
  <c r="E5647" i="12"/>
  <c r="F5646" i="12"/>
  <c r="E5646" i="12"/>
  <c r="F5645" i="12"/>
  <c r="E5645" i="12"/>
  <c r="F5644" i="12"/>
  <c r="E5644" i="12"/>
  <c r="F5643" i="12"/>
  <c r="E5643" i="12"/>
  <c r="F5642" i="12"/>
  <c r="E5642" i="12"/>
  <c r="F5641" i="12"/>
  <c r="E5641" i="12"/>
  <c r="F5640" i="12"/>
  <c r="E5640" i="12"/>
  <c r="F5639" i="12"/>
  <c r="E5639" i="12"/>
  <c r="F5638" i="12"/>
  <c r="E5638" i="12"/>
  <c r="F5637" i="12"/>
  <c r="E5637" i="12"/>
  <c r="F5636" i="12"/>
  <c r="E5636" i="12"/>
  <c r="F5635" i="12"/>
  <c r="E5635" i="12"/>
  <c r="F5634" i="12"/>
  <c r="E5634" i="12"/>
  <c r="F5633" i="12"/>
  <c r="E5633" i="12"/>
  <c r="F5632" i="12"/>
  <c r="E5632" i="12"/>
  <c r="F5631" i="12"/>
  <c r="E5631" i="12"/>
  <c r="F5630" i="12"/>
  <c r="E5630" i="12"/>
  <c r="F5629" i="12"/>
  <c r="E5629" i="12"/>
  <c r="F5628" i="12"/>
  <c r="E5628" i="12"/>
  <c r="F5627" i="12"/>
  <c r="E5627" i="12"/>
  <c r="F5626" i="12"/>
  <c r="E5626" i="12"/>
  <c r="F5625" i="12"/>
  <c r="E5625" i="12"/>
  <c r="F5624" i="12"/>
  <c r="E5624" i="12"/>
  <c r="F5623" i="12"/>
  <c r="E5623" i="12"/>
  <c r="F5622" i="12"/>
  <c r="E5622" i="12"/>
  <c r="F5621" i="12"/>
  <c r="E5621" i="12"/>
  <c r="F5620" i="12"/>
  <c r="E5620" i="12"/>
  <c r="F5619" i="12"/>
  <c r="E5619" i="12"/>
  <c r="F5618" i="12"/>
  <c r="E5618" i="12"/>
  <c r="F5617" i="12"/>
  <c r="E5617" i="12"/>
  <c r="F5616" i="12"/>
  <c r="E5616" i="12"/>
  <c r="F5615" i="12"/>
  <c r="E5615" i="12"/>
  <c r="F5614" i="12"/>
  <c r="E5614" i="12"/>
  <c r="F5613" i="12"/>
  <c r="E5613" i="12"/>
  <c r="F5612" i="12"/>
  <c r="E5612" i="12"/>
  <c r="F5611" i="12"/>
  <c r="E5611" i="12"/>
  <c r="F5610" i="12"/>
  <c r="E5610" i="12"/>
  <c r="F5609" i="12"/>
  <c r="E5609" i="12"/>
  <c r="F5608" i="12"/>
  <c r="E5608" i="12"/>
  <c r="F5607" i="12"/>
  <c r="E5607" i="12"/>
  <c r="F5606" i="12"/>
  <c r="E5606" i="12"/>
  <c r="F5605" i="12"/>
  <c r="E5605" i="12"/>
  <c r="F5604" i="12"/>
  <c r="E5604" i="12"/>
  <c r="F5603" i="12"/>
  <c r="E5603" i="12"/>
  <c r="F5602" i="12"/>
  <c r="E5602" i="12"/>
  <c r="F5601" i="12"/>
  <c r="E5601" i="12"/>
  <c r="F5600" i="12"/>
  <c r="E5600" i="12"/>
  <c r="F5599" i="12"/>
  <c r="E5599" i="12"/>
  <c r="F5598" i="12"/>
  <c r="E5598" i="12"/>
  <c r="F5597" i="12"/>
  <c r="E5597" i="12"/>
  <c r="F5596" i="12"/>
  <c r="E5596" i="12"/>
  <c r="F5595" i="12"/>
  <c r="E5595" i="12"/>
  <c r="F5594" i="12"/>
  <c r="E5594" i="12"/>
  <c r="F5593" i="12"/>
  <c r="E5593" i="12"/>
  <c r="F5592" i="12"/>
  <c r="E5592" i="12"/>
  <c r="F5591" i="12"/>
  <c r="E5591" i="12"/>
  <c r="F5590" i="12"/>
  <c r="E5590" i="12"/>
  <c r="F5589" i="12"/>
  <c r="E5589" i="12"/>
  <c r="F5588" i="12"/>
  <c r="E5588" i="12"/>
  <c r="F5587" i="12"/>
  <c r="E5587" i="12"/>
  <c r="F5586" i="12"/>
  <c r="E5586" i="12"/>
  <c r="F5585" i="12"/>
  <c r="E5585" i="12"/>
  <c r="F5584" i="12"/>
  <c r="E5584" i="12"/>
  <c r="F5583" i="12"/>
  <c r="E5583" i="12"/>
  <c r="F5582" i="12"/>
  <c r="E5582" i="12"/>
  <c r="F5581" i="12"/>
  <c r="E5581" i="12"/>
  <c r="F5580" i="12"/>
  <c r="E5580" i="12"/>
  <c r="F5579" i="12"/>
  <c r="E5579" i="12"/>
  <c r="F5578" i="12"/>
  <c r="E5578" i="12"/>
  <c r="F5577" i="12"/>
  <c r="E5577" i="12"/>
  <c r="F5576" i="12"/>
  <c r="E5576" i="12"/>
  <c r="F5575" i="12"/>
  <c r="E5575" i="12"/>
  <c r="F5574" i="12"/>
  <c r="E5574" i="12"/>
  <c r="F5573" i="12"/>
  <c r="E5573" i="12"/>
  <c r="F5572" i="12"/>
  <c r="E5572" i="12"/>
  <c r="F5571" i="12"/>
  <c r="E5571" i="12"/>
  <c r="F5570" i="12"/>
  <c r="E5570" i="12"/>
  <c r="F5569" i="12"/>
  <c r="E5569" i="12"/>
  <c r="F5568" i="12"/>
  <c r="E5568" i="12"/>
  <c r="F5567" i="12"/>
  <c r="E5567" i="12"/>
  <c r="F5566" i="12"/>
  <c r="E5566" i="12"/>
  <c r="F5565" i="12"/>
  <c r="E5565" i="12"/>
  <c r="F5564" i="12"/>
  <c r="E5564" i="12"/>
  <c r="F5563" i="12"/>
  <c r="E5563" i="12"/>
  <c r="F5562" i="12"/>
  <c r="E5562" i="12"/>
  <c r="F5561" i="12"/>
  <c r="E5561" i="12"/>
  <c r="F5560" i="12"/>
  <c r="E5560" i="12"/>
  <c r="F5559" i="12"/>
  <c r="E5559" i="12"/>
  <c r="F5558" i="12"/>
  <c r="E5558" i="12"/>
  <c r="F5557" i="12"/>
  <c r="E5557" i="12"/>
  <c r="F5556" i="12"/>
  <c r="E5556" i="12"/>
  <c r="F5555" i="12"/>
  <c r="E5555" i="12"/>
  <c r="F5554" i="12"/>
  <c r="E5554" i="12"/>
  <c r="F5553" i="12"/>
  <c r="E5553" i="12"/>
  <c r="F5552" i="12"/>
  <c r="E5552" i="12"/>
  <c r="F5551" i="12"/>
  <c r="E5551" i="12"/>
  <c r="F5550" i="12"/>
  <c r="E5550" i="12"/>
  <c r="F5549" i="12"/>
  <c r="E5549" i="12"/>
  <c r="F5548" i="12"/>
  <c r="E5548" i="12"/>
  <c r="F5547" i="12"/>
  <c r="E5547" i="12"/>
  <c r="F5546" i="12"/>
  <c r="E5546" i="12"/>
  <c r="F5545" i="12"/>
  <c r="E5545" i="12"/>
  <c r="F5544" i="12"/>
  <c r="E5544" i="12"/>
  <c r="F5543" i="12"/>
  <c r="E5543" i="12"/>
  <c r="F5542" i="12"/>
  <c r="E5542" i="12"/>
  <c r="F5541" i="12"/>
  <c r="E5541" i="12"/>
  <c r="F5540" i="12"/>
  <c r="E5540" i="12"/>
  <c r="F5539" i="12"/>
  <c r="E5539" i="12"/>
  <c r="F5538" i="12"/>
  <c r="E5538" i="12"/>
  <c r="F5537" i="12"/>
  <c r="E5537" i="12"/>
  <c r="F5536" i="12"/>
  <c r="E5536" i="12"/>
  <c r="F5535" i="12"/>
  <c r="E5535" i="12"/>
  <c r="F5534" i="12"/>
  <c r="E5534" i="12"/>
  <c r="F5533" i="12"/>
  <c r="E5533" i="12"/>
  <c r="F5532" i="12"/>
  <c r="E5532" i="12"/>
  <c r="F5531" i="12"/>
  <c r="E5531" i="12"/>
  <c r="F5530" i="12"/>
  <c r="E5530" i="12"/>
  <c r="F5529" i="12"/>
  <c r="E5529" i="12"/>
  <c r="F5528" i="12"/>
  <c r="E5528" i="12"/>
  <c r="F5527" i="12"/>
  <c r="E5527" i="12"/>
  <c r="F5526" i="12"/>
  <c r="E5526" i="12"/>
  <c r="F5525" i="12"/>
  <c r="E5525" i="12"/>
  <c r="F5524" i="12"/>
  <c r="E5524" i="12"/>
  <c r="F5523" i="12"/>
  <c r="E5523" i="12"/>
  <c r="F5522" i="12"/>
  <c r="E5522" i="12"/>
  <c r="F5521" i="12"/>
  <c r="E5521" i="12"/>
  <c r="F5520" i="12"/>
  <c r="E5520" i="12"/>
  <c r="F5519" i="12"/>
  <c r="E5519" i="12"/>
  <c r="F5518" i="12"/>
  <c r="E5518" i="12"/>
  <c r="F5517" i="12"/>
  <c r="E5517" i="12"/>
  <c r="F5516" i="12"/>
  <c r="E5516" i="12"/>
  <c r="F5515" i="12"/>
  <c r="E5515" i="12"/>
  <c r="F5514" i="12"/>
  <c r="E5514" i="12"/>
  <c r="F5513" i="12"/>
  <c r="E5513" i="12"/>
  <c r="F5512" i="12"/>
  <c r="E5512" i="12"/>
  <c r="F5511" i="12"/>
  <c r="E5511" i="12"/>
  <c r="F5510" i="12"/>
  <c r="E5510" i="12"/>
  <c r="F5509" i="12"/>
  <c r="E5509" i="12"/>
  <c r="F5508" i="12"/>
  <c r="E5508" i="12"/>
  <c r="F5507" i="12"/>
  <c r="E5507" i="12"/>
  <c r="F5506" i="12"/>
  <c r="E5506" i="12"/>
  <c r="F5505" i="12"/>
  <c r="E5505" i="12"/>
  <c r="F5504" i="12"/>
  <c r="E5504" i="12"/>
  <c r="F5503" i="12"/>
  <c r="E5503" i="12"/>
  <c r="F5502" i="12"/>
  <c r="E5502" i="12"/>
  <c r="F5501" i="12"/>
  <c r="E5501" i="12"/>
  <c r="F5500" i="12"/>
  <c r="E5500" i="12"/>
  <c r="F5499" i="12"/>
  <c r="E5499" i="12"/>
  <c r="F5498" i="12"/>
  <c r="E5498" i="12"/>
  <c r="F5497" i="12"/>
  <c r="E5497" i="12"/>
  <c r="F5496" i="12"/>
  <c r="E5496" i="12"/>
  <c r="F5495" i="12"/>
  <c r="E5495" i="12"/>
  <c r="F5494" i="12"/>
  <c r="E5494" i="12"/>
  <c r="F5493" i="12"/>
  <c r="E5493" i="12"/>
  <c r="F5492" i="12"/>
  <c r="E5492" i="12"/>
  <c r="F5491" i="12"/>
  <c r="E5491" i="12"/>
  <c r="F5490" i="12"/>
  <c r="E5490" i="12"/>
  <c r="F5489" i="12"/>
  <c r="E5489" i="12"/>
  <c r="F5488" i="12"/>
  <c r="E5488" i="12"/>
  <c r="F5487" i="12"/>
  <c r="E5487" i="12"/>
  <c r="F5486" i="12"/>
  <c r="E5486" i="12"/>
  <c r="F5485" i="12"/>
  <c r="E5485" i="12"/>
  <c r="F5484" i="12"/>
  <c r="E5484" i="12"/>
  <c r="F5483" i="12"/>
  <c r="E5483" i="12"/>
  <c r="F5482" i="12"/>
  <c r="E5482" i="12"/>
  <c r="F5481" i="12"/>
  <c r="E5481" i="12"/>
  <c r="F5480" i="12"/>
  <c r="E5480" i="12"/>
  <c r="F5479" i="12"/>
  <c r="E5479" i="12"/>
  <c r="F5478" i="12"/>
  <c r="E5478" i="12"/>
  <c r="F5477" i="12"/>
  <c r="E5477" i="12"/>
  <c r="F5476" i="12"/>
  <c r="E5476" i="12"/>
  <c r="F5475" i="12"/>
  <c r="E5475" i="12"/>
  <c r="F5474" i="12"/>
  <c r="E5474" i="12"/>
  <c r="F5473" i="12"/>
  <c r="E5473" i="12"/>
  <c r="F5472" i="12"/>
  <c r="E5472" i="12"/>
  <c r="F5471" i="12"/>
  <c r="E5471" i="12"/>
  <c r="F5470" i="12"/>
  <c r="E5470" i="12"/>
  <c r="F5469" i="12"/>
  <c r="E5469" i="12"/>
  <c r="F5468" i="12"/>
  <c r="E5468" i="12"/>
  <c r="F5467" i="12"/>
  <c r="E5467" i="12"/>
  <c r="F5466" i="12"/>
  <c r="E5466" i="12"/>
  <c r="F5465" i="12"/>
  <c r="E5465" i="12"/>
  <c r="F5464" i="12"/>
  <c r="E5464" i="12"/>
  <c r="F5463" i="12"/>
  <c r="E5463" i="12"/>
  <c r="F5462" i="12"/>
  <c r="E5462" i="12"/>
  <c r="F5461" i="12"/>
  <c r="E5461" i="12"/>
  <c r="F5460" i="12"/>
  <c r="E5460" i="12"/>
  <c r="F5459" i="12"/>
  <c r="E5459" i="12"/>
  <c r="F5458" i="12"/>
  <c r="E5458" i="12"/>
  <c r="F5457" i="12"/>
  <c r="E5457" i="12"/>
  <c r="F5456" i="12"/>
  <c r="E5456" i="12"/>
  <c r="F5455" i="12"/>
  <c r="E5455" i="12"/>
  <c r="F5454" i="12"/>
  <c r="E5454" i="12"/>
  <c r="F5453" i="12"/>
  <c r="E5453" i="12"/>
  <c r="F5452" i="12"/>
  <c r="E5452" i="12"/>
  <c r="F5451" i="12"/>
  <c r="E5451" i="12"/>
  <c r="F5450" i="12"/>
  <c r="E5450" i="12"/>
  <c r="F5449" i="12"/>
  <c r="E5449" i="12"/>
  <c r="F5448" i="12"/>
  <c r="E5448" i="12"/>
  <c r="F5447" i="12"/>
  <c r="E5447" i="12"/>
  <c r="F5446" i="12"/>
  <c r="E5446" i="12"/>
  <c r="F5445" i="12"/>
  <c r="E5445" i="12"/>
  <c r="F5444" i="12"/>
  <c r="E5444" i="12"/>
  <c r="F5443" i="12"/>
  <c r="E5443" i="12"/>
  <c r="F5442" i="12"/>
  <c r="E5442" i="12"/>
  <c r="F5441" i="12"/>
  <c r="E5441" i="12"/>
  <c r="F5440" i="12"/>
  <c r="E5440" i="12"/>
  <c r="F5439" i="12"/>
  <c r="E5439" i="12"/>
  <c r="F5438" i="12"/>
  <c r="E5438" i="12"/>
  <c r="F5437" i="12"/>
  <c r="E5437" i="12"/>
  <c r="F5436" i="12"/>
  <c r="E5436" i="12"/>
  <c r="F5435" i="12"/>
  <c r="E5435" i="12"/>
  <c r="F5434" i="12"/>
  <c r="E5434" i="12"/>
  <c r="F5433" i="12"/>
  <c r="E5433" i="12"/>
  <c r="F5432" i="12"/>
  <c r="E5432" i="12"/>
  <c r="F5431" i="12"/>
  <c r="E5431" i="12"/>
  <c r="F5430" i="12"/>
  <c r="E5430" i="12"/>
  <c r="F5429" i="12"/>
  <c r="E5429" i="12"/>
  <c r="F5428" i="12"/>
  <c r="E5428" i="12"/>
  <c r="F5427" i="12"/>
  <c r="E5427" i="12"/>
  <c r="F5426" i="12"/>
  <c r="E5426" i="12"/>
  <c r="F5425" i="12"/>
  <c r="E5425" i="12"/>
  <c r="F5424" i="12"/>
  <c r="E5424" i="12"/>
  <c r="F5423" i="12"/>
  <c r="E5423" i="12"/>
  <c r="F5422" i="12"/>
  <c r="E5422" i="12"/>
  <c r="F5421" i="12"/>
  <c r="E5421" i="12"/>
  <c r="F5420" i="12"/>
  <c r="E5420" i="12"/>
  <c r="F5419" i="12"/>
  <c r="E5419" i="12"/>
  <c r="F5418" i="12"/>
  <c r="E5418" i="12"/>
  <c r="F5417" i="12"/>
  <c r="E5417" i="12"/>
  <c r="F5416" i="12"/>
  <c r="E5416" i="12"/>
  <c r="F5415" i="12"/>
  <c r="E5415" i="12"/>
  <c r="F5414" i="12"/>
  <c r="E5414" i="12"/>
  <c r="F5413" i="12"/>
  <c r="E5413" i="12"/>
  <c r="F5412" i="12"/>
  <c r="E5412" i="12"/>
  <c r="F5411" i="12"/>
  <c r="E5411" i="12"/>
  <c r="F5410" i="12"/>
  <c r="E5410" i="12"/>
  <c r="F5409" i="12"/>
  <c r="E5409" i="12"/>
  <c r="F5408" i="12"/>
  <c r="E5408" i="12"/>
  <c r="F5407" i="12"/>
  <c r="E5407" i="12"/>
  <c r="F5406" i="12"/>
  <c r="E5406" i="12"/>
  <c r="F5405" i="12"/>
  <c r="E5405" i="12"/>
  <c r="F5404" i="12"/>
  <c r="E5404" i="12"/>
  <c r="F5403" i="12"/>
  <c r="E5403" i="12"/>
  <c r="F5402" i="12"/>
  <c r="E5402" i="12"/>
  <c r="F5401" i="12"/>
  <c r="E5401" i="12"/>
  <c r="F5400" i="12"/>
  <c r="E5400" i="12"/>
  <c r="F5399" i="12"/>
  <c r="E5399" i="12"/>
  <c r="F5398" i="12"/>
  <c r="E5398" i="12"/>
  <c r="F5397" i="12"/>
  <c r="E5397" i="12"/>
  <c r="F5396" i="12"/>
  <c r="E5396" i="12"/>
  <c r="F5395" i="12"/>
  <c r="E5395" i="12"/>
  <c r="F5394" i="12"/>
  <c r="E5394" i="12"/>
  <c r="F5393" i="12"/>
  <c r="E5393" i="12"/>
  <c r="F5392" i="12"/>
  <c r="E5392" i="12"/>
  <c r="F5391" i="12"/>
  <c r="E5391" i="12"/>
  <c r="F5390" i="12"/>
  <c r="E5390" i="12"/>
  <c r="F5389" i="12"/>
  <c r="E5389" i="12"/>
  <c r="F5388" i="12"/>
  <c r="E5388" i="12"/>
  <c r="F5387" i="12"/>
  <c r="E5387" i="12"/>
  <c r="F5386" i="12"/>
  <c r="E5386" i="12"/>
  <c r="F5385" i="12"/>
  <c r="E5385" i="12"/>
  <c r="F5384" i="12"/>
  <c r="E5384" i="12"/>
  <c r="F5383" i="12"/>
  <c r="E5383" i="12"/>
  <c r="F5382" i="12"/>
  <c r="E5382" i="12"/>
  <c r="F5381" i="12"/>
  <c r="E5381" i="12"/>
  <c r="F5380" i="12"/>
  <c r="E5380" i="12"/>
  <c r="F5379" i="12"/>
  <c r="E5379" i="12"/>
  <c r="F5378" i="12"/>
  <c r="E5378" i="12"/>
  <c r="F5377" i="12"/>
  <c r="E5377" i="12"/>
  <c r="F5376" i="12"/>
  <c r="E5376" i="12"/>
  <c r="F5375" i="12"/>
  <c r="E5375" i="12"/>
  <c r="F5374" i="12"/>
  <c r="E5374" i="12"/>
  <c r="F5373" i="12"/>
  <c r="E5373" i="12"/>
  <c r="F5372" i="12"/>
  <c r="E5372" i="12"/>
  <c r="F5371" i="12"/>
  <c r="E5371" i="12"/>
  <c r="F5370" i="12"/>
  <c r="E5370" i="12"/>
  <c r="F5369" i="12"/>
  <c r="E5369" i="12"/>
  <c r="F5368" i="12"/>
  <c r="E5368" i="12"/>
  <c r="F5367" i="12"/>
  <c r="E5367" i="12"/>
  <c r="F5366" i="12"/>
  <c r="E5366" i="12"/>
  <c r="F5365" i="12"/>
  <c r="E5365" i="12"/>
  <c r="F5364" i="12"/>
  <c r="E5364" i="12"/>
  <c r="F5363" i="12"/>
  <c r="E5363" i="12"/>
  <c r="F5362" i="12"/>
  <c r="E5362" i="12"/>
  <c r="F5361" i="12"/>
  <c r="E5361" i="12"/>
  <c r="F5360" i="12"/>
  <c r="E5360" i="12"/>
  <c r="F5359" i="12"/>
  <c r="E5359" i="12"/>
  <c r="F5358" i="12"/>
  <c r="E5358" i="12"/>
  <c r="F5357" i="12"/>
  <c r="E5357" i="12"/>
  <c r="F5356" i="12"/>
  <c r="E5356" i="12"/>
  <c r="F5355" i="12"/>
  <c r="E5355" i="12"/>
  <c r="F5354" i="12"/>
  <c r="E5354" i="12"/>
  <c r="F5353" i="12"/>
  <c r="E5353" i="12"/>
  <c r="F5352" i="12"/>
  <c r="E5352" i="12"/>
  <c r="F5351" i="12"/>
  <c r="E5351" i="12"/>
  <c r="F5350" i="12"/>
  <c r="E5350" i="12"/>
  <c r="F5349" i="12"/>
  <c r="E5349" i="12"/>
  <c r="F5348" i="12"/>
  <c r="E5348" i="12"/>
  <c r="F5347" i="12"/>
  <c r="E5347" i="12"/>
  <c r="F5346" i="12"/>
  <c r="E5346" i="12"/>
  <c r="F5345" i="12"/>
  <c r="E5345" i="12"/>
  <c r="F5344" i="12"/>
  <c r="E5344" i="12"/>
  <c r="F5343" i="12"/>
  <c r="E5343" i="12"/>
  <c r="F5342" i="12"/>
  <c r="E5342" i="12"/>
  <c r="F5341" i="12"/>
  <c r="E5341" i="12"/>
  <c r="F5340" i="12"/>
  <c r="E5340" i="12"/>
  <c r="F5339" i="12"/>
  <c r="E5339" i="12"/>
  <c r="F5338" i="12"/>
  <c r="E5338" i="12"/>
  <c r="F5337" i="12"/>
  <c r="E5337" i="12"/>
  <c r="F5336" i="12"/>
  <c r="E5336" i="12"/>
  <c r="F5335" i="12"/>
  <c r="E5335" i="12"/>
  <c r="F5334" i="12"/>
  <c r="E5334" i="12"/>
  <c r="F5333" i="12"/>
  <c r="E5333" i="12"/>
  <c r="F5332" i="12"/>
  <c r="E5332" i="12"/>
  <c r="F5331" i="12"/>
  <c r="E5331" i="12"/>
  <c r="F5330" i="12"/>
  <c r="E5330" i="12"/>
  <c r="F5329" i="12"/>
  <c r="E5329" i="12"/>
  <c r="F5328" i="12"/>
  <c r="E5328" i="12"/>
  <c r="F5327" i="12"/>
  <c r="E5327" i="12"/>
  <c r="F5326" i="12"/>
  <c r="E5326" i="12"/>
  <c r="F5325" i="12"/>
  <c r="E5325" i="12"/>
  <c r="F5324" i="12"/>
  <c r="E5324" i="12"/>
  <c r="F5323" i="12"/>
  <c r="E5323" i="12"/>
  <c r="F5322" i="12"/>
  <c r="E5322" i="12"/>
  <c r="F5321" i="12"/>
  <c r="E5321" i="12"/>
  <c r="F5320" i="12"/>
  <c r="E5320" i="12"/>
  <c r="F5319" i="12"/>
  <c r="E5319" i="12"/>
  <c r="F5318" i="12"/>
  <c r="E5318" i="12"/>
  <c r="F5317" i="12"/>
  <c r="E5317" i="12"/>
  <c r="F5316" i="12"/>
  <c r="E5316" i="12"/>
  <c r="F5315" i="12"/>
  <c r="E5315" i="12"/>
  <c r="F5314" i="12"/>
  <c r="E5314" i="12"/>
  <c r="F5313" i="12"/>
  <c r="E5313" i="12"/>
  <c r="F5312" i="12"/>
  <c r="E5312" i="12"/>
  <c r="F5311" i="12"/>
  <c r="E5311" i="12"/>
  <c r="F5310" i="12"/>
  <c r="E5310" i="12"/>
  <c r="F5309" i="12"/>
  <c r="E5309" i="12"/>
  <c r="F5308" i="12"/>
  <c r="E5308" i="12"/>
  <c r="F5307" i="12"/>
  <c r="E5307" i="12"/>
  <c r="F5306" i="12"/>
  <c r="E5306" i="12"/>
  <c r="F5305" i="12"/>
  <c r="E5305" i="12"/>
  <c r="F5304" i="12"/>
  <c r="E5304" i="12"/>
  <c r="F5303" i="12"/>
  <c r="E5303" i="12"/>
  <c r="F5302" i="12"/>
  <c r="E5302" i="12"/>
  <c r="F5301" i="12"/>
  <c r="E5301" i="12"/>
  <c r="F5300" i="12"/>
  <c r="E5300" i="12"/>
  <c r="F5299" i="12"/>
  <c r="E5299" i="12"/>
  <c r="F5298" i="12"/>
  <c r="E5298" i="12"/>
  <c r="F5297" i="12"/>
  <c r="E5297" i="12"/>
  <c r="F5296" i="12"/>
  <c r="E5296" i="12"/>
  <c r="F5295" i="12"/>
  <c r="E5295" i="12"/>
  <c r="F5294" i="12"/>
  <c r="E5294" i="12"/>
  <c r="F5293" i="12"/>
  <c r="E5293" i="12"/>
  <c r="F5292" i="12"/>
  <c r="E5292" i="12"/>
  <c r="F5291" i="12"/>
  <c r="E5291" i="12"/>
  <c r="F5290" i="12"/>
  <c r="E5290" i="12"/>
  <c r="F5289" i="12"/>
  <c r="E5289" i="12"/>
  <c r="F5288" i="12"/>
  <c r="E5288" i="12"/>
  <c r="F5287" i="12"/>
  <c r="E5287" i="12"/>
  <c r="F5286" i="12"/>
  <c r="E5286" i="12"/>
  <c r="F5285" i="12"/>
  <c r="E5285" i="12"/>
  <c r="F5284" i="12"/>
  <c r="E5284" i="12"/>
  <c r="F5283" i="12"/>
  <c r="E5283" i="12"/>
  <c r="F5282" i="12"/>
  <c r="E5282" i="12"/>
  <c r="F5281" i="12"/>
  <c r="E5281" i="12"/>
  <c r="F5280" i="12"/>
  <c r="E5280" i="12"/>
  <c r="F5279" i="12"/>
  <c r="E5279" i="12"/>
  <c r="F5278" i="12"/>
  <c r="E5278" i="12"/>
  <c r="F5277" i="12"/>
  <c r="E5277" i="12"/>
  <c r="F5276" i="12"/>
  <c r="E5276" i="12"/>
  <c r="F5275" i="12"/>
  <c r="E5275" i="12"/>
  <c r="F5274" i="12"/>
  <c r="E5274" i="12"/>
  <c r="F5273" i="12"/>
  <c r="E5273" i="12"/>
  <c r="F5272" i="12"/>
  <c r="E5272" i="12"/>
  <c r="F5271" i="12"/>
  <c r="E5271" i="12"/>
  <c r="F5270" i="12"/>
  <c r="E5270" i="12"/>
  <c r="F5269" i="12"/>
  <c r="E5269" i="12"/>
  <c r="F5268" i="12"/>
  <c r="E5268" i="12"/>
  <c r="F5267" i="12"/>
  <c r="E5267" i="12"/>
  <c r="F5266" i="12"/>
  <c r="E5266" i="12"/>
  <c r="F5265" i="12"/>
  <c r="E5265" i="12"/>
  <c r="F5264" i="12"/>
  <c r="E5264" i="12"/>
  <c r="F5263" i="12"/>
  <c r="E5263" i="12"/>
  <c r="F5262" i="12"/>
  <c r="E5262" i="12"/>
  <c r="F5261" i="12"/>
  <c r="E5261" i="12"/>
  <c r="F5260" i="12"/>
  <c r="E5260" i="12"/>
  <c r="F5259" i="12"/>
  <c r="E5259" i="12"/>
  <c r="F5258" i="12"/>
  <c r="E5258" i="12"/>
  <c r="F5257" i="12"/>
  <c r="E5257" i="12"/>
  <c r="F5256" i="12"/>
  <c r="E5256" i="12"/>
  <c r="F5255" i="12"/>
  <c r="E5255" i="12"/>
  <c r="F5254" i="12"/>
  <c r="E5254" i="12"/>
  <c r="F5253" i="12"/>
  <c r="E5253" i="12"/>
  <c r="F5252" i="12"/>
  <c r="E5252" i="12"/>
  <c r="F5251" i="12"/>
  <c r="E5251" i="12"/>
  <c r="F5250" i="12"/>
  <c r="E5250" i="12"/>
  <c r="F5249" i="12"/>
  <c r="E5249" i="12"/>
  <c r="F5248" i="12"/>
  <c r="E5248" i="12"/>
  <c r="F5247" i="12"/>
  <c r="E5247" i="12"/>
  <c r="F5246" i="12"/>
  <c r="E5246" i="12"/>
  <c r="F5245" i="12"/>
  <c r="E5245" i="12"/>
  <c r="F5244" i="12"/>
  <c r="E5244" i="12"/>
  <c r="F5243" i="12"/>
  <c r="E5243" i="12"/>
  <c r="F5242" i="12"/>
  <c r="E5242" i="12"/>
  <c r="F5241" i="12"/>
  <c r="E5241" i="12"/>
  <c r="F5240" i="12"/>
  <c r="E5240" i="12"/>
  <c r="F5239" i="12"/>
  <c r="E5239" i="12"/>
  <c r="F5238" i="12"/>
  <c r="E5238" i="12"/>
  <c r="F5237" i="12"/>
  <c r="E5237" i="12"/>
  <c r="F5236" i="12"/>
  <c r="E5236" i="12"/>
  <c r="F5235" i="12"/>
  <c r="E5235" i="12"/>
  <c r="F5234" i="12"/>
  <c r="E5234" i="12"/>
  <c r="F5233" i="12"/>
  <c r="E5233" i="12"/>
  <c r="F5232" i="12"/>
  <c r="E5232" i="12"/>
  <c r="F5231" i="12"/>
  <c r="E5231" i="12"/>
  <c r="F5230" i="12"/>
  <c r="E5230" i="12"/>
  <c r="F5229" i="12"/>
  <c r="E5229" i="12"/>
  <c r="F5228" i="12"/>
  <c r="E5228" i="12"/>
  <c r="F5227" i="12"/>
  <c r="E5227" i="12"/>
  <c r="F5226" i="12"/>
  <c r="E5226" i="12"/>
  <c r="F5225" i="12"/>
  <c r="E5225" i="12"/>
  <c r="F5224" i="12"/>
  <c r="E5224" i="12"/>
  <c r="F5223" i="12"/>
  <c r="E5223" i="12"/>
  <c r="F5222" i="12"/>
  <c r="E5222" i="12"/>
  <c r="F5221" i="12"/>
  <c r="E5221" i="12"/>
  <c r="F5220" i="12"/>
  <c r="E5220" i="12"/>
  <c r="F5219" i="12"/>
  <c r="E5219" i="12"/>
  <c r="F5218" i="12"/>
  <c r="E5218" i="12"/>
  <c r="F5217" i="12"/>
  <c r="E5217" i="12"/>
  <c r="F5216" i="12"/>
  <c r="E5216" i="12"/>
  <c r="F5215" i="12"/>
  <c r="E5215" i="12"/>
  <c r="F5214" i="12"/>
  <c r="E5214" i="12"/>
  <c r="F5213" i="12"/>
  <c r="E5213" i="12"/>
  <c r="F5212" i="12"/>
  <c r="E5212" i="12"/>
  <c r="F5211" i="12"/>
  <c r="E5211" i="12"/>
  <c r="F5210" i="12"/>
  <c r="E5210" i="12"/>
  <c r="F5209" i="12"/>
  <c r="E5209" i="12"/>
  <c r="F5208" i="12"/>
  <c r="E5208" i="12"/>
  <c r="F5207" i="12"/>
  <c r="E5207" i="12"/>
  <c r="F5206" i="12"/>
  <c r="E5206" i="12"/>
  <c r="F5205" i="12"/>
  <c r="E5205" i="12"/>
  <c r="F5204" i="12"/>
  <c r="E5204" i="12"/>
  <c r="F5203" i="12"/>
  <c r="E5203" i="12"/>
  <c r="F5202" i="12"/>
  <c r="E5202" i="12"/>
  <c r="F5201" i="12"/>
  <c r="E5201" i="12"/>
  <c r="F5200" i="12"/>
  <c r="E5200" i="12"/>
  <c r="F5199" i="12"/>
  <c r="E5199" i="12"/>
  <c r="F5198" i="12"/>
  <c r="E5198" i="12"/>
  <c r="F5197" i="12"/>
  <c r="E5197" i="12"/>
  <c r="F5196" i="12"/>
  <c r="E5196" i="12"/>
  <c r="F5195" i="12"/>
  <c r="E5195" i="12"/>
  <c r="F5194" i="12"/>
  <c r="E5194" i="12"/>
  <c r="F5193" i="12"/>
  <c r="E5193" i="12"/>
  <c r="F5192" i="12"/>
  <c r="E5192" i="12"/>
  <c r="F5191" i="12"/>
  <c r="E5191" i="12"/>
  <c r="F5190" i="12"/>
  <c r="E5190" i="12"/>
  <c r="F5189" i="12"/>
  <c r="E5189" i="12"/>
  <c r="F5188" i="12"/>
  <c r="E5188" i="12"/>
  <c r="F5187" i="12"/>
  <c r="E5187" i="12"/>
  <c r="F5186" i="12"/>
  <c r="E5186" i="12"/>
  <c r="F5185" i="12"/>
  <c r="E5185" i="12"/>
  <c r="F5184" i="12"/>
  <c r="E5184" i="12"/>
  <c r="F5183" i="12"/>
  <c r="E5183" i="12"/>
  <c r="F5182" i="12"/>
  <c r="E5182" i="12"/>
  <c r="F5181" i="12"/>
  <c r="E5181" i="12"/>
  <c r="F5180" i="12"/>
  <c r="E5180" i="12"/>
  <c r="F5179" i="12"/>
  <c r="E5179" i="12"/>
  <c r="F5178" i="12"/>
  <c r="E5178" i="12"/>
  <c r="F5177" i="12"/>
  <c r="E5177" i="12"/>
  <c r="F5176" i="12"/>
  <c r="E5176" i="12"/>
  <c r="F5175" i="12"/>
  <c r="E5175" i="12"/>
  <c r="F5174" i="12"/>
  <c r="E5174" i="12"/>
  <c r="F5173" i="12"/>
  <c r="E5173" i="12"/>
  <c r="F5172" i="12"/>
  <c r="E5172" i="12"/>
  <c r="F5171" i="12"/>
  <c r="E5171" i="12"/>
  <c r="F5170" i="12"/>
  <c r="E5170" i="12"/>
  <c r="F5169" i="12"/>
  <c r="E5169" i="12"/>
  <c r="F5168" i="12"/>
  <c r="E5168" i="12"/>
  <c r="F5167" i="12"/>
  <c r="E5167" i="12"/>
  <c r="F5166" i="12"/>
  <c r="E5166" i="12"/>
  <c r="F5165" i="12"/>
  <c r="E5165" i="12"/>
  <c r="F5164" i="12"/>
  <c r="E5164" i="12"/>
  <c r="F5163" i="12"/>
  <c r="E5163" i="12"/>
  <c r="F5162" i="12"/>
  <c r="E5162" i="12"/>
  <c r="F5161" i="12"/>
  <c r="E5161" i="12"/>
  <c r="F5160" i="12"/>
  <c r="E5160" i="12"/>
  <c r="F5159" i="12"/>
  <c r="E5159" i="12"/>
  <c r="F5158" i="12"/>
  <c r="E5158" i="12"/>
  <c r="F5157" i="12"/>
  <c r="E5157" i="12"/>
  <c r="F5156" i="12"/>
  <c r="E5156" i="12"/>
  <c r="F5155" i="12"/>
  <c r="E5155" i="12"/>
  <c r="F5154" i="12"/>
  <c r="E5154" i="12"/>
  <c r="F5153" i="12"/>
  <c r="E5153" i="12"/>
  <c r="F5152" i="12"/>
  <c r="E5152" i="12"/>
  <c r="F5151" i="12"/>
  <c r="E5151" i="12"/>
  <c r="F5150" i="12"/>
  <c r="E5150" i="12"/>
  <c r="F5149" i="12"/>
  <c r="E5149" i="12"/>
  <c r="F5148" i="12"/>
  <c r="E5148" i="12"/>
  <c r="F5147" i="12"/>
  <c r="E5147" i="12"/>
  <c r="F5146" i="12"/>
  <c r="E5146" i="12"/>
  <c r="F5145" i="12"/>
  <c r="E5145" i="12"/>
  <c r="F5144" i="12"/>
  <c r="E5144" i="12"/>
  <c r="F5143" i="12"/>
  <c r="E5143" i="12"/>
  <c r="F5142" i="12"/>
  <c r="E5142" i="12"/>
  <c r="F5141" i="12"/>
  <c r="E5141" i="12"/>
  <c r="F5140" i="12"/>
  <c r="E5140" i="12"/>
  <c r="F5139" i="12"/>
  <c r="E5139" i="12"/>
  <c r="F5138" i="12"/>
  <c r="E5138" i="12"/>
  <c r="F5137" i="12"/>
  <c r="E5137" i="12"/>
  <c r="F5136" i="12"/>
  <c r="E5136" i="12"/>
  <c r="F5135" i="12"/>
  <c r="E5135" i="12"/>
  <c r="F5134" i="12"/>
  <c r="E5134" i="12"/>
  <c r="F5133" i="12"/>
  <c r="E5133" i="12"/>
  <c r="F5132" i="12"/>
  <c r="E5132" i="12"/>
  <c r="F5131" i="12"/>
  <c r="E5131" i="12"/>
  <c r="F5130" i="12"/>
  <c r="E5130" i="12"/>
  <c r="F5129" i="12"/>
  <c r="E5129" i="12"/>
  <c r="F5128" i="12"/>
  <c r="E5128" i="12"/>
  <c r="F5127" i="12"/>
  <c r="E5127" i="12"/>
  <c r="F5126" i="12"/>
  <c r="E5126" i="12"/>
  <c r="F5125" i="12"/>
  <c r="E5125" i="12"/>
  <c r="F5124" i="12"/>
  <c r="E5124" i="12"/>
  <c r="F5123" i="12"/>
  <c r="E5123" i="12"/>
  <c r="F5122" i="12"/>
  <c r="E5122" i="12"/>
  <c r="F5121" i="12"/>
  <c r="E5121" i="12"/>
  <c r="F5120" i="12"/>
  <c r="E5120" i="12"/>
  <c r="F5119" i="12"/>
  <c r="E5119" i="12"/>
  <c r="F5118" i="12"/>
  <c r="E5118" i="12"/>
  <c r="F5117" i="12"/>
  <c r="E5117" i="12"/>
  <c r="F5116" i="12"/>
  <c r="E5116" i="12"/>
  <c r="F5115" i="12"/>
  <c r="E5115" i="12"/>
  <c r="F5114" i="12"/>
  <c r="E5114" i="12"/>
  <c r="F5113" i="12"/>
  <c r="E5113" i="12"/>
  <c r="F5112" i="12"/>
  <c r="E5112" i="12"/>
  <c r="F5111" i="12"/>
  <c r="E5111" i="12"/>
  <c r="F5110" i="12"/>
  <c r="E5110" i="12"/>
  <c r="F5109" i="12"/>
  <c r="E5109" i="12"/>
  <c r="F5108" i="12"/>
  <c r="E5108" i="12"/>
  <c r="F5107" i="12"/>
  <c r="E5107" i="12"/>
  <c r="F5106" i="12"/>
  <c r="E5106" i="12"/>
  <c r="F5105" i="12"/>
  <c r="E5105" i="12"/>
  <c r="F5104" i="12"/>
  <c r="E5104" i="12"/>
  <c r="F5103" i="12"/>
  <c r="E5103" i="12"/>
  <c r="F5102" i="12"/>
  <c r="E5102" i="12"/>
  <c r="F5101" i="12"/>
  <c r="E5101" i="12"/>
  <c r="F5100" i="12"/>
  <c r="E5100" i="12"/>
  <c r="F5099" i="12"/>
  <c r="E5099" i="12"/>
  <c r="F5098" i="12"/>
  <c r="E5098" i="12"/>
  <c r="F5097" i="12"/>
  <c r="E5097" i="12"/>
  <c r="F5096" i="12"/>
  <c r="E5096" i="12"/>
  <c r="F5095" i="12"/>
  <c r="E5095" i="12"/>
  <c r="F5094" i="12"/>
  <c r="E5094" i="12"/>
  <c r="F5093" i="12"/>
  <c r="E5093" i="12"/>
  <c r="F5092" i="12"/>
  <c r="E5092" i="12"/>
  <c r="F5091" i="12"/>
  <c r="E5091" i="12"/>
  <c r="F5090" i="12"/>
  <c r="E5090" i="12"/>
  <c r="F5089" i="12"/>
  <c r="E5089" i="12"/>
  <c r="F5088" i="12"/>
  <c r="E5088" i="12"/>
  <c r="F5087" i="12"/>
  <c r="E5087" i="12"/>
  <c r="F5086" i="12"/>
  <c r="E5086" i="12"/>
  <c r="F5085" i="12"/>
  <c r="E5085" i="12"/>
  <c r="F5084" i="12"/>
  <c r="E5084" i="12"/>
  <c r="F5083" i="12"/>
  <c r="E5083" i="12"/>
  <c r="F5082" i="12"/>
  <c r="E5082" i="12"/>
  <c r="F5081" i="12"/>
  <c r="E5081" i="12"/>
  <c r="F5080" i="12"/>
  <c r="E5080" i="12"/>
  <c r="F5079" i="12"/>
  <c r="E5079" i="12"/>
  <c r="F5078" i="12"/>
  <c r="E5078" i="12"/>
  <c r="F5077" i="12"/>
  <c r="E5077" i="12"/>
  <c r="F5076" i="12"/>
  <c r="E5076" i="12"/>
  <c r="F5075" i="12"/>
  <c r="E5075" i="12"/>
  <c r="F5074" i="12"/>
  <c r="E5074" i="12"/>
  <c r="F5073" i="12"/>
  <c r="E5073" i="12"/>
  <c r="F5072" i="12"/>
  <c r="E5072" i="12"/>
  <c r="F5071" i="12"/>
  <c r="E5071" i="12"/>
  <c r="F5070" i="12"/>
  <c r="E5070" i="12"/>
  <c r="F5069" i="12"/>
  <c r="E5069" i="12"/>
  <c r="F5068" i="12"/>
  <c r="E5068" i="12"/>
  <c r="F5067" i="12"/>
  <c r="E5067" i="12"/>
  <c r="F5066" i="12"/>
  <c r="E5066" i="12"/>
  <c r="F5065" i="12"/>
  <c r="E5065" i="12"/>
  <c r="F5064" i="12"/>
  <c r="E5064" i="12"/>
  <c r="F5063" i="12"/>
  <c r="E5063" i="12"/>
  <c r="F5062" i="12"/>
  <c r="E5062" i="12"/>
  <c r="F5061" i="12"/>
  <c r="E5061" i="12"/>
  <c r="F5060" i="12"/>
  <c r="E5060" i="12"/>
  <c r="F5059" i="12"/>
  <c r="E5059" i="12"/>
  <c r="F5058" i="12"/>
  <c r="E5058" i="12"/>
  <c r="F5057" i="12"/>
  <c r="E5057" i="12"/>
  <c r="F5056" i="12"/>
  <c r="E5056" i="12"/>
  <c r="F5055" i="12"/>
  <c r="E5055" i="12"/>
  <c r="F5054" i="12"/>
  <c r="E5054" i="12"/>
  <c r="F5053" i="12"/>
  <c r="E5053" i="12"/>
  <c r="F5052" i="12"/>
  <c r="E5052" i="12"/>
  <c r="F5051" i="12"/>
  <c r="E5051" i="12"/>
  <c r="F5050" i="12"/>
  <c r="E5050" i="12"/>
  <c r="F5049" i="12"/>
  <c r="E5049" i="12"/>
  <c r="F5048" i="12"/>
  <c r="E5048" i="12"/>
  <c r="F5047" i="12"/>
  <c r="E5047" i="12"/>
  <c r="F5046" i="12"/>
  <c r="E5046" i="12"/>
  <c r="F5045" i="12"/>
  <c r="E5045" i="12"/>
  <c r="F5044" i="12"/>
  <c r="E5044" i="12"/>
  <c r="F5043" i="12"/>
  <c r="E5043" i="12"/>
  <c r="F5042" i="12"/>
  <c r="E5042" i="12"/>
  <c r="F5041" i="12"/>
  <c r="E5041" i="12"/>
  <c r="F5040" i="12"/>
  <c r="E5040" i="12"/>
  <c r="F5039" i="12"/>
  <c r="E5039" i="12"/>
  <c r="F5038" i="12"/>
  <c r="E5038" i="12"/>
  <c r="F5037" i="12"/>
  <c r="E5037" i="12"/>
  <c r="F5036" i="12"/>
  <c r="E5036" i="12"/>
  <c r="F5035" i="12"/>
  <c r="E5035" i="12"/>
  <c r="F5034" i="12"/>
  <c r="E5034" i="12"/>
  <c r="F5033" i="12"/>
  <c r="E5033" i="12"/>
  <c r="F5032" i="12"/>
  <c r="E5032" i="12"/>
  <c r="F5031" i="12"/>
  <c r="E5031" i="12"/>
  <c r="F5030" i="12"/>
  <c r="E5030" i="12"/>
  <c r="F5029" i="12"/>
  <c r="E5029" i="12"/>
  <c r="F5028" i="12"/>
  <c r="E5028" i="12"/>
  <c r="F5027" i="12"/>
  <c r="E5027" i="12"/>
  <c r="F5026" i="12"/>
  <c r="E5026" i="12"/>
  <c r="F5025" i="12"/>
  <c r="E5025" i="12"/>
  <c r="F5024" i="12"/>
  <c r="E5024" i="12"/>
  <c r="F5023" i="12"/>
  <c r="E5023" i="12"/>
  <c r="F5022" i="12"/>
  <c r="E5022" i="12"/>
  <c r="F5021" i="12"/>
  <c r="E5021" i="12"/>
  <c r="F5020" i="12"/>
  <c r="E5020" i="12"/>
  <c r="F5019" i="12"/>
  <c r="E5019" i="12"/>
  <c r="F5018" i="12"/>
  <c r="E5018" i="12"/>
  <c r="F5017" i="12"/>
  <c r="E5017" i="12"/>
  <c r="F5016" i="12"/>
  <c r="E5016" i="12"/>
  <c r="F5015" i="12"/>
  <c r="E5015" i="12"/>
  <c r="F5014" i="12"/>
  <c r="E5014" i="12"/>
  <c r="F5013" i="12"/>
  <c r="E5013" i="12"/>
  <c r="F5012" i="12"/>
  <c r="E5012" i="12"/>
  <c r="F5011" i="12"/>
  <c r="E5011" i="12"/>
  <c r="F5010" i="12"/>
  <c r="E5010" i="12"/>
  <c r="F5009" i="12"/>
  <c r="E5009" i="12"/>
  <c r="F5008" i="12"/>
  <c r="E5008" i="12"/>
  <c r="F5007" i="12"/>
  <c r="E5007" i="12"/>
  <c r="F5006" i="12"/>
  <c r="E5006" i="12"/>
  <c r="F5005" i="12"/>
  <c r="E5005" i="12"/>
  <c r="F5004" i="12"/>
  <c r="E5004" i="12"/>
  <c r="F5003" i="12"/>
  <c r="E5003" i="12"/>
  <c r="F5002" i="12"/>
  <c r="E5002" i="12"/>
  <c r="F5001" i="12"/>
  <c r="E5001" i="12"/>
  <c r="F5000" i="12"/>
  <c r="E5000" i="12"/>
  <c r="F4999" i="12"/>
  <c r="E4999" i="12"/>
  <c r="F4998" i="12"/>
  <c r="E4998" i="12"/>
  <c r="F4997" i="12"/>
  <c r="E4997" i="12"/>
  <c r="F4996" i="12"/>
  <c r="E4996" i="12"/>
  <c r="F4995" i="12"/>
  <c r="E4995" i="12"/>
  <c r="F4994" i="12"/>
  <c r="E4994" i="12"/>
  <c r="F4993" i="12"/>
  <c r="E4993" i="12"/>
  <c r="F4992" i="12"/>
  <c r="E4992" i="12"/>
  <c r="F4991" i="12"/>
  <c r="E4991" i="12"/>
  <c r="F4990" i="12"/>
  <c r="E4990" i="12"/>
  <c r="F4989" i="12"/>
  <c r="E4989" i="12"/>
  <c r="F4988" i="12"/>
  <c r="E4988" i="12"/>
  <c r="F4987" i="12"/>
  <c r="E4987" i="12"/>
  <c r="F4986" i="12"/>
  <c r="E4986" i="12"/>
  <c r="F4985" i="12"/>
  <c r="E4985" i="12"/>
  <c r="F4984" i="12"/>
  <c r="E4984" i="12"/>
  <c r="F4983" i="12"/>
  <c r="E4983" i="12"/>
  <c r="F4982" i="12"/>
  <c r="E4982" i="12"/>
  <c r="F4981" i="12"/>
  <c r="E4981" i="12"/>
  <c r="F4980" i="12"/>
  <c r="E4980" i="12"/>
  <c r="F4979" i="12"/>
  <c r="E4979" i="12"/>
  <c r="F4978" i="12"/>
  <c r="E4978" i="12"/>
  <c r="F4977" i="12"/>
  <c r="E4977" i="12"/>
  <c r="F4976" i="12"/>
  <c r="E4976" i="12"/>
  <c r="F4975" i="12"/>
  <c r="E4975" i="12"/>
  <c r="F4974" i="12"/>
  <c r="E4974" i="12"/>
  <c r="F4973" i="12"/>
  <c r="E4973" i="12"/>
  <c r="F4972" i="12"/>
  <c r="E4972" i="12"/>
  <c r="F4971" i="12"/>
  <c r="E4971" i="12"/>
  <c r="F4970" i="12"/>
  <c r="E4970" i="12"/>
  <c r="F4969" i="12"/>
  <c r="E4969" i="12"/>
  <c r="F4968" i="12"/>
  <c r="E4968" i="12"/>
  <c r="F4967" i="12"/>
  <c r="E4967" i="12"/>
  <c r="F4966" i="12"/>
  <c r="E4966" i="12"/>
  <c r="F4965" i="12"/>
  <c r="E4965" i="12"/>
  <c r="F4964" i="12"/>
  <c r="E4964" i="12"/>
  <c r="F4963" i="12"/>
  <c r="E4963" i="12"/>
  <c r="F4962" i="12"/>
  <c r="E4962" i="12"/>
  <c r="F4961" i="12"/>
  <c r="E4961" i="12"/>
  <c r="F4960" i="12"/>
  <c r="E4960" i="12"/>
  <c r="F4959" i="12"/>
  <c r="E4959" i="12"/>
  <c r="F4958" i="12"/>
  <c r="E4958" i="12"/>
  <c r="F4957" i="12"/>
  <c r="E4957" i="12"/>
  <c r="F4956" i="12"/>
  <c r="E4956" i="12"/>
  <c r="F4955" i="12"/>
  <c r="E4955" i="12"/>
  <c r="F4954" i="12"/>
  <c r="E4954" i="12"/>
  <c r="F4953" i="12"/>
  <c r="E4953" i="12"/>
  <c r="F4952" i="12"/>
  <c r="E4952" i="12"/>
  <c r="F4951" i="12"/>
  <c r="E4951" i="12"/>
  <c r="F4950" i="12"/>
  <c r="E4950" i="12"/>
  <c r="F4949" i="12"/>
  <c r="E4949" i="12"/>
  <c r="F4948" i="12"/>
  <c r="E4948" i="12"/>
  <c r="F4947" i="12"/>
  <c r="E4947" i="12"/>
  <c r="F4946" i="12"/>
  <c r="E4946" i="12"/>
  <c r="F4945" i="12"/>
  <c r="E4945" i="12"/>
  <c r="F4944" i="12"/>
  <c r="E4944" i="12"/>
  <c r="F4943" i="12"/>
  <c r="E4943" i="12"/>
  <c r="F4942" i="12"/>
  <c r="E4942" i="12"/>
  <c r="F4941" i="12"/>
  <c r="E4941" i="12"/>
  <c r="F4940" i="12"/>
  <c r="E4940" i="12"/>
  <c r="F4939" i="12"/>
  <c r="E4939" i="12"/>
  <c r="F4938" i="12"/>
  <c r="E4938" i="12"/>
  <c r="F4937" i="12"/>
  <c r="E4937" i="12"/>
  <c r="F4936" i="12"/>
  <c r="E4936" i="12"/>
  <c r="F4935" i="12"/>
  <c r="E4935" i="12"/>
  <c r="F4934" i="12"/>
  <c r="E4934" i="12"/>
  <c r="F4933" i="12"/>
  <c r="E4933" i="12"/>
  <c r="F4932" i="12"/>
  <c r="E4932" i="12"/>
  <c r="F4931" i="12"/>
  <c r="E4931" i="12"/>
  <c r="F4930" i="12"/>
  <c r="E4930" i="12"/>
  <c r="F4929" i="12"/>
  <c r="E4929" i="12"/>
  <c r="F4928" i="12"/>
  <c r="E4928" i="12"/>
  <c r="F4927" i="12"/>
  <c r="E4927" i="12"/>
  <c r="F4926" i="12"/>
  <c r="E4926" i="12"/>
  <c r="F4925" i="12"/>
  <c r="E4925" i="12"/>
  <c r="F4924" i="12"/>
  <c r="E4924" i="12"/>
  <c r="F4923" i="12"/>
  <c r="E4923" i="12"/>
  <c r="F4922" i="12"/>
  <c r="E4922" i="12"/>
  <c r="F4921" i="12"/>
  <c r="E4921" i="12"/>
  <c r="F4920" i="12"/>
  <c r="E4920" i="12"/>
  <c r="F4919" i="12"/>
  <c r="E4919" i="12"/>
  <c r="F4918" i="12"/>
  <c r="E4918" i="12"/>
  <c r="F4917" i="12"/>
  <c r="E4917" i="12"/>
  <c r="F4916" i="12"/>
  <c r="E4916" i="12"/>
  <c r="F4915" i="12"/>
  <c r="E4915" i="12"/>
  <c r="F4914" i="12"/>
  <c r="E4914" i="12"/>
  <c r="F4913" i="12"/>
  <c r="E4913" i="12"/>
  <c r="F4912" i="12"/>
  <c r="E4912" i="12"/>
  <c r="F4911" i="12"/>
  <c r="E4911" i="12"/>
  <c r="F4910" i="12"/>
  <c r="E4910" i="12"/>
  <c r="F4909" i="12"/>
  <c r="E4909" i="12"/>
  <c r="F4908" i="12"/>
  <c r="E4908" i="12"/>
  <c r="F4907" i="12"/>
  <c r="E4907" i="12"/>
  <c r="F4906" i="12"/>
  <c r="E4906" i="12"/>
  <c r="F4905" i="12"/>
  <c r="E4905" i="12"/>
  <c r="F4904" i="12"/>
  <c r="E4904" i="12"/>
  <c r="F4903" i="12"/>
  <c r="E4903" i="12"/>
  <c r="F4902" i="12"/>
  <c r="E4902" i="12"/>
  <c r="F4901" i="12"/>
  <c r="E4901" i="12"/>
  <c r="F4900" i="12"/>
  <c r="E4900" i="12"/>
  <c r="F4899" i="12"/>
  <c r="E4899" i="12"/>
  <c r="F4898" i="12"/>
  <c r="E4898" i="12"/>
  <c r="F4897" i="12"/>
  <c r="E4897" i="12"/>
  <c r="F4896" i="12"/>
  <c r="E4896" i="12"/>
  <c r="F4895" i="12"/>
  <c r="E4895" i="12"/>
  <c r="F4894" i="12"/>
  <c r="E4894" i="12"/>
  <c r="F4893" i="12"/>
  <c r="E4893" i="12"/>
  <c r="F4892" i="12"/>
  <c r="E4892" i="12"/>
  <c r="F4891" i="12"/>
  <c r="E4891" i="12"/>
  <c r="F4890" i="12"/>
  <c r="E4890" i="12"/>
  <c r="F4889" i="12"/>
  <c r="E4889" i="12"/>
  <c r="F4888" i="12"/>
  <c r="E4888" i="12"/>
  <c r="F4887" i="12"/>
  <c r="E4887" i="12"/>
  <c r="F4886" i="12"/>
  <c r="E4886" i="12"/>
  <c r="F4885" i="12"/>
  <c r="E4885" i="12"/>
  <c r="F4884" i="12"/>
  <c r="E4884" i="12"/>
  <c r="F4883" i="12"/>
  <c r="E4883" i="12"/>
  <c r="F4882" i="12"/>
  <c r="E4882" i="12"/>
  <c r="F4881" i="12"/>
  <c r="E4881" i="12"/>
  <c r="F4880" i="12"/>
  <c r="E4880" i="12"/>
  <c r="F4879" i="12"/>
  <c r="E4879" i="12"/>
  <c r="F4878" i="12"/>
  <c r="E4878" i="12"/>
  <c r="F4877" i="12"/>
  <c r="E4877" i="12"/>
  <c r="F4876" i="12"/>
  <c r="E4876" i="12"/>
  <c r="F4875" i="12"/>
  <c r="E4875" i="12"/>
  <c r="F4874" i="12"/>
  <c r="E4874" i="12"/>
  <c r="F4873" i="12"/>
  <c r="E4873" i="12"/>
  <c r="F4872" i="12"/>
  <c r="E4872" i="12"/>
  <c r="F4871" i="12"/>
  <c r="E4871" i="12"/>
  <c r="F4870" i="12"/>
  <c r="E4870" i="12"/>
  <c r="F4869" i="12"/>
  <c r="E4869" i="12"/>
  <c r="F4868" i="12"/>
  <c r="E4868" i="12"/>
  <c r="F4867" i="12"/>
  <c r="E4867" i="12"/>
  <c r="F4866" i="12"/>
  <c r="E4866" i="12"/>
  <c r="F4865" i="12"/>
  <c r="E4865" i="12"/>
  <c r="F4864" i="12"/>
  <c r="E4864" i="12"/>
  <c r="F4863" i="12"/>
  <c r="E4863" i="12"/>
  <c r="F4862" i="12"/>
  <c r="E4862" i="12"/>
  <c r="F4861" i="12"/>
  <c r="E4861" i="12"/>
  <c r="F4860" i="12"/>
  <c r="E4860" i="12"/>
  <c r="F4859" i="12"/>
  <c r="E4859" i="12"/>
  <c r="F4858" i="12"/>
  <c r="E4858" i="12"/>
  <c r="F4857" i="12"/>
  <c r="E4857" i="12"/>
  <c r="F4856" i="12"/>
  <c r="E4856" i="12"/>
  <c r="F4855" i="12"/>
  <c r="E4855" i="12"/>
  <c r="F4854" i="12"/>
  <c r="E4854" i="12"/>
  <c r="F4853" i="12"/>
  <c r="E4853" i="12"/>
  <c r="F4852" i="12"/>
  <c r="E4852" i="12"/>
  <c r="F4851" i="12"/>
  <c r="E4851" i="12"/>
  <c r="F4850" i="12"/>
  <c r="E4850" i="12"/>
  <c r="F4849" i="12"/>
  <c r="E4849" i="12"/>
  <c r="F4848" i="12"/>
  <c r="E4848" i="12"/>
  <c r="F4847" i="12"/>
  <c r="E4847" i="12"/>
  <c r="F4846" i="12"/>
  <c r="E4846" i="12"/>
  <c r="F4845" i="12"/>
  <c r="E4845" i="12"/>
  <c r="F4844" i="12"/>
  <c r="E4844" i="12"/>
  <c r="F4843" i="12"/>
  <c r="E4843" i="12"/>
  <c r="F4842" i="12"/>
  <c r="E4842" i="12"/>
  <c r="F4841" i="12"/>
  <c r="E4841" i="12"/>
  <c r="F4840" i="12"/>
  <c r="E4840" i="12"/>
  <c r="F4839" i="12"/>
  <c r="E4839" i="12"/>
  <c r="F4838" i="12"/>
  <c r="E4838" i="12"/>
  <c r="F4837" i="12"/>
  <c r="E4837" i="12"/>
  <c r="F4836" i="12"/>
  <c r="E4836" i="12"/>
  <c r="F4835" i="12"/>
  <c r="E4835" i="12"/>
  <c r="F4834" i="12"/>
  <c r="E4834" i="12"/>
  <c r="F4833" i="12"/>
  <c r="E4833" i="12"/>
  <c r="F4832" i="12"/>
  <c r="E4832" i="12"/>
  <c r="F4831" i="12"/>
  <c r="E4831" i="12"/>
  <c r="F4830" i="12"/>
  <c r="E4830" i="12"/>
  <c r="F4829" i="12"/>
  <c r="E4829" i="12"/>
  <c r="F4828" i="12"/>
  <c r="E4828" i="12"/>
  <c r="F4827" i="12"/>
  <c r="E4827" i="12"/>
  <c r="F4826" i="12"/>
  <c r="E4826" i="12"/>
  <c r="F4825" i="12"/>
  <c r="E4825" i="12"/>
  <c r="F4824" i="12"/>
  <c r="E4824" i="12"/>
  <c r="F4823" i="12"/>
  <c r="E4823" i="12"/>
  <c r="F4822" i="12"/>
  <c r="E4822" i="12"/>
  <c r="F4821" i="12"/>
  <c r="E4821" i="12"/>
  <c r="F4820" i="12"/>
  <c r="E4820" i="12"/>
  <c r="F4819" i="12"/>
  <c r="E4819" i="12"/>
  <c r="F4818" i="12"/>
  <c r="E4818" i="12"/>
  <c r="F4817" i="12"/>
  <c r="E4817" i="12"/>
  <c r="F4816" i="12"/>
  <c r="E4816" i="12"/>
  <c r="F4815" i="12"/>
  <c r="E4815" i="12"/>
  <c r="F4814" i="12"/>
  <c r="E4814" i="12"/>
  <c r="F4813" i="12"/>
  <c r="E4813" i="12"/>
  <c r="F4812" i="12"/>
  <c r="E4812" i="12"/>
  <c r="F4811" i="12"/>
  <c r="E4811" i="12"/>
  <c r="F4810" i="12"/>
  <c r="E4810" i="12"/>
  <c r="F4809" i="12"/>
  <c r="E4809" i="12"/>
  <c r="F4808" i="12"/>
  <c r="E4808" i="12"/>
  <c r="F4807" i="12"/>
  <c r="E4807" i="12"/>
  <c r="F4806" i="12"/>
  <c r="E4806" i="12"/>
  <c r="F4805" i="12"/>
  <c r="E4805" i="12"/>
  <c r="F4804" i="12"/>
  <c r="E4804" i="12"/>
  <c r="F4803" i="12"/>
  <c r="E4803" i="12"/>
  <c r="F4802" i="12"/>
  <c r="E4802" i="12"/>
  <c r="F4801" i="12"/>
  <c r="E4801" i="12"/>
  <c r="F4800" i="12"/>
  <c r="E4800" i="12"/>
  <c r="F4799" i="12"/>
  <c r="E4799" i="12"/>
  <c r="F4798" i="12"/>
  <c r="E4798" i="12"/>
  <c r="F4797" i="12"/>
  <c r="E4797" i="12"/>
  <c r="F4796" i="12"/>
  <c r="E4796" i="12"/>
  <c r="F4795" i="12"/>
  <c r="E4795" i="12"/>
  <c r="F4794" i="12"/>
  <c r="E4794" i="12"/>
  <c r="F4793" i="12"/>
  <c r="E4793" i="12"/>
  <c r="F4792" i="12"/>
  <c r="E4792" i="12"/>
  <c r="F4791" i="12"/>
  <c r="E4791" i="12"/>
  <c r="F4790" i="12"/>
  <c r="E4790" i="12"/>
  <c r="F4789" i="12"/>
  <c r="E4789" i="12"/>
  <c r="F4788" i="12"/>
  <c r="E4788" i="12"/>
  <c r="F4787" i="12"/>
  <c r="E4787" i="12"/>
  <c r="F4786" i="12"/>
  <c r="E4786" i="12"/>
  <c r="F4785" i="12"/>
  <c r="E4785" i="12"/>
  <c r="F4784" i="12"/>
  <c r="E4784" i="12"/>
  <c r="F4783" i="12"/>
  <c r="E4783" i="12"/>
  <c r="F4782" i="12"/>
  <c r="E4782" i="12"/>
  <c r="F4781" i="12"/>
  <c r="E4781" i="12"/>
  <c r="F4780" i="12"/>
  <c r="E4780" i="12"/>
  <c r="F4779" i="12"/>
  <c r="E4779" i="12"/>
  <c r="F4778" i="12"/>
  <c r="E4778" i="12"/>
  <c r="F4777" i="12"/>
  <c r="E4777" i="12"/>
  <c r="F4776" i="12"/>
  <c r="E4776" i="12"/>
  <c r="F4775" i="12"/>
  <c r="E4775" i="12"/>
  <c r="F4774" i="12"/>
  <c r="E4774" i="12"/>
  <c r="F4773" i="12"/>
  <c r="E4773" i="12"/>
  <c r="F4772" i="12"/>
  <c r="E4772" i="12"/>
  <c r="F4771" i="12"/>
  <c r="E4771" i="12"/>
  <c r="F4770" i="12"/>
  <c r="E4770" i="12"/>
  <c r="F4769" i="12"/>
  <c r="E4769" i="12"/>
  <c r="F4768" i="12"/>
  <c r="E4768" i="12"/>
  <c r="F4767" i="12"/>
  <c r="E4767" i="12"/>
  <c r="F4766" i="12"/>
  <c r="E4766" i="12"/>
  <c r="F4765" i="12"/>
  <c r="E4765" i="12"/>
  <c r="F4764" i="12"/>
  <c r="E4764" i="12"/>
  <c r="F4763" i="12"/>
  <c r="E4763" i="12"/>
  <c r="F4762" i="12"/>
  <c r="E4762" i="12"/>
  <c r="F4761" i="12"/>
  <c r="E4761" i="12"/>
  <c r="F4760" i="12"/>
  <c r="E4760" i="12"/>
  <c r="F4759" i="12"/>
  <c r="E4759" i="12"/>
  <c r="F4758" i="12"/>
  <c r="E4758" i="12"/>
  <c r="F4757" i="12"/>
  <c r="E4757" i="12"/>
  <c r="F4756" i="12"/>
  <c r="E4756" i="12"/>
  <c r="F4755" i="12"/>
  <c r="E4755" i="12"/>
  <c r="F4754" i="12"/>
  <c r="E4754" i="12"/>
  <c r="F4753" i="12"/>
  <c r="E4753" i="12"/>
  <c r="F4752" i="12"/>
  <c r="E4752" i="12"/>
  <c r="F4751" i="12"/>
  <c r="E4751" i="12"/>
  <c r="F4750" i="12"/>
  <c r="E4750" i="12"/>
  <c r="F4749" i="12"/>
  <c r="E4749" i="12"/>
  <c r="F4748" i="12"/>
  <c r="E4748" i="12"/>
  <c r="F4747" i="12"/>
  <c r="E4747" i="12"/>
  <c r="F4746" i="12"/>
  <c r="E4746" i="12"/>
  <c r="F4745" i="12"/>
  <c r="E4745" i="12"/>
  <c r="F4744" i="12"/>
  <c r="E4744" i="12"/>
  <c r="F4743" i="12"/>
  <c r="E4743" i="12"/>
  <c r="F4742" i="12"/>
  <c r="E4742" i="12"/>
  <c r="F4741" i="12"/>
  <c r="E4741" i="12"/>
  <c r="F4740" i="12"/>
  <c r="E4740" i="12"/>
  <c r="F4739" i="12"/>
  <c r="E4739" i="12"/>
  <c r="F4738" i="12"/>
  <c r="E4738" i="12"/>
  <c r="F4737" i="12"/>
  <c r="E4737" i="12"/>
  <c r="F4736" i="12"/>
  <c r="E4736" i="12"/>
  <c r="F4735" i="12"/>
  <c r="E4735" i="12"/>
  <c r="F4734" i="12"/>
  <c r="E4734" i="12"/>
  <c r="F4733" i="12"/>
  <c r="E4733" i="12"/>
  <c r="F4732" i="12"/>
  <c r="E4732" i="12"/>
  <c r="F4731" i="12"/>
  <c r="E4731" i="12"/>
  <c r="F4730" i="12"/>
  <c r="E4730" i="12"/>
  <c r="F4729" i="12"/>
  <c r="E4729" i="12"/>
  <c r="F4728" i="12"/>
  <c r="E4728" i="12"/>
  <c r="F4727" i="12"/>
  <c r="E4727" i="12"/>
  <c r="F4726" i="12"/>
  <c r="E4726" i="12"/>
  <c r="F4725" i="12"/>
  <c r="E4725" i="12"/>
  <c r="F4724" i="12"/>
  <c r="E4724" i="12"/>
  <c r="F4723" i="12"/>
  <c r="E4723" i="12"/>
  <c r="F4722" i="12"/>
  <c r="E4722" i="12"/>
  <c r="F4721" i="12"/>
  <c r="E4721" i="12"/>
  <c r="F4720" i="12"/>
  <c r="E4720" i="12"/>
  <c r="F4719" i="12"/>
  <c r="E4719" i="12"/>
  <c r="F4718" i="12"/>
  <c r="E4718" i="12"/>
  <c r="F4717" i="12"/>
  <c r="E4717" i="12"/>
  <c r="F4716" i="12"/>
  <c r="E4716" i="12"/>
  <c r="F4715" i="12"/>
  <c r="E4715" i="12"/>
  <c r="F4714" i="12"/>
  <c r="E4714" i="12"/>
  <c r="F4713" i="12"/>
  <c r="E4713" i="12"/>
  <c r="F4712" i="12"/>
  <c r="E4712" i="12"/>
  <c r="F4711" i="12"/>
  <c r="E4711" i="12"/>
  <c r="F4710" i="12"/>
  <c r="E4710" i="12"/>
  <c r="F4709" i="12"/>
  <c r="E4709" i="12"/>
  <c r="F4708" i="12"/>
  <c r="E4708" i="12"/>
  <c r="F4707" i="12"/>
  <c r="E4707" i="12"/>
  <c r="F4706" i="12"/>
  <c r="E4706" i="12"/>
  <c r="F4705" i="12"/>
  <c r="E4705" i="12"/>
  <c r="F4704" i="12"/>
  <c r="E4704" i="12"/>
  <c r="F4703" i="12"/>
  <c r="E4703" i="12"/>
  <c r="F4702" i="12"/>
  <c r="E4702" i="12"/>
  <c r="F4701" i="12"/>
  <c r="E4701" i="12"/>
  <c r="F4700" i="12"/>
  <c r="E4700" i="12"/>
  <c r="F4699" i="12"/>
  <c r="E4699" i="12"/>
  <c r="F4698" i="12"/>
  <c r="E4698" i="12"/>
  <c r="F4697" i="12"/>
  <c r="E4697" i="12"/>
  <c r="F4696" i="12"/>
  <c r="E4696" i="12"/>
  <c r="F4695" i="12"/>
  <c r="E4695" i="12"/>
  <c r="F4694" i="12"/>
  <c r="E4694" i="12"/>
  <c r="F4693" i="12"/>
  <c r="E4693" i="12"/>
  <c r="F4692" i="12"/>
  <c r="E4692" i="12"/>
  <c r="F4691" i="12"/>
  <c r="E4691" i="12"/>
  <c r="F4690" i="12"/>
  <c r="E4690" i="12"/>
  <c r="F4689" i="12"/>
  <c r="E4689" i="12"/>
  <c r="F4688" i="12"/>
  <c r="E4688" i="12"/>
  <c r="F4687" i="12"/>
  <c r="E4687" i="12"/>
  <c r="F4686" i="12"/>
  <c r="E4686" i="12"/>
  <c r="F4685" i="12"/>
  <c r="E4685" i="12"/>
  <c r="F4684" i="12"/>
  <c r="E4684" i="12"/>
  <c r="F4683" i="12"/>
  <c r="E4683" i="12"/>
  <c r="F4682" i="12"/>
  <c r="E4682" i="12"/>
  <c r="F4681" i="12"/>
  <c r="E4681" i="12"/>
  <c r="F4680" i="12"/>
  <c r="E4680" i="12"/>
  <c r="F4679" i="12"/>
  <c r="E4679" i="12"/>
  <c r="F4678" i="12"/>
  <c r="E4678" i="12"/>
  <c r="F4677" i="12"/>
  <c r="E4677" i="12"/>
  <c r="F4676" i="12"/>
  <c r="E4676" i="12"/>
  <c r="F4675" i="12"/>
  <c r="E4675" i="12"/>
  <c r="F4674" i="12"/>
  <c r="E4674" i="12"/>
  <c r="F4673" i="12"/>
  <c r="E4673" i="12"/>
  <c r="F4672" i="12"/>
  <c r="E4672" i="12"/>
  <c r="F4671" i="12"/>
  <c r="E4671" i="12"/>
  <c r="F4670" i="12"/>
  <c r="E4670" i="12"/>
  <c r="F4669" i="12"/>
  <c r="E4669" i="12"/>
  <c r="F4668" i="12"/>
  <c r="E4668" i="12"/>
  <c r="F4667" i="12"/>
  <c r="E4667" i="12"/>
  <c r="F4666" i="12"/>
  <c r="E4666" i="12"/>
  <c r="F4665" i="12"/>
  <c r="E4665" i="12"/>
  <c r="F4664" i="12"/>
  <c r="E4664" i="12"/>
  <c r="F4663" i="12"/>
  <c r="E4663" i="12"/>
  <c r="F4662" i="12"/>
  <c r="E4662" i="12"/>
  <c r="F4661" i="12"/>
  <c r="E4661" i="12"/>
  <c r="F4660" i="12"/>
  <c r="E4660" i="12"/>
  <c r="F4659" i="12"/>
  <c r="E4659" i="12"/>
  <c r="F4658" i="12"/>
  <c r="E4658" i="12"/>
  <c r="F4657" i="12"/>
  <c r="E4657" i="12"/>
  <c r="F4656" i="12"/>
  <c r="E4656" i="12"/>
  <c r="F4655" i="12"/>
  <c r="E4655" i="12"/>
  <c r="F4654" i="12"/>
  <c r="E4654" i="12"/>
  <c r="F4653" i="12"/>
  <c r="E4653" i="12"/>
  <c r="F4652" i="12"/>
  <c r="E4652" i="12"/>
  <c r="F4651" i="12"/>
  <c r="E4651" i="12"/>
  <c r="F4650" i="12"/>
  <c r="E4650" i="12"/>
  <c r="F4649" i="12"/>
  <c r="E4649" i="12"/>
  <c r="F4648" i="12"/>
  <c r="E4648" i="12"/>
  <c r="F4647" i="12"/>
  <c r="E4647" i="12"/>
  <c r="F4646" i="12"/>
  <c r="E4646" i="12"/>
  <c r="F4645" i="12"/>
  <c r="E4645" i="12"/>
  <c r="F4644" i="12"/>
  <c r="E4644" i="12"/>
  <c r="F4643" i="12"/>
  <c r="E4643" i="12"/>
  <c r="F4642" i="12"/>
  <c r="E4642" i="12"/>
  <c r="F4641" i="12"/>
  <c r="E4641" i="12"/>
  <c r="F4640" i="12"/>
  <c r="E4640" i="12"/>
  <c r="F4639" i="12"/>
  <c r="E4639" i="12"/>
  <c r="F4638" i="12"/>
  <c r="E4638" i="12"/>
  <c r="F4637" i="12"/>
  <c r="E4637" i="12"/>
  <c r="F4636" i="12"/>
  <c r="E4636" i="12"/>
  <c r="F4635" i="12"/>
  <c r="E4635" i="12"/>
  <c r="F4634" i="12"/>
  <c r="E4634" i="12"/>
  <c r="F4633" i="12"/>
  <c r="E4633" i="12"/>
  <c r="F4632" i="12"/>
  <c r="E4632" i="12"/>
  <c r="F4631" i="12"/>
  <c r="E4631" i="12"/>
  <c r="F4630" i="12"/>
  <c r="E4630" i="12"/>
  <c r="F4629" i="12"/>
  <c r="E4629" i="12"/>
  <c r="F4628" i="12"/>
  <c r="E4628" i="12"/>
  <c r="F4627" i="12"/>
  <c r="E4627" i="12"/>
  <c r="F4626" i="12"/>
  <c r="E4626" i="12"/>
  <c r="F4625" i="12"/>
  <c r="E4625" i="12"/>
  <c r="F4624" i="12"/>
  <c r="E4624" i="12"/>
  <c r="F4623" i="12"/>
  <c r="E4623" i="12"/>
  <c r="F4622" i="12"/>
  <c r="E4622" i="12"/>
  <c r="F4621" i="12"/>
  <c r="E4621" i="12"/>
  <c r="F4620" i="12"/>
  <c r="E4620" i="12"/>
  <c r="F4619" i="12"/>
  <c r="E4619" i="12"/>
  <c r="F4618" i="12"/>
  <c r="E4618" i="12"/>
  <c r="F4617" i="12"/>
  <c r="E4617" i="12"/>
  <c r="F4616" i="12"/>
  <c r="E4616" i="12"/>
  <c r="F4615" i="12"/>
  <c r="E4615" i="12"/>
  <c r="F4614" i="12"/>
  <c r="E4614" i="12"/>
  <c r="F4613" i="12"/>
  <c r="E4613" i="12"/>
  <c r="F4612" i="12"/>
  <c r="E4612" i="12"/>
  <c r="F4611" i="12"/>
  <c r="E4611" i="12"/>
  <c r="F4610" i="12"/>
  <c r="E4610" i="12"/>
  <c r="F4609" i="12"/>
  <c r="E4609" i="12"/>
  <c r="F4608" i="12"/>
  <c r="E4608" i="12"/>
  <c r="F4607" i="12"/>
  <c r="E4607" i="12"/>
  <c r="F4606" i="12"/>
  <c r="E4606" i="12"/>
  <c r="F4605" i="12"/>
  <c r="E4605" i="12"/>
  <c r="F4604" i="12"/>
  <c r="E4604" i="12"/>
  <c r="F4603" i="12"/>
  <c r="E4603" i="12"/>
  <c r="F4602" i="12"/>
  <c r="E4602" i="12"/>
  <c r="F4601" i="12"/>
  <c r="E4601" i="12"/>
  <c r="F4600" i="12"/>
  <c r="E4600" i="12"/>
  <c r="F4599" i="12"/>
  <c r="E4599" i="12"/>
  <c r="F4598" i="12"/>
  <c r="E4598" i="12"/>
  <c r="F4597" i="12"/>
  <c r="E4597" i="12"/>
  <c r="F4596" i="12"/>
  <c r="E4596" i="12"/>
  <c r="F4595" i="12"/>
  <c r="E4595" i="12"/>
  <c r="F4594" i="12"/>
  <c r="E4594" i="12"/>
  <c r="F4593" i="12"/>
  <c r="E4593" i="12"/>
  <c r="F4592" i="12"/>
  <c r="E4592" i="12"/>
  <c r="F4591" i="12"/>
  <c r="E4591" i="12"/>
  <c r="F4590" i="12"/>
  <c r="E4590" i="12"/>
  <c r="F4589" i="12"/>
  <c r="E4589" i="12"/>
  <c r="F4588" i="12"/>
  <c r="E4588" i="12"/>
  <c r="F4587" i="12"/>
  <c r="E4587" i="12"/>
  <c r="F4586" i="12"/>
  <c r="E4586" i="12"/>
  <c r="F4585" i="12"/>
  <c r="E4585" i="12"/>
  <c r="F4584" i="12"/>
  <c r="E4584" i="12"/>
  <c r="F4583" i="12"/>
  <c r="E4583" i="12"/>
  <c r="F4582" i="12"/>
  <c r="E4582" i="12"/>
  <c r="F4581" i="12"/>
  <c r="E4581" i="12"/>
  <c r="F4580" i="12"/>
  <c r="E4580" i="12"/>
  <c r="F4579" i="12"/>
  <c r="E4579" i="12"/>
  <c r="F4578" i="12"/>
  <c r="E4578" i="12"/>
  <c r="F4577" i="12"/>
  <c r="E4577" i="12"/>
  <c r="F4576" i="12"/>
  <c r="E4576" i="12"/>
  <c r="F4575" i="12"/>
  <c r="E4575" i="12"/>
  <c r="F4574" i="12"/>
  <c r="E4574" i="12"/>
  <c r="F4573" i="12"/>
  <c r="E4573" i="12"/>
  <c r="F4572" i="12"/>
  <c r="E4572" i="12"/>
  <c r="F4571" i="12"/>
  <c r="E4571" i="12"/>
  <c r="F4570" i="12"/>
  <c r="E4570" i="12"/>
  <c r="F4569" i="12"/>
  <c r="E4569" i="12"/>
  <c r="F4568" i="12"/>
  <c r="E4568" i="12"/>
  <c r="F4567" i="12"/>
  <c r="E4567" i="12"/>
  <c r="F4566" i="12"/>
  <c r="E4566" i="12"/>
  <c r="F4565" i="12"/>
  <c r="E4565" i="12"/>
  <c r="F4564" i="12"/>
  <c r="E4564" i="12"/>
  <c r="F4563" i="12"/>
  <c r="E4563" i="12"/>
  <c r="F4562" i="12"/>
  <c r="E4562" i="12"/>
  <c r="F4561" i="12"/>
  <c r="E4561" i="12"/>
  <c r="F4560" i="12"/>
  <c r="E4560" i="12"/>
  <c r="F4559" i="12"/>
  <c r="E4559" i="12"/>
  <c r="F4558" i="12"/>
  <c r="E4558" i="12"/>
  <c r="F4557" i="12"/>
  <c r="E4557" i="12"/>
  <c r="F4556" i="12"/>
  <c r="E4556" i="12"/>
  <c r="F4555" i="12"/>
  <c r="E4555" i="12"/>
  <c r="F4554" i="12"/>
  <c r="E4554" i="12"/>
  <c r="F4553" i="12"/>
  <c r="E4553" i="12"/>
  <c r="F4552" i="12"/>
  <c r="E4552" i="12"/>
  <c r="F4551" i="12"/>
  <c r="E4551" i="12"/>
  <c r="F4550" i="12"/>
  <c r="E4550" i="12"/>
  <c r="F4549" i="12"/>
  <c r="E4549" i="12"/>
  <c r="F4548" i="12"/>
  <c r="E4548" i="12"/>
  <c r="F4547" i="12"/>
  <c r="E4547" i="12"/>
  <c r="F4546" i="12"/>
  <c r="E4546" i="12"/>
  <c r="F4545" i="12"/>
  <c r="E4545" i="12"/>
  <c r="F4544" i="12"/>
  <c r="E4544" i="12"/>
  <c r="F4543" i="12"/>
  <c r="E4543" i="12"/>
  <c r="F4542" i="12"/>
  <c r="E4542" i="12"/>
  <c r="F4541" i="12"/>
  <c r="E4541" i="12"/>
  <c r="F4540" i="12"/>
  <c r="E4540" i="12"/>
  <c r="F4539" i="12"/>
  <c r="E4539" i="12"/>
  <c r="F4538" i="12"/>
  <c r="E4538" i="12"/>
  <c r="F4537" i="12"/>
  <c r="E4537" i="12"/>
  <c r="F4536" i="12"/>
  <c r="E4536" i="12"/>
  <c r="F4535" i="12"/>
  <c r="E4535" i="12"/>
  <c r="F4534" i="12"/>
  <c r="E4534" i="12"/>
  <c r="F4533" i="12"/>
  <c r="E4533" i="12"/>
  <c r="F4532" i="12"/>
  <c r="E4532" i="12"/>
  <c r="F4531" i="12"/>
  <c r="E4531" i="12"/>
  <c r="F4530" i="12"/>
  <c r="E4530" i="12"/>
  <c r="F4529" i="12"/>
  <c r="E4529" i="12"/>
  <c r="F4528" i="12"/>
  <c r="E4528" i="12"/>
  <c r="F4527" i="12"/>
  <c r="E4527" i="12"/>
  <c r="F4526" i="12"/>
  <c r="E4526" i="12"/>
  <c r="F4525" i="12"/>
  <c r="E4525" i="12"/>
  <c r="F4524" i="12"/>
  <c r="E4524" i="12"/>
  <c r="F4523" i="12"/>
  <c r="E4523" i="12"/>
  <c r="F4522" i="12"/>
  <c r="E4522" i="12"/>
  <c r="F4521" i="12"/>
  <c r="E4521" i="12"/>
  <c r="F4520" i="12"/>
  <c r="E4520" i="12"/>
  <c r="F4519" i="12"/>
  <c r="E4519" i="12"/>
  <c r="F4518" i="12"/>
  <c r="E4518" i="12"/>
  <c r="F4517" i="12"/>
  <c r="E4517" i="12"/>
  <c r="F4516" i="12"/>
  <c r="E4516" i="12"/>
  <c r="F4515" i="12"/>
  <c r="E4515" i="12"/>
  <c r="F4514" i="12"/>
  <c r="E4514" i="12"/>
  <c r="F4513" i="12"/>
  <c r="E4513" i="12"/>
  <c r="F4512" i="12"/>
  <c r="E4512" i="12"/>
  <c r="F4511" i="12"/>
  <c r="E4511" i="12"/>
  <c r="F4510" i="12"/>
  <c r="E4510" i="12"/>
  <c r="F4509" i="12"/>
  <c r="E4509" i="12"/>
  <c r="F4508" i="12"/>
  <c r="E4508" i="12"/>
  <c r="F4507" i="12"/>
  <c r="E4507" i="12"/>
  <c r="F4506" i="12"/>
  <c r="E4506" i="12"/>
  <c r="F4505" i="12"/>
  <c r="E4505" i="12"/>
  <c r="F4504" i="12"/>
  <c r="E4504" i="12"/>
  <c r="F4503" i="12"/>
  <c r="E4503" i="12"/>
  <c r="F4502" i="12"/>
  <c r="E4502" i="12"/>
  <c r="F4501" i="12"/>
  <c r="E4501" i="12"/>
  <c r="F4500" i="12"/>
  <c r="E4500" i="12"/>
  <c r="F4499" i="12"/>
  <c r="E4499" i="12"/>
  <c r="F4498" i="12"/>
  <c r="E4498" i="12"/>
  <c r="F4497" i="12"/>
  <c r="E4497" i="12"/>
  <c r="F4496" i="12"/>
  <c r="E4496" i="12"/>
  <c r="F4495" i="12"/>
  <c r="E4495" i="12"/>
  <c r="F4494" i="12"/>
  <c r="E4494" i="12"/>
  <c r="F4493" i="12"/>
  <c r="E4493" i="12"/>
  <c r="F4492" i="12"/>
  <c r="E4492" i="12"/>
  <c r="F4491" i="12"/>
  <c r="E4491" i="12"/>
  <c r="F4490" i="12"/>
  <c r="E4490" i="12"/>
  <c r="F4489" i="12"/>
  <c r="E4489" i="12"/>
  <c r="F4488" i="12"/>
  <c r="E4488" i="12"/>
  <c r="F4487" i="12"/>
  <c r="E4487" i="12"/>
  <c r="F4486" i="12"/>
  <c r="E4486" i="12"/>
  <c r="F4485" i="12"/>
  <c r="E4485" i="12"/>
  <c r="F4484" i="12"/>
  <c r="E4484" i="12"/>
  <c r="F4483" i="12"/>
  <c r="E4483" i="12"/>
  <c r="F4482" i="12"/>
  <c r="E4482" i="12"/>
  <c r="F4481" i="12"/>
  <c r="E4481" i="12"/>
  <c r="F4480" i="12"/>
  <c r="E4480" i="12"/>
  <c r="F4479" i="12"/>
  <c r="E4479" i="12"/>
  <c r="F4478" i="12"/>
  <c r="E4478" i="12"/>
  <c r="F4477" i="12"/>
  <c r="E4477" i="12"/>
  <c r="F4476" i="12"/>
  <c r="E4476" i="12"/>
  <c r="F4475" i="12"/>
  <c r="E4475" i="12"/>
  <c r="F4474" i="12"/>
  <c r="E4474" i="12"/>
  <c r="F4473" i="12"/>
  <c r="E4473" i="12"/>
  <c r="F4472" i="12"/>
  <c r="E4472" i="12"/>
  <c r="F4471" i="12"/>
  <c r="E4471" i="12"/>
  <c r="F4470" i="12"/>
  <c r="E4470" i="12"/>
  <c r="F4469" i="12"/>
  <c r="E4469" i="12"/>
  <c r="F4468" i="12"/>
  <c r="E4468" i="12"/>
  <c r="F4467" i="12"/>
  <c r="E4467" i="12"/>
  <c r="F4466" i="12"/>
  <c r="E4466" i="12"/>
  <c r="F4465" i="12"/>
  <c r="E4465" i="12"/>
  <c r="F4464" i="12"/>
  <c r="E4464" i="12"/>
  <c r="F4463" i="12"/>
  <c r="E4463" i="12"/>
  <c r="F4462" i="12"/>
  <c r="E4462" i="12"/>
  <c r="F4461" i="12"/>
  <c r="E4461" i="12"/>
  <c r="F4460" i="12"/>
  <c r="E4460" i="12"/>
  <c r="F4459" i="12"/>
  <c r="E4459" i="12"/>
  <c r="F4458" i="12"/>
  <c r="E4458" i="12"/>
  <c r="F4457" i="12"/>
  <c r="E4457" i="12"/>
  <c r="F4456" i="12"/>
  <c r="E4456" i="12"/>
  <c r="F4455" i="12"/>
  <c r="E4455" i="12"/>
  <c r="F4454" i="12"/>
  <c r="E4454" i="12"/>
  <c r="F4453" i="12"/>
  <c r="E4453" i="12"/>
  <c r="F4452" i="12"/>
  <c r="E4452" i="12"/>
  <c r="F4451" i="12"/>
  <c r="E4451" i="12"/>
  <c r="F4450" i="12"/>
  <c r="E4450" i="12"/>
  <c r="F4449" i="12"/>
  <c r="E4449" i="12"/>
  <c r="F4448" i="12"/>
  <c r="E4448" i="12"/>
  <c r="F4447" i="12"/>
  <c r="E4447" i="12"/>
  <c r="F4446" i="12"/>
  <c r="E4446" i="12"/>
  <c r="F4445" i="12"/>
  <c r="E4445" i="12"/>
  <c r="F4444" i="12"/>
  <c r="E4444" i="12"/>
  <c r="F4443" i="12"/>
  <c r="E4443" i="12"/>
  <c r="F4442" i="12"/>
  <c r="E4442" i="12"/>
  <c r="F4441" i="12"/>
  <c r="E4441" i="12"/>
  <c r="F4440" i="12"/>
  <c r="E4440" i="12"/>
  <c r="F4439" i="12"/>
  <c r="E4439" i="12"/>
  <c r="F4438" i="12"/>
  <c r="E4438" i="12"/>
  <c r="F4437" i="12"/>
  <c r="E4437" i="12"/>
  <c r="F4436" i="12"/>
  <c r="E4436" i="12"/>
  <c r="F4435" i="12"/>
  <c r="E4435" i="12"/>
  <c r="F4434" i="12"/>
  <c r="E4434" i="12"/>
  <c r="F4433" i="12"/>
  <c r="E4433" i="12"/>
  <c r="F4432" i="12"/>
  <c r="E4432" i="12"/>
  <c r="F4431" i="12"/>
  <c r="E4431" i="12"/>
  <c r="F4430" i="12"/>
  <c r="E4430" i="12"/>
  <c r="F4429" i="12"/>
  <c r="E4429" i="12"/>
  <c r="F4428" i="12"/>
  <c r="E4428" i="12"/>
  <c r="F4427" i="12"/>
  <c r="E4427" i="12"/>
  <c r="F4426" i="12"/>
  <c r="E4426" i="12"/>
  <c r="F4425" i="12"/>
  <c r="E4425" i="12"/>
  <c r="F4424" i="12"/>
  <c r="E4424" i="12"/>
  <c r="F4423" i="12"/>
  <c r="E4423" i="12"/>
  <c r="F4422" i="12"/>
  <c r="E4422" i="12"/>
  <c r="F4421" i="12"/>
  <c r="E4421" i="12"/>
  <c r="F4420" i="12"/>
  <c r="E4420" i="12"/>
  <c r="F4419" i="12"/>
  <c r="E4419" i="12"/>
  <c r="F4418" i="12"/>
  <c r="E4418" i="12"/>
  <c r="F4417" i="12"/>
  <c r="E4417" i="12"/>
  <c r="F4416" i="12"/>
  <c r="E4416" i="12"/>
  <c r="F4415" i="12"/>
  <c r="E4415" i="12"/>
  <c r="F4414" i="12"/>
  <c r="E4414" i="12"/>
  <c r="F4413" i="12"/>
  <c r="E4413" i="12"/>
  <c r="F4412" i="12"/>
  <c r="E4412" i="12"/>
  <c r="F4411" i="12"/>
  <c r="E4411" i="12"/>
  <c r="F4410" i="12"/>
  <c r="E4410" i="12"/>
  <c r="F4409" i="12"/>
  <c r="E4409" i="12"/>
  <c r="F4408" i="12"/>
  <c r="E4408" i="12"/>
  <c r="F4407" i="12"/>
  <c r="E4407" i="12"/>
  <c r="F4406" i="12"/>
  <c r="E4406" i="12"/>
  <c r="F4405" i="12"/>
  <c r="E4405" i="12"/>
  <c r="F4404" i="12"/>
  <c r="E4404" i="12"/>
  <c r="F4403" i="12"/>
  <c r="E4403" i="12"/>
  <c r="F4402" i="12"/>
  <c r="E4402" i="12"/>
  <c r="F4401" i="12"/>
  <c r="E4401" i="12"/>
  <c r="F4400" i="12"/>
  <c r="E4400" i="12"/>
  <c r="F4399" i="12"/>
  <c r="E4399" i="12"/>
  <c r="F4398" i="12"/>
  <c r="E4398" i="12"/>
  <c r="F4397" i="12"/>
  <c r="E4397" i="12"/>
  <c r="F4396" i="12"/>
  <c r="E4396" i="12"/>
  <c r="F4395" i="12"/>
  <c r="E4395" i="12"/>
  <c r="F4394" i="12"/>
  <c r="E4394" i="12"/>
  <c r="F4393" i="12"/>
  <c r="E4393" i="12"/>
  <c r="F4392" i="12"/>
  <c r="E4392" i="12"/>
  <c r="F4391" i="12"/>
  <c r="E4391" i="12"/>
  <c r="F4390" i="12"/>
  <c r="E4390" i="12"/>
  <c r="F4389" i="12"/>
  <c r="E4389" i="12"/>
  <c r="F4388" i="12"/>
  <c r="E4388" i="12"/>
  <c r="F4387" i="12"/>
  <c r="E4387" i="12"/>
  <c r="F4386" i="12"/>
  <c r="E4386" i="12"/>
  <c r="F4385" i="12"/>
  <c r="E4385" i="12"/>
  <c r="F4384" i="12"/>
  <c r="E4384" i="12"/>
  <c r="F4383" i="12"/>
  <c r="E4383" i="12"/>
  <c r="F4382" i="12"/>
  <c r="E4382" i="12"/>
  <c r="F4381" i="12"/>
  <c r="E4381" i="12"/>
  <c r="F4380" i="12"/>
  <c r="E4380" i="12"/>
  <c r="F4379" i="12"/>
  <c r="E4379" i="12"/>
  <c r="F4378" i="12"/>
  <c r="E4378" i="12"/>
  <c r="F4377" i="12"/>
  <c r="E4377" i="12"/>
  <c r="F4376" i="12"/>
  <c r="E4376" i="12"/>
  <c r="F4375" i="12"/>
  <c r="E4375" i="12"/>
  <c r="F4374" i="12"/>
  <c r="E4374" i="12"/>
  <c r="F4373" i="12"/>
  <c r="E4373" i="12"/>
  <c r="F4372" i="12"/>
  <c r="E4372" i="12"/>
  <c r="F4371" i="12"/>
  <c r="E4371" i="12"/>
  <c r="F4370" i="12"/>
  <c r="E4370" i="12"/>
  <c r="F4369" i="12"/>
  <c r="E4369" i="12"/>
  <c r="F4368" i="12"/>
  <c r="E4368" i="12"/>
  <c r="F4367" i="12"/>
  <c r="E4367" i="12"/>
  <c r="F4366" i="12"/>
  <c r="E4366" i="12"/>
  <c r="F4365" i="12"/>
  <c r="E4365" i="12"/>
  <c r="F4364" i="12"/>
  <c r="E4364" i="12"/>
  <c r="F4363" i="12"/>
  <c r="E4363" i="12"/>
  <c r="F4362" i="12"/>
  <c r="E4362" i="12"/>
  <c r="F4361" i="12"/>
  <c r="E4361" i="12"/>
  <c r="F4360" i="12"/>
  <c r="E4360" i="12"/>
  <c r="F4359" i="12"/>
  <c r="E4359" i="12"/>
  <c r="F4358" i="12"/>
  <c r="E4358" i="12"/>
  <c r="F4357" i="12"/>
  <c r="E4357" i="12"/>
  <c r="F4356" i="12"/>
  <c r="E4356" i="12"/>
  <c r="F4355" i="12"/>
  <c r="E4355" i="12"/>
  <c r="F4354" i="12"/>
  <c r="E4354" i="12"/>
  <c r="F4353" i="12"/>
  <c r="E4353" i="12"/>
  <c r="F4352" i="12"/>
  <c r="E4352" i="12"/>
  <c r="F4351" i="12"/>
  <c r="E4351" i="12"/>
  <c r="F4350" i="12"/>
  <c r="E4350" i="12"/>
  <c r="F4349" i="12"/>
  <c r="E4349" i="12"/>
  <c r="F4348" i="12"/>
  <c r="E4348" i="12"/>
  <c r="F4347" i="12"/>
  <c r="E4347" i="12"/>
  <c r="F4346" i="12"/>
  <c r="E4346" i="12"/>
  <c r="F4345" i="12"/>
  <c r="E4345" i="12"/>
  <c r="F4344" i="12"/>
  <c r="E4344" i="12"/>
  <c r="F4343" i="12"/>
  <c r="E4343" i="12"/>
  <c r="F4342" i="12"/>
  <c r="E4342" i="12"/>
  <c r="F4341" i="12"/>
  <c r="E4341" i="12"/>
  <c r="F4340" i="12"/>
  <c r="E4340" i="12"/>
  <c r="F4339" i="12"/>
  <c r="E4339" i="12"/>
  <c r="F4338" i="12"/>
  <c r="E4338" i="12"/>
  <c r="F4337" i="12"/>
  <c r="E4337" i="12"/>
  <c r="F4336" i="12"/>
  <c r="E4336" i="12"/>
  <c r="F4335" i="12"/>
  <c r="E4335" i="12"/>
  <c r="F4334" i="12"/>
  <c r="E4334" i="12"/>
  <c r="F4333" i="12"/>
  <c r="E4333" i="12"/>
  <c r="F4332" i="12"/>
  <c r="E4332" i="12"/>
  <c r="F4331" i="12"/>
  <c r="E4331" i="12"/>
  <c r="F4330" i="12"/>
  <c r="E4330" i="12"/>
  <c r="F4329" i="12"/>
  <c r="E4329" i="12"/>
  <c r="F4328" i="12"/>
  <c r="E4328" i="12"/>
  <c r="F4327" i="12"/>
  <c r="E4327" i="12"/>
  <c r="F4326" i="12"/>
  <c r="E4326" i="12"/>
  <c r="F4325" i="12"/>
  <c r="E4325" i="12"/>
  <c r="F4324" i="12"/>
  <c r="E4324" i="12"/>
  <c r="F4323" i="12"/>
  <c r="E4323" i="12"/>
  <c r="F4322" i="12"/>
  <c r="E4322" i="12"/>
  <c r="F4321" i="12"/>
  <c r="E4321" i="12"/>
  <c r="F4320" i="12"/>
  <c r="E4320" i="12"/>
  <c r="F4319" i="12"/>
  <c r="E4319" i="12"/>
  <c r="F4318" i="12"/>
  <c r="E4318" i="12"/>
  <c r="F4317" i="12"/>
  <c r="E4317" i="12"/>
  <c r="F4316" i="12"/>
  <c r="E4316" i="12"/>
  <c r="F4315" i="12"/>
  <c r="E4315" i="12"/>
  <c r="F4314" i="12"/>
  <c r="E4314" i="12"/>
  <c r="F4313" i="12"/>
  <c r="E4313" i="12"/>
  <c r="F4312" i="12"/>
  <c r="E4312" i="12"/>
  <c r="F4311" i="12"/>
  <c r="E4311" i="12"/>
  <c r="F4310" i="12"/>
  <c r="E4310" i="12"/>
  <c r="F4309" i="12"/>
  <c r="E4309" i="12"/>
  <c r="F4308" i="12"/>
  <c r="E4308" i="12"/>
  <c r="F4307" i="12"/>
  <c r="E4307" i="12"/>
  <c r="F4306" i="12"/>
  <c r="E4306" i="12"/>
  <c r="F4305" i="12"/>
  <c r="E4305" i="12"/>
  <c r="F4304" i="12"/>
  <c r="E4304" i="12"/>
  <c r="F4303" i="12"/>
  <c r="E4303" i="12"/>
  <c r="F4302" i="12"/>
  <c r="E4302" i="12"/>
  <c r="F4301" i="12"/>
  <c r="E4301" i="12"/>
  <c r="F4300" i="12"/>
  <c r="E4300" i="12"/>
  <c r="F4299" i="12"/>
  <c r="E4299" i="12"/>
  <c r="F4298" i="12"/>
  <c r="E4298" i="12"/>
  <c r="F4297" i="12"/>
  <c r="E4297" i="12"/>
  <c r="F4296" i="12"/>
  <c r="E4296" i="12"/>
  <c r="F4295" i="12"/>
  <c r="E4295" i="12"/>
  <c r="F4294" i="12"/>
  <c r="E4294" i="12"/>
  <c r="F4293" i="12"/>
  <c r="E4293" i="12"/>
  <c r="F4292" i="12"/>
  <c r="E4292" i="12"/>
  <c r="F4291" i="12"/>
  <c r="E4291" i="12"/>
  <c r="F4290" i="12"/>
  <c r="E4290" i="12"/>
  <c r="F4289" i="12"/>
  <c r="E4289" i="12"/>
  <c r="F4288" i="12"/>
  <c r="E4288" i="12"/>
  <c r="F4287" i="12"/>
  <c r="E4287" i="12"/>
  <c r="F4286" i="12"/>
  <c r="E4286" i="12"/>
  <c r="F4285" i="12"/>
  <c r="E4285" i="12"/>
  <c r="F4284" i="12"/>
  <c r="E4284" i="12"/>
  <c r="F4283" i="12"/>
  <c r="E4283" i="12"/>
  <c r="F4282" i="12"/>
  <c r="E4282" i="12"/>
  <c r="F4281" i="12"/>
  <c r="E4281" i="12"/>
  <c r="F4280" i="12"/>
  <c r="E4280" i="12"/>
  <c r="F4279" i="12"/>
  <c r="E4279" i="12"/>
  <c r="F4278" i="12"/>
  <c r="E4278" i="12"/>
  <c r="F4277" i="12"/>
  <c r="E4277" i="12"/>
  <c r="F4276" i="12"/>
  <c r="E4276" i="12"/>
  <c r="F4275" i="12"/>
  <c r="E4275" i="12"/>
  <c r="F4274" i="12"/>
  <c r="E4274" i="12"/>
  <c r="F4273" i="12"/>
  <c r="E4273" i="12"/>
  <c r="F4272" i="12"/>
  <c r="E4272" i="12"/>
  <c r="F4271" i="12"/>
  <c r="E4271" i="12"/>
  <c r="F4270" i="12"/>
  <c r="E4270" i="12"/>
  <c r="F4269" i="12"/>
  <c r="E4269" i="12"/>
  <c r="F4268" i="12"/>
  <c r="E4268" i="12"/>
  <c r="F4267" i="12"/>
  <c r="E4267" i="12"/>
  <c r="F4266" i="12"/>
  <c r="E4266" i="12"/>
  <c r="F4265" i="12"/>
  <c r="E4265" i="12"/>
  <c r="F4264" i="12"/>
  <c r="E4264" i="12"/>
  <c r="F4263" i="12"/>
  <c r="E4263" i="12"/>
  <c r="F4262" i="12"/>
  <c r="E4262" i="12"/>
  <c r="F4261" i="12"/>
  <c r="E4261" i="12"/>
  <c r="F4260" i="12"/>
  <c r="E4260" i="12"/>
  <c r="F4259" i="12"/>
  <c r="E4259" i="12"/>
  <c r="F4258" i="12"/>
  <c r="E4258" i="12"/>
  <c r="F4257" i="12"/>
  <c r="E4257" i="12"/>
  <c r="F4256" i="12"/>
  <c r="E4256" i="12"/>
  <c r="F4255" i="12"/>
  <c r="E4255" i="12"/>
  <c r="F4254" i="12"/>
  <c r="E4254" i="12"/>
  <c r="F4253" i="12"/>
  <c r="E4253" i="12"/>
  <c r="F4252" i="12"/>
  <c r="E4252" i="12"/>
  <c r="F4251" i="12"/>
  <c r="E4251" i="12"/>
  <c r="F4250" i="12"/>
  <c r="E4250" i="12"/>
  <c r="F4249" i="12"/>
  <c r="E4249" i="12"/>
  <c r="F4248" i="12"/>
  <c r="E4248" i="12"/>
  <c r="F4247" i="12"/>
  <c r="E4247" i="12"/>
  <c r="F4246" i="12"/>
  <c r="E4246" i="12"/>
  <c r="F4245" i="12"/>
  <c r="E4245" i="12"/>
  <c r="F4244" i="12"/>
  <c r="E4244" i="12"/>
  <c r="F4243" i="12"/>
  <c r="E4243" i="12"/>
  <c r="F4242" i="12"/>
  <c r="E4242" i="12"/>
  <c r="F4241" i="12"/>
  <c r="E4241" i="12"/>
  <c r="F4240" i="12"/>
  <c r="E4240" i="12"/>
  <c r="F4239" i="12"/>
  <c r="E4239" i="12"/>
  <c r="F4238" i="12"/>
  <c r="E4238" i="12"/>
  <c r="F4237" i="12"/>
  <c r="E4237" i="12"/>
  <c r="F4236" i="12"/>
  <c r="E4236" i="12"/>
  <c r="F4235" i="12"/>
  <c r="E4235" i="12"/>
  <c r="F4234" i="12"/>
  <c r="E4234" i="12"/>
  <c r="F4233" i="12"/>
  <c r="E4233" i="12"/>
  <c r="F4232" i="12"/>
  <c r="E4232" i="12"/>
  <c r="F4231" i="12"/>
  <c r="E4231" i="12"/>
  <c r="F4230" i="12"/>
  <c r="E4230" i="12"/>
  <c r="F4229" i="12"/>
  <c r="E4229" i="12"/>
  <c r="F4228" i="12"/>
  <c r="E4228" i="12"/>
  <c r="F4227" i="12"/>
  <c r="E4227" i="12"/>
  <c r="F4226" i="12"/>
  <c r="E4226" i="12"/>
  <c r="F4225" i="12"/>
  <c r="E4225" i="12"/>
  <c r="F4224" i="12"/>
  <c r="E4224" i="12"/>
  <c r="F4223" i="12"/>
  <c r="E4223" i="12"/>
  <c r="F4222" i="12"/>
  <c r="E4222" i="12"/>
  <c r="F4221" i="12"/>
  <c r="E4221" i="12"/>
  <c r="F4220" i="12"/>
  <c r="E4220" i="12"/>
  <c r="F4219" i="12"/>
  <c r="E4219" i="12"/>
  <c r="F4218" i="12"/>
  <c r="E4218" i="12"/>
  <c r="F4217" i="12"/>
  <c r="E4217" i="12"/>
  <c r="F4216" i="12"/>
  <c r="E4216" i="12"/>
  <c r="F4215" i="12"/>
  <c r="E4215" i="12"/>
  <c r="F4214" i="12"/>
  <c r="E4214" i="12"/>
  <c r="F4213" i="12"/>
  <c r="E4213" i="12"/>
  <c r="F4212" i="12"/>
  <c r="E4212" i="12"/>
  <c r="F4211" i="12"/>
  <c r="E4211" i="12"/>
  <c r="F4210" i="12"/>
  <c r="E4210" i="12"/>
  <c r="F4209" i="12"/>
  <c r="E4209" i="12"/>
  <c r="F4208" i="12"/>
  <c r="E4208" i="12"/>
  <c r="F4207" i="12"/>
  <c r="E4207" i="12"/>
  <c r="F4206" i="12"/>
  <c r="E4206" i="12"/>
  <c r="F4205" i="12"/>
  <c r="E4205" i="12"/>
  <c r="F4204" i="12"/>
  <c r="E4204" i="12"/>
  <c r="F4203" i="12"/>
  <c r="E4203" i="12"/>
  <c r="F4202" i="12"/>
  <c r="E4202" i="12"/>
  <c r="F4201" i="12"/>
  <c r="E4201" i="12"/>
  <c r="F4200" i="12"/>
  <c r="E4200" i="12"/>
  <c r="F4199" i="12"/>
  <c r="E4199" i="12"/>
  <c r="F4198" i="12"/>
  <c r="E4198" i="12"/>
  <c r="F4197" i="12"/>
  <c r="E4197" i="12"/>
  <c r="F4196" i="12"/>
  <c r="E4196" i="12"/>
  <c r="F4195" i="12"/>
  <c r="E4195" i="12"/>
  <c r="F4194" i="12"/>
  <c r="E4194" i="12"/>
  <c r="F4193" i="12"/>
  <c r="E4193" i="12"/>
  <c r="F4192" i="12"/>
  <c r="E4192" i="12"/>
  <c r="F4191" i="12"/>
  <c r="E4191" i="12"/>
  <c r="F4190" i="12"/>
  <c r="E4190" i="12"/>
  <c r="F4189" i="12"/>
  <c r="E4189" i="12"/>
  <c r="F4188" i="12"/>
  <c r="E4188" i="12"/>
  <c r="F4187" i="12"/>
  <c r="E4187" i="12"/>
  <c r="F4186" i="12"/>
  <c r="E4186" i="12"/>
  <c r="F4185" i="12"/>
  <c r="E4185" i="12"/>
  <c r="F4184" i="12"/>
  <c r="E4184" i="12"/>
  <c r="F4183" i="12"/>
  <c r="E4183" i="12"/>
  <c r="F4182" i="12"/>
  <c r="E4182" i="12"/>
  <c r="F4181" i="12"/>
  <c r="E4181" i="12"/>
  <c r="F4180" i="12"/>
  <c r="E4180" i="12"/>
  <c r="F4179" i="12"/>
  <c r="E4179" i="12"/>
  <c r="F4178" i="12"/>
  <c r="E4178" i="12"/>
  <c r="F4177" i="12"/>
  <c r="E4177" i="12"/>
  <c r="F4176" i="12"/>
  <c r="E4176" i="12"/>
  <c r="F4175" i="12"/>
  <c r="E4175" i="12"/>
  <c r="F4174" i="12"/>
  <c r="E4174" i="12"/>
  <c r="F4173" i="12"/>
  <c r="E4173" i="12"/>
  <c r="F4172" i="12"/>
  <c r="E4172" i="12"/>
  <c r="F4171" i="12"/>
  <c r="E4171" i="12"/>
  <c r="F4170" i="12"/>
  <c r="E4170" i="12"/>
  <c r="F4169" i="12"/>
  <c r="E4169" i="12"/>
  <c r="F4168" i="12"/>
  <c r="E4168" i="12"/>
  <c r="F4167" i="12"/>
  <c r="E4167" i="12"/>
  <c r="F4166" i="12"/>
  <c r="E4166" i="12"/>
  <c r="F4165" i="12"/>
  <c r="E4165" i="12"/>
  <c r="F4164" i="12"/>
  <c r="E4164" i="12"/>
  <c r="F4163" i="12"/>
  <c r="E4163" i="12"/>
  <c r="F4162" i="12"/>
  <c r="E4162" i="12"/>
  <c r="F4161" i="12"/>
  <c r="E4161" i="12"/>
  <c r="F4160" i="12"/>
  <c r="E4160" i="12"/>
  <c r="F4159" i="12"/>
  <c r="E4159" i="12"/>
  <c r="F4158" i="12"/>
  <c r="E4158" i="12"/>
  <c r="F4157" i="12"/>
  <c r="E4157" i="12"/>
  <c r="F4156" i="12"/>
  <c r="E4156" i="12"/>
  <c r="F4155" i="12"/>
  <c r="E4155" i="12"/>
  <c r="F4154" i="12"/>
  <c r="E4154" i="12"/>
  <c r="F4153" i="12"/>
  <c r="E4153" i="12"/>
  <c r="F4152" i="12"/>
  <c r="E4152" i="12"/>
  <c r="F4151" i="12"/>
  <c r="E4151" i="12"/>
  <c r="F4150" i="12"/>
  <c r="E4150" i="12"/>
  <c r="F4149" i="12"/>
  <c r="E4149" i="12"/>
  <c r="F4148" i="12"/>
  <c r="E4148" i="12"/>
  <c r="F4147" i="12"/>
  <c r="E4147" i="12"/>
  <c r="F4146" i="12"/>
  <c r="E4146" i="12"/>
  <c r="F4145" i="12"/>
  <c r="E4145" i="12"/>
  <c r="F4144" i="12"/>
  <c r="E4144" i="12"/>
  <c r="F4143" i="12"/>
  <c r="E4143" i="12"/>
  <c r="F4142" i="12"/>
  <c r="E4142" i="12"/>
  <c r="F4141" i="12"/>
  <c r="E4141" i="12"/>
  <c r="F4140" i="12"/>
  <c r="E4140" i="12"/>
  <c r="F4139" i="12"/>
  <c r="E4139" i="12"/>
  <c r="F4138" i="12"/>
  <c r="E4138" i="12"/>
  <c r="F4137" i="12"/>
  <c r="E4137" i="12"/>
  <c r="F4136" i="12"/>
  <c r="E4136" i="12"/>
  <c r="F4135" i="12"/>
  <c r="E4135" i="12"/>
  <c r="F4134" i="12"/>
  <c r="E4134" i="12"/>
  <c r="F4133" i="12"/>
  <c r="E4133" i="12"/>
  <c r="F4132" i="12"/>
  <c r="E4132" i="12"/>
  <c r="F4131" i="12"/>
  <c r="E4131" i="12"/>
  <c r="F4130" i="12"/>
  <c r="E4130" i="12"/>
  <c r="F4129" i="12"/>
  <c r="E4129" i="12"/>
  <c r="F4128" i="12"/>
  <c r="E4128" i="12"/>
  <c r="F4127" i="12"/>
  <c r="E4127" i="12"/>
  <c r="F4126" i="12"/>
  <c r="E4126" i="12"/>
  <c r="F4125" i="12"/>
  <c r="E4125" i="12"/>
  <c r="F4124" i="12"/>
  <c r="E4124" i="12"/>
  <c r="F4123" i="12"/>
  <c r="E4123" i="12"/>
  <c r="F4122" i="12"/>
  <c r="E4122" i="12"/>
  <c r="F4121" i="12"/>
  <c r="E4121" i="12"/>
  <c r="F4120" i="12"/>
  <c r="E4120" i="12"/>
  <c r="F4119" i="12"/>
  <c r="E4119" i="12"/>
  <c r="F4118" i="12"/>
  <c r="E4118" i="12"/>
  <c r="F4117" i="12"/>
  <c r="E4117" i="12"/>
  <c r="F4116" i="12"/>
  <c r="E4116" i="12"/>
  <c r="F4115" i="12"/>
  <c r="E4115" i="12"/>
  <c r="F4114" i="12"/>
  <c r="E4114" i="12"/>
  <c r="F4113" i="12"/>
  <c r="E4113" i="12"/>
  <c r="F4112" i="12"/>
  <c r="E4112" i="12"/>
  <c r="F4111" i="12"/>
  <c r="E4111" i="12"/>
  <c r="F4110" i="12"/>
  <c r="E4110" i="12"/>
  <c r="F4109" i="12"/>
  <c r="E4109" i="12"/>
  <c r="F4108" i="12"/>
  <c r="E4108" i="12"/>
  <c r="F4107" i="12"/>
  <c r="E4107" i="12"/>
  <c r="F4106" i="12"/>
  <c r="E4106" i="12"/>
  <c r="F4105" i="12"/>
  <c r="E4105" i="12"/>
  <c r="F4104" i="12"/>
  <c r="E4104" i="12"/>
  <c r="F4103" i="12"/>
  <c r="E4103" i="12"/>
  <c r="F4102" i="12"/>
  <c r="E4102" i="12"/>
  <c r="F4101" i="12"/>
  <c r="E4101" i="12"/>
  <c r="F4100" i="12"/>
  <c r="E4100" i="12"/>
  <c r="F4099" i="12"/>
  <c r="E4099" i="12"/>
  <c r="F4098" i="12"/>
  <c r="E4098" i="12"/>
  <c r="F4097" i="12"/>
  <c r="E4097" i="12"/>
  <c r="F4096" i="12"/>
  <c r="E4096" i="12"/>
  <c r="F4095" i="12"/>
  <c r="E4095" i="12"/>
  <c r="F4094" i="12"/>
  <c r="E4094" i="12"/>
  <c r="F4093" i="12"/>
  <c r="E4093" i="12"/>
  <c r="F4092" i="12"/>
  <c r="E4092" i="12"/>
  <c r="F4091" i="12"/>
  <c r="E4091" i="12"/>
  <c r="F4090" i="12"/>
  <c r="E4090" i="12"/>
  <c r="F4089" i="12"/>
  <c r="E4089" i="12"/>
  <c r="F4088" i="12"/>
  <c r="E4088" i="12"/>
  <c r="F4087" i="12"/>
  <c r="E4087" i="12"/>
  <c r="F4086" i="12"/>
  <c r="E4086" i="12"/>
  <c r="F4085" i="12"/>
  <c r="E4085" i="12"/>
  <c r="F4084" i="12"/>
  <c r="E4084" i="12"/>
  <c r="F4083" i="12"/>
  <c r="E4083" i="12"/>
  <c r="F4082" i="12"/>
  <c r="E4082" i="12"/>
  <c r="F4081" i="12"/>
  <c r="E4081" i="12"/>
  <c r="F4080" i="12"/>
  <c r="E4080" i="12"/>
  <c r="F4079" i="12"/>
  <c r="E4079" i="12"/>
  <c r="F4078" i="12"/>
  <c r="E4078" i="12"/>
  <c r="F4077" i="12"/>
  <c r="E4077" i="12"/>
  <c r="F4076" i="12"/>
  <c r="E4076" i="12"/>
  <c r="F4075" i="12"/>
  <c r="E4075" i="12"/>
  <c r="F4074" i="12"/>
  <c r="E4074" i="12"/>
  <c r="F4073" i="12"/>
  <c r="E4073" i="12"/>
  <c r="F4072" i="12"/>
  <c r="E4072" i="12"/>
  <c r="F4071" i="12"/>
  <c r="E4071" i="12"/>
  <c r="F4070" i="12"/>
  <c r="E4070" i="12"/>
  <c r="F4069" i="12"/>
  <c r="E4069" i="12"/>
  <c r="F4068" i="12"/>
  <c r="E4068" i="12"/>
  <c r="F4067" i="12"/>
  <c r="E4067" i="12"/>
  <c r="F4066" i="12"/>
  <c r="E4066" i="12"/>
  <c r="F4065" i="12"/>
  <c r="E4065" i="12"/>
  <c r="F4064" i="12"/>
  <c r="E4064" i="12"/>
  <c r="F4063" i="12"/>
  <c r="E4063" i="12"/>
  <c r="F4062" i="12"/>
  <c r="E4062" i="12"/>
  <c r="F4061" i="12"/>
  <c r="E4061" i="12"/>
  <c r="F4060" i="12"/>
  <c r="E4060" i="12"/>
  <c r="F4059" i="12"/>
  <c r="E4059" i="12"/>
  <c r="F4058" i="12"/>
  <c r="E4058" i="12"/>
  <c r="F4057" i="12"/>
  <c r="E4057" i="12"/>
  <c r="F4056" i="12"/>
  <c r="E4056" i="12"/>
  <c r="F4055" i="12"/>
  <c r="E4055" i="12"/>
  <c r="F4054" i="12"/>
  <c r="E4054" i="12"/>
  <c r="F4053" i="12"/>
  <c r="E4053" i="12"/>
  <c r="F4052" i="12"/>
  <c r="E4052" i="12"/>
  <c r="F4051" i="12"/>
  <c r="E4051" i="12"/>
  <c r="F4050" i="12"/>
  <c r="E4050" i="12"/>
  <c r="F4049" i="12"/>
  <c r="E4049" i="12"/>
  <c r="F4048" i="12"/>
  <c r="E4048" i="12"/>
  <c r="F4047" i="12"/>
  <c r="E4047" i="12"/>
  <c r="F4046" i="12"/>
  <c r="E4046" i="12"/>
  <c r="F4045" i="12"/>
  <c r="E4045" i="12"/>
  <c r="F4044" i="12"/>
  <c r="E4044" i="12"/>
  <c r="F4043" i="12"/>
  <c r="E4043" i="12"/>
  <c r="F4042" i="12"/>
  <c r="E4042" i="12"/>
  <c r="F4041" i="12"/>
  <c r="E4041" i="12"/>
  <c r="F4040" i="12"/>
  <c r="E4040" i="12"/>
  <c r="F4039" i="12"/>
  <c r="E4039" i="12"/>
  <c r="F4038" i="12"/>
  <c r="E4038" i="12"/>
  <c r="F4037" i="12"/>
  <c r="E4037" i="12"/>
  <c r="F4036" i="12"/>
  <c r="E4036" i="12"/>
  <c r="F4035" i="12"/>
  <c r="E4035" i="12"/>
  <c r="F4034" i="12"/>
  <c r="E4034" i="12"/>
  <c r="F4033" i="12"/>
  <c r="E4033" i="12"/>
  <c r="F4032" i="12"/>
  <c r="E4032" i="12"/>
  <c r="F4031" i="12"/>
  <c r="E4031" i="12"/>
  <c r="F4030" i="12"/>
  <c r="E4030" i="12"/>
  <c r="F4029" i="12"/>
  <c r="E4029" i="12"/>
  <c r="F4028" i="12"/>
  <c r="E4028" i="12"/>
  <c r="F4027" i="12"/>
  <c r="E4027" i="12"/>
  <c r="F4026" i="12"/>
  <c r="E4026" i="12"/>
  <c r="F4025" i="12"/>
  <c r="E4025" i="12"/>
  <c r="F4024" i="12"/>
  <c r="E4024" i="12"/>
  <c r="F4023" i="12"/>
  <c r="E4023" i="12"/>
  <c r="F4022" i="12"/>
  <c r="E4022" i="12"/>
  <c r="F4021" i="12"/>
  <c r="E4021" i="12"/>
  <c r="F4020" i="12"/>
  <c r="E4020" i="12"/>
  <c r="F4019" i="12"/>
  <c r="E4019" i="12"/>
  <c r="F4018" i="12"/>
  <c r="E4018" i="12"/>
  <c r="F4017" i="12"/>
  <c r="E4017" i="12"/>
  <c r="F4016" i="12"/>
  <c r="E4016" i="12"/>
  <c r="F4015" i="12"/>
  <c r="E4015" i="12"/>
  <c r="F4014" i="12"/>
  <c r="E4014" i="12"/>
  <c r="F4013" i="12"/>
  <c r="E4013" i="12"/>
  <c r="F4012" i="12"/>
  <c r="E4012" i="12"/>
  <c r="F4011" i="12"/>
  <c r="E4011" i="12"/>
  <c r="F4010" i="12"/>
  <c r="E4010" i="12"/>
  <c r="F4009" i="12"/>
  <c r="E4009" i="12"/>
  <c r="F4008" i="12"/>
  <c r="E4008" i="12"/>
  <c r="F4007" i="12"/>
  <c r="E4007" i="12"/>
  <c r="F4006" i="12"/>
  <c r="E4006" i="12"/>
  <c r="F4005" i="12"/>
  <c r="E4005" i="12"/>
  <c r="F4004" i="12"/>
  <c r="E4004" i="12"/>
  <c r="F4003" i="12"/>
  <c r="E4003" i="12"/>
  <c r="F4002" i="12"/>
  <c r="E4002" i="12"/>
  <c r="F4001" i="12"/>
  <c r="E4001" i="12"/>
  <c r="F4000" i="12"/>
  <c r="E4000" i="12"/>
  <c r="F3999" i="12"/>
  <c r="E3999" i="12"/>
  <c r="F3998" i="12"/>
  <c r="E3998" i="12"/>
  <c r="F3997" i="12"/>
  <c r="E3997" i="12"/>
  <c r="F3996" i="12"/>
  <c r="E3996" i="12"/>
  <c r="F3995" i="12"/>
  <c r="E3995" i="12"/>
  <c r="F3994" i="12"/>
  <c r="E3994" i="12"/>
  <c r="F3993" i="12"/>
  <c r="E3993" i="12"/>
  <c r="F3992" i="12"/>
  <c r="E3992" i="12"/>
  <c r="F3991" i="12"/>
  <c r="E3991" i="12"/>
  <c r="F3990" i="12"/>
  <c r="E3990" i="12"/>
  <c r="F3989" i="12"/>
  <c r="E3989" i="12"/>
  <c r="F3988" i="12"/>
  <c r="E3988" i="12"/>
  <c r="F3987" i="12"/>
  <c r="E3987" i="12"/>
  <c r="F3986" i="12"/>
  <c r="E3986" i="12"/>
  <c r="F3985" i="12"/>
  <c r="E3985" i="12"/>
  <c r="F3984" i="12"/>
  <c r="E3984" i="12"/>
  <c r="F3983" i="12"/>
  <c r="E3983" i="12"/>
  <c r="F3982" i="12"/>
  <c r="E3982" i="12"/>
  <c r="F3981" i="12"/>
  <c r="E3981" i="12"/>
  <c r="F3980" i="12"/>
  <c r="E3980" i="12"/>
  <c r="F3979" i="12"/>
  <c r="E3979" i="12"/>
  <c r="F3978" i="12"/>
  <c r="E3978" i="12"/>
  <c r="F3977" i="12"/>
  <c r="E3977" i="12"/>
  <c r="F3976" i="12"/>
  <c r="E3976" i="12"/>
  <c r="F3975" i="12"/>
  <c r="E3975" i="12"/>
  <c r="F3974" i="12"/>
  <c r="E3974" i="12"/>
  <c r="F3973" i="12"/>
  <c r="E3973" i="12"/>
  <c r="F3972" i="12"/>
  <c r="E3972" i="12"/>
  <c r="F3971" i="12"/>
  <c r="E3971" i="12"/>
  <c r="F3970" i="12"/>
  <c r="E3970" i="12"/>
  <c r="F3969" i="12"/>
  <c r="E3969" i="12"/>
  <c r="F3968" i="12"/>
  <c r="E3968" i="12"/>
  <c r="F3967" i="12"/>
  <c r="E3967" i="12"/>
  <c r="F3966" i="12"/>
  <c r="E3966" i="12"/>
  <c r="F3965" i="12"/>
  <c r="E3965" i="12"/>
  <c r="F3964" i="12"/>
  <c r="E3964" i="12"/>
  <c r="F3963" i="12"/>
  <c r="E3963" i="12"/>
  <c r="F3962" i="12"/>
  <c r="E3962" i="12"/>
  <c r="F3961" i="12"/>
  <c r="E3961" i="12"/>
  <c r="F3960" i="12"/>
  <c r="E3960" i="12"/>
  <c r="F3959" i="12"/>
  <c r="E3959" i="12"/>
  <c r="F3958" i="12"/>
  <c r="E3958" i="12"/>
  <c r="F3957" i="12"/>
  <c r="E3957" i="12"/>
  <c r="F3956" i="12"/>
  <c r="E3956" i="12"/>
  <c r="F3955" i="12"/>
  <c r="E3955" i="12"/>
  <c r="F3954" i="12"/>
  <c r="E3954" i="12"/>
  <c r="F3953" i="12"/>
  <c r="E3953" i="12"/>
  <c r="F3952" i="12"/>
  <c r="E3952" i="12"/>
  <c r="F3951" i="12"/>
  <c r="E3951" i="12"/>
  <c r="F3950" i="12"/>
  <c r="E3950" i="12"/>
  <c r="F3949" i="12"/>
  <c r="E3949" i="12"/>
  <c r="F3948" i="12"/>
  <c r="E3948" i="12"/>
  <c r="F3947" i="12"/>
  <c r="E3947" i="12"/>
  <c r="F3946" i="12"/>
  <c r="E3946" i="12"/>
  <c r="F3945" i="12"/>
  <c r="E3945" i="12"/>
  <c r="F3944" i="12"/>
  <c r="E3944" i="12"/>
  <c r="F3943" i="12"/>
  <c r="E3943" i="12"/>
  <c r="F3942" i="12"/>
  <c r="E3942" i="12"/>
  <c r="F3941" i="12"/>
  <c r="E3941" i="12"/>
  <c r="F3940" i="12"/>
  <c r="E3940" i="12"/>
  <c r="F3939" i="12"/>
  <c r="E3939" i="12"/>
  <c r="F3938" i="12"/>
  <c r="E3938" i="12"/>
  <c r="F3937" i="12"/>
  <c r="E3937" i="12"/>
  <c r="F3936" i="12"/>
  <c r="E3936" i="12"/>
  <c r="F3935" i="12"/>
  <c r="E3935" i="12"/>
  <c r="F3934" i="12"/>
  <c r="E3934" i="12"/>
  <c r="F3933" i="12"/>
  <c r="E3933" i="12"/>
  <c r="F3932" i="12"/>
  <c r="E3932" i="12"/>
  <c r="F3931" i="12"/>
  <c r="E3931" i="12"/>
  <c r="F3930" i="12"/>
  <c r="E3930" i="12"/>
  <c r="F3929" i="12"/>
  <c r="E3929" i="12"/>
  <c r="F3928" i="12"/>
  <c r="E3928" i="12"/>
  <c r="F3927" i="12"/>
  <c r="E3927" i="12"/>
  <c r="F3926" i="12"/>
  <c r="E3926" i="12"/>
  <c r="F3925" i="12"/>
  <c r="E3925" i="12"/>
  <c r="F3924" i="12"/>
  <c r="E3924" i="12"/>
  <c r="F3923" i="12"/>
  <c r="E3923" i="12"/>
  <c r="F3922" i="12"/>
  <c r="E3922" i="12"/>
  <c r="F3921" i="12"/>
  <c r="E3921" i="12"/>
  <c r="F3920" i="12"/>
  <c r="E3920" i="12"/>
  <c r="F3919" i="12"/>
  <c r="E3919" i="12"/>
  <c r="F3918" i="12"/>
  <c r="E3918" i="12"/>
  <c r="F3917" i="12"/>
  <c r="E3917" i="12"/>
  <c r="F3916" i="12"/>
  <c r="E3916" i="12"/>
  <c r="F3915" i="12"/>
  <c r="E3915" i="12"/>
  <c r="F3914" i="12"/>
  <c r="E3914" i="12"/>
  <c r="F3913" i="12"/>
  <c r="E3913" i="12"/>
  <c r="F3912" i="12"/>
  <c r="E3912" i="12"/>
  <c r="F3911" i="12"/>
  <c r="E3911" i="12"/>
  <c r="F3910" i="12"/>
  <c r="E3910" i="12"/>
  <c r="F3909" i="12"/>
  <c r="E3909" i="12"/>
  <c r="F3908" i="12"/>
  <c r="E3908" i="12"/>
  <c r="F3907" i="12"/>
  <c r="E3907" i="12"/>
  <c r="F3906" i="12"/>
  <c r="E3906" i="12"/>
  <c r="F3905" i="12"/>
  <c r="E3905" i="12"/>
  <c r="F3904" i="12"/>
  <c r="E3904" i="12"/>
  <c r="F3903" i="12"/>
  <c r="E3903" i="12"/>
  <c r="F3902" i="12"/>
  <c r="E3902" i="12"/>
  <c r="F3901" i="12"/>
  <c r="E3901" i="12"/>
  <c r="F3900" i="12"/>
  <c r="E3900" i="12"/>
  <c r="F3899" i="12"/>
  <c r="E3899" i="12"/>
  <c r="F3898" i="12"/>
  <c r="E3898" i="12"/>
  <c r="F3897" i="12"/>
  <c r="E3897" i="12"/>
  <c r="F3896" i="12"/>
  <c r="E3896" i="12"/>
  <c r="F3895" i="12"/>
  <c r="E3895" i="12"/>
  <c r="F3894" i="12"/>
  <c r="E3894" i="12"/>
  <c r="F3893" i="12"/>
  <c r="E3893" i="12"/>
  <c r="F3892" i="12"/>
  <c r="E3892" i="12"/>
  <c r="F3891" i="12"/>
  <c r="E3891" i="12"/>
  <c r="F3890" i="12"/>
  <c r="E3890" i="12"/>
  <c r="F3889" i="12"/>
  <c r="E3889" i="12"/>
  <c r="F3888" i="12"/>
  <c r="E3888" i="12"/>
  <c r="F3887" i="12"/>
  <c r="E3887" i="12"/>
  <c r="F3886" i="12"/>
  <c r="E3886" i="12"/>
  <c r="F3885" i="12"/>
  <c r="E3885" i="12"/>
  <c r="F3884" i="12"/>
  <c r="E3884" i="12"/>
  <c r="F3883" i="12"/>
  <c r="E3883" i="12"/>
  <c r="F3882" i="12"/>
  <c r="E3882" i="12"/>
  <c r="F3881" i="12"/>
  <c r="E3881" i="12"/>
  <c r="F3880" i="12"/>
  <c r="E3880" i="12"/>
  <c r="F3879" i="12"/>
  <c r="E3879" i="12"/>
  <c r="F3878" i="12"/>
  <c r="E3878" i="12"/>
  <c r="F3877" i="12"/>
  <c r="E3877" i="12"/>
  <c r="F3876" i="12"/>
  <c r="E3876" i="12"/>
  <c r="F3875" i="12"/>
  <c r="E3875" i="12"/>
  <c r="F3874" i="12"/>
  <c r="E3874" i="12"/>
  <c r="F3873" i="12"/>
  <c r="E3873" i="12"/>
  <c r="F3872" i="12"/>
  <c r="E3872" i="12"/>
  <c r="F3871" i="12"/>
  <c r="E3871" i="12"/>
  <c r="F3870" i="12"/>
  <c r="E3870" i="12"/>
  <c r="F3869" i="12"/>
  <c r="E3869" i="12"/>
  <c r="F3868" i="12"/>
  <c r="E3868" i="12"/>
  <c r="F3867" i="12"/>
  <c r="E3867" i="12"/>
  <c r="F3866" i="12"/>
  <c r="E3866" i="12"/>
  <c r="F3865" i="12"/>
  <c r="E3865" i="12"/>
  <c r="F3864" i="12"/>
  <c r="E3864" i="12"/>
  <c r="F3863" i="12"/>
  <c r="E3863" i="12"/>
  <c r="F3862" i="12"/>
  <c r="E3862" i="12"/>
  <c r="F3861" i="12"/>
  <c r="E3861" i="12"/>
  <c r="F3860" i="12"/>
  <c r="E3860" i="12"/>
  <c r="F3859" i="12"/>
  <c r="E3859" i="12"/>
  <c r="F3858" i="12"/>
  <c r="E3858" i="12"/>
  <c r="F3857" i="12"/>
  <c r="E3857" i="12"/>
  <c r="F3856" i="12"/>
  <c r="E3856" i="12"/>
  <c r="F3855" i="12"/>
  <c r="E3855" i="12"/>
  <c r="F3854" i="12"/>
  <c r="E3854" i="12"/>
  <c r="F3853" i="12"/>
  <c r="E3853" i="12"/>
  <c r="F3852" i="12"/>
  <c r="E3852" i="12"/>
  <c r="F3851" i="12"/>
  <c r="E3851" i="12"/>
  <c r="F3850" i="12"/>
  <c r="E3850" i="12"/>
  <c r="F3849" i="12"/>
  <c r="E3849" i="12"/>
  <c r="F3848" i="12"/>
  <c r="E3848" i="12"/>
  <c r="F3847" i="12"/>
  <c r="E3847" i="12"/>
  <c r="F3846" i="12"/>
  <c r="E3846" i="12"/>
  <c r="F3845" i="12"/>
  <c r="E3845" i="12"/>
  <c r="F3844" i="12"/>
  <c r="E3844" i="12"/>
  <c r="F3843" i="12"/>
  <c r="E3843" i="12"/>
  <c r="F3842" i="12"/>
  <c r="E3842" i="12"/>
  <c r="F3841" i="12"/>
  <c r="E3841" i="12"/>
  <c r="F3840" i="12"/>
  <c r="E3840" i="12"/>
  <c r="F3839" i="12"/>
  <c r="E3839" i="12"/>
  <c r="F3838" i="12"/>
  <c r="E3838" i="12"/>
  <c r="F3837" i="12"/>
  <c r="E3837" i="12"/>
  <c r="F3836" i="12"/>
  <c r="E3836" i="12"/>
  <c r="F3835" i="12"/>
  <c r="E3835" i="12"/>
  <c r="F3834" i="12"/>
  <c r="E3834" i="12"/>
  <c r="F3833" i="12"/>
  <c r="E3833" i="12"/>
  <c r="F3832" i="12"/>
  <c r="E3832" i="12"/>
  <c r="F3831" i="12"/>
  <c r="E3831" i="12"/>
  <c r="F3830" i="12"/>
  <c r="E3830" i="12"/>
  <c r="F3829" i="12"/>
  <c r="E3829" i="12"/>
  <c r="F3828" i="12"/>
  <c r="E3828" i="12"/>
  <c r="F3827" i="12"/>
  <c r="E3827" i="12"/>
  <c r="F3826" i="12"/>
  <c r="E3826" i="12"/>
  <c r="F3825" i="12"/>
  <c r="E3825" i="12"/>
  <c r="F3824" i="12"/>
  <c r="E3824" i="12"/>
  <c r="F3823" i="12"/>
  <c r="E3823" i="12"/>
  <c r="F3822" i="12"/>
  <c r="E3822" i="12"/>
  <c r="F3821" i="12"/>
  <c r="E3821" i="12"/>
  <c r="F3820" i="12"/>
  <c r="E3820" i="12"/>
  <c r="F3819" i="12"/>
  <c r="E3819" i="12"/>
  <c r="F3818" i="12"/>
  <c r="E3818" i="12"/>
  <c r="F3817" i="12"/>
  <c r="E3817" i="12"/>
  <c r="F3816" i="12"/>
  <c r="E3816" i="12"/>
  <c r="F3815" i="12"/>
  <c r="E3815" i="12"/>
  <c r="F3814" i="12"/>
  <c r="E3814" i="12"/>
  <c r="F3813" i="12"/>
  <c r="E3813" i="12"/>
  <c r="F3812" i="12"/>
  <c r="E3812" i="12"/>
  <c r="F3811" i="12"/>
  <c r="E3811" i="12"/>
  <c r="F3810" i="12"/>
  <c r="E3810" i="12"/>
  <c r="F3809" i="12"/>
  <c r="E3809" i="12"/>
  <c r="F3808" i="12"/>
  <c r="E3808" i="12"/>
  <c r="F3807" i="12"/>
  <c r="E3807" i="12"/>
  <c r="F3806" i="12"/>
  <c r="E3806" i="12"/>
  <c r="F3805" i="12"/>
  <c r="E3805" i="12"/>
  <c r="F3804" i="12"/>
  <c r="E3804" i="12"/>
  <c r="F3803" i="12"/>
  <c r="E3803" i="12"/>
  <c r="F3802" i="12"/>
  <c r="E3802" i="12"/>
  <c r="F3801" i="12"/>
  <c r="E3801" i="12"/>
  <c r="F3800" i="12"/>
  <c r="E3800" i="12"/>
  <c r="F3799" i="12"/>
  <c r="E3799" i="12"/>
  <c r="F3798" i="12"/>
  <c r="E3798" i="12"/>
  <c r="F3797" i="12"/>
  <c r="E3797" i="12"/>
  <c r="F3796" i="12"/>
  <c r="E3796" i="12"/>
  <c r="F3795" i="12"/>
  <c r="E3795" i="12"/>
  <c r="F3794" i="12"/>
  <c r="E3794" i="12"/>
  <c r="F3793" i="12"/>
  <c r="E3793" i="12"/>
  <c r="F3792" i="12"/>
  <c r="E3792" i="12"/>
  <c r="F3791" i="12"/>
  <c r="E3791" i="12"/>
  <c r="F3790" i="12"/>
  <c r="E3790" i="12"/>
  <c r="F3789" i="12"/>
  <c r="E3789" i="12"/>
  <c r="F3788" i="12"/>
  <c r="E3788" i="12"/>
  <c r="F3787" i="12"/>
  <c r="E3787" i="12"/>
  <c r="F3786" i="12"/>
  <c r="E3786" i="12"/>
  <c r="F3785" i="12"/>
  <c r="E3785" i="12"/>
  <c r="F3784" i="12"/>
  <c r="E3784" i="12"/>
  <c r="F3783" i="12"/>
  <c r="E3783" i="12"/>
  <c r="F3782" i="12"/>
  <c r="E3782" i="12"/>
  <c r="F3781" i="12"/>
  <c r="E3781" i="12"/>
  <c r="F3780" i="12"/>
  <c r="E3780" i="12"/>
  <c r="F3779" i="12"/>
  <c r="E3779" i="12"/>
  <c r="F3778" i="12"/>
  <c r="E3778" i="12"/>
  <c r="F3777" i="12"/>
  <c r="E3777" i="12"/>
  <c r="F3776" i="12"/>
  <c r="E3776" i="12"/>
  <c r="F3775" i="12"/>
  <c r="E3775" i="12"/>
  <c r="F3774" i="12"/>
  <c r="E3774" i="12"/>
  <c r="F3773" i="12"/>
  <c r="E3773" i="12"/>
  <c r="F3772" i="12"/>
  <c r="E3772" i="12"/>
  <c r="F3771" i="12"/>
  <c r="E3771" i="12"/>
  <c r="F3770" i="12"/>
  <c r="E3770" i="12"/>
  <c r="F3769" i="12"/>
  <c r="E3769" i="12"/>
  <c r="F3768" i="12"/>
  <c r="E3768" i="12"/>
  <c r="F3767" i="12"/>
  <c r="E3767" i="12"/>
  <c r="F3766" i="12"/>
  <c r="E3766" i="12"/>
  <c r="F3765" i="12"/>
  <c r="E3765" i="12"/>
  <c r="F3764" i="12"/>
  <c r="E3764" i="12"/>
  <c r="F3763" i="12"/>
  <c r="E3763" i="12"/>
  <c r="F3762" i="12"/>
  <c r="E3762" i="12"/>
  <c r="F3761" i="12"/>
  <c r="E3761" i="12"/>
  <c r="F3760" i="12"/>
  <c r="E3760" i="12"/>
  <c r="F3759" i="12"/>
  <c r="E3759" i="12"/>
  <c r="F3758" i="12"/>
  <c r="E3758" i="12"/>
  <c r="F3757" i="12"/>
  <c r="E3757" i="12"/>
  <c r="F3756" i="12"/>
  <c r="E3756" i="12"/>
  <c r="F3755" i="12"/>
  <c r="E3755" i="12"/>
  <c r="F3754" i="12"/>
  <c r="E3754" i="12"/>
  <c r="F3753" i="12"/>
  <c r="E3753" i="12"/>
  <c r="F3752" i="12"/>
  <c r="E3752" i="12"/>
  <c r="F3751" i="12"/>
  <c r="E3751" i="12"/>
  <c r="F3750" i="12"/>
  <c r="E3750" i="12"/>
  <c r="F3749" i="12"/>
  <c r="E3749" i="12"/>
  <c r="F3748" i="12"/>
  <c r="E3748" i="12"/>
  <c r="F3747" i="12"/>
  <c r="E3747" i="12"/>
  <c r="F3746" i="12"/>
  <c r="E3746" i="12"/>
  <c r="F3745" i="12"/>
  <c r="E3745" i="12"/>
  <c r="F3744" i="12"/>
  <c r="E3744" i="12"/>
  <c r="F3743" i="12"/>
  <c r="E3743" i="12"/>
  <c r="F3742" i="12"/>
  <c r="E3742" i="12"/>
  <c r="F3741" i="12"/>
  <c r="E3741" i="12"/>
  <c r="F3740" i="12"/>
  <c r="E3740" i="12"/>
  <c r="F3739" i="12"/>
  <c r="E3739" i="12"/>
  <c r="F3738" i="12"/>
  <c r="E3738" i="12"/>
  <c r="F3737" i="12"/>
  <c r="E3737" i="12"/>
  <c r="F3736" i="12"/>
  <c r="E3736" i="12"/>
  <c r="F3735" i="12"/>
  <c r="E3735" i="12"/>
  <c r="F3734" i="12"/>
  <c r="E3734" i="12"/>
  <c r="F3733" i="12"/>
  <c r="E3733" i="12"/>
  <c r="F3732" i="12"/>
  <c r="E3732" i="12"/>
  <c r="F3731" i="12"/>
  <c r="E3731" i="12"/>
  <c r="F3730" i="12"/>
  <c r="E3730" i="12"/>
  <c r="F3729" i="12"/>
  <c r="E3729" i="12"/>
  <c r="F3728" i="12"/>
  <c r="E3728" i="12"/>
  <c r="F3727" i="12"/>
  <c r="E3727" i="12"/>
  <c r="F3726" i="12"/>
  <c r="E3726" i="12"/>
  <c r="F3725" i="12"/>
  <c r="E3725" i="12"/>
  <c r="F3724" i="12"/>
  <c r="E3724" i="12"/>
  <c r="F3723" i="12"/>
  <c r="E3723" i="12"/>
  <c r="F3722" i="12"/>
  <c r="E3722" i="12"/>
  <c r="F3721" i="12"/>
  <c r="E3721" i="12"/>
  <c r="F3720" i="12"/>
  <c r="E3720" i="12"/>
  <c r="F3719" i="12"/>
  <c r="E3719" i="12"/>
  <c r="F3718" i="12"/>
  <c r="E3718" i="12"/>
  <c r="F3717" i="12"/>
  <c r="E3717" i="12"/>
  <c r="F3716" i="12"/>
  <c r="E3716" i="12"/>
  <c r="F3715" i="12"/>
  <c r="E3715" i="12"/>
  <c r="F3714" i="12"/>
  <c r="E3714" i="12"/>
  <c r="F3713" i="12"/>
  <c r="E3713" i="12"/>
  <c r="F3712" i="12"/>
  <c r="E3712" i="12"/>
  <c r="F3711" i="12"/>
  <c r="E3711" i="12"/>
  <c r="F3710" i="12"/>
  <c r="E3710" i="12"/>
  <c r="F3709" i="12"/>
  <c r="E3709" i="12"/>
  <c r="F3708" i="12"/>
  <c r="E3708" i="12"/>
  <c r="F3707" i="12"/>
  <c r="E3707" i="12"/>
  <c r="F3706" i="12"/>
  <c r="E3706" i="12"/>
  <c r="F3705" i="12"/>
  <c r="E3705" i="12"/>
  <c r="F3704" i="12"/>
  <c r="E3704" i="12"/>
  <c r="F3703" i="12"/>
  <c r="E3703" i="12"/>
  <c r="F3702" i="12"/>
  <c r="E3702" i="12"/>
  <c r="F3701" i="12"/>
  <c r="E3701" i="12"/>
  <c r="F3700" i="12"/>
  <c r="E3700" i="12"/>
  <c r="F3699" i="12"/>
  <c r="E3699" i="12"/>
  <c r="F3698" i="12"/>
  <c r="E3698" i="12"/>
  <c r="F3697" i="12"/>
  <c r="E3697" i="12"/>
  <c r="F3696" i="12"/>
  <c r="E3696" i="12"/>
  <c r="F3695" i="12"/>
  <c r="E3695" i="12"/>
  <c r="F3694" i="12"/>
  <c r="E3694" i="12"/>
  <c r="F3693" i="12"/>
  <c r="E3693" i="12"/>
  <c r="F3692" i="12"/>
  <c r="E3692" i="12"/>
  <c r="F3691" i="12"/>
  <c r="E3691" i="12"/>
  <c r="F3690" i="12"/>
  <c r="E3690" i="12"/>
  <c r="F3689" i="12"/>
  <c r="E3689" i="12"/>
  <c r="F3688" i="12"/>
  <c r="E3688" i="12"/>
  <c r="F3687" i="12"/>
  <c r="E3687" i="12"/>
  <c r="F3686" i="12"/>
  <c r="E3686" i="12"/>
  <c r="F3685" i="12"/>
  <c r="E3685" i="12"/>
  <c r="F3684" i="12"/>
  <c r="E3684" i="12"/>
  <c r="F3683" i="12"/>
  <c r="E3683" i="12"/>
  <c r="F3682" i="12"/>
  <c r="E3682" i="12"/>
  <c r="F3681" i="12"/>
  <c r="E3681" i="12"/>
  <c r="F3680" i="12"/>
  <c r="E3680" i="12"/>
  <c r="F3679" i="12"/>
  <c r="E3679" i="12"/>
  <c r="F3678" i="12"/>
  <c r="E3678" i="12"/>
  <c r="F3677" i="12"/>
  <c r="E3677" i="12"/>
  <c r="F3676" i="12"/>
  <c r="E3676" i="12"/>
  <c r="F3675" i="12"/>
  <c r="E3675" i="12"/>
  <c r="F3674" i="12"/>
  <c r="E3674" i="12"/>
  <c r="F3673" i="12"/>
  <c r="E3673" i="12"/>
  <c r="F3672" i="12"/>
  <c r="E3672" i="12"/>
  <c r="F3671" i="12"/>
  <c r="E3671" i="12"/>
  <c r="F3670" i="12"/>
  <c r="E3670" i="12"/>
  <c r="F3669" i="12"/>
  <c r="E3669" i="12"/>
  <c r="F3668" i="12"/>
  <c r="E3668" i="12"/>
  <c r="F3667" i="12"/>
  <c r="E3667" i="12"/>
  <c r="F3666" i="12"/>
  <c r="E3666" i="12"/>
  <c r="F3665" i="12"/>
  <c r="E3665" i="12"/>
  <c r="F3664" i="12"/>
  <c r="E3664" i="12"/>
  <c r="F3663" i="12"/>
  <c r="E3663" i="12"/>
  <c r="F3662" i="12"/>
  <c r="E3662" i="12"/>
  <c r="F3661" i="12"/>
  <c r="E3661" i="12"/>
  <c r="F3660" i="12"/>
  <c r="E3660" i="12"/>
  <c r="F3659" i="12"/>
  <c r="E3659" i="12"/>
  <c r="F3658" i="12"/>
  <c r="E3658" i="12"/>
  <c r="F3657" i="12"/>
  <c r="E3657" i="12"/>
  <c r="F3656" i="12"/>
  <c r="E3656" i="12"/>
  <c r="F3655" i="12"/>
  <c r="E3655" i="12"/>
  <c r="F3654" i="12"/>
  <c r="E3654" i="12"/>
  <c r="F3653" i="12"/>
  <c r="E3653" i="12"/>
  <c r="F3652" i="12"/>
  <c r="E3652" i="12"/>
  <c r="F3651" i="12"/>
  <c r="E3651" i="12"/>
  <c r="F3650" i="12"/>
  <c r="E3650" i="12"/>
  <c r="F3649" i="12"/>
  <c r="E3649" i="12"/>
  <c r="F3648" i="12"/>
  <c r="E3648" i="12"/>
  <c r="F3647" i="12"/>
  <c r="E3647" i="12"/>
  <c r="F3646" i="12"/>
  <c r="E3646" i="12"/>
  <c r="F3645" i="12"/>
  <c r="E3645" i="12"/>
  <c r="F3644" i="12"/>
  <c r="E3644" i="12"/>
  <c r="F3643" i="12"/>
  <c r="E3643" i="12"/>
  <c r="F3642" i="12"/>
  <c r="E3642" i="12"/>
  <c r="F3641" i="12"/>
  <c r="E3641" i="12"/>
  <c r="F3640" i="12"/>
  <c r="E3640" i="12"/>
  <c r="F3639" i="12"/>
  <c r="E3639" i="12"/>
  <c r="F3638" i="12"/>
  <c r="E3638" i="12"/>
  <c r="F3637" i="12"/>
  <c r="E3637" i="12"/>
  <c r="F3636" i="12"/>
  <c r="E3636" i="12"/>
  <c r="F3635" i="12"/>
  <c r="E3635" i="12"/>
  <c r="F3634" i="12"/>
  <c r="E3634" i="12"/>
  <c r="F3633" i="12"/>
  <c r="E3633" i="12"/>
  <c r="F3632" i="12"/>
  <c r="E3632" i="12"/>
  <c r="F3631" i="12"/>
  <c r="E3631" i="12"/>
  <c r="F3630" i="12"/>
  <c r="E3630" i="12"/>
  <c r="F3629" i="12"/>
  <c r="E3629" i="12"/>
  <c r="F3628" i="12"/>
  <c r="E3628" i="12"/>
  <c r="F3627" i="12"/>
  <c r="E3627" i="12"/>
  <c r="F3626" i="12"/>
  <c r="E3626" i="12"/>
  <c r="F3625" i="12"/>
  <c r="E3625" i="12"/>
  <c r="F3624" i="12"/>
  <c r="E3624" i="12"/>
  <c r="F3623" i="12"/>
  <c r="E3623" i="12"/>
  <c r="F3622" i="12"/>
  <c r="E3622" i="12"/>
  <c r="F3621" i="12"/>
  <c r="E3621" i="12"/>
  <c r="F3620" i="12"/>
  <c r="E3620" i="12"/>
  <c r="F3619" i="12"/>
  <c r="E3619" i="12"/>
  <c r="F3618" i="12"/>
  <c r="E3618" i="12"/>
  <c r="F3617" i="12"/>
  <c r="E3617" i="12"/>
  <c r="F3616" i="12"/>
  <c r="E3616" i="12"/>
  <c r="F3615" i="12"/>
  <c r="E3615" i="12"/>
  <c r="F3614" i="12"/>
  <c r="E3614" i="12"/>
  <c r="F3613" i="12"/>
  <c r="E3613" i="12"/>
  <c r="F3612" i="12"/>
  <c r="E3612" i="12"/>
  <c r="F3611" i="12"/>
  <c r="E3611" i="12"/>
  <c r="F3610" i="12"/>
  <c r="E3610" i="12"/>
  <c r="F3609" i="12"/>
  <c r="E3609" i="12"/>
  <c r="F3608" i="12"/>
  <c r="E3608" i="12"/>
  <c r="F3607" i="12"/>
  <c r="E3607" i="12"/>
  <c r="F3606" i="12"/>
  <c r="E3606" i="12"/>
  <c r="F3605" i="12"/>
  <c r="E3605" i="12"/>
  <c r="F3604" i="12"/>
  <c r="E3604" i="12"/>
  <c r="F3603" i="12"/>
  <c r="E3603" i="12"/>
  <c r="F3602" i="12"/>
  <c r="E3602" i="12"/>
  <c r="F3601" i="12"/>
  <c r="E3601" i="12"/>
  <c r="F3600" i="12"/>
  <c r="E3600" i="12"/>
  <c r="F3599" i="12"/>
  <c r="E3599" i="12"/>
  <c r="F3598" i="12"/>
  <c r="E3598" i="12"/>
  <c r="F3597" i="12"/>
  <c r="E3597" i="12"/>
  <c r="F3596" i="12"/>
  <c r="E3596" i="12"/>
  <c r="F3595" i="12"/>
  <c r="E3595" i="12"/>
  <c r="F3594" i="12"/>
  <c r="E3594" i="12"/>
  <c r="F3593" i="12"/>
  <c r="E3593" i="12"/>
  <c r="F3592" i="12"/>
  <c r="E3592" i="12"/>
  <c r="F3591" i="12"/>
  <c r="E3591" i="12"/>
  <c r="F3590" i="12"/>
  <c r="E3590" i="12"/>
  <c r="F3589" i="12"/>
  <c r="E3589" i="12"/>
  <c r="F3588" i="12"/>
  <c r="E3588" i="12"/>
  <c r="F3587" i="12"/>
  <c r="E3587" i="12"/>
  <c r="F3586" i="12"/>
  <c r="E3586" i="12"/>
  <c r="F3585" i="12"/>
  <c r="E3585" i="12"/>
  <c r="F3584" i="12"/>
  <c r="E3584" i="12"/>
  <c r="F3583" i="12"/>
  <c r="E3583" i="12"/>
  <c r="F3582" i="12"/>
  <c r="E3582" i="12"/>
  <c r="F3581" i="12"/>
  <c r="E3581" i="12"/>
  <c r="F3580" i="12"/>
  <c r="E3580" i="12"/>
  <c r="F3579" i="12"/>
  <c r="E3579" i="12"/>
  <c r="F3578" i="12"/>
  <c r="E3578" i="12"/>
  <c r="F3577" i="12"/>
  <c r="E3577" i="12"/>
  <c r="F3576" i="12"/>
  <c r="E3576" i="12"/>
  <c r="F3575" i="12"/>
  <c r="E3575" i="12"/>
  <c r="F3574" i="12"/>
  <c r="E3574" i="12"/>
  <c r="F3573" i="12"/>
  <c r="E3573" i="12"/>
  <c r="F3572" i="12"/>
  <c r="E3572" i="12"/>
  <c r="F3571" i="12"/>
  <c r="E3571" i="12"/>
  <c r="F3570" i="12"/>
  <c r="E3570" i="12"/>
  <c r="F3569" i="12"/>
  <c r="E3569" i="12"/>
  <c r="F3568" i="12"/>
  <c r="E3568" i="12"/>
  <c r="F3567" i="12"/>
  <c r="E3567" i="12"/>
  <c r="F3566" i="12"/>
  <c r="E3566" i="12"/>
  <c r="F3565" i="12"/>
  <c r="E3565" i="12"/>
  <c r="F3564" i="12"/>
  <c r="E3564" i="12"/>
  <c r="F3563" i="12"/>
  <c r="E3563" i="12"/>
  <c r="F3562" i="12"/>
  <c r="E3562" i="12"/>
  <c r="F3561" i="12"/>
  <c r="E3561" i="12"/>
  <c r="F3560" i="12"/>
  <c r="E3560" i="12"/>
  <c r="F3559" i="12"/>
  <c r="E3559" i="12"/>
  <c r="F3558" i="12"/>
  <c r="E3558" i="12"/>
  <c r="F3557" i="12"/>
  <c r="E3557" i="12"/>
  <c r="F3556" i="12"/>
  <c r="E3556" i="12"/>
  <c r="F3555" i="12"/>
  <c r="E3555" i="12"/>
  <c r="F3554" i="12"/>
  <c r="E3554" i="12"/>
  <c r="F3553" i="12"/>
  <c r="E3553" i="12"/>
  <c r="F3552" i="12"/>
  <c r="E3552" i="12"/>
  <c r="F3551" i="12"/>
  <c r="E3551" i="12"/>
  <c r="F3550" i="12"/>
  <c r="E3550" i="12"/>
  <c r="F3549" i="12"/>
  <c r="E3549" i="12"/>
  <c r="F3548" i="12"/>
  <c r="E3548" i="12"/>
  <c r="F3547" i="12"/>
  <c r="E3547" i="12"/>
  <c r="F3546" i="12"/>
  <c r="E3546" i="12"/>
  <c r="F3545" i="12"/>
  <c r="E3545" i="12"/>
  <c r="F3544" i="12"/>
  <c r="E3544" i="12"/>
  <c r="F3543" i="12"/>
  <c r="E3543" i="12"/>
  <c r="F3542" i="12"/>
  <c r="E3542" i="12"/>
  <c r="F3541" i="12"/>
  <c r="E3541" i="12"/>
  <c r="F3540" i="12"/>
  <c r="E3540" i="12"/>
  <c r="F3539" i="12"/>
  <c r="E3539" i="12"/>
  <c r="F3538" i="12"/>
  <c r="E3538" i="12"/>
  <c r="F3537" i="12"/>
  <c r="E3537" i="12"/>
  <c r="F3536" i="12"/>
  <c r="E3536" i="12"/>
  <c r="F3535" i="12"/>
  <c r="E3535" i="12"/>
  <c r="F3534" i="12"/>
  <c r="E3534" i="12"/>
  <c r="F3533" i="12"/>
  <c r="E3533" i="12"/>
  <c r="F3532" i="12"/>
  <c r="E3532" i="12"/>
  <c r="F3531" i="12"/>
  <c r="E3531" i="12"/>
  <c r="F3530" i="12"/>
  <c r="E3530" i="12"/>
  <c r="F3529" i="12"/>
  <c r="E3529" i="12"/>
  <c r="F3528" i="12"/>
  <c r="E3528" i="12"/>
  <c r="F3527" i="12"/>
  <c r="E3527" i="12"/>
  <c r="F3526" i="12"/>
  <c r="E3526" i="12"/>
  <c r="F3525" i="12"/>
  <c r="E3525" i="12"/>
  <c r="F3524" i="12"/>
  <c r="E3524" i="12"/>
  <c r="F3523" i="12"/>
  <c r="E3523" i="12"/>
  <c r="F3522" i="12"/>
  <c r="E3522" i="12"/>
  <c r="F3521" i="12"/>
  <c r="E3521" i="12"/>
  <c r="F3520" i="12"/>
  <c r="E3520" i="12"/>
  <c r="F3519" i="12"/>
  <c r="E3519" i="12"/>
  <c r="F3518" i="12"/>
  <c r="E3518" i="12"/>
  <c r="F3517" i="12"/>
  <c r="E3517" i="12"/>
  <c r="F3516" i="12"/>
  <c r="E3516" i="12"/>
  <c r="F3515" i="12"/>
  <c r="E3515" i="12"/>
  <c r="F3514" i="12"/>
  <c r="E3514" i="12"/>
  <c r="F3513" i="12"/>
  <c r="E3513" i="12"/>
  <c r="F3512" i="12"/>
  <c r="E3512" i="12"/>
  <c r="F3511" i="12"/>
  <c r="E3511" i="12"/>
  <c r="F3510" i="12"/>
  <c r="E3510" i="12"/>
  <c r="F3509" i="12"/>
  <c r="E3509" i="12"/>
  <c r="F3508" i="12"/>
  <c r="E3508" i="12"/>
  <c r="F3507" i="12"/>
  <c r="E3507" i="12"/>
  <c r="F3506" i="12"/>
  <c r="E3506" i="12"/>
  <c r="F3505" i="12"/>
  <c r="E3505" i="12"/>
  <c r="F3504" i="12"/>
  <c r="E3504" i="12"/>
  <c r="F3503" i="12"/>
  <c r="E3503" i="12"/>
  <c r="F3502" i="12"/>
  <c r="E3502" i="12"/>
  <c r="F3501" i="12"/>
  <c r="E3501" i="12"/>
  <c r="F3500" i="12"/>
  <c r="E3500" i="12"/>
  <c r="F3499" i="12"/>
  <c r="E3499" i="12"/>
  <c r="F3498" i="12"/>
  <c r="E3498" i="12"/>
  <c r="F3497" i="12"/>
  <c r="E3497" i="12"/>
  <c r="F3496" i="12"/>
  <c r="E3496" i="12"/>
  <c r="F3495" i="12"/>
  <c r="E3495" i="12"/>
  <c r="F3494" i="12"/>
  <c r="E3494" i="12"/>
  <c r="F3493" i="12"/>
  <c r="E3493" i="12"/>
  <c r="F3492" i="12"/>
  <c r="E3492" i="12"/>
  <c r="F3491" i="12"/>
  <c r="E3491" i="12"/>
  <c r="F3490" i="12"/>
  <c r="E3490" i="12"/>
  <c r="F3489" i="12"/>
  <c r="E3489" i="12"/>
  <c r="F3488" i="12"/>
  <c r="E3488" i="12"/>
  <c r="F3487" i="12"/>
  <c r="E3487" i="12"/>
  <c r="F3486" i="12"/>
  <c r="E3486" i="12"/>
  <c r="F3485" i="12"/>
  <c r="E3485" i="12"/>
  <c r="F3484" i="12"/>
  <c r="E3484" i="12"/>
  <c r="F3483" i="12"/>
  <c r="E3483" i="12"/>
  <c r="F3482" i="12"/>
  <c r="E3482" i="12"/>
  <c r="F3481" i="12"/>
  <c r="E3481" i="12"/>
  <c r="F3480" i="12"/>
  <c r="E3480" i="12"/>
  <c r="F3479" i="12"/>
  <c r="E3479" i="12"/>
  <c r="F3478" i="12"/>
  <c r="E3478" i="12"/>
  <c r="F3477" i="12"/>
  <c r="E3477" i="12"/>
  <c r="F3476" i="12"/>
  <c r="E3476" i="12"/>
  <c r="F3475" i="12"/>
  <c r="E3475" i="12"/>
  <c r="F3474" i="12"/>
  <c r="E3474" i="12"/>
  <c r="F3473" i="12"/>
  <c r="E3473" i="12"/>
  <c r="F3472" i="12"/>
  <c r="E3472" i="12"/>
  <c r="F3471" i="12"/>
  <c r="E3471" i="12"/>
  <c r="F3470" i="12"/>
  <c r="E3470" i="12"/>
  <c r="F3469" i="12"/>
  <c r="E3469" i="12"/>
  <c r="F3468" i="12"/>
  <c r="E3468" i="12"/>
  <c r="F3467" i="12"/>
  <c r="E3467" i="12"/>
  <c r="F3466" i="12"/>
  <c r="E3466" i="12"/>
  <c r="F3465" i="12"/>
  <c r="E3465" i="12"/>
  <c r="F3464" i="12"/>
  <c r="E3464" i="12"/>
  <c r="F3463" i="12"/>
  <c r="E3463" i="12"/>
  <c r="F3462" i="12"/>
  <c r="E3462" i="12"/>
  <c r="F3461" i="12"/>
  <c r="E3461" i="12"/>
  <c r="F3460" i="12"/>
  <c r="E3460" i="12"/>
  <c r="F3459" i="12"/>
  <c r="E3459" i="12"/>
  <c r="F3458" i="12"/>
  <c r="E3458" i="12"/>
  <c r="F3457" i="12"/>
  <c r="E3457" i="12"/>
  <c r="F3456" i="12"/>
  <c r="E3456" i="12"/>
  <c r="F3455" i="12"/>
  <c r="E3455" i="12"/>
  <c r="F3454" i="12"/>
  <c r="E3454" i="12"/>
  <c r="F3453" i="12"/>
  <c r="E3453" i="12"/>
  <c r="F3452" i="12"/>
  <c r="E3452" i="12"/>
  <c r="F3451" i="12"/>
  <c r="E3451" i="12"/>
  <c r="F3450" i="12"/>
  <c r="E3450" i="12"/>
  <c r="F3449" i="12"/>
  <c r="E3449" i="12"/>
  <c r="F3448" i="12"/>
  <c r="E3448" i="12"/>
  <c r="F3447" i="12"/>
  <c r="E3447" i="12"/>
  <c r="F3446" i="12"/>
  <c r="E3446" i="12"/>
  <c r="F3445" i="12"/>
  <c r="E3445" i="12"/>
  <c r="F3444" i="12"/>
  <c r="E3444" i="12"/>
  <c r="F3443" i="12"/>
  <c r="E3443" i="12"/>
  <c r="F3442" i="12"/>
  <c r="E3442" i="12"/>
  <c r="F3441" i="12"/>
  <c r="E3441" i="12"/>
  <c r="F3440" i="12"/>
  <c r="E3440" i="12"/>
  <c r="F3439" i="12"/>
  <c r="E3439" i="12"/>
  <c r="F3438" i="12"/>
  <c r="E3438" i="12"/>
  <c r="F3437" i="12"/>
  <c r="E3437" i="12"/>
  <c r="F3436" i="12"/>
  <c r="E3436" i="12"/>
  <c r="F3435" i="12"/>
  <c r="E3435" i="12"/>
  <c r="F3434" i="12"/>
  <c r="E3434" i="12"/>
  <c r="F3433" i="12"/>
  <c r="E3433" i="12"/>
  <c r="F3432" i="12"/>
  <c r="E3432" i="12"/>
  <c r="F3431" i="12"/>
  <c r="E3431" i="12"/>
  <c r="F3430" i="12"/>
  <c r="E3430" i="12"/>
  <c r="F3429" i="12"/>
  <c r="E3429" i="12"/>
  <c r="F3428" i="12"/>
  <c r="E3428" i="12"/>
  <c r="F3427" i="12"/>
  <c r="E3427" i="12"/>
  <c r="F3426" i="12"/>
  <c r="E3426" i="12"/>
  <c r="F3425" i="12"/>
  <c r="E3425" i="12"/>
  <c r="F3424" i="12"/>
  <c r="E3424" i="12"/>
  <c r="F3423" i="12"/>
  <c r="E3423" i="12"/>
  <c r="F3422" i="12"/>
  <c r="E3422" i="12"/>
  <c r="F3421" i="12"/>
  <c r="E3421" i="12"/>
  <c r="F3420" i="12"/>
  <c r="E3420" i="12"/>
  <c r="F3419" i="12"/>
  <c r="E3419" i="12"/>
  <c r="F3418" i="12"/>
  <c r="E3418" i="12"/>
  <c r="F3417" i="12"/>
  <c r="E3417" i="12"/>
  <c r="F3416" i="12"/>
  <c r="E3416" i="12"/>
  <c r="F3415" i="12"/>
  <c r="E3415" i="12"/>
  <c r="F3414" i="12"/>
  <c r="E3414" i="12"/>
  <c r="F3413" i="12"/>
  <c r="E3413" i="12"/>
  <c r="F3412" i="12"/>
  <c r="E3412" i="12"/>
  <c r="F3411" i="12"/>
  <c r="E3411" i="12"/>
  <c r="F3410" i="12"/>
  <c r="E3410" i="12"/>
  <c r="F3409" i="12"/>
  <c r="E3409" i="12"/>
  <c r="F3408" i="12"/>
  <c r="E3408" i="12"/>
  <c r="F3407" i="12"/>
  <c r="E3407" i="12"/>
  <c r="F3406" i="12"/>
  <c r="E3406" i="12"/>
  <c r="F3405" i="12"/>
  <c r="E3405" i="12"/>
  <c r="F3404" i="12"/>
  <c r="E3404" i="12"/>
  <c r="F3403" i="12"/>
  <c r="E3403" i="12"/>
  <c r="F3402" i="12"/>
  <c r="E3402" i="12"/>
  <c r="F3401" i="12"/>
  <c r="E3401" i="12"/>
  <c r="F3400" i="12"/>
  <c r="E3400" i="12"/>
  <c r="F3399" i="12"/>
  <c r="E3399" i="12"/>
  <c r="F3398" i="12"/>
  <c r="E3398" i="12"/>
  <c r="F3397" i="12"/>
  <c r="E3397" i="12"/>
  <c r="F3396" i="12"/>
  <c r="E3396" i="12"/>
  <c r="F3395" i="12"/>
  <c r="E3395" i="12"/>
  <c r="F3394" i="12"/>
  <c r="E3394" i="12"/>
  <c r="F3393" i="12"/>
  <c r="E3393" i="12"/>
  <c r="F3392" i="12"/>
  <c r="E3392" i="12"/>
  <c r="F3391" i="12"/>
  <c r="E3391" i="12"/>
  <c r="F3390" i="12"/>
  <c r="E3390" i="12"/>
  <c r="F3389" i="12"/>
  <c r="E3389" i="12"/>
  <c r="F3388" i="12"/>
  <c r="E3388" i="12"/>
  <c r="F3387" i="12"/>
  <c r="E3387" i="12"/>
  <c r="F3386" i="12"/>
  <c r="E3386" i="12"/>
  <c r="F3385" i="12"/>
  <c r="E3385" i="12"/>
  <c r="F3384" i="12"/>
  <c r="E3384" i="12"/>
  <c r="F3383" i="12"/>
  <c r="E3383" i="12"/>
  <c r="F3382" i="12"/>
  <c r="E3382" i="12"/>
  <c r="F3381" i="12"/>
  <c r="E3381" i="12"/>
  <c r="F3380" i="12"/>
  <c r="E3380" i="12"/>
  <c r="F3379" i="12"/>
  <c r="E3379" i="12"/>
  <c r="F3378" i="12"/>
  <c r="E3378" i="12"/>
  <c r="F3377" i="12"/>
  <c r="E3377" i="12"/>
  <c r="F3376" i="12"/>
  <c r="E3376" i="12"/>
  <c r="F3375" i="12"/>
  <c r="E3375" i="12"/>
  <c r="F3374" i="12"/>
  <c r="E3374" i="12"/>
  <c r="F3373" i="12"/>
  <c r="E3373" i="12"/>
  <c r="F3372" i="12"/>
  <c r="E3372" i="12"/>
  <c r="F3371" i="12"/>
  <c r="E3371" i="12"/>
  <c r="F3370" i="12"/>
  <c r="E3370" i="12"/>
  <c r="F3369" i="12"/>
  <c r="E3369" i="12"/>
  <c r="F3368" i="12"/>
  <c r="E3368" i="12"/>
  <c r="F3367" i="12"/>
  <c r="E3367" i="12"/>
  <c r="F3366" i="12"/>
  <c r="E3366" i="12"/>
  <c r="F3365" i="12"/>
  <c r="E3365" i="12"/>
  <c r="F3364" i="12"/>
  <c r="E3364" i="12"/>
  <c r="F3363" i="12"/>
  <c r="E3363" i="12"/>
  <c r="F3362" i="12"/>
  <c r="E3362" i="12"/>
  <c r="F3361" i="12"/>
  <c r="E3361" i="12"/>
  <c r="F3360" i="12"/>
  <c r="E3360" i="12"/>
  <c r="F3359" i="12"/>
  <c r="E3359" i="12"/>
  <c r="F3358" i="12"/>
  <c r="E3358" i="12"/>
  <c r="F3357" i="12"/>
  <c r="E3357" i="12"/>
  <c r="F3356" i="12"/>
  <c r="E3356" i="12"/>
  <c r="F3355" i="12"/>
  <c r="E3355" i="12"/>
  <c r="F3354" i="12"/>
  <c r="E3354" i="12"/>
  <c r="F3353" i="12"/>
  <c r="E3353" i="12"/>
  <c r="F3352" i="12"/>
  <c r="E3352" i="12"/>
  <c r="F3351" i="12"/>
  <c r="E3351" i="12"/>
  <c r="F3350" i="12"/>
  <c r="E3350" i="12"/>
  <c r="F3349" i="12"/>
  <c r="E3349" i="12"/>
  <c r="F3348" i="12"/>
  <c r="E3348" i="12"/>
  <c r="F3347" i="12"/>
  <c r="E3347" i="12"/>
  <c r="F3346" i="12"/>
  <c r="E3346" i="12"/>
  <c r="F3345" i="12"/>
  <c r="E3345" i="12"/>
  <c r="F3344" i="12"/>
  <c r="E3344" i="12"/>
  <c r="F3343" i="12"/>
  <c r="E3343" i="12"/>
  <c r="F3342" i="12"/>
  <c r="E3342" i="12"/>
  <c r="F3341" i="12"/>
  <c r="E3341" i="12"/>
  <c r="F3340" i="12"/>
  <c r="E3340" i="12"/>
  <c r="F3339" i="12"/>
  <c r="E3339" i="12"/>
  <c r="F3338" i="12"/>
  <c r="E3338" i="12"/>
  <c r="F3337" i="12"/>
  <c r="E3337" i="12"/>
  <c r="F3336" i="12"/>
  <c r="E3336" i="12"/>
  <c r="F3335" i="12"/>
  <c r="E3335" i="12"/>
  <c r="F3334" i="12"/>
  <c r="E3334" i="12"/>
  <c r="F3333" i="12"/>
  <c r="E3333" i="12"/>
  <c r="F3332" i="12"/>
  <c r="E3332" i="12"/>
  <c r="F3331" i="12"/>
  <c r="E3331" i="12"/>
  <c r="F3330" i="12"/>
  <c r="E3330" i="12"/>
  <c r="F3329" i="12"/>
  <c r="E3329" i="12"/>
  <c r="F3328" i="12"/>
  <c r="E3328" i="12"/>
  <c r="F3327" i="12"/>
  <c r="E3327" i="12"/>
  <c r="F3326" i="12"/>
  <c r="E3326" i="12"/>
  <c r="F3325" i="12"/>
  <c r="E3325" i="12"/>
  <c r="F3324" i="12"/>
  <c r="E3324" i="12"/>
  <c r="F3323" i="12"/>
  <c r="E3323" i="12"/>
  <c r="F3322" i="12"/>
  <c r="E3322" i="12"/>
  <c r="F3321" i="12"/>
  <c r="E3321" i="12"/>
  <c r="F3320" i="12"/>
  <c r="E3320" i="12"/>
  <c r="F3319" i="12"/>
  <c r="E3319" i="12"/>
  <c r="F3318" i="12"/>
  <c r="E3318" i="12"/>
  <c r="F3317" i="12"/>
  <c r="E3317" i="12"/>
  <c r="F3316" i="12"/>
  <c r="E3316" i="12"/>
  <c r="F3315" i="12"/>
  <c r="E3315" i="12"/>
  <c r="F3314" i="12"/>
  <c r="E3314" i="12"/>
  <c r="F3313" i="12"/>
  <c r="E3313" i="12"/>
  <c r="F3312" i="12"/>
  <c r="E3312" i="12"/>
  <c r="F3311" i="12"/>
  <c r="E3311" i="12"/>
  <c r="F3310" i="12"/>
  <c r="E3310" i="12"/>
  <c r="F3309" i="12"/>
  <c r="E3309" i="12"/>
  <c r="F3308" i="12"/>
  <c r="E3308" i="12"/>
  <c r="F3307" i="12"/>
  <c r="E3307" i="12"/>
  <c r="F3306" i="12"/>
  <c r="E3306" i="12"/>
  <c r="F3305" i="12"/>
  <c r="E3305" i="12"/>
  <c r="F3304" i="12"/>
  <c r="E3304" i="12"/>
  <c r="F3303" i="12"/>
  <c r="E3303" i="12"/>
  <c r="F3302" i="12"/>
  <c r="E3302" i="12"/>
  <c r="F3301" i="12"/>
  <c r="E3301" i="12"/>
  <c r="F3300" i="12"/>
  <c r="E3300" i="12"/>
  <c r="F3299" i="12"/>
  <c r="E3299" i="12"/>
  <c r="F3298" i="12"/>
  <c r="E3298" i="12"/>
  <c r="F3297" i="12"/>
  <c r="E3297" i="12"/>
  <c r="F3296" i="12"/>
  <c r="E3296" i="12"/>
  <c r="F3295" i="12"/>
  <c r="E3295" i="12"/>
  <c r="F3294" i="12"/>
  <c r="E3294" i="12"/>
  <c r="F3293" i="12"/>
  <c r="E3293" i="12"/>
  <c r="F3292" i="12"/>
  <c r="E3292" i="12"/>
  <c r="F3291" i="12"/>
  <c r="E3291" i="12"/>
  <c r="F3290" i="12"/>
  <c r="E3290" i="12"/>
  <c r="F3289" i="12"/>
  <c r="E3289" i="12"/>
  <c r="F3288" i="12"/>
  <c r="E3288" i="12"/>
  <c r="F3287" i="12"/>
  <c r="E3287" i="12"/>
  <c r="F3286" i="12"/>
  <c r="E3286" i="12"/>
  <c r="F3285" i="12"/>
  <c r="E3285" i="12"/>
  <c r="F3284" i="12"/>
  <c r="E3284" i="12"/>
  <c r="F3283" i="12"/>
  <c r="E3283" i="12"/>
  <c r="F3282" i="12"/>
  <c r="E3282" i="12"/>
  <c r="F3281" i="12"/>
  <c r="E3281" i="12"/>
  <c r="F3280" i="12"/>
  <c r="E3280" i="12"/>
  <c r="F3279" i="12"/>
  <c r="E3279" i="12"/>
  <c r="F3278" i="12"/>
  <c r="E3278" i="12"/>
  <c r="F3277" i="12"/>
  <c r="E3277" i="12"/>
  <c r="F3276" i="12"/>
  <c r="E3276" i="12"/>
  <c r="F3275" i="12"/>
  <c r="E3275" i="12"/>
  <c r="F3274" i="12"/>
  <c r="E3274" i="12"/>
  <c r="F3273" i="12"/>
  <c r="E3273" i="12"/>
  <c r="F3272" i="12"/>
  <c r="E3272" i="12"/>
  <c r="F3271" i="12"/>
  <c r="E3271" i="12"/>
  <c r="F3270" i="12"/>
  <c r="E3270" i="12"/>
  <c r="F3269" i="12"/>
  <c r="E3269" i="12"/>
  <c r="F3268" i="12"/>
  <c r="E3268" i="12"/>
  <c r="F3267" i="12"/>
  <c r="E3267" i="12"/>
  <c r="F3266" i="12"/>
  <c r="E3266" i="12"/>
  <c r="F3265" i="12"/>
  <c r="E3265" i="12"/>
  <c r="F3264" i="12"/>
  <c r="E3264" i="12"/>
  <c r="F3263" i="12"/>
  <c r="E3263" i="12"/>
  <c r="F3262" i="12"/>
  <c r="E3262" i="12"/>
  <c r="F3261" i="12"/>
  <c r="E3261" i="12"/>
  <c r="F3260" i="12"/>
  <c r="E3260" i="12"/>
  <c r="F3259" i="12"/>
  <c r="E3259" i="12"/>
  <c r="F3258" i="12"/>
  <c r="E3258" i="12"/>
  <c r="F3257" i="12"/>
  <c r="E3257" i="12"/>
  <c r="F3256" i="12"/>
  <c r="E3256" i="12"/>
  <c r="F3255" i="12"/>
  <c r="E3255" i="12"/>
  <c r="F3254" i="12"/>
  <c r="E3254" i="12"/>
  <c r="F3253" i="12"/>
  <c r="E3253" i="12"/>
  <c r="F3252" i="12"/>
  <c r="E3252" i="12"/>
  <c r="F3251" i="12"/>
  <c r="E3251" i="12"/>
  <c r="F3250" i="12"/>
  <c r="E3250" i="12"/>
  <c r="F3249" i="12"/>
  <c r="E3249" i="12"/>
  <c r="F3248" i="12"/>
  <c r="E3248" i="12"/>
  <c r="F3247" i="12"/>
  <c r="E3247" i="12"/>
  <c r="F3246" i="12"/>
  <c r="E3246" i="12"/>
  <c r="F3245" i="12"/>
  <c r="E3245" i="12"/>
  <c r="F3244" i="12"/>
  <c r="E3244" i="12"/>
  <c r="F3243" i="12"/>
  <c r="E3243" i="12"/>
  <c r="F3242" i="12"/>
  <c r="E3242" i="12"/>
  <c r="F3241" i="12"/>
  <c r="E3241" i="12"/>
  <c r="F3240" i="12"/>
  <c r="E3240" i="12"/>
  <c r="F3239" i="12"/>
  <c r="E3239" i="12"/>
  <c r="F3238" i="12"/>
  <c r="E3238" i="12"/>
  <c r="F3237" i="12"/>
  <c r="E3237" i="12"/>
  <c r="F3236" i="12"/>
  <c r="E3236" i="12"/>
  <c r="F3235" i="12"/>
  <c r="E3235" i="12"/>
  <c r="F3234" i="12"/>
  <c r="E3234" i="12"/>
  <c r="F3233" i="12"/>
  <c r="E3233" i="12"/>
  <c r="F3232" i="12"/>
  <c r="E3232" i="12"/>
  <c r="F3231" i="12"/>
  <c r="E3231" i="12"/>
  <c r="F3230" i="12"/>
  <c r="E3230" i="12"/>
  <c r="F3229" i="12"/>
  <c r="E3229" i="12"/>
  <c r="F3228" i="12"/>
  <c r="E3228" i="12"/>
  <c r="F3227" i="12"/>
  <c r="E3227" i="12"/>
  <c r="F3226" i="12"/>
  <c r="E3226" i="12"/>
  <c r="F3225" i="12"/>
  <c r="E3225" i="12"/>
  <c r="F3224" i="12"/>
  <c r="E3224" i="12"/>
  <c r="F3223" i="12"/>
  <c r="E3223" i="12"/>
  <c r="F3222" i="12"/>
  <c r="E3222" i="12"/>
  <c r="F3221" i="12"/>
  <c r="E3221" i="12"/>
  <c r="F3220" i="12"/>
  <c r="E3220" i="12"/>
  <c r="F3219" i="12"/>
  <c r="E3219" i="12"/>
  <c r="F3218" i="12"/>
  <c r="E3218" i="12"/>
  <c r="F3217" i="12"/>
  <c r="E3217" i="12"/>
  <c r="F3216" i="12"/>
  <c r="E3216" i="12"/>
  <c r="F3215" i="12"/>
  <c r="E3215" i="12"/>
  <c r="F3214" i="12"/>
  <c r="E3214" i="12"/>
  <c r="F3213" i="12"/>
  <c r="E3213" i="12"/>
  <c r="F3212" i="12"/>
  <c r="E3212" i="12"/>
  <c r="F3211" i="12"/>
  <c r="E3211" i="12"/>
  <c r="F3210" i="12"/>
  <c r="E3210" i="12"/>
  <c r="F3209" i="12"/>
  <c r="E3209" i="12"/>
  <c r="F3208" i="12"/>
  <c r="E3208" i="12"/>
  <c r="F3207" i="12"/>
  <c r="E3207" i="12"/>
  <c r="F3206" i="12"/>
  <c r="E3206" i="12"/>
  <c r="F3205" i="12"/>
  <c r="E3205" i="12"/>
  <c r="F3204" i="12"/>
  <c r="E3204" i="12"/>
  <c r="F3203" i="12"/>
  <c r="E3203" i="12"/>
  <c r="F3202" i="12"/>
  <c r="E3202" i="12"/>
  <c r="F3201" i="12"/>
  <c r="E3201" i="12"/>
  <c r="F3200" i="12"/>
  <c r="E3200" i="12"/>
  <c r="F3199" i="12"/>
  <c r="E3199" i="12"/>
  <c r="F3198" i="12"/>
  <c r="E3198" i="12"/>
  <c r="F3197" i="12"/>
  <c r="E3197" i="12"/>
  <c r="F3196" i="12"/>
  <c r="E3196" i="12"/>
  <c r="F3195" i="12"/>
  <c r="E3195" i="12"/>
  <c r="F3194" i="12"/>
  <c r="E3194" i="12"/>
  <c r="F3193" i="12"/>
  <c r="E3193" i="12"/>
  <c r="F3192" i="12"/>
  <c r="E3192" i="12"/>
  <c r="F3191" i="12"/>
  <c r="E3191" i="12"/>
  <c r="F3190" i="12"/>
  <c r="E3190" i="12"/>
  <c r="F3189" i="12"/>
  <c r="E3189" i="12"/>
  <c r="F3188" i="12"/>
  <c r="E3188" i="12"/>
  <c r="F3187" i="12"/>
  <c r="E3187" i="12"/>
  <c r="F3186" i="12"/>
  <c r="E3186" i="12"/>
  <c r="F3185" i="12"/>
  <c r="E3185" i="12"/>
  <c r="F3184" i="12"/>
  <c r="E3184" i="12"/>
  <c r="F3183" i="12"/>
  <c r="E3183" i="12"/>
  <c r="F3182" i="12"/>
  <c r="E3182" i="12"/>
  <c r="F3181" i="12"/>
  <c r="E3181" i="12"/>
  <c r="F3180" i="12"/>
  <c r="E3180" i="12"/>
  <c r="F3179" i="12"/>
  <c r="E3179" i="12"/>
  <c r="F3178" i="12"/>
  <c r="E3178" i="12"/>
  <c r="F3177" i="12"/>
  <c r="E3177" i="12"/>
  <c r="F3176" i="12"/>
  <c r="E3176" i="12"/>
  <c r="F3175" i="12"/>
  <c r="E3175" i="12"/>
  <c r="F3174" i="12"/>
  <c r="E3174" i="12"/>
  <c r="F3173" i="12"/>
  <c r="E3173" i="12"/>
  <c r="F3172" i="12"/>
  <c r="E3172" i="12"/>
  <c r="F3171" i="12"/>
  <c r="E3171" i="12"/>
  <c r="F3170" i="12"/>
  <c r="E3170" i="12"/>
  <c r="F3169" i="12"/>
  <c r="E3169" i="12"/>
  <c r="F3168" i="12"/>
  <c r="E3168" i="12"/>
  <c r="F3167" i="12"/>
  <c r="E3167" i="12"/>
  <c r="F3166" i="12"/>
  <c r="E3166" i="12"/>
  <c r="F3165" i="12"/>
  <c r="E3165" i="12"/>
  <c r="F3164" i="12"/>
  <c r="E3164" i="12"/>
  <c r="F3163" i="12"/>
  <c r="E3163" i="12"/>
  <c r="F3162" i="12"/>
  <c r="E3162" i="12"/>
  <c r="F3161" i="12"/>
  <c r="E3161" i="12"/>
  <c r="F3160" i="12"/>
  <c r="E3160" i="12"/>
  <c r="F3159" i="12"/>
  <c r="E3159" i="12"/>
  <c r="F3158" i="12"/>
  <c r="E3158" i="12"/>
  <c r="F3157" i="12"/>
  <c r="E3157" i="12"/>
  <c r="F3156" i="12"/>
  <c r="E3156" i="12"/>
  <c r="F3155" i="12"/>
  <c r="E3155" i="12"/>
  <c r="F3154" i="12"/>
  <c r="E3154" i="12"/>
  <c r="F3153" i="12"/>
  <c r="E3153" i="12"/>
  <c r="F3152" i="12"/>
  <c r="E3152" i="12"/>
  <c r="F3151" i="12"/>
  <c r="E3151" i="12"/>
  <c r="F3150" i="12"/>
  <c r="E3150" i="12"/>
  <c r="F3149" i="12"/>
  <c r="E3149" i="12"/>
  <c r="F3148" i="12"/>
  <c r="E3148" i="12"/>
  <c r="F3147" i="12"/>
  <c r="E3147" i="12"/>
  <c r="F3146" i="12"/>
  <c r="E3146" i="12"/>
  <c r="F3145" i="12"/>
  <c r="E3145" i="12"/>
  <c r="F3144" i="12"/>
  <c r="E3144" i="12"/>
  <c r="F3143" i="12"/>
  <c r="E3143" i="12"/>
  <c r="F3142" i="12"/>
  <c r="E3142" i="12"/>
  <c r="F3141" i="12"/>
  <c r="E3141" i="12"/>
  <c r="F3140" i="12"/>
  <c r="E3140" i="12"/>
  <c r="F3139" i="12"/>
  <c r="E3139" i="12"/>
  <c r="F3138" i="12"/>
  <c r="E3138" i="12"/>
  <c r="F3137" i="12"/>
  <c r="E3137" i="12"/>
  <c r="F3136" i="12"/>
  <c r="E3136" i="12"/>
  <c r="F3135" i="12"/>
  <c r="E3135" i="12"/>
  <c r="F3134" i="12"/>
  <c r="E3134" i="12"/>
  <c r="F3133" i="12"/>
  <c r="E3133" i="12"/>
  <c r="F3132" i="12"/>
  <c r="E3132" i="12"/>
  <c r="F3131" i="12"/>
  <c r="E3131" i="12"/>
  <c r="F3130" i="12"/>
  <c r="E3130" i="12"/>
  <c r="F3129" i="12"/>
  <c r="E3129" i="12"/>
  <c r="F3128" i="12"/>
  <c r="E3128" i="12"/>
  <c r="F3127" i="12"/>
  <c r="E3127" i="12"/>
  <c r="F3126" i="12"/>
  <c r="E3126" i="12"/>
  <c r="F3125" i="12"/>
  <c r="E3125" i="12"/>
  <c r="F3124" i="12"/>
  <c r="E3124" i="12"/>
  <c r="F3123" i="12"/>
  <c r="E3123" i="12"/>
  <c r="F3122" i="12"/>
  <c r="E3122" i="12"/>
  <c r="F3121" i="12"/>
  <c r="E3121" i="12"/>
  <c r="F3120" i="12"/>
  <c r="E3120" i="12"/>
  <c r="F3119" i="12"/>
  <c r="E3119" i="12"/>
  <c r="F3118" i="12"/>
  <c r="E3118" i="12"/>
  <c r="F3117" i="12"/>
  <c r="E3117" i="12"/>
  <c r="F3116" i="12"/>
  <c r="E3116" i="12"/>
  <c r="F3115" i="12"/>
  <c r="E3115" i="12"/>
  <c r="F3114" i="12"/>
  <c r="E3114" i="12"/>
  <c r="F3113" i="12"/>
  <c r="E3113" i="12"/>
  <c r="F3112" i="12"/>
  <c r="E3112" i="12"/>
  <c r="F3111" i="12"/>
  <c r="E3111" i="12"/>
  <c r="F3110" i="12"/>
  <c r="E3110" i="12"/>
  <c r="F3109" i="12"/>
  <c r="E3109" i="12"/>
  <c r="F3108" i="12"/>
  <c r="E3108" i="12"/>
  <c r="F3107" i="12"/>
  <c r="E3107" i="12"/>
  <c r="F3106" i="12"/>
  <c r="E3106" i="12"/>
  <c r="F3105" i="12"/>
  <c r="E3105" i="12"/>
  <c r="F3104" i="12"/>
  <c r="E3104" i="12"/>
  <c r="F3103" i="12"/>
  <c r="E3103" i="12"/>
  <c r="F3102" i="12"/>
  <c r="E3102" i="12"/>
  <c r="F3101" i="12"/>
  <c r="E3101" i="12"/>
  <c r="F3100" i="12"/>
  <c r="E3100" i="12"/>
  <c r="F3099" i="12"/>
  <c r="E3099" i="12"/>
  <c r="F3098" i="12"/>
  <c r="E3098" i="12"/>
  <c r="F3097" i="12"/>
  <c r="E3097" i="12"/>
  <c r="F3096" i="12"/>
  <c r="E3096" i="12"/>
  <c r="F3095" i="12"/>
  <c r="E3095" i="12"/>
  <c r="F3094" i="12"/>
  <c r="E3094" i="12"/>
  <c r="F3093" i="12"/>
  <c r="E3093" i="12"/>
  <c r="F3092" i="12"/>
  <c r="E3092" i="12"/>
  <c r="F3091" i="12"/>
  <c r="E3091" i="12"/>
  <c r="F3090" i="12"/>
  <c r="E3090" i="12"/>
  <c r="F3089" i="12"/>
  <c r="E3089" i="12"/>
  <c r="F3088" i="12"/>
  <c r="E3088" i="12"/>
  <c r="F3087" i="12"/>
  <c r="E3087" i="12"/>
  <c r="F3086" i="12"/>
  <c r="E3086" i="12"/>
  <c r="F3085" i="12"/>
  <c r="E3085" i="12"/>
  <c r="F3084" i="12"/>
  <c r="E3084" i="12"/>
  <c r="F3083" i="12"/>
  <c r="E3083" i="12"/>
  <c r="F3082" i="12"/>
  <c r="E3082" i="12"/>
  <c r="F3081" i="12"/>
  <c r="E3081" i="12"/>
  <c r="F3080" i="12"/>
  <c r="E3080" i="12"/>
  <c r="F3079" i="12"/>
  <c r="E3079" i="12"/>
  <c r="F3078" i="12"/>
  <c r="E3078" i="12"/>
  <c r="F3077" i="12"/>
  <c r="E3077" i="12"/>
  <c r="F3076" i="12"/>
  <c r="E3076" i="12"/>
  <c r="F3075" i="12"/>
  <c r="E3075" i="12"/>
  <c r="F3074" i="12"/>
  <c r="E3074" i="12"/>
  <c r="F3073" i="12"/>
  <c r="E3073" i="12"/>
  <c r="F3072" i="12"/>
  <c r="E3072" i="12"/>
  <c r="F3071" i="12"/>
  <c r="E3071" i="12"/>
  <c r="F3070" i="12"/>
  <c r="E3070" i="12"/>
  <c r="F3069" i="12"/>
  <c r="E3069" i="12"/>
  <c r="F3068" i="12"/>
  <c r="E3068" i="12"/>
  <c r="F3067" i="12"/>
  <c r="E3067" i="12"/>
  <c r="F3066" i="12"/>
  <c r="E3066" i="12"/>
  <c r="F3065" i="12"/>
  <c r="E3065" i="12"/>
  <c r="F3064" i="12"/>
  <c r="E3064" i="12"/>
  <c r="F3063" i="12"/>
  <c r="E3063" i="12"/>
  <c r="F3062" i="12"/>
  <c r="E3062" i="12"/>
  <c r="F3061" i="12"/>
  <c r="E3061" i="12"/>
  <c r="F3060" i="12"/>
  <c r="E3060" i="12"/>
  <c r="F3059" i="12"/>
  <c r="E3059" i="12"/>
  <c r="F3058" i="12"/>
  <c r="E3058" i="12"/>
  <c r="F3057" i="12"/>
  <c r="E3057" i="12"/>
  <c r="F3056" i="12"/>
  <c r="E3056" i="12"/>
  <c r="F3055" i="12"/>
  <c r="E3055" i="12"/>
  <c r="F3054" i="12"/>
  <c r="E3054" i="12"/>
  <c r="F3053" i="12"/>
  <c r="E3053" i="12"/>
  <c r="F3052" i="12"/>
  <c r="E3052" i="12"/>
  <c r="F3051" i="12"/>
  <c r="E3051" i="12"/>
  <c r="F3050" i="12"/>
  <c r="E3050" i="12"/>
  <c r="F3049" i="12"/>
  <c r="E3049" i="12"/>
  <c r="F3048" i="12"/>
  <c r="E3048" i="12"/>
  <c r="F3047" i="12"/>
  <c r="E3047" i="12"/>
  <c r="F3046" i="12"/>
  <c r="E3046" i="12"/>
  <c r="F3045" i="12"/>
  <c r="E3045" i="12"/>
  <c r="F3044" i="12"/>
  <c r="E3044" i="12"/>
  <c r="F3043" i="12"/>
  <c r="E3043" i="12"/>
  <c r="F3042" i="12"/>
  <c r="E3042" i="12"/>
  <c r="F3041" i="12"/>
  <c r="E3041" i="12"/>
  <c r="F3040" i="12"/>
  <c r="E3040" i="12"/>
  <c r="F3039" i="12"/>
  <c r="E3039" i="12"/>
  <c r="F3038" i="12"/>
  <c r="E3038" i="12"/>
  <c r="F3037" i="12"/>
  <c r="E3037" i="12"/>
  <c r="F3036" i="12"/>
  <c r="E3036" i="12"/>
  <c r="F3035" i="12"/>
  <c r="E3035" i="12"/>
  <c r="F3034" i="12"/>
  <c r="E3034" i="12"/>
  <c r="F3033" i="12"/>
  <c r="E3033" i="12"/>
  <c r="F3032" i="12"/>
  <c r="E3032" i="12"/>
  <c r="F3031" i="12"/>
  <c r="E3031" i="12"/>
  <c r="F3030" i="12"/>
  <c r="E3030" i="12"/>
  <c r="F3029" i="12"/>
  <c r="E3029" i="12"/>
  <c r="F3028" i="12"/>
  <c r="E3028" i="12"/>
  <c r="F3027" i="12"/>
  <c r="E3027" i="12"/>
  <c r="F3026" i="12"/>
  <c r="E3026" i="12"/>
  <c r="F3025" i="12"/>
  <c r="E3025" i="12"/>
  <c r="F3024" i="12"/>
  <c r="E3024" i="12"/>
  <c r="F3023" i="12"/>
  <c r="E3023" i="12"/>
  <c r="F3022" i="12"/>
  <c r="E3022" i="12"/>
  <c r="F3021" i="12"/>
  <c r="E3021" i="12"/>
  <c r="F3020" i="12"/>
  <c r="E3020" i="12"/>
  <c r="F3019" i="12"/>
  <c r="E3019" i="12"/>
  <c r="F3018" i="12"/>
  <c r="E3018" i="12"/>
  <c r="F3017" i="12"/>
  <c r="E3017" i="12"/>
  <c r="F3016" i="12"/>
  <c r="E3016" i="12"/>
  <c r="F3015" i="12"/>
  <c r="E3015" i="12"/>
  <c r="F3014" i="12"/>
  <c r="E3014" i="12"/>
  <c r="F3013" i="12"/>
  <c r="E3013" i="12"/>
  <c r="F3012" i="12"/>
  <c r="E3012" i="12"/>
  <c r="F3011" i="12"/>
  <c r="E3011" i="12"/>
  <c r="F3010" i="12"/>
  <c r="E3010" i="12"/>
  <c r="F3009" i="12"/>
  <c r="E3009" i="12"/>
  <c r="F3008" i="12"/>
  <c r="E3008" i="12"/>
  <c r="F3007" i="12"/>
  <c r="E3007" i="12"/>
  <c r="F3006" i="12"/>
  <c r="E3006" i="12"/>
  <c r="F3005" i="12"/>
  <c r="E3005" i="12"/>
  <c r="F3004" i="12"/>
  <c r="E3004" i="12"/>
  <c r="F3003" i="12"/>
  <c r="E3003" i="12"/>
  <c r="F3002" i="12"/>
  <c r="E3002" i="12"/>
  <c r="F3001" i="12"/>
  <c r="E3001" i="12"/>
  <c r="F3000" i="12"/>
  <c r="E3000" i="12"/>
  <c r="F2999" i="12"/>
  <c r="E2999" i="12"/>
  <c r="F2998" i="12"/>
  <c r="E2998" i="12"/>
  <c r="F2997" i="12"/>
  <c r="E2997" i="12"/>
  <c r="F2996" i="12"/>
  <c r="E2996" i="12"/>
  <c r="F2995" i="12"/>
  <c r="E2995" i="12"/>
  <c r="F2994" i="12"/>
  <c r="E2994" i="12"/>
  <c r="F2993" i="12"/>
  <c r="E2993" i="12"/>
  <c r="F2992" i="12"/>
  <c r="E2992" i="12"/>
  <c r="F2991" i="12"/>
  <c r="E2991" i="12"/>
  <c r="F2990" i="12"/>
  <c r="E2990" i="12"/>
  <c r="F2989" i="12"/>
  <c r="E2989" i="12"/>
  <c r="F2988" i="12"/>
  <c r="E2988" i="12"/>
  <c r="F2987" i="12"/>
  <c r="E2987" i="12"/>
  <c r="F2986" i="12"/>
  <c r="E2986" i="12"/>
  <c r="F2985" i="12"/>
  <c r="E2985" i="12"/>
  <c r="F2984" i="12"/>
  <c r="E2984" i="12"/>
  <c r="F2983" i="12"/>
  <c r="E2983" i="12"/>
  <c r="F2982" i="12"/>
  <c r="E2982" i="12"/>
  <c r="F2981" i="12"/>
  <c r="E2981" i="12"/>
  <c r="F2980" i="12"/>
  <c r="E2980" i="12"/>
  <c r="F2979" i="12"/>
  <c r="E2979" i="12"/>
  <c r="F2978" i="12"/>
  <c r="E2978" i="12"/>
  <c r="F2977" i="12"/>
  <c r="E2977" i="12"/>
  <c r="F2976" i="12"/>
  <c r="E2976" i="12"/>
  <c r="F2975" i="12"/>
  <c r="E2975" i="12"/>
  <c r="F2974" i="12"/>
  <c r="E2974" i="12"/>
  <c r="F2973" i="12"/>
  <c r="E2973" i="12"/>
  <c r="F2972" i="12"/>
  <c r="E2972" i="12"/>
  <c r="F2971" i="12"/>
  <c r="E2971" i="12"/>
  <c r="F2970" i="12"/>
  <c r="E2970" i="12"/>
  <c r="F2969" i="12"/>
  <c r="E2969" i="12"/>
  <c r="F2968" i="12"/>
  <c r="E2968" i="12"/>
  <c r="F2967" i="12"/>
  <c r="E2967" i="12"/>
  <c r="F2966" i="12"/>
  <c r="E2966" i="12"/>
  <c r="F2965" i="12"/>
  <c r="E2965" i="12"/>
  <c r="F2964" i="12"/>
  <c r="E2964" i="12"/>
  <c r="F2963" i="12"/>
  <c r="E2963" i="12"/>
  <c r="F2962" i="12"/>
  <c r="E2962" i="12"/>
  <c r="F2961" i="12"/>
  <c r="E2961" i="12"/>
  <c r="F2960" i="12"/>
  <c r="E2960" i="12"/>
  <c r="F2959" i="12"/>
  <c r="E2959" i="12"/>
  <c r="F2958" i="12"/>
  <c r="E2958" i="12"/>
  <c r="F2957" i="12"/>
  <c r="E2957" i="12"/>
  <c r="F2956" i="12"/>
  <c r="E2956" i="12"/>
  <c r="F2955" i="12"/>
  <c r="E2955" i="12"/>
  <c r="F2954" i="12"/>
  <c r="E2954" i="12"/>
  <c r="F2953" i="12"/>
  <c r="E2953" i="12"/>
  <c r="F2952" i="12"/>
  <c r="E2952" i="12"/>
  <c r="F2951" i="12"/>
  <c r="E2951" i="12"/>
  <c r="F2950" i="12"/>
  <c r="E2950" i="12"/>
  <c r="F2949" i="12"/>
  <c r="E2949" i="12"/>
  <c r="F2948" i="12"/>
  <c r="E2948" i="12"/>
  <c r="F2947" i="12"/>
  <c r="E2947" i="12"/>
  <c r="F2946" i="12"/>
  <c r="E2946" i="12"/>
  <c r="F2945" i="12"/>
  <c r="E2945" i="12"/>
  <c r="F2944" i="12"/>
  <c r="E2944" i="12"/>
  <c r="F2943" i="12"/>
  <c r="E2943" i="12"/>
  <c r="F2942" i="12"/>
  <c r="E2942" i="12"/>
  <c r="F2941" i="12"/>
  <c r="E2941" i="12"/>
  <c r="F2940" i="12"/>
  <c r="E2940" i="12"/>
  <c r="F2939" i="12"/>
  <c r="E2939" i="12"/>
  <c r="F2938" i="12"/>
  <c r="E2938" i="12"/>
  <c r="F2937" i="12"/>
  <c r="E2937" i="12"/>
  <c r="F2936" i="12"/>
  <c r="E2936" i="12"/>
  <c r="F2935" i="12"/>
  <c r="E2935" i="12"/>
  <c r="F2934" i="12"/>
  <c r="E2934" i="12"/>
  <c r="F2933" i="12"/>
  <c r="E2933" i="12"/>
  <c r="F2932" i="12"/>
  <c r="E2932" i="12"/>
  <c r="F2931" i="12"/>
  <c r="E2931" i="12"/>
  <c r="F2930" i="12"/>
  <c r="E2930" i="12"/>
  <c r="F2929" i="12"/>
  <c r="E2929" i="12"/>
  <c r="F2928" i="12"/>
  <c r="E2928" i="12"/>
  <c r="F2927" i="12"/>
  <c r="E2927" i="12"/>
  <c r="F2926" i="12"/>
  <c r="E2926" i="12"/>
  <c r="F2925" i="12"/>
  <c r="E2925" i="12"/>
  <c r="F2924" i="12"/>
  <c r="E2924" i="12"/>
  <c r="F2923" i="12"/>
  <c r="E2923" i="12"/>
  <c r="F2922" i="12"/>
  <c r="E2922" i="12"/>
  <c r="F2921" i="12"/>
  <c r="E2921" i="12"/>
  <c r="F2920" i="12"/>
  <c r="E2920" i="12"/>
  <c r="F2919" i="12"/>
  <c r="E2919" i="12"/>
  <c r="F2918" i="12"/>
  <c r="E2918" i="12"/>
  <c r="F2917" i="12"/>
  <c r="E2917" i="12"/>
  <c r="F2916" i="12"/>
  <c r="E2916" i="12"/>
  <c r="F2915" i="12"/>
  <c r="E2915" i="12"/>
  <c r="F2914" i="12"/>
  <c r="E2914" i="12"/>
  <c r="F2913" i="12"/>
  <c r="E2913" i="12"/>
  <c r="F2912" i="12"/>
  <c r="E2912" i="12"/>
  <c r="F2911" i="12"/>
  <c r="E2911" i="12"/>
  <c r="F2910" i="12"/>
  <c r="E2910" i="12"/>
  <c r="F2909" i="12"/>
  <c r="E2909" i="12"/>
  <c r="F2908" i="12"/>
  <c r="E2908" i="12"/>
  <c r="F2907" i="12"/>
  <c r="E2907" i="12"/>
  <c r="F2906" i="12"/>
  <c r="E2906" i="12"/>
  <c r="F2905" i="12"/>
  <c r="E2905" i="12"/>
  <c r="F2904" i="12"/>
  <c r="E2904" i="12"/>
  <c r="F2903" i="12"/>
  <c r="E2903" i="12"/>
  <c r="F2902" i="12"/>
  <c r="E2902" i="12"/>
  <c r="F2901" i="12"/>
  <c r="E2901" i="12"/>
  <c r="F2900" i="12"/>
  <c r="E2900" i="12"/>
  <c r="F2899" i="12"/>
  <c r="E2899" i="12"/>
  <c r="F2898" i="12"/>
  <c r="E2898" i="12"/>
  <c r="F2897" i="12"/>
  <c r="E2897" i="12"/>
  <c r="F2896" i="12"/>
  <c r="E2896" i="12"/>
  <c r="F2895" i="12"/>
  <c r="E2895" i="12"/>
  <c r="F2894" i="12"/>
  <c r="E2894" i="12"/>
  <c r="F2893" i="12"/>
  <c r="E2893" i="12"/>
  <c r="F2892" i="12"/>
  <c r="E2892" i="12"/>
  <c r="F2891" i="12"/>
  <c r="E2891" i="12"/>
  <c r="F2890" i="12"/>
  <c r="E2890" i="12"/>
  <c r="F2889" i="12"/>
  <c r="E2889" i="12"/>
  <c r="F2888" i="12"/>
  <c r="E2888" i="12"/>
  <c r="F2887" i="12"/>
  <c r="E2887" i="12"/>
  <c r="F2886" i="12"/>
  <c r="E2886" i="12"/>
  <c r="F2885" i="12"/>
  <c r="E2885" i="12"/>
  <c r="F2884" i="12"/>
  <c r="E2884" i="12"/>
  <c r="F2883" i="12"/>
  <c r="E2883" i="12"/>
  <c r="F2882" i="12"/>
  <c r="E2882" i="12"/>
  <c r="F2881" i="12"/>
  <c r="E2881" i="12"/>
  <c r="F2880" i="12"/>
  <c r="E2880" i="12"/>
  <c r="F2879" i="12"/>
  <c r="E2879" i="12"/>
  <c r="F2878" i="12"/>
  <c r="E2878" i="12"/>
  <c r="F2877" i="12"/>
  <c r="E2877" i="12"/>
  <c r="F2876" i="12"/>
  <c r="E2876" i="12"/>
  <c r="F2875" i="12"/>
  <c r="E2875" i="12"/>
  <c r="F2874" i="12"/>
  <c r="E2874" i="12"/>
  <c r="F2873" i="12"/>
  <c r="E2873" i="12"/>
  <c r="F2872" i="12"/>
  <c r="E2872" i="12"/>
  <c r="F2871" i="12"/>
  <c r="E2871" i="12"/>
  <c r="F2870" i="12"/>
  <c r="E2870" i="12"/>
  <c r="F2869" i="12"/>
  <c r="E2869" i="12"/>
  <c r="F2868" i="12"/>
  <c r="E2868" i="12"/>
  <c r="F2867" i="12"/>
  <c r="E2867" i="12"/>
  <c r="F2866" i="12"/>
  <c r="E2866" i="12"/>
  <c r="F2865" i="12"/>
  <c r="E2865" i="12"/>
  <c r="F2864" i="12"/>
  <c r="E2864" i="12"/>
  <c r="F2863" i="12"/>
  <c r="E2863" i="12"/>
  <c r="F2862" i="12"/>
  <c r="E2862" i="12"/>
  <c r="F2861" i="12"/>
  <c r="E2861" i="12"/>
  <c r="F2860" i="12"/>
  <c r="E2860" i="12"/>
  <c r="F2859" i="12"/>
  <c r="E2859" i="12"/>
  <c r="F2858" i="12"/>
  <c r="E2858" i="12"/>
  <c r="F2857" i="12"/>
  <c r="E2857" i="12"/>
  <c r="F2856" i="12"/>
  <c r="E2856" i="12"/>
  <c r="F2855" i="12"/>
  <c r="E2855" i="12"/>
  <c r="F2854" i="12"/>
  <c r="E2854" i="12"/>
  <c r="F2853" i="12"/>
  <c r="E2853" i="12"/>
  <c r="F2852" i="12"/>
  <c r="E2852" i="12"/>
  <c r="F2851" i="12"/>
  <c r="E2851" i="12"/>
  <c r="F2850" i="12"/>
  <c r="E2850" i="12"/>
  <c r="F2849" i="12"/>
  <c r="E2849" i="12"/>
  <c r="F2848" i="12"/>
  <c r="E2848" i="12"/>
  <c r="F2847" i="12"/>
  <c r="E2847" i="12"/>
  <c r="F2846" i="12"/>
  <c r="E2846" i="12"/>
  <c r="F2845" i="12"/>
  <c r="E2845" i="12"/>
  <c r="F2844" i="12"/>
  <c r="E2844" i="12"/>
  <c r="F2843" i="12"/>
  <c r="E2843" i="12"/>
  <c r="F2842" i="12"/>
  <c r="E2842" i="12"/>
  <c r="F2841" i="12"/>
  <c r="E2841" i="12"/>
  <c r="F2840" i="12"/>
  <c r="E2840" i="12"/>
  <c r="F2839" i="12"/>
  <c r="E2839" i="12"/>
  <c r="F2838" i="12"/>
  <c r="E2838" i="12"/>
  <c r="F2837" i="12"/>
  <c r="E2837" i="12"/>
  <c r="F2836" i="12"/>
  <c r="E2836" i="12"/>
  <c r="F2835" i="12"/>
  <c r="E2835" i="12"/>
  <c r="F2834" i="12"/>
  <c r="E2834" i="12"/>
  <c r="F2833" i="12"/>
  <c r="E2833" i="12"/>
  <c r="F2832" i="12"/>
  <c r="E2832" i="12"/>
  <c r="F2831" i="12"/>
  <c r="E2831" i="12"/>
  <c r="F2830" i="12"/>
  <c r="E2830" i="12"/>
  <c r="F2829" i="12"/>
  <c r="E2829" i="12"/>
  <c r="F2828" i="12"/>
  <c r="E2828" i="12"/>
  <c r="F2827" i="12"/>
  <c r="E2827" i="12"/>
  <c r="F2826" i="12"/>
  <c r="E2826" i="12"/>
  <c r="F2825" i="12"/>
  <c r="E2825" i="12"/>
  <c r="F2824" i="12"/>
  <c r="E2824" i="12"/>
  <c r="F2823" i="12"/>
  <c r="E2823" i="12"/>
  <c r="F2822" i="12"/>
  <c r="E2822" i="12"/>
  <c r="F2821" i="12"/>
  <c r="E2821" i="12"/>
  <c r="F2820" i="12"/>
  <c r="E2820" i="12"/>
  <c r="F2819" i="12"/>
  <c r="E2819" i="12"/>
  <c r="F2818" i="12"/>
  <c r="E2818" i="12"/>
  <c r="F2817" i="12"/>
  <c r="E2817" i="12"/>
  <c r="F2816" i="12"/>
  <c r="E2816" i="12"/>
  <c r="F2815" i="12"/>
  <c r="E2815" i="12"/>
  <c r="F2814" i="12"/>
  <c r="E2814" i="12"/>
  <c r="F2813" i="12"/>
  <c r="E2813" i="12"/>
  <c r="F2812" i="12"/>
  <c r="E2812" i="12"/>
  <c r="F2811" i="12"/>
  <c r="E2811" i="12"/>
  <c r="F2810" i="12"/>
  <c r="E2810" i="12"/>
  <c r="F2809" i="12"/>
  <c r="E2809" i="12"/>
  <c r="F2808" i="12"/>
  <c r="E2808" i="12"/>
  <c r="F2807" i="12"/>
  <c r="E2807" i="12"/>
  <c r="F2806" i="12"/>
  <c r="E2806" i="12"/>
  <c r="F2805" i="12"/>
  <c r="E2805" i="12"/>
  <c r="F2804" i="12"/>
  <c r="E2804" i="12"/>
  <c r="F2803" i="12"/>
  <c r="E2803" i="12"/>
  <c r="F2802" i="12"/>
  <c r="E2802" i="12"/>
  <c r="F2801" i="12"/>
  <c r="E2801" i="12"/>
  <c r="F2800" i="12"/>
  <c r="E2800" i="12"/>
  <c r="F2799" i="12"/>
  <c r="E2799" i="12"/>
  <c r="F2798" i="12"/>
  <c r="E2798" i="12"/>
  <c r="F2797" i="12"/>
  <c r="E2797" i="12"/>
  <c r="F2796" i="12"/>
  <c r="E2796" i="12"/>
  <c r="F2795" i="12"/>
  <c r="E2795" i="12"/>
  <c r="F2794" i="12"/>
  <c r="E2794" i="12"/>
  <c r="F2793" i="12"/>
  <c r="E2793" i="12"/>
  <c r="F2792" i="12"/>
  <c r="E2792" i="12"/>
  <c r="F2791" i="12"/>
  <c r="E2791" i="12"/>
  <c r="F2790" i="12"/>
  <c r="E2790" i="12"/>
  <c r="F2789" i="12"/>
  <c r="E2789" i="12"/>
  <c r="F2788" i="12"/>
  <c r="E2788" i="12"/>
  <c r="F2787" i="12"/>
  <c r="E2787" i="12"/>
  <c r="F2786" i="12"/>
  <c r="E2786" i="12"/>
  <c r="F2785" i="12"/>
  <c r="E2785" i="12"/>
  <c r="F2784" i="12"/>
  <c r="E2784" i="12"/>
  <c r="F2783" i="12"/>
  <c r="E2783" i="12"/>
  <c r="F2782" i="12"/>
  <c r="E2782" i="12"/>
  <c r="F2781" i="12"/>
  <c r="E2781" i="12"/>
  <c r="F2780" i="12"/>
  <c r="E2780" i="12"/>
  <c r="F2779" i="12"/>
  <c r="E2779" i="12"/>
  <c r="F2778" i="12"/>
  <c r="E2778" i="12"/>
  <c r="F2777" i="12"/>
  <c r="E2777" i="12"/>
  <c r="F2776" i="12"/>
  <c r="E2776" i="12"/>
  <c r="F2775" i="12"/>
  <c r="E2775" i="12"/>
  <c r="F2774" i="12"/>
  <c r="E2774" i="12"/>
  <c r="F2773" i="12"/>
  <c r="E2773" i="12"/>
  <c r="F2772" i="12"/>
  <c r="E2772" i="12"/>
  <c r="F2771" i="12"/>
  <c r="E2771" i="12"/>
  <c r="F2770" i="12"/>
  <c r="E2770" i="12"/>
  <c r="F2769" i="12"/>
  <c r="E2769" i="12"/>
  <c r="F2768" i="12"/>
  <c r="E2768" i="12"/>
  <c r="F2767" i="12"/>
  <c r="E2767" i="12"/>
  <c r="F2766" i="12"/>
  <c r="E2766" i="12"/>
  <c r="F2765" i="12"/>
  <c r="E2765" i="12"/>
  <c r="F2764" i="12"/>
  <c r="E2764" i="12"/>
  <c r="F2763" i="12"/>
  <c r="E2763" i="12"/>
  <c r="F2762" i="12"/>
  <c r="E2762" i="12"/>
  <c r="F2761" i="12"/>
  <c r="E2761" i="12"/>
  <c r="F2760" i="12"/>
  <c r="E2760" i="12"/>
  <c r="F2759" i="12"/>
  <c r="E2759" i="12"/>
  <c r="F2758" i="12"/>
  <c r="E2758" i="12"/>
  <c r="F2757" i="12"/>
  <c r="E2757" i="12"/>
  <c r="F2756" i="12"/>
  <c r="E2756" i="12"/>
  <c r="F2755" i="12"/>
  <c r="E2755" i="12"/>
  <c r="F2754" i="12"/>
  <c r="E2754" i="12"/>
  <c r="F2753" i="12"/>
  <c r="E2753" i="12"/>
  <c r="F2752" i="12"/>
  <c r="E2752" i="12"/>
  <c r="F2751" i="12"/>
  <c r="E2751" i="12"/>
  <c r="F2750" i="12"/>
  <c r="E2750" i="12"/>
  <c r="F2749" i="12"/>
  <c r="E2749" i="12"/>
  <c r="F2748" i="12"/>
  <c r="E2748" i="12"/>
  <c r="F2747" i="12"/>
  <c r="E2747" i="12"/>
  <c r="F2746" i="12"/>
  <c r="E2746" i="12"/>
  <c r="F2745" i="12"/>
  <c r="E2745" i="12"/>
  <c r="F2744" i="12"/>
  <c r="E2744" i="12"/>
  <c r="F2743" i="12"/>
  <c r="E2743" i="12"/>
  <c r="F2742" i="12"/>
  <c r="E2742" i="12"/>
  <c r="F2741" i="12"/>
  <c r="E2741" i="12"/>
  <c r="F2740" i="12"/>
  <c r="E2740" i="12"/>
  <c r="F2739" i="12"/>
  <c r="E2739" i="12"/>
  <c r="F2738" i="12"/>
  <c r="E2738" i="12"/>
  <c r="F2737" i="12"/>
  <c r="E2737" i="12"/>
  <c r="F2736" i="12"/>
  <c r="E2736" i="12"/>
  <c r="F2735" i="12"/>
  <c r="E2735" i="12"/>
  <c r="F2734" i="12"/>
  <c r="E2734" i="12"/>
  <c r="F2733" i="12"/>
  <c r="E2733" i="12"/>
  <c r="F2732" i="12"/>
  <c r="E2732" i="12"/>
  <c r="F2731" i="12"/>
  <c r="E2731" i="12"/>
  <c r="F2730" i="12"/>
  <c r="E2730" i="12"/>
  <c r="F2729" i="12"/>
  <c r="E2729" i="12"/>
  <c r="F2728" i="12"/>
  <c r="E2728" i="12"/>
  <c r="F2727" i="12"/>
  <c r="E2727" i="12"/>
  <c r="F2726" i="12"/>
  <c r="E2726" i="12"/>
  <c r="F2725" i="12"/>
  <c r="E2725" i="12"/>
  <c r="F2724" i="12"/>
  <c r="E2724" i="12"/>
  <c r="F2723" i="12"/>
  <c r="E2723" i="12"/>
  <c r="F2722" i="12"/>
  <c r="E2722" i="12"/>
  <c r="F2721" i="12"/>
  <c r="E2721" i="12"/>
  <c r="F2720" i="12"/>
  <c r="E2720" i="12"/>
  <c r="F2719" i="12"/>
  <c r="E2719" i="12"/>
  <c r="F2718" i="12"/>
  <c r="E2718" i="12"/>
  <c r="F2717" i="12"/>
  <c r="E2717" i="12"/>
  <c r="F2716" i="12"/>
  <c r="E2716" i="12"/>
  <c r="F2715" i="12"/>
  <c r="E2715" i="12"/>
  <c r="F2714" i="12"/>
  <c r="E2714" i="12"/>
  <c r="F2713" i="12"/>
  <c r="E2713" i="12"/>
  <c r="F2712" i="12"/>
  <c r="E2712" i="12"/>
  <c r="F2711" i="12"/>
  <c r="E2711" i="12"/>
  <c r="F2710" i="12"/>
  <c r="E2710" i="12"/>
  <c r="F2709" i="12"/>
  <c r="E2709" i="12"/>
  <c r="F2708" i="12"/>
  <c r="E2708" i="12"/>
  <c r="F2707" i="12"/>
  <c r="E2707" i="12"/>
  <c r="F2706" i="12"/>
  <c r="E2706" i="12"/>
  <c r="F2705" i="12"/>
  <c r="E2705" i="12"/>
  <c r="F2704" i="12"/>
  <c r="E2704" i="12"/>
  <c r="F2703" i="12"/>
  <c r="E2703" i="12"/>
  <c r="F2702" i="12"/>
  <c r="E2702" i="12"/>
  <c r="F2701" i="12"/>
  <c r="E2701" i="12"/>
  <c r="F2700" i="12"/>
  <c r="E2700" i="12"/>
  <c r="F2699" i="12"/>
  <c r="E2699" i="12"/>
  <c r="F2698" i="12"/>
  <c r="E2698" i="12"/>
  <c r="F2697" i="12"/>
  <c r="E2697" i="12"/>
  <c r="F2696" i="12"/>
  <c r="E2696" i="12"/>
  <c r="F2695" i="12"/>
  <c r="E2695" i="12"/>
  <c r="F2694" i="12"/>
  <c r="E2694" i="12"/>
  <c r="F2693" i="12"/>
  <c r="E2693" i="12"/>
  <c r="F2692" i="12"/>
  <c r="E2692" i="12"/>
  <c r="F2691" i="12"/>
  <c r="E2691" i="12"/>
  <c r="F2690" i="12"/>
  <c r="E2690" i="12"/>
  <c r="F2689" i="12"/>
  <c r="E2689" i="12"/>
  <c r="F2688" i="12"/>
  <c r="E2688" i="12"/>
  <c r="F2687" i="12"/>
  <c r="E2687" i="12"/>
  <c r="F2686" i="12"/>
  <c r="E2686" i="12"/>
  <c r="F2685" i="12"/>
  <c r="E2685" i="12"/>
  <c r="F2684" i="12"/>
  <c r="E2684" i="12"/>
  <c r="F2683" i="12"/>
  <c r="E2683" i="12"/>
  <c r="F2682" i="12"/>
  <c r="E2682" i="12"/>
  <c r="F2681" i="12"/>
  <c r="E2681" i="12"/>
  <c r="F2680" i="12"/>
  <c r="E2680" i="12"/>
  <c r="F2679" i="12"/>
  <c r="E2679" i="12"/>
  <c r="F2678" i="12"/>
  <c r="E2678" i="12"/>
  <c r="F2677" i="12"/>
  <c r="E2677" i="12"/>
  <c r="F2676" i="12"/>
  <c r="E2676" i="12"/>
  <c r="F2675" i="12"/>
  <c r="E2675" i="12"/>
  <c r="F2674" i="12"/>
  <c r="E2674" i="12"/>
  <c r="F2673" i="12"/>
  <c r="E2673" i="12"/>
  <c r="F2672" i="12"/>
  <c r="E2672" i="12"/>
  <c r="F2671" i="12"/>
  <c r="E2671" i="12"/>
  <c r="F2670" i="12"/>
  <c r="E2670" i="12"/>
  <c r="F2669" i="12"/>
  <c r="E2669" i="12"/>
  <c r="F2668" i="12"/>
  <c r="E2668" i="12"/>
  <c r="F2667" i="12"/>
  <c r="E2667" i="12"/>
  <c r="F2666" i="12"/>
  <c r="E2666" i="12"/>
  <c r="F2665" i="12"/>
  <c r="E2665" i="12"/>
  <c r="F2664" i="12"/>
  <c r="E2664" i="12"/>
  <c r="F2663" i="12"/>
  <c r="E2663" i="12"/>
  <c r="F2662" i="12"/>
  <c r="E2662" i="12"/>
  <c r="F2661" i="12"/>
  <c r="E2661" i="12"/>
  <c r="F2660" i="12"/>
  <c r="E2660" i="12"/>
  <c r="F2659" i="12"/>
  <c r="E2659" i="12"/>
  <c r="F2658" i="12"/>
  <c r="E2658" i="12"/>
  <c r="F2657" i="12"/>
  <c r="E2657" i="12"/>
  <c r="F2656" i="12"/>
  <c r="E2656" i="12"/>
  <c r="F2655" i="12"/>
  <c r="E2655" i="12"/>
  <c r="F2654" i="12"/>
  <c r="E2654" i="12"/>
  <c r="F2653" i="12"/>
  <c r="E2653" i="12"/>
  <c r="F2652" i="12"/>
  <c r="E2652" i="12"/>
  <c r="F2651" i="12"/>
  <c r="E2651" i="12"/>
  <c r="F2650" i="12"/>
  <c r="E2650" i="12"/>
  <c r="F2649" i="12"/>
  <c r="E2649" i="12"/>
  <c r="F2648" i="12"/>
  <c r="E2648" i="12"/>
  <c r="F2647" i="12"/>
  <c r="E2647" i="12"/>
  <c r="F2646" i="12"/>
  <c r="E2646" i="12"/>
  <c r="F2645" i="12"/>
  <c r="E2645" i="12"/>
  <c r="F2644" i="12"/>
  <c r="E2644" i="12"/>
  <c r="F2643" i="12"/>
  <c r="E2643" i="12"/>
  <c r="F2642" i="12"/>
  <c r="E2642" i="12"/>
  <c r="F2641" i="12"/>
  <c r="E2641" i="12"/>
  <c r="F2640" i="12"/>
  <c r="E2640" i="12"/>
  <c r="F2639" i="12"/>
  <c r="E2639" i="12"/>
  <c r="F2638" i="12"/>
  <c r="E2638" i="12"/>
  <c r="F2637" i="12"/>
  <c r="E2637" i="12"/>
  <c r="F2636" i="12"/>
  <c r="E2636" i="12"/>
  <c r="F2635" i="12"/>
  <c r="E2635" i="12"/>
  <c r="F2634" i="12"/>
  <c r="E2634" i="12"/>
  <c r="F2633" i="12"/>
  <c r="E2633" i="12"/>
  <c r="F2632" i="12"/>
  <c r="E2632" i="12"/>
  <c r="F2631" i="12"/>
  <c r="E2631" i="12"/>
  <c r="F2630" i="12"/>
  <c r="E2630" i="12"/>
  <c r="F2629" i="12"/>
  <c r="E2629" i="12"/>
  <c r="F2628" i="12"/>
  <c r="E2628" i="12"/>
  <c r="F2627" i="12"/>
  <c r="E2627" i="12"/>
  <c r="F2626" i="12"/>
  <c r="E2626" i="12"/>
  <c r="F2625" i="12"/>
  <c r="E2625" i="12"/>
  <c r="F2624" i="12"/>
  <c r="E2624" i="12"/>
  <c r="F2623" i="12"/>
  <c r="E2623" i="12"/>
  <c r="F2622" i="12"/>
  <c r="E2622" i="12"/>
  <c r="F2621" i="12"/>
  <c r="E2621" i="12"/>
  <c r="F2620" i="12"/>
  <c r="E2620" i="12"/>
  <c r="F2619" i="12"/>
  <c r="E2619" i="12"/>
  <c r="F2618" i="12"/>
  <c r="E2618" i="12"/>
  <c r="F2617" i="12"/>
  <c r="E2617" i="12"/>
  <c r="F2616" i="12"/>
  <c r="E2616" i="12"/>
  <c r="F2615" i="12"/>
  <c r="E2615" i="12"/>
  <c r="F2614" i="12"/>
  <c r="E2614" i="12"/>
  <c r="F2613" i="12"/>
  <c r="E2613" i="12"/>
  <c r="F2612" i="12"/>
  <c r="E2612" i="12"/>
  <c r="F2611" i="12"/>
  <c r="E2611" i="12"/>
  <c r="F2610" i="12"/>
  <c r="E2610" i="12"/>
  <c r="F2609" i="12"/>
  <c r="E2609" i="12"/>
  <c r="F2608" i="12"/>
  <c r="E2608" i="12"/>
  <c r="F2607" i="12"/>
  <c r="E2607" i="12"/>
  <c r="F2606" i="12"/>
  <c r="E2606" i="12"/>
  <c r="F2605" i="12"/>
  <c r="E2605" i="12"/>
  <c r="F2604" i="12"/>
  <c r="E2604" i="12"/>
  <c r="F2603" i="12"/>
  <c r="E2603" i="12"/>
  <c r="F2602" i="12"/>
  <c r="E2602" i="12"/>
  <c r="F2601" i="12"/>
  <c r="E2601" i="12"/>
  <c r="F2600" i="12"/>
  <c r="E2600" i="12"/>
  <c r="F2599" i="12"/>
  <c r="E2599" i="12"/>
  <c r="F2598" i="12"/>
  <c r="E2598" i="12"/>
  <c r="F2597" i="12"/>
  <c r="E2597" i="12"/>
  <c r="F2596" i="12"/>
  <c r="E2596" i="12"/>
  <c r="F2595" i="12"/>
  <c r="E2595" i="12"/>
  <c r="F2594" i="12"/>
  <c r="E2594" i="12"/>
  <c r="F2593" i="12"/>
  <c r="E2593" i="12"/>
  <c r="F2592" i="12"/>
  <c r="E2592" i="12"/>
  <c r="F2591" i="12"/>
  <c r="E2591" i="12"/>
  <c r="F2590" i="12"/>
  <c r="E2590" i="12"/>
  <c r="F2589" i="12"/>
  <c r="E2589" i="12"/>
  <c r="F2588" i="12"/>
  <c r="E2588" i="12"/>
  <c r="F2587" i="12"/>
  <c r="E2587" i="12"/>
  <c r="F2586" i="12"/>
  <c r="E2586" i="12"/>
  <c r="F2585" i="12"/>
  <c r="E2585" i="12"/>
  <c r="F2584" i="12"/>
  <c r="E2584" i="12"/>
  <c r="F2583" i="12"/>
  <c r="E2583" i="12"/>
  <c r="F2582" i="12"/>
  <c r="E2582" i="12"/>
  <c r="F2581" i="12"/>
  <c r="E2581" i="12"/>
  <c r="F2580" i="12"/>
  <c r="E2580" i="12"/>
  <c r="F2579" i="12"/>
  <c r="E2579" i="12"/>
  <c r="F2578" i="12"/>
  <c r="E2578" i="12"/>
  <c r="F2577" i="12"/>
  <c r="E2577" i="12"/>
  <c r="F2576" i="12"/>
  <c r="E2576" i="12"/>
  <c r="F2575" i="12"/>
  <c r="E2575" i="12"/>
  <c r="F2574" i="12"/>
  <c r="E2574" i="12"/>
  <c r="F2573" i="12"/>
  <c r="E2573" i="12"/>
  <c r="F2572" i="12"/>
  <c r="E2572" i="12"/>
  <c r="F2571" i="12"/>
  <c r="E2571" i="12"/>
  <c r="F2570" i="12"/>
  <c r="E2570" i="12"/>
  <c r="F2569" i="12"/>
  <c r="E2569" i="12"/>
  <c r="F2568" i="12"/>
  <c r="E2568" i="12"/>
  <c r="F2567" i="12"/>
  <c r="E2567" i="12"/>
  <c r="F2566" i="12"/>
  <c r="E2566" i="12"/>
  <c r="F2565" i="12"/>
  <c r="E2565" i="12"/>
  <c r="F2564" i="12"/>
  <c r="E2564" i="12"/>
  <c r="F2563" i="12"/>
  <c r="E2563" i="12"/>
  <c r="F2562" i="12"/>
  <c r="E2562" i="12"/>
  <c r="F2561" i="12"/>
  <c r="E2561" i="12"/>
  <c r="F2560" i="12"/>
  <c r="E2560" i="12"/>
  <c r="F2559" i="12"/>
  <c r="E2559" i="12"/>
  <c r="F2558" i="12"/>
  <c r="E2558" i="12"/>
  <c r="F2557" i="12"/>
  <c r="E2557" i="12"/>
  <c r="F2556" i="12"/>
  <c r="E2556" i="12"/>
  <c r="F2555" i="12"/>
  <c r="E2555" i="12"/>
  <c r="F2554" i="12"/>
  <c r="E2554" i="12"/>
  <c r="F2553" i="12"/>
  <c r="E2553" i="12"/>
  <c r="F2552" i="12"/>
  <c r="E2552" i="12"/>
  <c r="F2551" i="12"/>
  <c r="E2551" i="12"/>
  <c r="F2550" i="12"/>
  <c r="E2550" i="12"/>
  <c r="F2549" i="12"/>
  <c r="E2549" i="12"/>
  <c r="F2548" i="12"/>
  <c r="E2548" i="12"/>
  <c r="F2547" i="12"/>
  <c r="E2547" i="12"/>
  <c r="F2546" i="12"/>
  <c r="E2546" i="12"/>
  <c r="F2545" i="12"/>
  <c r="E2545" i="12"/>
  <c r="F2544" i="12"/>
  <c r="E2544" i="12"/>
  <c r="F2543" i="12"/>
  <c r="E2543" i="12"/>
  <c r="F2542" i="12"/>
  <c r="E2542" i="12"/>
  <c r="F2541" i="12"/>
  <c r="E2541" i="12"/>
  <c r="F2540" i="12"/>
  <c r="E2540" i="12"/>
  <c r="F2539" i="12"/>
  <c r="E2539" i="12"/>
  <c r="F2538" i="12"/>
  <c r="E2538" i="12"/>
  <c r="F2537" i="12"/>
  <c r="E2537" i="12"/>
  <c r="F2536" i="12"/>
  <c r="E2536" i="12"/>
  <c r="F2535" i="12"/>
  <c r="E2535" i="12"/>
  <c r="F2534" i="12"/>
  <c r="E2534" i="12"/>
  <c r="F2533" i="12"/>
  <c r="E2533" i="12"/>
  <c r="F2532" i="12"/>
  <c r="E2532" i="12"/>
  <c r="F2531" i="12"/>
  <c r="E2531" i="12"/>
  <c r="F2530" i="12"/>
  <c r="E2530" i="12"/>
  <c r="F2529" i="12"/>
  <c r="E2529" i="12"/>
  <c r="F2528" i="12"/>
  <c r="E2528" i="12"/>
  <c r="F2527" i="12"/>
  <c r="E2527" i="12"/>
  <c r="F2526" i="12"/>
  <c r="E2526" i="12"/>
  <c r="F2525" i="12"/>
  <c r="E2525" i="12"/>
  <c r="F2524" i="12"/>
  <c r="E2524" i="12"/>
  <c r="F2523" i="12"/>
  <c r="E2523" i="12"/>
  <c r="F2522" i="12"/>
  <c r="E2522" i="12"/>
  <c r="F2521" i="12"/>
  <c r="E2521" i="12"/>
  <c r="F2520" i="12"/>
  <c r="E2520" i="12"/>
  <c r="F2519" i="12"/>
  <c r="E2519" i="12"/>
  <c r="F2518" i="12"/>
  <c r="E2518" i="12"/>
  <c r="F2517" i="12"/>
  <c r="E2517" i="12"/>
  <c r="F2516" i="12"/>
  <c r="E2516" i="12"/>
  <c r="F2515" i="12"/>
  <c r="E2515" i="12"/>
  <c r="F2514" i="12"/>
  <c r="E2514" i="12"/>
  <c r="F2513" i="12"/>
  <c r="E2513" i="12"/>
  <c r="F2512" i="12"/>
  <c r="E2512" i="12"/>
  <c r="F2511" i="12"/>
  <c r="E2511" i="12"/>
  <c r="F2510" i="12"/>
  <c r="E2510" i="12"/>
  <c r="F2509" i="12"/>
  <c r="E2509" i="12"/>
  <c r="F2508" i="12"/>
  <c r="E2508" i="12"/>
  <c r="F2507" i="12"/>
  <c r="E2507" i="12"/>
  <c r="F2506" i="12"/>
  <c r="E2506" i="12"/>
  <c r="F2505" i="12"/>
  <c r="E2505" i="12"/>
  <c r="F2504" i="12"/>
  <c r="E2504" i="12"/>
  <c r="F2503" i="12"/>
  <c r="E2503" i="12"/>
  <c r="F2502" i="12"/>
  <c r="E2502" i="12"/>
  <c r="F2501" i="12"/>
  <c r="E2501" i="12"/>
  <c r="F2500" i="12"/>
  <c r="E2500" i="12"/>
  <c r="F2499" i="12"/>
  <c r="E2499" i="12"/>
  <c r="F2498" i="12"/>
  <c r="E2498" i="12"/>
  <c r="F2497" i="12"/>
  <c r="E2497" i="12"/>
  <c r="F2496" i="12"/>
  <c r="E2496" i="12"/>
  <c r="F2495" i="12"/>
  <c r="E2495" i="12"/>
  <c r="F2494" i="12"/>
  <c r="E2494" i="12"/>
  <c r="F2493" i="12"/>
  <c r="E2493" i="12"/>
  <c r="F2492" i="12"/>
  <c r="E2492" i="12"/>
  <c r="F2491" i="12"/>
  <c r="E2491" i="12"/>
  <c r="F2490" i="12"/>
  <c r="E2490" i="12"/>
  <c r="F2489" i="12"/>
  <c r="E2489" i="12"/>
  <c r="F2488" i="12"/>
  <c r="E2488" i="12"/>
  <c r="F2487" i="12"/>
  <c r="E2487" i="12"/>
  <c r="F2486" i="12"/>
  <c r="E2486" i="12"/>
  <c r="F2485" i="12"/>
  <c r="E2485" i="12"/>
  <c r="F2484" i="12"/>
  <c r="E2484" i="12"/>
  <c r="F2483" i="12"/>
  <c r="E2483" i="12"/>
  <c r="F2482" i="12"/>
  <c r="E2482" i="12"/>
  <c r="F2481" i="12"/>
  <c r="E2481" i="12"/>
  <c r="F2480" i="12"/>
  <c r="E2480" i="12"/>
  <c r="F2479" i="12"/>
  <c r="E2479" i="12"/>
  <c r="F2478" i="12"/>
  <c r="E2478" i="12"/>
  <c r="F2477" i="12"/>
  <c r="E2477" i="12"/>
  <c r="F2476" i="12"/>
  <c r="E2476" i="12"/>
  <c r="F2475" i="12"/>
  <c r="E2475" i="12"/>
  <c r="F2474" i="12"/>
  <c r="E2474" i="12"/>
  <c r="F2473" i="12"/>
  <c r="E2473" i="12"/>
  <c r="F2472" i="12"/>
  <c r="E2472" i="12"/>
  <c r="F2471" i="12"/>
  <c r="E2471" i="12"/>
  <c r="F2470" i="12"/>
  <c r="E2470" i="12"/>
  <c r="F2469" i="12"/>
  <c r="E2469" i="12"/>
  <c r="F2468" i="12"/>
  <c r="E2468" i="12"/>
  <c r="F2467" i="12"/>
  <c r="E2467" i="12"/>
  <c r="F2466" i="12"/>
  <c r="E2466" i="12"/>
  <c r="F2465" i="12"/>
  <c r="E2465" i="12"/>
  <c r="F2464" i="12"/>
  <c r="E2464" i="12"/>
  <c r="F2463" i="12"/>
  <c r="E2463" i="12"/>
  <c r="F2462" i="12"/>
  <c r="E2462" i="12"/>
  <c r="F2461" i="12"/>
  <c r="E2461" i="12"/>
  <c r="F2460" i="12"/>
  <c r="E2460" i="12"/>
  <c r="F2459" i="12"/>
  <c r="E2459" i="12"/>
  <c r="F2458" i="12"/>
  <c r="E2458" i="12"/>
  <c r="F2457" i="12"/>
  <c r="E2457" i="12"/>
  <c r="F2456" i="12"/>
  <c r="E2456" i="12"/>
  <c r="F2455" i="12"/>
  <c r="E2455" i="12"/>
  <c r="F2454" i="12"/>
  <c r="E2454" i="12"/>
  <c r="F2453" i="12"/>
  <c r="E2453" i="12"/>
  <c r="F2452" i="12"/>
  <c r="E2452" i="12"/>
  <c r="F2451" i="12"/>
  <c r="E2451" i="12"/>
  <c r="F2450" i="12"/>
  <c r="E2450" i="12"/>
  <c r="F2449" i="12"/>
  <c r="E2449" i="12"/>
  <c r="F2448" i="12"/>
  <c r="E2448" i="12"/>
  <c r="F2447" i="12"/>
  <c r="E2447" i="12"/>
  <c r="F2446" i="12"/>
  <c r="E2446" i="12"/>
  <c r="F2445" i="12"/>
  <c r="E2445" i="12"/>
  <c r="F2444" i="12"/>
  <c r="E2444" i="12"/>
  <c r="F2443" i="12"/>
  <c r="E2443" i="12"/>
  <c r="F2442" i="12"/>
  <c r="E2442" i="12"/>
  <c r="F2441" i="12"/>
  <c r="E2441" i="12"/>
  <c r="F2440" i="12"/>
  <c r="E2440" i="12"/>
  <c r="F2439" i="12"/>
  <c r="E2439" i="12"/>
  <c r="F2438" i="12"/>
  <c r="E2438" i="12"/>
  <c r="F2437" i="12"/>
  <c r="E2437" i="12"/>
  <c r="F2436" i="12"/>
  <c r="E2436" i="12"/>
  <c r="F2435" i="12"/>
  <c r="E2435" i="12"/>
  <c r="F2434" i="12"/>
  <c r="E2434" i="12"/>
  <c r="F2433" i="12"/>
  <c r="E2433" i="12"/>
  <c r="F2432" i="12"/>
  <c r="E2432" i="12"/>
  <c r="F2431" i="12"/>
  <c r="E2431" i="12"/>
  <c r="F2430" i="12"/>
  <c r="E2430" i="12"/>
  <c r="F2429" i="12"/>
  <c r="E2429" i="12"/>
  <c r="F2428" i="12"/>
  <c r="E2428" i="12"/>
  <c r="F2427" i="12"/>
  <c r="E2427" i="12"/>
  <c r="F2426" i="12"/>
  <c r="E2426" i="12"/>
  <c r="F2425" i="12"/>
  <c r="E2425" i="12"/>
  <c r="F2424" i="12"/>
  <c r="E2424" i="12"/>
  <c r="F2423" i="12"/>
  <c r="E2423" i="12"/>
  <c r="F2422" i="12"/>
  <c r="E2422" i="12"/>
  <c r="F2421" i="12"/>
  <c r="E2421" i="12"/>
  <c r="F2420" i="12"/>
  <c r="E2420" i="12"/>
  <c r="F2419" i="12"/>
  <c r="E2419" i="12"/>
  <c r="F2418" i="12"/>
  <c r="E2418" i="12"/>
  <c r="F2417" i="12"/>
  <c r="E2417" i="12"/>
  <c r="F2416" i="12"/>
  <c r="E2416" i="12"/>
  <c r="F2415" i="12"/>
  <c r="E2415" i="12"/>
  <c r="F2414" i="12"/>
  <c r="E2414" i="12"/>
  <c r="F2413" i="12"/>
  <c r="E2413" i="12"/>
  <c r="F2412" i="12"/>
  <c r="E2412" i="12"/>
  <c r="F2411" i="12"/>
  <c r="E2411" i="12"/>
  <c r="F2410" i="12"/>
  <c r="E2410" i="12"/>
  <c r="F2409" i="12"/>
  <c r="E2409" i="12"/>
  <c r="F2408" i="12"/>
  <c r="E2408" i="12"/>
  <c r="F2407" i="12"/>
  <c r="E2407" i="12"/>
  <c r="F2406" i="12"/>
  <c r="E2406" i="12"/>
  <c r="F2405" i="12"/>
  <c r="E2405" i="12"/>
  <c r="F2404" i="12"/>
  <c r="E2404" i="12"/>
  <c r="F2403" i="12"/>
  <c r="E2403" i="12"/>
  <c r="F2402" i="12"/>
  <c r="E2402" i="12"/>
  <c r="F2401" i="12"/>
  <c r="E2401" i="12"/>
  <c r="F2400" i="12"/>
  <c r="E2400" i="12"/>
  <c r="F2399" i="12"/>
  <c r="E2399" i="12"/>
  <c r="F2398" i="12"/>
  <c r="E2398" i="12"/>
  <c r="F2397" i="12"/>
  <c r="E2397" i="12"/>
  <c r="F2396" i="12"/>
  <c r="E2396" i="12"/>
  <c r="F2395" i="12"/>
  <c r="E2395" i="12"/>
  <c r="F2394" i="12"/>
  <c r="E2394" i="12"/>
  <c r="F2393" i="12"/>
  <c r="E2393" i="12"/>
  <c r="F2392" i="12"/>
  <c r="E2392" i="12"/>
  <c r="F2391" i="12"/>
  <c r="E2391" i="12"/>
  <c r="F2390" i="12"/>
  <c r="E2390" i="12"/>
  <c r="F2389" i="12"/>
  <c r="E2389" i="12"/>
  <c r="F2388" i="12"/>
  <c r="E2388" i="12"/>
  <c r="F2387" i="12"/>
  <c r="E2387" i="12"/>
  <c r="F2386" i="12"/>
  <c r="E2386" i="12"/>
  <c r="F2385" i="12"/>
  <c r="E2385" i="12"/>
  <c r="F2384" i="12"/>
  <c r="E2384" i="12"/>
  <c r="F2383" i="12"/>
  <c r="E2383" i="12"/>
  <c r="F2382" i="12"/>
  <c r="E2382" i="12"/>
  <c r="F2381" i="12"/>
  <c r="E2381" i="12"/>
  <c r="F2380" i="12"/>
  <c r="E2380" i="12"/>
  <c r="F2379" i="12"/>
  <c r="E2379" i="12"/>
  <c r="F2378" i="12"/>
  <c r="E2378" i="12"/>
  <c r="F2377" i="12"/>
  <c r="E2377" i="12"/>
  <c r="F2376" i="12"/>
  <c r="E2376" i="12"/>
  <c r="F2375" i="12"/>
  <c r="E2375" i="12"/>
  <c r="F2374" i="12"/>
  <c r="E2374" i="12"/>
  <c r="F2373" i="12"/>
  <c r="E2373" i="12"/>
  <c r="F2372" i="12"/>
  <c r="E2372" i="12"/>
  <c r="F2371" i="12"/>
  <c r="E2371" i="12"/>
  <c r="F2370" i="12"/>
  <c r="E2370" i="12"/>
  <c r="F2369" i="12"/>
  <c r="E2369" i="12"/>
  <c r="F2368" i="12"/>
  <c r="E2368" i="12"/>
  <c r="F2367" i="12"/>
  <c r="E2367" i="12"/>
  <c r="F2366" i="12"/>
  <c r="E2366" i="12"/>
  <c r="F2365" i="12"/>
  <c r="E2365" i="12"/>
  <c r="F2364" i="12"/>
  <c r="E2364" i="12"/>
  <c r="F2363" i="12"/>
  <c r="E2363" i="12"/>
  <c r="F2362" i="12"/>
  <c r="E2362" i="12"/>
  <c r="F2361" i="12"/>
  <c r="E2361" i="12"/>
  <c r="F2360" i="12"/>
  <c r="E2360" i="12"/>
  <c r="F2359" i="12"/>
  <c r="E2359" i="12"/>
  <c r="F2358" i="12"/>
  <c r="E2358" i="12"/>
  <c r="F2357" i="12"/>
  <c r="E2357" i="12"/>
  <c r="F2356" i="12"/>
  <c r="E2356" i="12"/>
  <c r="F2355" i="12"/>
  <c r="E2355" i="12"/>
  <c r="F2354" i="12"/>
  <c r="E2354" i="12"/>
  <c r="F2353" i="12"/>
  <c r="E2353" i="12"/>
  <c r="F2352" i="12"/>
  <c r="E2352" i="12"/>
  <c r="F2351" i="12"/>
  <c r="E2351" i="12"/>
  <c r="F2350" i="12"/>
  <c r="E2350" i="12"/>
  <c r="F2349" i="12"/>
  <c r="E2349" i="12"/>
  <c r="F2348" i="12"/>
  <c r="E2348" i="12"/>
  <c r="F2347" i="12"/>
  <c r="E2347" i="12"/>
  <c r="F2346" i="12"/>
  <c r="E2346" i="12"/>
  <c r="F2345" i="12"/>
  <c r="E2345" i="12"/>
  <c r="F2344" i="12"/>
  <c r="E2344" i="12"/>
  <c r="F2343" i="12"/>
  <c r="E2343" i="12"/>
  <c r="F2342" i="12"/>
  <c r="E2342" i="12"/>
  <c r="F2341" i="12"/>
  <c r="E2341" i="12"/>
  <c r="F2340" i="12"/>
  <c r="E2340" i="12"/>
  <c r="F2339" i="12"/>
  <c r="E2339" i="12"/>
  <c r="F2338" i="12"/>
  <c r="E2338" i="12"/>
  <c r="F2337" i="12"/>
  <c r="E2337" i="12"/>
  <c r="F2336" i="12"/>
  <c r="E2336" i="12"/>
  <c r="F2335" i="12"/>
  <c r="E2335" i="12"/>
  <c r="F2334" i="12"/>
  <c r="E2334" i="12"/>
  <c r="F2333" i="12"/>
  <c r="E2333" i="12"/>
  <c r="F2332" i="12"/>
  <c r="E2332" i="12"/>
  <c r="F2331" i="12"/>
  <c r="E2331" i="12"/>
  <c r="F2330" i="12"/>
  <c r="E2330" i="12"/>
  <c r="F2329" i="12"/>
  <c r="E2329" i="12"/>
  <c r="F2328" i="12"/>
  <c r="E2328" i="12"/>
  <c r="F2327" i="12"/>
  <c r="E2327" i="12"/>
  <c r="F2326" i="12"/>
  <c r="E2326" i="12"/>
  <c r="F2325" i="12"/>
  <c r="E2325" i="12"/>
  <c r="F2324" i="12"/>
  <c r="E2324" i="12"/>
  <c r="F2323" i="12"/>
  <c r="E2323" i="12"/>
  <c r="F2322" i="12"/>
  <c r="E2322" i="12"/>
  <c r="F2321" i="12"/>
  <c r="E2321" i="12"/>
  <c r="F2320" i="12"/>
  <c r="E2320" i="12"/>
  <c r="F2319" i="12"/>
  <c r="E2319" i="12"/>
  <c r="F2318" i="12"/>
  <c r="E2318" i="12"/>
  <c r="F2317" i="12"/>
  <c r="E2317" i="12"/>
  <c r="F2316" i="12"/>
  <c r="E2316" i="12"/>
  <c r="F2315" i="12"/>
  <c r="E2315" i="12"/>
  <c r="F2314" i="12"/>
  <c r="E2314" i="12"/>
  <c r="F2313" i="12"/>
  <c r="E2313" i="12"/>
  <c r="F2312" i="12"/>
  <c r="E2312" i="12"/>
  <c r="F2311" i="12"/>
  <c r="E2311" i="12"/>
  <c r="F2310" i="12"/>
  <c r="E2310" i="12"/>
  <c r="F2309" i="12"/>
  <c r="E2309" i="12"/>
  <c r="F2308" i="12"/>
  <c r="E2308" i="12"/>
  <c r="F2307" i="12"/>
  <c r="E2307" i="12"/>
  <c r="F2306" i="12"/>
  <c r="E2306" i="12"/>
  <c r="F2305" i="12"/>
  <c r="E2305" i="12"/>
  <c r="F2304" i="12"/>
  <c r="E2304" i="12"/>
  <c r="F2303" i="12"/>
  <c r="E2303" i="12"/>
  <c r="F2302" i="12"/>
  <c r="E2302" i="12"/>
  <c r="F2301" i="12"/>
  <c r="E2301" i="12"/>
  <c r="F2300" i="12"/>
  <c r="E2300" i="12"/>
  <c r="F2299" i="12"/>
  <c r="E2299" i="12"/>
  <c r="F2298" i="12"/>
  <c r="E2298" i="12"/>
  <c r="F2297" i="12"/>
  <c r="E2297" i="12"/>
  <c r="F2296" i="12"/>
  <c r="E2296" i="12"/>
  <c r="F2295" i="12"/>
  <c r="E2295" i="12"/>
  <c r="F2294" i="12"/>
  <c r="E2294" i="12"/>
  <c r="F2293" i="12"/>
  <c r="E2293" i="12"/>
  <c r="F2292" i="12"/>
  <c r="E2292" i="12"/>
  <c r="F2291" i="12"/>
  <c r="E2291" i="12"/>
  <c r="F2290" i="12"/>
  <c r="E2290" i="12"/>
  <c r="F2289" i="12"/>
  <c r="E2289" i="12"/>
  <c r="F2288" i="12"/>
  <c r="E2288" i="12"/>
  <c r="F2287" i="12"/>
  <c r="E2287" i="12"/>
  <c r="F2286" i="12"/>
  <c r="E2286" i="12"/>
  <c r="F2285" i="12"/>
  <c r="E2285" i="12"/>
  <c r="F2284" i="12"/>
  <c r="E2284" i="12"/>
  <c r="F2283" i="12"/>
  <c r="E2283" i="12"/>
  <c r="F2282" i="12"/>
  <c r="E2282" i="12"/>
  <c r="F2281" i="12"/>
  <c r="E2281" i="12"/>
  <c r="F2280" i="12"/>
  <c r="E2280" i="12"/>
  <c r="F2279" i="12"/>
  <c r="E2279" i="12"/>
  <c r="F2278" i="12"/>
  <c r="E2278" i="12"/>
  <c r="F2277" i="12"/>
  <c r="E2277" i="12"/>
  <c r="F2276" i="12"/>
  <c r="E2276" i="12"/>
  <c r="F2275" i="12"/>
  <c r="E2275" i="12"/>
  <c r="F2274" i="12"/>
  <c r="E2274" i="12"/>
  <c r="F2273" i="12"/>
  <c r="E2273" i="12"/>
  <c r="F2272" i="12"/>
  <c r="E2272" i="12"/>
  <c r="F2271" i="12"/>
  <c r="E2271" i="12"/>
  <c r="F2270" i="12"/>
  <c r="E2270" i="12"/>
  <c r="F2269" i="12"/>
  <c r="E2269" i="12"/>
  <c r="F2268" i="12"/>
  <c r="E2268" i="12"/>
  <c r="F2267" i="12"/>
  <c r="E2267" i="12"/>
  <c r="F2266" i="12"/>
  <c r="E2266" i="12"/>
  <c r="F2265" i="12"/>
  <c r="E2265" i="12"/>
  <c r="F2264" i="12"/>
  <c r="E2264" i="12"/>
  <c r="F2263" i="12"/>
  <c r="E2263" i="12"/>
  <c r="F2262" i="12"/>
  <c r="E2262" i="12"/>
  <c r="F2261" i="12"/>
  <c r="E2261" i="12"/>
  <c r="F2260" i="12"/>
  <c r="E2260" i="12"/>
  <c r="F2259" i="12"/>
  <c r="E2259" i="12"/>
  <c r="F2258" i="12"/>
  <c r="E2258" i="12"/>
  <c r="F2257" i="12"/>
  <c r="E2257" i="12"/>
  <c r="F2256" i="12"/>
  <c r="E2256" i="12"/>
  <c r="F2255" i="12"/>
  <c r="E2255" i="12"/>
  <c r="F2254" i="12"/>
  <c r="E2254" i="12"/>
  <c r="F2253" i="12"/>
  <c r="E2253" i="12"/>
  <c r="F2252" i="12"/>
  <c r="E2252" i="12"/>
  <c r="F2251" i="12"/>
  <c r="E2251" i="12"/>
  <c r="F2250" i="12"/>
  <c r="E2250" i="12"/>
  <c r="F2249" i="12"/>
  <c r="E2249" i="12"/>
  <c r="F2248" i="12"/>
  <c r="E2248" i="12"/>
  <c r="F2247" i="12"/>
  <c r="E2247" i="12"/>
  <c r="F2246" i="12"/>
  <c r="E2246" i="12"/>
  <c r="F2245" i="12"/>
  <c r="E2245" i="12"/>
  <c r="F2244" i="12"/>
  <c r="E2244" i="12"/>
  <c r="F2243" i="12"/>
  <c r="E2243" i="12"/>
  <c r="F2242" i="12"/>
  <c r="E2242" i="12"/>
  <c r="F2241" i="12"/>
  <c r="E2241" i="12"/>
  <c r="F2240" i="12"/>
  <c r="E2240" i="12"/>
  <c r="F2239" i="12"/>
  <c r="E2239" i="12"/>
  <c r="F2238" i="12"/>
  <c r="E2238" i="12"/>
  <c r="F2237" i="12"/>
  <c r="E2237" i="12"/>
  <c r="F2236" i="12"/>
  <c r="E2236" i="12"/>
  <c r="F2235" i="12"/>
  <c r="E2235" i="12"/>
  <c r="F2234" i="12"/>
  <c r="E2234" i="12"/>
  <c r="F2233" i="12"/>
  <c r="E2233" i="12"/>
  <c r="F2232" i="12"/>
  <c r="E2232" i="12"/>
  <c r="F2231" i="12"/>
  <c r="E2231" i="12"/>
  <c r="F2230" i="12"/>
  <c r="E2230" i="12"/>
  <c r="F2229" i="12"/>
  <c r="E2229" i="12"/>
  <c r="F2228" i="12"/>
  <c r="E2228" i="12"/>
  <c r="F2227" i="12"/>
  <c r="E2227" i="12"/>
  <c r="F2226" i="12"/>
  <c r="E2226" i="12"/>
  <c r="F2225" i="12"/>
  <c r="E2225" i="12"/>
  <c r="F2224" i="12"/>
  <c r="E2224" i="12"/>
  <c r="F2223" i="12"/>
  <c r="E2223" i="12"/>
  <c r="F2222" i="12"/>
  <c r="E2222" i="12"/>
  <c r="F2221" i="12"/>
  <c r="E2221" i="12"/>
  <c r="F2220" i="12"/>
  <c r="E2220" i="12"/>
  <c r="F2219" i="12"/>
  <c r="E2219" i="12"/>
  <c r="F2218" i="12"/>
  <c r="E2218" i="12"/>
  <c r="F2217" i="12"/>
  <c r="E2217" i="12"/>
  <c r="F2216" i="12"/>
  <c r="E2216" i="12"/>
  <c r="F2215" i="12"/>
  <c r="E2215" i="12"/>
  <c r="F2214" i="12"/>
  <c r="E2214" i="12"/>
  <c r="F2213" i="12"/>
  <c r="E2213" i="12"/>
  <c r="F2212" i="12"/>
  <c r="E2212" i="12"/>
  <c r="F2211" i="12"/>
  <c r="E2211" i="12"/>
  <c r="F2210" i="12"/>
  <c r="E2210" i="12"/>
  <c r="F2209" i="12"/>
  <c r="E2209" i="12"/>
  <c r="F2208" i="12"/>
  <c r="E2208" i="12"/>
  <c r="F2207" i="12"/>
  <c r="E2207" i="12"/>
  <c r="F2206" i="12"/>
  <c r="E2206" i="12"/>
  <c r="F2205" i="12"/>
  <c r="E2205" i="12"/>
  <c r="F2204" i="12"/>
  <c r="E2204" i="12"/>
  <c r="F2203" i="12"/>
  <c r="E2203" i="12"/>
  <c r="F2202" i="12"/>
  <c r="E2202" i="12"/>
  <c r="F2201" i="12"/>
  <c r="E2201" i="12"/>
  <c r="F2200" i="12"/>
  <c r="E2200" i="12"/>
  <c r="F2199" i="12"/>
  <c r="E2199" i="12"/>
  <c r="F2198" i="12"/>
  <c r="E2198" i="12"/>
  <c r="F2197" i="12"/>
  <c r="E2197" i="12"/>
  <c r="F2196" i="12"/>
  <c r="E2196" i="12"/>
  <c r="F2195" i="12"/>
  <c r="E2195" i="12"/>
  <c r="F2194" i="12"/>
  <c r="E2194" i="12"/>
  <c r="F2193" i="12"/>
  <c r="E2193" i="12"/>
  <c r="F2192" i="12"/>
  <c r="E2192" i="12"/>
  <c r="F2191" i="12"/>
  <c r="E2191" i="12"/>
  <c r="F2190" i="12"/>
  <c r="E2190" i="12"/>
  <c r="F2189" i="12"/>
  <c r="E2189" i="12"/>
  <c r="F2188" i="12"/>
  <c r="E2188" i="12"/>
  <c r="F2187" i="12"/>
  <c r="E2187" i="12"/>
  <c r="F2186" i="12"/>
  <c r="E2186" i="12"/>
  <c r="F2185" i="12"/>
  <c r="E2185" i="12"/>
  <c r="F2184" i="12"/>
  <c r="E2184" i="12"/>
  <c r="F2183" i="12"/>
  <c r="E2183" i="12"/>
  <c r="F2182" i="12"/>
  <c r="E2182" i="12"/>
  <c r="F2181" i="12"/>
  <c r="E2181" i="12"/>
  <c r="F2180" i="12"/>
  <c r="E2180" i="12"/>
  <c r="F2179" i="12"/>
  <c r="E2179" i="12"/>
  <c r="F2178" i="12"/>
  <c r="E2178" i="12"/>
  <c r="F2177" i="12"/>
  <c r="E2177" i="12"/>
  <c r="F2176" i="12"/>
  <c r="E2176" i="12"/>
  <c r="F2175" i="12"/>
  <c r="E2175" i="12"/>
  <c r="F2174" i="12"/>
  <c r="E2174" i="12"/>
  <c r="F2173" i="12"/>
  <c r="E2173" i="12"/>
  <c r="F2172" i="12"/>
  <c r="E2172" i="12"/>
  <c r="F2171" i="12"/>
  <c r="E2171" i="12"/>
  <c r="F2170" i="12"/>
  <c r="E2170" i="12"/>
  <c r="F2169" i="12"/>
  <c r="E2169" i="12"/>
  <c r="F2168" i="12"/>
  <c r="E2168" i="12"/>
  <c r="F2167" i="12"/>
  <c r="E2167" i="12"/>
  <c r="F2166" i="12"/>
  <c r="E2166" i="12"/>
  <c r="F2165" i="12"/>
  <c r="E2165" i="12"/>
  <c r="F2164" i="12"/>
  <c r="E2164" i="12"/>
  <c r="F2163" i="12"/>
  <c r="E2163" i="12"/>
  <c r="F2162" i="12"/>
  <c r="E2162" i="12"/>
  <c r="F2161" i="12"/>
  <c r="E2161" i="12"/>
  <c r="F2160" i="12"/>
  <c r="E2160" i="12"/>
  <c r="F2159" i="12"/>
  <c r="E2159" i="12"/>
  <c r="F2158" i="12"/>
  <c r="E2158" i="12"/>
  <c r="F2157" i="12"/>
  <c r="E2157" i="12"/>
  <c r="F2156" i="12"/>
  <c r="E2156" i="12"/>
  <c r="F2155" i="12"/>
  <c r="E2155" i="12"/>
  <c r="F2154" i="12"/>
  <c r="E2154" i="12"/>
  <c r="F2153" i="12"/>
  <c r="E2153" i="12"/>
  <c r="F2152" i="12"/>
  <c r="E2152" i="12"/>
  <c r="F2151" i="12"/>
  <c r="E2151" i="12"/>
  <c r="F2150" i="12"/>
  <c r="E2150" i="12"/>
  <c r="F2149" i="12"/>
  <c r="E2149" i="12"/>
  <c r="F2148" i="12"/>
  <c r="E2148" i="12"/>
  <c r="F2147" i="12"/>
  <c r="E2147" i="12"/>
  <c r="F2146" i="12"/>
  <c r="E2146" i="12"/>
  <c r="F2145" i="12"/>
  <c r="E2145" i="12"/>
  <c r="F2144" i="12"/>
  <c r="E2144" i="12"/>
  <c r="F2143" i="12"/>
  <c r="E2143" i="12"/>
  <c r="F2142" i="12"/>
  <c r="E2142" i="12"/>
  <c r="F2141" i="12"/>
  <c r="E2141" i="12"/>
  <c r="F2140" i="12"/>
  <c r="E2140" i="12"/>
  <c r="F2139" i="12"/>
  <c r="E2139" i="12"/>
  <c r="F2138" i="12"/>
  <c r="E2138" i="12"/>
  <c r="F2137" i="12"/>
  <c r="E2137" i="12"/>
  <c r="F2136" i="12"/>
  <c r="E2136" i="12"/>
  <c r="F2135" i="12"/>
  <c r="E2135" i="12"/>
  <c r="F2134" i="12"/>
  <c r="E2134" i="12"/>
  <c r="F2133" i="12"/>
  <c r="E2133" i="12"/>
  <c r="F2132" i="12"/>
  <c r="E2132" i="12"/>
  <c r="F2131" i="12"/>
  <c r="E2131" i="12"/>
  <c r="F2130" i="12"/>
  <c r="E2130" i="12"/>
  <c r="F2129" i="12"/>
  <c r="E2129" i="12"/>
  <c r="F2128" i="12"/>
  <c r="E2128" i="12"/>
  <c r="F2127" i="12"/>
  <c r="E2127" i="12"/>
  <c r="F2126" i="12"/>
  <c r="E2126" i="12"/>
  <c r="F2125" i="12"/>
  <c r="E2125" i="12"/>
  <c r="F2124" i="12"/>
  <c r="E2124" i="12"/>
  <c r="F2123" i="12"/>
  <c r="E2123" i="12"/>
  <c r="F2122" i="12"/>
  <c r="E2122" i="12"/>
  <c r="F2121" i="12"/>
  <c r="E2121" i="12"/>
  <c r="F2120" i="12"/>
  <c r="E2120" i="12"/>
  <c r="F2119" i="12"/>
  <c r="E2119" i="12"/>
  <c r="F2118" i="12"/>
  <c r="E2118" i="12"/>
  <c r="F2117" i="12"/>
  <c r="E2117" i="12"/>
  <c r="F2116" i="12"/>
  <c r="E2116" i="12"/>
  <c r="F2115" i="12"/>
  <c r="E2115" i="12"/>
  <c r="F2114" i="12"/>
  <c r="E2114" i="12"/>
  <c r="F2113" i="12"/>
  <c r="E2113" i="12"/>
  <c r="F2112" i="12"/>
  <c r="E2112" i="12"/>
  <c r="F2111" i="12"/>
  <c r="E2111" i="12"/>
  <c r="F2110" i="12"/>
  <c r="E2110" i="12"/>
  <c r="F2109" i="12"/>
  <c r="E2109" i="12"/>
  <c r="F2108" i="12"/>
  <c r="E2108" i="12"/>
  <c r="F2107" i="12"/>
  <c r="E2107" i="12"/>
  <c r="F2106" i="12"/>
  <c r="E2106" i="12"/>
  <c r="F2105" i="12"/>
  <c r="E2105" i="12"/>
  <c r="F2104" i="12"/>
  <c r="E2104" i="12"/>
  <c r="F2103" i="12"/>
  <c r="E2103" i="12"/>
  <c r="F2102" i="12"/>
  <c r="E2102" i="12"/>
  <c r="F2101" i="12"/>
  <c r="E2101" i="12"/>
  <c r="F2100" i="12"/>
  <c r="E2100" i="12"/>
  <c r="F2099" i="12"/>
  <c r="E2099" i="12"/>
  <c r="F2098" i="12"/>
  <c r="E2098" i="12"/>
  <c r="F2097" i="12"/>
  <c r="E2097" i="12"/>
  <c r="F2096" i="12"/>
  <c r="E2096" i="12"/>
  <c r="F2095" i="12"/>
  <c r="E2095" i="12"/>
  <c r="F2094" i="12"/>
  <c r="E2094" i="12"/>
  <c r="F2093" i="12"/>
  <c r="E2093" i="12"/>
  <c r="F2092" i="12"/>
  <c r="E2092" i="12"/>
  <c r="F2091" i="12"/>
  <c r="E2091" i="12"/>
  <c r="F2090" i="12"/>
  <c r="E2090" i="12"/>
  <c r="F2089" i="12"/>
  <c r="E2089" i="12"/>
  <c r="F2088" i="12"/>
  <c r="E2088" i="12"/>
  <c r="F2087" i="12"/>
  <c r="E2087" i="12"/>
  <c r="F2086" i="12"/>
  <c r="E2086" i="12"/>
  <c r="F2085" i="12"/>
  <c r="E2085" i="12"/>
  <c r="F2084" i="12"/>
  <c r="E2084" i="12"/>
  <c r="F2083" i="12"/>
  <c r="E2083" i="12"/>
  <c r="F2082" i="12"/>
  <c r="E2082" i="12"/>
  <c r="F2081" i="12"/>
  <c r="E2081" i="12"/>
  <c r="F2080" i="12"/>
  <c r="E2080" i="12"/>
  <c r="F2079" i="12"/>
  <c r="E2079" i="12"/>
  <c r="F2078" i="12"/>
  <c r="E2078" i="12"/>
  <c r="F2077" i="12"/>
  <c r="E2077" i="12"/>
  <c r="F2076" i="12"/>
  <c r="E2076" i="12"/>
  <c r="F2075" i="12"/>
  <c r="E2075" i="12"/>
  <c r="F2074" i="12"/>
  <c r="E2074" i="12"/>
  <c r="F2073" i="12"/>
  <c r="E2073" i="12"/>
  <c r="F2072" i="12"/>
  <c r="E2072" i="12"/>
  <c r="F2071" i="12"/>
  <c r="E2071" i="12"/>
  <c r="F2070" i="12"/>
  <c r="E2070" i="12"/>
  <c r="F2069" i="12"/>
  <c r="E2069" i="12"/>
  <c r="F2068" i="12"/>
  <c r="E2068" i="12"/>
  <c r="F2067" i="12"/>
  <c r="E2067" i="12"/>
  <c r="F2066" i="12"/>
  <c r="E2066" i="12"/>
  <c r="F2065" i="12"/>
  <c r="E2065" i="12"/>
  <c r="F2064" i="12"/>
  <c r="E2064" i="12"/>
  <c r="F2063" i="12"/>
  <c r="E2063" i="12"/>
  <c r="F2062" i="12"/>
  <c r="E2062" i="12"/>
  <c r="F2061" i="12"/>
  <c r="E2061" i="12"/>
  <c r="F2060" i="12"/>
  <c r="E2060" i="12"/>
  <c r="F2059" i="12"/>
  <c r="E2059" i="12"/>
  <c r="F2058" i="12"/>
  <c r="E2058" i="12"/>
  <c r="F2057" i="12"/>
  <c r="E2057" i="12"/>
  <c r="F2056" i="12"/>
  <c r="E2056" i="12"/>
  <c r="F2055" i="12"/>
  <c r="E2055" i="12"/>
  <c r="F2054" i="12"/>
  <c r="E2054" i="12"/>
  <c r="F2053" i="12"/>
  <c r="E2053" i="12"/>
  <c r="F2052" i="12"/>
  <c r="E2052" i="12"/>
  <c r="F2051" i="12"/>
  <c r="E2051" i="12"/>
  <c r="F2050" i="12"/>
  <c r="E2050" i="12"/>
  <c r="F2049" i="12"/>
  <c r="E2049" i="12"/>
  <c r="F2048" i="12"/>
  <c r="E2048" i="12"/>
  <c r="F2047" i="12"/>
  <c r="E2047" i="12"/>
  <c r="F2046" i="12"/>
  <c r="E2046" i="12"/>
  <c r="F2045" i="12"/>
  <c r="E2045" i="12"/>
  <c r="F2044" i="12"/>
  <c r="E2044" i="12"/>
  <c r="F2043" i="12"/>
  <c r="E2043" i="12"/>
  <c r="F2042" i="12"/>
  <c r="E2042" i="12"/>
  <c r="F2041" i="12"/>
  <c r="E2041" i="12"/>
  <c r="F2040" i="12"/>
  <c r="E2040" i="12"/>
  <c r="F2039" i="12"/>
  <c r="E2039" i="12"/>
  <c r="F2038" i="12"/>
  <c r="E2038" i="12"/>
  <c r="F2037" i="12"/>
  <c r="E2037" i="12"/>
  <c r="F2036" i="12"/>
  <c r="E2036" i="12"/>
  <c r="F2035" i="12"/>
  <c r="E2035" i="12"/>
  <c r="F2034" i="12"/>
  <c r="E2034" i="12"/>
  <c r="F2033" i="12"/>
  <c r="E2033" i="12"/>
  <c r="F2032" i="12"/>
  <c r="E2032" i="12"/>
  <c r="F2031" i="12"/>
  <c r="E2031" i="12"/>
  <c r="F2030" i="12"/>
  <c r="E2030" i="12"/>
  <c r="F2029" i="12"/>
  <c r="E2029" i="12"/>
  <c r="F2028" i="12"/>
  <c r="E2028" i="12"/>
  <c r="F2027" i="12"/>
  <c r="E2027" i="12"/>
  <c r="F2026" i="12"/>
  <c r="E2026" i="12"/>
  <c r="F2025" i="12"/>
  <c r="E2025" i="12"/>
  <c r="F2024" i="12"/>
  <c r="E2024" i="12"/>
  <c r="F2023" i="12"/>
  <c r="E2023" i="12"/>
  <c r="F2022" i="12"/>
  <c r="E2022" i="12"/>
  <c r="F2021" i="12"/>
  <c r="E2021" i="12"/>
  <c r="F2020" i="12"/>
  <c r="E2020" i="12"/>
  <c r="F2019" i="12"/>
  <c r="E2019" i="12"/>
  <c r="F2018" i="12"/>
  <c r="E2018" i="12"/>
  <c r="F2017" i="12"/>
  <c r="E2017" i="12"/>
  <c r="F2016" i="12"/>
  <c r="E2016" i="12"/>
  <c r="F2015" i="12"/>
  <c r="E2015" i="12"/>
  <c r="F2014" i="12"/>
  <c r="E2014" i="12"/>
  <c r="F2013" i="12"/>
  <c r="E2013" i="12"/>
  <c r="F2012" i="12"/>
  <c r="E2012" i="12"/>
  <c r="F2011" i="12"/>
  <c r="E2011" i="12"/>
  <c r="F2010" i="12"/>
  <c r="E2010" i="12"/>
  <c r="F2009" i="12"/>
  <c r="E2009" i="12"/>
  <c r="F2008" i="12"/>
  <c r="E2008" i="12"/>
  <c r="F2007" i="12"/>
  <c r="E2007" i="12"/>
  <c r="F2006" i="12"/>
  <c r="E2006" i="12"/>
  <c r="F2005" i="12"/>
  <c r="E2005" i="12"/>
  <c r="F2004" i="12"/>
  <c r="E2004" i="12"/>
  <c r="F2003" i="12"/>
  <c r="E2003" i="12"/>
  <c r="F2002" i="12"/>
  <c r="E2002" i="12"/>
  <c r="F2001" i="12"/>
  <c r="E2001" i="12"/>
  <c r="F2000" i="12"/>
  <c r="E2000" i="12"/>
  <c r="F1999" i="12"/>
  <c r="E1999" i="12"/>
  <c r="F1998" i="12"/>
  <c r="E1998" i="12"/>
  <c r="F1997" i="12"/>
  <c r="E1997" i="12"/>
  <c r="F1996" i="12"/>
  <c r="E1996" i="12"/>
  <c r="F1995" i="12"/>
  <c r="E1995" i="12"/>
  <c r="F1994" i="12"/>
  <c r="E1994" i="12"/>
  <c r="F1993" i="12"/>
  <c r="E1993" i="12"/>
  <c r="F1992" i="12"/>
  <c r="E1992" i="12"/>
  <c r="F1991" i="12"/>
  <c r="E1991" i="12"/>
  <c r="F1990" i="12"/>
  <c r="E1990" i="12"/>
  <c r="F1989" i="12"/>
  <c r="E1989" i="12"/>
  <c r="F1988" i="12"/>
  <c r="E1988" i="12"/>
  <c r="F1987" i="12"/>
  <c r="E1987" i="12"/>
  <c r="F1986" i="12"/>
  <c r="E1986" i="12"/>
  <c r="F1985" i="12"/>
  <c r="E1985" i="12"/>
  <c r="F1984" i="12"/>
  <c r="E1984" i="12"/>
  <c r="F1983" i="12"/>
  <c r="E1983" i="12"/>
  <c r="F1982" i="12"/>
  <c r="E1982" i="12"/>
  <c r="F1981" i="12"/>
  <c r="E1981" i="12"/>
  <c r="F1980" i="12"/>
  <c r="E1980" i="12"/>
  <c r="F1979" i="12"/>
  <c r="E1979" i="12"/>
  <c r="F1978" i="12"/>
  <c r="E1978" i="12"/>
  <c r="F1977" i="12"/>
  <c r="E1977" i="12"/>
  <c r="F1976" i="12"/>
  <c r="E1976" i="12"/>
  <c r="F1975" i="12"/>
  <c r="E1975" i="12"/>
  <c r="F1974" i="12"/>
  <c r="E1974" i="12"/>
  <c r="F1973" i="12"/>
  <c r="E1973" i="12"/>
  <c r="F1972" i="12"/>
  <c r="E1972" i="12"/>
  <c r="F1971" i="12"/>
  <c r="E1971" i="12"/>
  <c r="F1970" i="12"/>
  <c r="E1970" i="12"/>
  <c r="F1969" i="12"/>
  <c r="E1969" i="12"/>
  <c r="F1968" i="12"/>
  <c r="E1968" i="12"/>
  <c r="F1967" i="12"/>
  <c r="E1967" i="12"/>
  <c r="F1966" i="12"/>
  <c r="E1966" i="12"/>
  <c r="F1965" i="12"/>
  <c r="E1965" i="12"/>
  <c r="F1964" i="12"/>
  <c r="E1964" i="12"/>
  <c r="F1963" i="12"/>
  <c r="E1963" i="12"/>
  <c r="F1962" i="12"/>
  <c r="E1962" i="12"/>
  <c r="F1961" i="12"/>
  <c r="E1961" i="12"/>
  <c r="F1960" i="12"/>
  <c r="E1960" i="12"/>
  <c r="F1959" i="12"/>
  <c r="E1959" i="12"/>
  <c r="F1958" i="12"/>
  <c r="E1958" i="12"/>
  <c r="F1957" i="12"/>
  <c r="E1957" i="12"/>
  <c r="F1956" i="12"/>
  <c r="E1956" i="12"/>
  <c r="F1955" i="12"/>
  <c r="E1955" i="12"/>
  <c r="F1954" i="12"/>
  <c r="E1954" i="12"/>
  <c r="F1953" i="12"/>
  <c r="E1953" i="12"/>
  <c r="F1952" i="12"/>
  <c r="E1952" i="12"/>
  <c r="F1951" i="12"/>
  <c r="E1951" i="12"/>
  <c r="F1950" i="12"/>
  <c r="E1950" i="12"/>
  <c r="F1949" i="12"/>
  <c r="E1949" i="12"/>
  <c r="F1948" i="12"/>
  <c r="E1948" i="12"/>
  <c r="F1947" i="12"/>
  <c r="E1947" i="12"/>
  <c r="F1946" i="12"/>
  <c r="E1946" i="12"/>
  <c r="F1945" i="12"/>
  <c r="E1945" i="12"/>
  <c r="F1944" i="12"/>
  <c r="E1944" i="12"/>
  <c r="F1943" i="12"/>
  <c r="E1943" i="12"/>
  <c r="F1942" i="12"/>
  <c r="E1942" i="12"/>
  <c r="F1941" i="12"/>
  <c r="E1941" i="12"/>
  <c r="F1940" i="12"/>
  <c r="E1940" i="12"/>
  <c r="F1939" i="12"/>
  <c r="E1939" i="12"/>
  <c r="F1938" i="12"/>
  <c r="E1938" i="12"/>
  <c r="F1937" i="12"/>
  <c r="E1937" i="12"/>
  <c r="F1936" i="12"/>
  <c r="E1936" i="12"/>
  <c r="F1935" i="12"/>
  <c r="E1935" i="12"/>
  <c r="F1934" i="12"/>
  <c r="E1934" i="12"/>
  <c r="F1933" i="12"/>
  <c r="E1933" i="12"/>
  <c r="F1932" i="12"/>
  <c r="E1932" i="12"/>
  <c r="F1931" i="12"/>
  <c r="E1931" i="12"/>
  <c r="F1930" i="12"/>
  <c r="E1930" i="12"/>
  <c r="F1929" i="12"/>
  <c r="E1929" i="12"/>
  <c r="F1928" i="12"/>
  <c r="E1928" i="12"/>
  <c r="F1927" i="12"/>
  <c r="E1927" i="12"/>
  <c r="F1926" i="12"/>
  <c r="E1926" i="12"/>
  <c r="F1925" i="12"/>
  <c r="E1925" i="12"/>
  <c r="F1924" i="12"/>
  <c r="E1924" i="12"/>
  <c r="F1923" i="12"/>
  <c r="E1923" i="12"/>
  <c r="F1922" i="12"/>
  <c r="E1922" i="12"/>
  <c r="F1921" i="12"/>
  <c r="E1921" i="12"/>
  <c r="F1920" i="12"/>
  <c r="E1920" i="12"/>
  <c r="F1919" i="12"/>
  <c r="E1919" i="12"/>
  <c r="F1918" i="12"/>
  <c r="E1918" i="12"/>
  <c r="F1917" i="12"/>
  <c r="E1917" i="12"/>
  <c r="F1916" i="12"/>
  <c r="E1916" i="12"/>
  <c r="F1915" i="12"/>
  <c r="E1915" i="12"/>
  <c r="F1914" i="12"/>
  <c r="E1914" i="12"/>
  <c r="F1913" i="12"/>
  <c r="E1913" i="12"/>
  <c r="F1912" i="12"/>
  <c r="E1912" i="12"/>
  <c r="F1911" i="12"/>
  <c r="E1911" i="12"/>
  <c r="F1910" i="12"/>
  <c r="E1910" i="12"/>
  <c r="F1909" i="12"/>
  <c r="E1909" i="12"/>
  <c r="F1908" i="12"/>
  <c r="E1908" i="12"/>
  <c r="F1907" i="12"/>
  <c r="E1907" i="12"/>
  <c r="F1906" i="12"/>
  <c r="E1906" i="12"/>
  <c r="F1905" i="12"/>
  <c r="E1905" i="12"/>
  <c r="F1904" i="12"/>
  <c r="E1904" i="12"/>
  <c r="F1903" i="12"/>
  <c r="E1903" i="12"/>
  <c r="F1902" i="12"/>
  <c r="E1902" i="12"/>
  <c r="F1901" i="12"/>
  <c r="E1901" i="12"/>
  <c r="F1900" i="12"/>
  <c r="E1900" i="12"/>
  <c r="F1899" i="12"/>
  <c r="E1899" i="12"/>
  <c r="F1898" i="12"/>
  <c r="E1898" i="12"/>
  <c r="F1897" i="12"/>
  <c r="E1897" i="12"/>
  <c r="F1896" i="12"/>
  <c r="E1896" i="12"/>
  <c r="F1895" i="12"/>
  <c r="E1895" i="12"/>
  <c r="F1894" i="12"/>
  <c r="E1894" i="12"/>
  <c r="F1893" i="12"/>
  <c r="E1893" i="12"/>
  <c r="F1892" i="12"/>
  <c r="E1892" i="12"/>
  <c r="F1891" i="12"/>
  <c r="E1891" i="12"/>
  <c r="F1890" i="12"/>
  <c r="E1890" i="12"/>
  <c r="F1889" i="12"/>
  <c r="E1889" i="12"/>
  <c r="F1888" i="12"/>
  <c r="E1888" i="12"/>
  <c r="F1887" i="12"/>
  <c r="E1887" i="12"/>
  <c r="F1886" i="12"/>
  <c r="E1886" i="12"/>
  <c r="F1885" i="12"/>
  <c r="E1885" i="12"/>
  <c r="F1884" i="12"/>
  <c r="E1884" i="12"/>
  <c r="F1883" i="12"/>
  <c r="E1883" i="12"/>
  <c r="F1882" i="12"/>
  <c r="E1882" i="12"/>
  <c r="F1881" i="12"/>
  <c r="E1881" i="12"/>
  <c r="F1880" i="12"/>
  <c r="E1880" i="12"/>
  <c r="F1879" i="12"/>
  <c r="E1879" i="12"/>
  <c r="F1878" i="12"/>
  <c r="E1878" i="12"/>
  <c r="F1877" i="12"/>
  <c r="E1877" i="12"/>
  <c r="F1876" i="12"/>
  <c r="E1876" i="12"/>
  <c r="F1875" i="12"/>
  <c r="E1875" i="12"/>
  <c r="F1874" i="12"/>
  <c r="E1874" i="12"/>
  <c r="F1873" i="12"/>
  <c r="E1873" i="12"/>
  <c r="F1872" i="12"/>
  <c r="E1872" i="12"/>
  <c r="F1871" i="12"/>
  <c r="E1871" i="12"/>
  <c r="F1870" i="12"/>
  <c r="E1870" i="12"/>
  <c r="F1869" i="12"/>
  <c r="E1869" i="12"/>
  <c r="F1868" i="12"/>
  <c r="E1868" i="12"/>
  <c r="F1867" i="12"/>
  <c r="E1867" i="12"/>
  <c r="F1866" i="12"/>
  <c r="E1866" i="12"/>
  <c r="F1865" i="12"/>
  <c r="E1865" i="12"/>
  <c r="F1864" i="12"/>
  <c r="E1864" i="12"/>
  <c r="F1863" i="12"/>
  <c r="E1863" i="12"/>
  <c r="F1862" i="12"/>
  <c r="E1862" i="12"/>
  <c r="F1861" i="12"/>
  <c r="E1861" i="12"/>
  <c r="F1860" i="12"/>
  <c r="E1860" i="12"/>
  <c r="F1859" i="12"/>
  <c r="E1859" i="12"/>
  <c r="F1858" i="12"/>
  <c r="E1858" i="12"/>
  <c r="F1857" i="12"/>
  <c r="E1857" i="12"/>
  <c r="F1856" i="12"/>
  <c r="E1856" i="12"/>
  <c r="F1855" i="12"/>
  <c r="E1855" i="12"/>
  <c r="F1854" i="12"/>
  <c r="E1854" i="12"/>
  <c r="F1853" i="12"/>
  <c r="E1853" i="12"/>
  <c r="F1852" i="12"/>
  <c r="E1852" i="12"/>
  <c r="F1851" i="12"/>
  <c r="E1851" i="12"/>
  <c r="F1850" i="12"/>
  <c r="E1850" i="12"/>
  <c r="F1849" i="12"/>
  <c r="E1849" i="12"/>
  <c r="F1848" i="12"/>
  <c r="E1848" i="12"/>
  <c r="F1847" i="12"/>
  <c r="E1847" i="12"/>
  <c r="F1846" i="12"/>
  <c r="E1846" i="12"/>
  <c r="F1845" i="12"/>
  <c r="E1845" i="12"/>
  <c r="F1844" i="12"/>
  <c r="E1844" i="12"/>
  <c r="F1843" i="12"/>
  <c r="E1843" i="12"/>
  <c r="F1842" i="12"/>
  <c r="E1842" i="12"/>
  <c r="F1841" i="12"/>
  <c r="E1841" i="12"/>
  <c r="F1840" i="12"/>
  <c r="E1840" i="12"/>
  <c r="F1839" i="12"/>
  <c r="E1839" i="12"/>
  <c r="F1838" i="12"/>
  <c r="E1838" i="12"/>
  <c r="F1837" i="12"/>
  <c r="E1837" i="12"/>
  <c r="F1836" i="12"/>
  <c r="E1836" i="12"/>
  <c r="F1835" i="12"/>
  <c r="E1835" i="12"/>
  <c r="F1834" i="12"/>
  <c r="E1834" i="12"/>
  <c r="F1833" i="12"/>
  <c r="E1833" i="12"/>
  <c r="F1832" i="12"/>
  <c r="E1832" i="12"/>
  <c r="F1831" i="12"/>
  <c r="E1831" i="12"/>
  <c r="F1830" i="12"/>
  <c r="E1830" i="12"/>
  <c r="F1829" i="12"/>
  <c r="E1829" i="12"/>
  <c r="F1828" i="12"/>
  <c r="E1828" i="12"/>
  <c r="F1827" i="12"/>
  <c r="E1827" i="12"/>
  <c r="F1826" i="12"/>
  <c r="E1826" i="12"/>
  <c r="F1825" i="12"/>
  <c r="E1825" i="12"/>
  <c r="F1824" i="12"/>
  <c r="E1824" i="12"/>
  <c r="F1823" i="12"/>
  <c r="E1823" i="12"/>
  <c r="F1822" i="12"/>
  <c r="E1822" i="12"/>
  <c r="F1821" i="12"/>
  <c r="E1821" i="12"/>
  <c r="F1820" i="12"/>
  <c r="E1820" i="12"/>
  <c r="F1819" i="12"/>
  <c r="E1819" i="12"/>
  <c r="F1818" i="12"/>
  <c r="E1818" i="12"/>
  <c r="F1817" i="12"/>
  <c r="E1817" i="12"/>
  <c r="F1816" i="12"/>
  <c r="E1816" i="12"/>
  <c r="F1815" i="12"/>
  <c r="E1815" i="12"/>
  <c r="F1814" i="12"/>
  <c r="E1814" i="12"/>
  <c r="F1813" i="12"/>
  <c r="E1813" i="12"/>
  <c r="F1812" i="12"/>
  <c r="E1812" i="12"/>
  <c r="F1811" i="12"/>
  <c r="E1811" i="12"/>
  <c r="F1810" i="12"/>
  <c r="E1810" i="12"/>
  <c r="F1809" i="12"/>
  <c r="E1809" i="12"/>
  <c r="F1808" i="12"/>
  <c r="E1808" i="12"/>
  <c r="F1807" i="12"/>
  <c r="E1807" i="12"/>
  <c r="F1806" i="12"/>
  <c r="E1806" i="12"/>
  <c r="F1805" i="12"/>
  <c r="E1805" i="12"/>
  <c r="F1804" i="12"/>
  <c r="E1804" i="12"/>
  <c r="F1803" i="12"/>
  <c r="E1803" i="12"/>
  <c r="F1802" i="12"/>
  <c r="E1802" i="12"/>
  <c r="F1801" i="12"/>
  <c r="E1801" i="12"/>
  <c r="F1800" i="12"/>
  <c r="E1800" i="12"/>
  <c r="F1799" i="12"/>
  <c r="E1799" i="12"/>
  <c r="F1798" i="12"/>
  <c r="E1798" i="12"/>
  <c r="F1797" i="12"/>
  <c r="E1797" i="12"/>
  <c r="F1796" i="12"/>
  <c r="E1796" i="12"/>
  <c r="F1795" i="12"/>
  <c r="E1795" i="12"/>
  <c r="F1794" i="12"/>
  <c r="E1794" i="12"/>
  <c r="F1793" i="12"/>
  <c r="E1793" i="12"/>
  <c r="F1792" i="12"/>
  <c r="E1792" i="12"/>
  <c r="F1791" i="12"/>
  <c r="E1791" i="12"/>
  <c r="F1790" i="12"/>
  <c r="E1790" i="12"/>
  <c r="F1789" i="12"/>
  <c r="E1789" i="12"/>
  <c r="F1788" i="12"/>
  <c r="E1788" i="12"/>
  <c r="F1787" i="12"/>
  <c r="E1787" i="12"/>
  <c r="F1786" i="12"/>
  <c r="E1786" i="12"/>
  <c r="F1785" i="12"/>
  <c r="E1785" i="12"/>
  <c r="F1784" i="12"/>
  <c r="E1784" i="12"/>
  <c r="F1783" i="12"/>
  <c r="E1783" i="12"/>
  <c r="F1782" i="12"/>
  <c r="E1782" i="12"/>
  <c r="F1781" i="12"/>
  <c r="E1781" i="12"/>
  <c r="F1780" i="12"/>
  <c r="E1780" i="12"/>
  <c r="F1779" i="12"/>
  <c r="E1779" i="12"/>
  <c r="F1778" i="12"/>
  <c r="E1778" i="12"/>
  <c r="F1777" i="12"/>
  <c r="E1777" i="12"/>
  <c r="F1776" i="12"/>
  <c r="E1776" i="12"/>
  <c r="F1775" i="12"/>
  <c r="E1775" i="12"/>
  <c r="F1774" i="12"/>
  <c r="E1774" i="12"/>
  <c r="F1773" i="12"/>
  <c r="E1773" i="12"/>
  <c r="F1772" i="12"/>
  <c r="E1772" i="12"/>
  <c r="F1771" i="12"/>
  <c r="E1771" i="12"/>
  <c r="F1770" i="12"/>
  <c r="E1770" i="12"/>
  <c r="F1769" i="12"/>
  <c r="E1769" i="12"/>
  <c r="F1768" i="12"/>
  <c r="E1768" i="12"/>
  <c r="F1767" i="12"/>
  <c r="E1767" i="12"/>
  <c r="F1766" i="12"/>
  <c r="E1766" i="12"/>
  <c r="F1765" i="12"/>
  <c r="E1765" i="12"/>
  <c r="F1764" i="12"/>
  <c r="E1764" i="12"/>
  <c r="F1763" i="12"/>
  <c r="E1763" i="12"/>
  <c r="F1762" i="12"/>
  <c r="E1762" i="12"/>
  <c r="F1761" i="12"/>
  <c r="E1761" i="12"/>
  <c r="F1760" i="12"/>
  <c r="E1760" i="12"/>
  <c r="F1759" i="12"/>
  <c r="E1759" i="12"/>
  <c r="F1758" i="12"/>
  <c r="E1758" i="12"/>
  <c r="F1757" i="12"/>
  <c r="E1757" i="12"/>
  <c r="F1756" i="12"/>
  <c r="E1756" i="12"/>
  <c r="F1755" i="12"/>
  <c r="E1755" i="12"/>
  <c r="F1754" i="12"/>
  <c r="E1754" i="12"/>
  <c r="F1753" i="12"/>
  <c r="E1753" i="12"/>
  <c r="F1752" i="12"/>
  <c r="E1752" i="12"/>
  <c r="F1751" i="12"/>
  <c r="E1751" i="12"/>
  <c r="F1750" i="12"/>
  <c r="E1750" i="12"/>
  <c r="F1749" i="12"/>
  <c r="E1749" i="12"/>
  <c r="F1748" i="12"/>
  <c r="E1748" i="12"/>
  <c r="F1747" i="12"/>
  <c r="E1747" i="12"/>
  <c r="F1746" i="12"/>
  <c r="E1746" i="12"/>
  <c r="F1745" i="12"/>
  <c r="E1745" i="12"/>
  <c r="F1744" i="12"/>
  <c r="E1744" i="12"/>
  <c r="F1743" i="12"/>
  <c r="E1743" i="12"/>
  <c r="F1742" i="12"/>
  <c r="E1742" i="12"/>
  <c r="F1741" i="12"/>
  <c r="E1741" i="12"/>
  <c r="F1740" i="12"/>
  <c r="E1740" i="12"/>
  <c r="F1739" i="12"/>
  <c r="E1739" i="12"/>
  <c r="F1738" i="12"/>
  <c r="E1738" i="12"/>
  <c r="F1737" i="12"/>
  <c r="E1737" i="12"/>
  <c r="F1736" i="12"/>
  <c r="E1736" i="12"/>
  <c r="F1735" i="12"/>
  <c r="E1735" i="12"/>
  <c r="F1734" i="12"/>
  <c r="E1734" i="12"/>
  <c r="F1733" i="12"/>
  <c r="E1733" i="12"/>
  <c r="F1732" i="12"/>
  <c r="E1732" i="12"/>
  <c r="F1731" i="12"/>
  <c r="E1731" i="12"/>
  <c r="F1730" i="12"/>
  <c r="E1730" i="12"/>
  <c r="F1729" i="12"/>
  <c r="E1729" i="12"/>
  <c r="F1728" i="12"/>
  <c r="E1728" i="12"/>
  <c r="F1727" i="12"/>
  <c r="E1727" i="12"/>
  <c r="F1726" i="12"/>
  <c r="E1726" i="12"/>
  <c r="F1725" i="12"/>
  <c r="E1725" i="12"/>
  <c r="F1724" i="12"/>
  <c r="E1724" i="12"/>
  <c r="F1723" i="12"/>
  <c r="E1723" i="12"/>
  <c r="F1722" i="12"/>
  <c r="E1722" i="12"/>
  <c r="F1721" i="12"/>
  <c r="E1721" i="12"/>
  <c r="F1720" i="12"/>
  <c r="E1720" i="12"/>
  <c r="F1719" i="12"/>
  <c r="E1719" i="12"/>
  <c r="F1718" i="12"/>
  <c r="E1718" i="12"/>
  <c r="F1717" i="12"/>
  <c r="E1717" i="12"/>
  <c r="F1716" i="12"/>
  <c r="E1716" i="12"/>
  <c r="F1715" i="12"/>
  <c r="E1715" i="12"/>
  <c r="F1714" i="12"/>
  <c r="E1714" i="12"/>
  <c r="F1713" i="12"/>
  <c r="E1713" i="12"/>
  <c r="F1712" i="12"/>
  <c r="E1712" i="12"/>
  <c r="F1711" i="12"/>
  <c r="E1711" i="12"/>
  <c r="F1710" i="12"/>
  <c r="E1710" i="12"/>
  <c r="F1709" i="12"/>
  <c r="E1709" i="12"/>
  <c r="F1708" i="12"/>
  <c r="E1708" i="12"/>
  <c r="F1707" i="12"/>
  <c r="E1707" i="12"/>
  <c r="F1706" i="12"/>
  <c r="E1706" i="12"/>
  <c r="F1705" i="12"/>
  <c r="E1705" i="12"/>
  <c r="F1704" i="12"/>
  <c r="E1704" i="12"/>
  <c r="F1703" i="12"/>
  <c r="E1703" i="12"/>
  <c r="F1702" i="12"/>
  <c r="E1702" i="12"/>
  <c r="F1701" i="12"/>
  <c r="E1701" i="12"/>
  <c r="F1700" i="12"/>
  <c r="E1700" i="12"/>
  <c r="F1699" i="12"/>
  <c r="E1699" i="12"/>
  <c r="F1698" i="12"/>
  <c r="E1698" i="12"/>
  <c r="F1697" i="12"/>
  <c r="E1697" i="12"/>
  <c r="F1696" i="12"/>
  <c r="E1696" i="12"/>
  <c r="F1695" i="12"/>
  <c r="E1695" i="12"/>
  <c r="F1694" i="12"/>
  <c r="E1694" i="12"/>
  <c r="F1693" i="12"/>
  <c r="E1693" i="12"/>
  <c r="F1692" i="12"/>
  <c r="E1692" i="12"/>
  <c r="F1691" i="12"/>
  <c r="E1691" i="12"/>
  <c r="F1690" i="12"/>
  <c r="E1690" i="12"/>
  <c r="F1689" i="12"/>
  <c r="E1689" i="12"/>
  <c r="F1688" i="12"/>
  <c r="E1688" i="12"/>
  <c r="F1687" i="12"/>
  <c r="E1687" i="12"/>
  <c r="F1686" i="12"/>
  <c r="E1686" i="12"/>
  <c r="F1685" i="12"/>
  <c r="E1685" i="12"/>
  <c r="F1684" i="12"/>
  <c r="E1684" i="12"/>
  <c r="F1683" i="12"/>
  <c r="E1683" i="12"/>
  <c r="F1682" i="12"/>
  <c r="E1682" i="12"/>
  <c r="F1681" i="12"/>
  <c r="E1681" i="12"/>
  <c r="F1680" i="12"/>
  <c r="E1680" i="12"/>
  <c r="F1679" i="12"/>
  <c r="E1679" i="12"/>
  <c r="F1678" i="12"/>
  <c r="E1678" i="12"/>
  <c r="F1677" i="12"/>
  <c r="E1677" i="12"/>
  <c r="F1676" i="12"/>
  <c r="E1676" i="12"/>
  <c r="F1675" i="12"/>
  <c r="E1675" i="12"/>
  <c r="F1674" i="12"/>
  <c r="E1674" i="12"/>
  <c r="F1673" i="12"/>
  <c r="E1673" i="12"/>
  <c r="F1672" i="12"/>
  <c r="E1672" i="12"/>
  <c r="F1671" i="12"/>
  <c r="E1671" i="12"/>
  <c r="F1670" i="12"/>
  <c r="E1670" i="12"/>
  <c r="F1669" i="12"/>
  <c r="E1669" i="12"/>
  <c r="F1668" i="12"/>
  <c r="E1668" i="12"/>
  <c r="F1667" i="12"/>
  <c r="E1667" i="12"/>
  <c r="F1666" i="12"/>
  <c r="E1666" i="12"/>
  <c r="F1665" i="12"/>
  <c r="E1665" i="12"/>
  <c r="F1664" i="12"/>
  <c r="E1664" i="12"/>
  <c r="F1663" i="12"/>
  <c r="E1663" i="12"/>
  <c r="F1662" i="12"/>
  <c r="E1662" i="12"/>
  <c r="F1661" i="12"/>
  <c r="E1661" i="12"/>
  <c r="F1660" i="12"/>
  <c r="E1660" i="12"/>
  <c r="F1659" i="12"/>
  <c r="E1659" i="12"/>
  <c r="F1658" i="12"/>
  <c r="E1658" i="12"/>
  <c r="F1657" i="12"/>
  <c r="E1657" i="12"/>
  <c r="F1656" i="12"/>
  <c r="E1656" i="12"/>
  <c r="F1655" i="12"/>
  <c r="E1655" i="12"/>
  <c r="F1654" i="12"/>
  <c r="E1654" i="12"/>
  <c r="F1653" i="12"/>
  <c r="E1653" i="12"/>
  <c r="F1652" i="12"/>
  <c r="E1652" i="12"/>
  <c r="F1651" i="12"/>
  <c r="E1651" i="12"/>
  <c r="F1650" i="12"/>
  <c r="E1650" i="12"/>
  <c r="F1649" i="12"/>
  <c r="E1649" i="12"/>
  <c r="F1648" i="12"/>
  <c r="E1648" i="12"/>
  <c r="F1647" i="12"/>
  <c r="E1647" i="12"/>
  <c r="F1646" i="12"/>
  <c r="E1646" i="12"/>
  <c r="F1645" i="12"/>
  <c r="E1645" i="12"/>
  <c r="F1644" i="12"/>
  <c r="E1644" i="12"/>
  <c r="F1643" i="12"/>
  <c r="E1643" i="12"/>
  <c r="F1642" i="12"/>
  <c r="E1642" i="12"/>
  <c r="F1641" i="12"/>
  <c r="E1641" i="12"/>
  <c r="F1640" i="12"/>
  <c r="E1640" i="12"/>
  <c r="F1639" i="12"/>
  <c r="E1639" i="12"/>
  <c r="F1638" i="12"/>
  <c r="E1638" i="12"/>
  <c r="F1637" i="12"/>
  <c r="E1637" i="12"/>
  <c r="F1636" i="12"/>
  <c r="E1636" i="12"/>
  <c r="F1635" i="12"/>
  <c r="E1635" i="12"/>
  <c r="F1634" i="12"/>
  <c r="E1634" i="12"/>
  <c r="F1633" i="12"/>
  <c r="E1633" i="12"/>
  <c r="F1632" i="12"/>
  <c r="E1632" i="12"/>
  <c r="F1631" i="12"/>
  <c r="E1631" i="12"/>
  <c r="F1630" i="12"/>
  <c r="E1630" i="12"/>
  <c r="F1629" i="12"/>
  <c r="E1629" i="12"/>
  <c r="F1628" i="12"/>
  <c r="E1628" i="12"/>
  <c r="F1627" i="12"/>
  <c r="E1627" i="12"/>
  <c r="F1626" i="12"/>
  <c r="E1626" i="12"/>
  <c r="F1625" i="12"/>
  <c r="E1625" i="12"/>
  <c r="F1624" i="12"/>
  <c r="E1624" i="12"/>
  <c r="F1623" i="12"/>
  <c r="E1623" i="12"/>
  <c r="F1622" i="12"/>
  <c r="E1622" i="12"/>
  <c r="F1621" i="12"/>
  <c r="E1621" i="12"/>
  <c r="F1620" i="12"/>
  <c r="E1620" i="12"/>
  <c r="F1619" i="12"/>
  <c r="E1619" i="12"/>
  <c r="F1618" i="12"/>
  <c r="E1618" i="12"/>
  <c r="F1617" i="12"/>
  <c r="E1617" i="12"/>
  <c r="F1616" i="12"/>
  <c r="E1616" i="12"/>
  <c r="F1615" i="12"/>
  <c r="E1615" i="12"/>
  <c r="F1614" i="12"/>
  <c r="E1614" i="12"/>
  <c r="F1613" i="12"/>
  <c r="E1613" i="12"/>
  <c r="F1612" i="12"/>
  <c r="E1612" i="12"/>
  <c r="F1611" i="12"/>
  <c r="E1611" i="12"/>
  <c r="F1610" i="12"/>
  <c r="E1610" i="12"/>
  <c r="F1609" i="12"/>
  <c r="E1609" i="12"/>
  <c r="F1608" i="12"/>
  <c r="E1608" i="12"/>
  <c r="F1607" i="12"/>
  <c r="E1607" i="12"/>
  <c r="F1606" i="12"/>
  <c r="E1606" i="12"/>
  <c r="F1605" i="12"/>
  <c r="E1605" i="12"/>
  <c r="F1604" i="12"/>
  <c r="E1604" i="12"/>
  <c r="F1603" i="12"/>
  <c r="E1603" i="12"/>
  <c r="F1602" i="12"/>
  <c r="E1602" i="12"/>
  <c r="F1601" i="12"/>
  <c r="E1601" i="12"/>
  <c r="F1600" i="12"/>
  <c r="E1600" i="12"/>
  <c r="F1599" i="12"/>
  <c r="E1599" i="12"/>
  <c r="F1598" i="12"/>
  <c r="E1598" i="12"/>
  <c r="F1597" i="12"/>
  <c r="E1597" i="12"/>
  <c r="F1596" i="12"/>
  <c r="E1596" i="12"/>
  <c r="F1595" i="12"/>
  <c r="E1595" i="12"/>
  <c r="F1594" i="12"/>
  <c r="E1594" i="12"/>
  <c r="F1593" i="12"/>
  <c r="E1593" i="12"/>
  <c r="F1592" i="12"/>
  <c r="E1592" i="12"/>
  <c r="F1591" i="12"/>
  <c r="E1591" i="12"/>
  <c r="F1590" i="12"/>
  <c r="E1590" i="12"/>
  <c r="F1589" i="12"/>
  <c r="E1589" i="12"/>
  <c r="F1588" i="12"/>
  <c r="E1588" i="12"/>
  <c r="F1587" i="12"/>
  <c r="E1587" i="12"/>
  <c r="F1586" i="12"/>
  <c r="E1586" i="12"/>
  <c r="F1585" i="12"/>
  <c r="E1585" i="12"/>
  <c r="F1584" i="12"/>
  <c r="E1584" i="12"/>
  <c r="F1583" i="12"/>
  <c r="E1583" i="12"/>
  <c r="F1582" i="12"/>
  <c r="E1582" i="12"/>
  <c r="F1581" i="12"/>
  <c r="E1581" i="12"/>
  <c r="F1580" i="12"/>
  <c r="E1580" i="12"/>
  <c r="F1579" i="12"/>
  <c r="E1579" i="12"/>
  <c r="F1578" i="12"/>
  <c r="E1578" i="12"/>
  <c r="F1577" i="12"/>
  <c r="E1577" i="12"/>
  <c r="F1576" i="12"/>
  <c r="E1576" i="12"/>
  <c r="F1575" i="12"/>
  <c r="E1575" i="12"/>
  <c r="F1574" i="12"/>
  <c r="E1574" i="12"/>
  <c r="F1573" i="12"/>
  <c r="E1573" i="12"/>
  <c r="F1572" i="12"/>
  <c r="E1572" i="12"/>
  <c r="F1571" i="12"/>
  <c r="E1571" i="12"/>
  <c r="F1570" i="12"/>
  <c r="E1570" i="12"/>
  <c r="F1569" i="12"/>
  <c r="E1569" i="12"/>
  <c r="F1568" i="12"/>
  <c r="E1568" i="12"/>
  <c r="F1567" i="12"/>
  <c r="E1567" i="12"/>
  <c r="F1566" i="12"/>
  <c r="E1566" i="12"/>
  <c r="F1565" i="12"/>
  <c r="E1565" i="12"/>
  <c r="F1564" i="12"/>
  <c r="E1564" i="12"/>
  <c r="F1563" i="12"/>
  <c r="E1563" i="12"/>
  <c r="F1562" i="12"/>
  <c r="E1562" i="12"/>
  <c r="F1561" i="12"/>
  <c r="E1561" i="12"/>
  <c r="F1560" i="12"/>
  <c r="E1560" i="12"/>
  <c r="F1559" i="12"/>
  <c r="E1559" i="12"/>
  <c r="F1558" i="12"/>
  <c r="E1558" i="12"/>
  <c r="F1557" i="12"/>
  <c r="E1557" i="12"/>
  <c r="F1556" i="12"/>
  <c r="E1556" i="12"/>
  <c r="F1555" i="12"/>
  <c r="E1555" i="12"/>
  <c r="F1554" i="12"/>
  <c r="E1554" i="12"/>
  <c r="F1553" i="12"/>
  <c r="E1553" i="12"/>
  <c r="F1552" i="12"/>
  <c r="E1552" i="12"/>
  <c r="F1551" i="12"/>
  <c r="E1551" i="12"/>
  <c r="F1550" i="12"/>
  <c r="E1550" i="12"/>
  <c r="F1549" i="12"/>
  <c r="E1549" i="12"/>
  <c r="F1548" i="12"/>
  <c r="E1548" i="12"/>
  <c r="F1547" i="12"/>
  <c r="E1547" i="12"/>
  <c r="F1546" i="12"/>
  <c r="E1546" i="12"/>
  <c r="F1545" i="12"/>
  <c r="E1545" i="12"/>
  <c r="F1544" i="12"/>
  <c r="E1544" i="12"/>
  <c r="F1543" i="12"/>
  <c r="E1543" i="12"/>
  <c r="F1542" i="12"/>
  <c r="E1542" i="12"/>
  <c r="F1541" i="12"/>
  <c r="E1541" i="12"/>
  <c r="F1540" i="12"/>
  <c r="E1540" i="12"/>
  <c r="F1539" i="12"/>
  <c r="E1539" i="12"/>
  <c r="F1538" i="12"/>
  <c r="E1538" i="12"/>
  <c r="F1537" i="12"/>
  <c r="E1537" i="12"/>
  <c r="F1536" i="12"/>
  <c r="E1536" i="12"/>
  <c r="F1535" i="12"/>
  <c r="E1535" i="12"/>
  <c r="F1534" i="12"/>
  <c r="E1534" i="12"/>
  <c r="F1533" i="12"/>
  <c r="E1533" i="12"/>
  <c r="F1532" i="12"/>
  <c r="E1532" i="12"/>
  <c r="F1531" i="12"/>
  <c r="E1531" i="12"/>
  <c r="F1530" i="12"/>
  <c r="E1530" i="12"/>
  <c r="F1529" i="12"/>
  <c r="E1529" i="12"/>
  <c r="F1528" i="12"/>
  <c r="E1528" i="12"/>
  <c r="F1527" i="12"/>
  <c r="E1527" i="12"/>
  <c r="F1526" i="12"/>
  <c r="E1526" i="12"/>
  <c r="F1525" i="12"/>
  <c r="E1525" i="12"/>
  <c r="F1524" i="12"/>
  <c r="E1524" i="12"/>
  <c r="F1523" i="12"/>
  <c r="E1523" i="12"/>
  <c r="F1522" i="12"/>
  <c r="E1522" i="12"/>
  <c r="F1521" i="12"/>
  <c r="E1521" i="12"/>
  <c r="F1520" i="12"/>
  <c r="E1520" i="12"/>
  <c r="F1519" i="12"/>
  <c r="E1519" i="12"/>
  <c r="F1518" i="12"/>
  <c r="E1518" i="12"/>
  <c r="F1517" i="12"/>
  <c r="E1517" i="12"/>
  <c r="F1516" i="12"/>
  <c r="E1516" i="12"/>
  <c r="F1515" i="12"/>
  <c r="E1515" i="12"/>
  <c r="F1514" i="12"/>
  <c r="E1514" i="12"/>
  <c r="F1513" i="12"/>
  <c r="E1513" i="12"/>
  <c r="F1512" i="12"/>
  <c r="E1512" i="12"/>
  <c r="F1511" i="12"/>
  <c r="E1511" i="12"/>
  <c r="F1510" i="12"/>
  <c r="E1510" i="12"/>
  <c r="F1509" i="12"/>
  <c r="E1509" i="12"/>
  <c r="F1508" i="12"/>
  <c r="E1508" i="12"/>
  <c r="F1507" i="12"/>
  <c r="E1507" i="12"/>
  <c r="F1506" i="12"/>
  <c r="E1506" i="12"/>
  <c r="F1505" i="12"/>
  <c r="E1505" i="12"/>
  <c r="F1504" i="12"/>
  <c r="E1504" i="12"/>
  <c r="F1503" i="12"/>
  <c r="E1503" i="12"/>
  <c r="F1502" i="12"/>
  <c r="E1502" i="12"/>
  <c r="F1501" i="12"/>
  <c r="E1501" i="12"/>
  <c r="F1500" i="12"/>
  <c r="E1500" i="12"/>
  <c r="F1499" i="12"/>
  <c r="E1499" i="12"/>
  <c r="F1498" i="12"/>
  <c r="E1498" i="12"/>
  <c r="F1497" i="12"/>
  <c r="E1497" i="12"/>
  <c r="F1496" i="12"/>
  <c r="E1496" i="12"/>
  <c r="F1495" i="12"/>
  <c r="E1495" i="12"/>
  <c r="F1494" i="12"/>
  <c r="E1494" i="12"/>
  <c r="F1493" i="12"/>
  <c r="E1493" i="12"/>
  <c r="F1492" i="12"/>
  <c r="E1492" i="12"/>
  <c r="F1491" i="12"/>
  <c r="E1491" i="12"/>
  <c r="F1490" i="12"/>
  <c r="E1490" i="12"/>
  <c r="F1489" i="12"/>
  <c r="E1489" i="12"/>
  <c r="F1488" i="12"/>
  <c r="E1488" i="12"/>
  <c r="F1487" i="12"/>
  <c r="E1487" i="12"/>
  <c r="F1486" i="12"/>
  <c r="E1486" i="12"/>
  <c r="F1485" i="12"/>
  <c r="E1485" i="12"/>
  <c r="F1484" i="12"/>
  <c r="E1484" i="12"/>
  <c r="F1483" i="12"/>
  <c r="E1483" i="12"/>
  <c r="F1482" i="12"/>
  <c r="E1482" i="12"/>
  <c r="F1481" i="12"/>
  <c r="E1481" i="12"/>
  <c r="F1480" i="12"/>
  <c r="E1480" i="12"/>
  <c r="F1479" i="12"/>
  <c r="E1479" i="12"/>
  <c r="F1478" i="12"/>
  <c r="E1478" i="12"/>
  <c r="F1477" i="12"/>
  <c r="E1477" i="12"/>
  <c r="F1476" i="12"/>
  <c r="E1476" i="12"/>
  <c r="F1475" i="12"/>
  <c r="E1475" i="12"/>
  <c r="F1474" i="12"/>
  <c r="E1474" i="12"/>
  <c r="F1473" i="12"/>
  <c r="E1473" i="12"/>
  <c r="F1472" i="12"/>
  <c r="E1472" i="12"/>
  <c r="F1471" i="12"/>
  <c r="E1471" i="12"/>
  <c r="F1470" i="12"/>
  <c r="E1470" i="12"/>
  <c r="F1469" i="12"/>
  <c r="E1469" i="12"/>
  <c r="F1468" i="12"/>
  <c r="E1468" i="12"/>
  <c r="F1467" i="12"/>
  <c r="E1467" i="12"/>
  <c r="F1466" i="12"/>
  <c r="E1466" i="12"/>
  <c r="F1465" i="12"/>
  <c r="E1465" i="12"/>
  <c r="F1464" i="12"/>
  <c r="E1464" i="12"/>
  <c r="F1463" i="12"/>
  <c r="E1463" i="12"/>
  <c r="F1462" i="12"/>
  <c r="E1462" i="12"/>
  <c r="F1461" i="12"/>
  <c r="E1461" i="12"/>
  <c r="F1460" i="12"/>
  <c r="E1460" i="12"/>
  <c r="F1459" i="12"/>
  <c r="E1459" i="12"/>
  <c r="F1458" i="12"/>
  <c r="E1458" i="12"/>
  <c r="F1457" i="12"/>
  <c r="E1457" i="12"/>
  <c r="F1456" i="12"/>
  <c r="E1456" i="12"/>
  <c r="F1455" i="12"/>
  <c r="E1455" i="12"/>
  <c r="F1454" i="12"/>
  <c r="E1454" i="12"/>
  <c r="F1453" i="12"/>
  <c r="E1453" i="12"/>
  <c r="F1452" i="12"/>
  <c r="E1452" i="12"/>
  <c r="F1451" i="12"/>
  <c r="E1451" i="12"/>
  <c r="F1450" i="12"/>
  <c r="E1450" i="12"/>
  <c r="F1449" i="12"/>
  <c r="E1449" i="12"/>
  <c r="F1448" i="12"/>
  <c r="E1448" i="12"/>
  <c r="F1447" i="12"/>
  <c r="E1447" i="12"/>
  <c r="F1446" i="12"/>
  <c r="E1446" i="12"/>
  <c r="F1445" i="12"/>
  <c r="E1445" i="12"/>
  <c r="F1444" i="12"/>
  <c r="E1444" i="12"/>
  <c r="F1443" i="12"/>
  <c r="E1443" i="12"/>
  <c r="F1442" i="12"/>
  <c r="E1442" i="12"/>
  <c r="F1441" i="12"/>
  <c r="E1441" i="12"/>
  <c r="F1440" i="12"/>
  <c r="E1440" i="12"/>
  <c r="F1439" i="12"/>
  <c r="E1439" i="12"/>
  <c r="F1438" i="12"/>
  <c r="E1438" i="12"/>
  <c r="F1437" i="12"/>
  <c r="E1437" i="12"/>
  <c r="F1436" i="12"/>
  <c r="E1436" i="12"/>
  <c r="F1435" i="12"/>
  <c r="E1435" i="12"/>
  <c r="F1434" i="12"/>
  <c r="E1434" i="12"/>
  <c r="F1433" i="12"/>
  <c r="E1433" i="12"/>
  <c r="F1432" i="12"/>
  <c r="E1432" i="12"/>
  <c r="F1431" i="12"/>
  <c r="E1431" i="12"/>
  <c r="F1430" i="12"/>
  <c r="E1430" i="12"/>
  <c r="F1429" i="12"/>
  <c r="E1429" i="12"/>
  <c r="F1428" i="12"/>
  <c r="E1428" i="12"/>
  <c r="F1427" i="12"/>
  <c r="E1427" i="12"/>
  <c r="F1426" i="12"/>
  <c r="E1426" i="12"/>
  <c r="F1425" i="12"/>
  <c r="E1425" i="12"/>
  <c r="F1424" i="12"/>
  <c r="E1424" i="12"/>
  <c r="F1423" i="12"/>
  <c r="E1423" i="12"/>
  <c r="F1422" i="12"/>
  <c r="E1422" i="12"/>
  <c r="F1421" i="12"/>
  <c r="E1421" i="12"/>
  <c r="F1420" i="12"/>
  <c r="E1420" i="12"/>
  <c r="F1419" i="12"/>
  <c r="E1419" i="12"/>
  <c r="F1418" i="12"/>
  <c r="E1418" i="12"/>
  <c r="F1417" i="12"/>
  <c r="E1417" i="12"/>
  <c r="F1416" i="12"/>
  <c r="E1416" i="12"/>
  <c r="F1415" i="12"/>
  <c r="E1415" i="12"/>
  <c r="F1414" i="12"/>
  <c r="E1414" i="12"/>
  <c r="F1413" i="12"/>
  <c r="E1413" i="12"/>
  <c r="F1412" i="12"/>
  <c r="E1412" i="12"/>
  <c r="F1411" i="12"/>
  <c r="E1411" i="12"/>
  <c r="F1410" i="12"/>
  <c r="E1410" i="12"/>
  <c r="F1409" i="12"/>
  <c r="E1409" i="12"/>
  <c r="F1408" i="12"/>
  <c r="E1408" i="12"/>
  <c r="F1407" i="12"/>
  <c r="E1407" i="12"/>
  <c r="F1406" i="12"/>
  <c r="E1406" i="12"/>
  <c r="F1405" i="12"/>
  <c r="E1405" i="12"/>
  <c r="F1404" i="12"/>
  <c r="E1404" i="12"/>
  <c r="F1403" i="12"/>
  <c r="E1403" i="12"/>
  <c r="F1402" i="12"/>
  <c r="E1402" i="12"/>
  <c r="F1401" i="12"/>
  <c r="E1401" i="12"/>
  <c r="F1400" i="12"/>
  <c r="E1400" i="12"/>
  <c r="F1399" i="12"/>
  <c r="E1399" i="12"/>
  <c r="F1398" i="12"/>
  <c r="E1398" i="12"/>
  <c r="F1397" i="12"/>
  <c r="E1397" i="12"/>
  <c r="F1396" i="12"/>
  <c r="E1396" i="12"/>
  <c r="F1395" i="12"/>
  <c r="E1395" i="12"/>
  <c r="F1394" i="12"/>
  <c r="E1394" i="12"/>
  <c r="F1393" i="12"/>
  <c r="E1393" i="12"/>
  <c r="F1392" i="12"/>
  <c r="E1392" i="12"/>
  <c r="F1391" i="12"/>
  <c r="E1391" i="12"/>
  <c r="F1390" i="12"/>
  <c r="E1390" i="12"/>
  <c r="F1389" i="12"/>
  <c r="E1389" i="12"/>
  <c r="F1388" i="12"/>
  <c r="E1388" i="12"/>
  <c r="F1387" i="12"/>
  <c r="E1387" i="12"/>
  <c r="F1386" i="12"/>
  <c r="E1386" i="12"/>
  <c r="F1385" i="12"/>
  <c r="E1385" i="12"/>
  <c r="F1384" i="12"/>
  <c r="E1384" i="12"/>
  <c r="F1383" i="12"/>
  <c r="E1383" i="12"/>
  <c r="F1382" i="12"/>
  <c r="E1382" i="12"/>
  <c r="F1381" i="12"/>
  <c r="E1381" i="12"/>
  <c r="F1380" i="12"/>
  <c r="E1380" i="12"/>
  <c r="F1379" i="12"/>
  <c r="E1379" i="12"/>
  <c r="F1378" i="12"/>
  <c r="E1378" i="12"/>
  <c r="F1377" i="12"/>
  <c r="E1377" i="12"/>
  <c r="F1376" i="12"/>
  <c r="E1376" i="12"/>
  <c r="F1375" i="12"/>
  <c r="E1375" i="12"/>
  <c r="F1374" i="12"/>
  <c r="E1374" i="12"/>
  <c r="F1373" i="12"/>
  <c r="E1373" i="12"/>
  <c r="F1372" i="12"/>
  <c r="E1372" i="12"/>
  <c r="F1371" i="12"/>
  <c r="E1371" i="12"/>
  <c r="F1370" i="12"/>
  <c r="E1370" i="12"/>
  <c r="F1369" i="12"/>
  <c r="E1369" i="12"/>
  <c r="F1368" i="12"/>
  <c r="E1368" i="12"/>
  <c r="F1367" i="12"/>
  <c r="E1367" i="12"/>
  <c r="F1366" i="12"/>
  <c r="E1366" i="12"/>
  <c r="F1365" i="12"/>
  <c r="E1365" i="12"/>
  <c r="F1364" i="12"/>
  <c r="E1364" i="12"/>
  <c r="F1363" i="12"/>
  <c r="E1363" i="12"/>
  <c r="F1362" i="12"/>
  <c r="E1362" i="12"/>
  <c r="F1361" i="12"/>
  <c r="E1361" i="12"/>
  <c r="F1360" i="12"/>
  <c r="E1360" i="12"/>
  <c r="F1359" i="12"/>
  <c r="E1359" i="12"/>
  <c r="F1358" i="12"/>
  <c r="E1358" i="12"/>
  <c r="F1357" i="12"/>
  <c r="E1357" i="12"/>
  <c r="F1356" i="12"/>
  <c r="E1356" i="12"/>
  <c r="F1355" i="12"/>
  <c r="E1355" i="12"/>
  <c r="F1354" i="12"/>
  <c r="E1354" i="12"/>
  <c r="F1353" i="12"/>
  <c r="E1353" i="12"/>
  <c r="F1352" i="12"/>
  <c r="E1352" i="12"/>
  <c r="F1351" i="12"/>
  <c r="E1351" i="12"/>
  <c r="F1350" i="12"/>
  <c r="E1350" i="12"/>
  <c r="F1349" i="12"/>
  <c r="E1349" i="12"/>
  <c r="F1348" i="12"/>
  <c r="E1348" i="12"/>
  <c r="F1347" i="12"/>
  <c r="E1347" i="12"/>
  <c r="F1346" i="12"/>
  <c r="E1346" i="12"/>
  <c r="F1345" i="12"/>
  <c r="E1345" i="12"/>
  <c r="F1344" i="12"/>
  <c r="E1344" i="12"/>
  <c r="F1343" i="12"/>
  <c r="E1343" i="12"/>
  <c r="F1342" i="12"/>
  <c r="E1342" i="12"/>
  <c r="F1341" i="12"/>
  <c r="E1341" i="12"/>
  <c r="F1340" i="12"/>
  <c r="E1340" i="12"/>
  <c r="F1339" i="12"/>
  <c r="E1339" i="12"/>
  <c r="F1338" i="12"/>
  <c r="E1338" i="12"/>
  <c r="F1337" i="12"/>
  <c r="E1337" i="12"/>
  <c r="F1336" i="12"/>
  <c r="E1336" i="12"/>
  <c r="F1335" i="12"/>
  <c r="E1335" i="12"/>
  <c r="F1334" i="12"/>
  <c r="E1334" i="12"/>
  <c r="F1333" i="12"/>
  <c r="E1333" i="12"/>
  <c r="F1332" i="12"/>
  <c r="E1332" i="12"/>
  <c r="F1331" i="12"/>
  <c r="E1331" i="12"/>
  <c r="F1330" i="12"/>
  <c r="E1330" i="12"/>
  <c r="F1329" i="12"/>
  <c r="E1329" i="12"/>
  <c r="F1328" i="12"/>
  <c r="E1328" i="12"/>
  <c r="F1327" i="12"/>
  <c r="E1327" i="12"/>
  <c r="F1326" i="12"/>
  <c r="E1326" i="12"/>
  <c r="F1325" i="12"/>
  <c r="E1325" i="12"/>
  <c r="F1324" i="12"/>
  <c r="E1324" i="12"/>
  <c r="F1323" i="12"/>
  <c r="E1323" i="12"/>
  <c r="F1322" i="12"/>
  <c r="E1322" i="12"/>
  <c r="F1321" i="12"/>
  <c r="E1321" i="12"/>
  <c r="F1320" i="12"/>
  <c r="E1320" i="12"/>
  <c r="F1319" i="12"/>
  <c r="E1319" i="12"/>
  <c r="F1318" i="12"/>
  <c r="E1318" i="12"/>
  <c r="F1317" i="12"/>
  <c r="E1317" i="12"/>
  <c r="F1316" i="12"/>
  <c r="E1316" i="12"/>
  <c r="F1315" i="12"/>
  <c r="E1315" i="12"/>
  <c r="F1314" i="12"/>
  <c r="E1314" i="12"/>
  <c r="F1313" i="12"/>
  <c r="E1313" i="12"/>
  <c r="F1312" i="12"/>
  <c r="E1312" i="12"/>
  <c r="F1311" i="12"/>
  <c r="E1311" i="12"/>
  <c r="F1310" i="12"/>
  <c r="E1310" i="12"/>
  <c r="F1309" i="12"/>
  <c r="E1309" i="12"/>
  <c r="F1308" i="12"/>
  <c r="E1308" i="12"/>
  <c r="F1307" i="12"/>
  <c r="E1307" i="12"/>
  <c r="F1306" i="12"/>
  <c r="E1306" i="12"/>
  <c r="F1305" i="12"/>
  <c r="E1305" i="12"/>
  <c r="F1304" i="12"/>
  <c r="E1304" i="12"/>
  <c r="F1303" i="12"/>
  <c r="E1303" i="12"/>
  <c r="F1302" i="12"/>
  <c r="E1302" i="12"/>
  <c r="F1301" i="12"/>
  <c r="E1301" i="12"/>
  <c r="F1300" i="12"/>
  <c r="E1300" i="12"/>
  <c r="F1299" i="12"/>
  <c r="E1299" i="12"/>
  <c r="F1298" i="12"/>
  <c r="E1298" i="12"/>
  <c r="F1297" i="12"/>
  <c r="E1297" i="12"/>
  <c r="F1296" i="12"/>
  <c r="E1296" i="12"/>
  <c r="F1295" i="12"/>
  <c r="E1295" i="12"/>
  <c r="F1294" i="12"/>
  <c r="E1294" i="12"/>
  <c r="F1293" i="12"/>
  <c r="E1293" i="12"/>
  <c r="F1292" i="12"/>
  <c r="E1292" i="12"/>
  <c r="F1291" i="12"/>
  <c r="E1291" i="12"/>
  <c r="F1290" i="12"/>
  <c r="E1290" i="12"/>
  <c r="F1289" i="12"/>
  <c r="E1289" i="12"/>
  <c r="F1288" i="12"/>
  <c r="E1288" i="12"/>
  <c r="F1287" i="12"/>
  <c r="E1287" i="12"/>
  <c r="F1286" i="12"/>
  <c r="E1286" i="12"/>
  <c r="F1285" i="12"/>
  <c r="E1285" i="12"/>
  <c r="F1284" i="12"/>
  <c r="E1284" i="12"/>
  <c r="F1283" i="12"/>
  <c r="E1283" i="12"/>
  <c r="F1282" i="12"/>
  <c r="E1282" i="12"/>
  <c r="F1281" i="12"/>
  <c r="E1281" i="12"/>
  <c r="F1280" i="12"/>
  <c r="E1280" i="12"/>
  <c r="F1279" i="12"/>
  <c r="E1279" i="12"/>
  <c r="F1278" i="12"/>
  <c r="E1278" i="12"/>
  <c r="F1277" i="12"/>
  <c r="E1277" i="12"/>
  <c r="F1276" i="12"/>
  <c r="E1276" i="12"/>
  <c r="F1275" i="12"/>
  <c r="E1275" i="12"/>
  <c r="F1274" i="12"/>
  <c r="E1274" i="12"/>
  <c r="F1273" i="12"/>
  <c r="E1273" i="12"/>
  <c r="F1272" i="12"/>
  <c r="E1272" i="12"/>
  <c r="F1271" i="12"/>
  <c r="E1271" i="12"/>
  <c r="F1270" i="12"/>
  <c r="E1270" i="12"/>
  <c r="F1269" i="12"/>
  <c r="E1269" i="12"/>
  <c r="F1268" i="12"/>
  <c r="E1268" i="12"/>
  <c r="F1267" i="12"/>
  <c r="E1267" i="12"/>
  <c r="F1266" i="12"/>
  <c r="E1266" i="12"/>
  <c r="F1265" i="12"/>
  <c r="E1265" i="12"/>
  <c r="F1264" i="12"/>
  <c r="E1264" i="12"/>
  <c r="F1263" i="12"/>
  <c r="E1263" i="12"/>
  <c r="F1262" i="12"/>
  <c r="E1262" i="12"/>
  <c r="F1261" i="12"/>
  <c r="E1261" i="12"/>
  <c r="F1260" i="12"/>
  <c r="E1260" i="12"/>
  <c r="F1259" i="12"/>
  <c r="E1259" i="12"/>
  <c r="F1258" i="12"/>
  <c r="E1258" i="12"/>
  <c r="F1257" i="12"/>
  <c r="E1257" i="12"/>
  <c r="F1256" i="12"/>
  <c r="E1256" i="12"/>
  <c r="F1255" i="12"/>
  <c r="E1255" i="12"/>
  <c r="F1254" i="12"/>
  <c r="E1254" i="12"/>
  <c r="F1253" i="12"/>
  <c r="E1253" i="12"/>
  <c r="F1252" i="12"/>
  <c r="E1252" i="12"/>
  <c r="F1251" i="12"/>
  <c r="E1251" i="12"/>
  <c r="F1250" i="12"/>
  <c r="E1250" i="12"/>
  <c r="F1249" i="12"/>
  <c r="E1249" i="12"/>
  <c r="F1248" i="12"/>
  <c r="E1248" i="12"/>
  <c r="F1247" i="12"/>
  <c r="E1247" i="12"/>
  <c r="F1246" i="12"/>
  <c r="E1246" i="12"/>
  <c r="F1245" i="12"/>
  <c r="E1245" i="12"/>
  <c r="F1244" i="12"/>
  <c r="E1244" i="12"/>
  <c r="F1243" i="12"/>
  <c r="E1243" i="12"/>
  <c r="F1242" i="12"/>
  <c r="E1242" i="12"/>
  <c r="F1241" i="12"/>
  <c r="E1241" i="12"/>
  <c r="F1240" i="12"/>
  <c r="E1240" i="12"/>
  <c r="F1239" i="12"/>
  <c r="E1239" i="12"/>
  <c r="F1238" i="12"/>
  <c r="E1238" i="12"/>
  <c r="F1237" i="12"/>
  <c r="E1237" i="12"/>
  <c r="F1236" i="12"/>
  <c r="E1236" i="12"/>
  <c r="F1235" i="12"/>
  <c r="E1235" i="12"/>
  <c r="F1234" i="12"/>
  <c r="E1234" i="12"/>
  <c r="F1233" i="12"/>
  <c r="E1233" i="12"/>
  <c r="F1232" i="12"/>
  <c r="E1232" i="12"/>
  <c r="F1231" i="12"/>
  <c r="E1231" i="12"/>
  <c r="F1230" i="12"/>
  <c r="E1230" i="12"/>
  <c r="F1229" i="12"/>
  <c r="E1229" i="12"/>
  <c r="F1228" i="12"/>
  <c r="E1228" i="12"/>
  <c r="F1227" i="12"/>
  <c r="E1227" i="12"/>
  <c r="F1226" i="12"/>
  <c r="E1226" i="12"/>
  <c r="F1225" i="12"/>
  <c r="E1225" i="12"/>
  <c r="F1224" i="12"/>
  <c r="E1224" i="12"/>
  <c r="F1223" i="12"/>
  <c r="E1223" i="12"/>
  <c r="F1222" i="12"/>
  <c r="E1222" i="12"/>
  <c r="F1221" i="12"/>
  <c r="E1221" i="12"/>
  <c r="F1220" i="12"/>
  <c r="E1220" i="12"/>
  <c r="F1219" i="12"/>
  <c r="E1219" i="12"/>
  <c r="F1218" i="12"/>
  <c r="E1218" i="12"/>
  <c r="F1217" i="12"/>
  <c r="E1217" i="12"/>
  <c r="F1216" i="12"/>
  <c r="E1216" i="12"/>
  <c r="F1215" i="12"/>
  <c r="E1215" i="12"/>
  <c r="F1214" i="12"/>
  <c r="E1214" i="12"/>
  <c r="F1213" i="12"/>
  <c r="E1213" i="12"/>
  <c r="F1212" i="12"/>
  <c r="E1212" i="12"/>
  <c r="F1211" i="12"/>
  <c r="E1211" i="12"/>
  <c r="F1210" i="12"/>
  <c r="E1210" i="12"/>
  <c r="F1209" i="12"/>
  <c r="E1209" i="12"/>
  <c r="F1208" i="12"/>
  <c r="E1208" i="12"/>
  <c r="F1207" i="12"/>
  <c r="E1207" i="12"/>
  <c r="F1206" i="12"/>
  <c r="E1206" i="12"/>
  <c r="F1205" i="12"/>
  <c r="E1205" i="12"/>
  <c r="F1204" i="12"/>
  <c r="E1204" i="12"/>
  <c r="F1203" i="12"/>
  <c r="E1203" i="12"/>
  <c r="F1202" i="12"/>
  <c r="E1202" i="12"/>
  <c r="F1201" i="12"/>
  <c r="E1201" i="12"/>
  <c r="F1200" i="12"/>
  <c r="E1200" i="12"/>
  <c r="F1199" i="12"/>
  <c r="E1199" i="12"/>
  <c r="F1198" i="12"/>
  <c r="E1198" i="12"/>
  <c r="F1197" i="12"/>
  <c r="E1197" i="12"/>
  <c r="F1196" i="12"/>
  <c r="E1196" i="12"/>
  <c r="F1195" i="12"/>
  <c r="E1195" i="12"/>
  <c r="F1194" i="12"/>
  <c r="E1194" i="12"/>
  <c r="F1193" i="12"/>
  <c r="E1193" i="12"/>
  <c r="F1192" i="12"/>
  <c r="E1192" i="12"/>
  <c r="F1191" i="12"/>
  <c r="E1191" i="12"/>
  <c r="F1190" i="12"/>
  <c r="E1190" i="12"/>
  <c r="F1189" i="12"/>
  <c r="E1189" i="12"/>
  <c r="F1188" i="12"/>
  <c r="E1188" i="12"/>
  <c r="F1187" i="12"/>
  <c r="E1187" i="12"/>
  <c r="F1186" i="12"/>
  <c r="E1186" i="12"/>
  <c r="F1185" i="12"/>
  <c r="E1185" i="12"/>
  <c r="F1184" i="12"/>
  <c r="E1184" i="12"/>
  <c r="F1183" i="12"/>
  <c r="E1183" i="12"/>
  <c r="F1182" i="12"/>
  <c r="E1182" i="12"/>
  <c r="F1181" i="12"/>
  <c r="E1181" i="12"/>
  <c r="F1180" i="12"/>
  <c r="E1180" i="12"/>
  <c r="F1179" i="12"/>
  <c r="E1179" i="12"/>
  <c r="F1178" i="12"/>
  <c r="E1178" i="12"/>
  <c r="F1177" i="12"/>
  <c r="E1177" i="12"/>
  <c r="F1176" i="12"/>
  <c r="E1176" i="12"/>
  <c r="F1175" i="12"/>
  <c r="E1175" i="12"/>
  <c r="F1174" i="12"/>
  <c r="E1174" i="12"/>
  <c r="F1173" i="12"/>
  <c r="E1173" i="12"/>
  <c r="F1172" i="12"/>
  <c r="E1172" i="12"/>
  <c r="F1171" i="12"/>
  <c r="E1171" i="12"/>
  <c r="F1170" i="12"/>
  <c r="E1170" i="12"/>
  <c r="F1169" i="12"/>
  <c r="E1169" i="12"/>
  <c r="F1168" i="12"/>
  <c r="E1168" i="12"/>
  <c r="F1167" i="12"/>
  <c r="E1167" i="12"/>
  <c r="F1166" i="12"/>
  <c r="E1166" i="12"/>
  <c r="F1165" i="12"/>
  <c r="E1165" i="12"/>
  <c r="F1164" i="12"/>
  <c r="E1164" i="12"/>
  <c r="F1163" i="12"/>
  <c r="E1163" i="12"/>
  <c r="F1162" i="12"/>
  <c r="E1162" i="12"/>
  <c r="F1161" i="12"/>
  <c r="E1161" i="12"/>
  <c r="F1160" i="12"/>
  <c r="E1160" i="12"/>
  <c r="F1159" i="12"/>
  <c r="E1159" i="12"/>
  <c r="F1158" i="12"/>
  <c r="E1158" i="12"/>
  <c r="F1157" i="12"/>
  <c r="E1157" i="12"/>
  <c r="F1156" i="12"/>
  <c r="E1156" i="12"/>
  <c r="F1155" i="12"/>
  <c r="E1155" i="12"/>
  <c r="F1154" i="12"/>
  <c r="E1154" i="12"/>
  <c r="F1153" i="12"/>
  <c r="E1153" i="12"/>
  <c r="F1152" i="12"/>
  <c r="E1152" i="12"/>
  <c r="F1151" i="12"/>
  <c r="E1151" i="12"/>
  <c r="F1150" i="12"/>
  <c r="E1150" i="12"/>
  <c r="F1149" i="12"/>
  <c r="E1149" i="12"/>
  <c r="F1148" i="12"/>
  <c r="E1148" i="12"/>
  <c r="F1147" i="12"/>
  <c r="E1147" i="12"/>
  <c r="F1146" i="12"/>
  <c r="E1146" i="12"/>
  <c r="F1145" i="12"/>
  <c r="E1145" i="12"/>
  <c r="F1144" i="12"/>
  <c r="E1144" i="12"/>
  <c r="F1143" i="12"/>
  <c r="E1143" i="12"/>
  <c r="F1142" i="12"/>
  <c r="E1142" i="12"/>
  <c r="F1141" i="12"/>
  <c r="E1141" i="12"/>
  <c r="F1140" i="12"/>
  <c r="E1140" i="12"/>
  <c r="F1139" i="12"/>
  <c r="E1139" i="12"/>
  <c r="F1138" i="12"/>
  <c r="E1138" i="12"/>
  <c r="F1137" i="12"/>
  <c r="E1137" i="12"/>
  <c r="F1136" i="12"/>
  <c r="E1136" i="12"/>
  <c r="F1135" i="12"/>
  <c r="E1135" i="12"/>
  <c r="F1134" i="12"/>
  <c r="E1134" i="12"/>
  <c r="F1133" i="12"/>
  <c r="E1133" i="12"/>
  <c r="F1132" i="12"/>
  <c r="E1132" i="12"/>
  <c r="F1131" i="12"/>
  <c r="E1131" i="12"/>
  <c r="F1130" i="12"/>
  <c r="E1130" i="12"/>
  <c r="F1129" i="12"/>
  <c r="E1129" i="12"/>
  <c r="F1128" i="12"/>
  <c r="E1128" i="12"/>
  <c r="F1127" i="12"/>
  <c r="E1127" i="12"/>
  <c r="F1126" i="12"/>
  <c r="E1126" i="12"/>
  <c r="F1125" i="12"/>
  <c r="E1125" i="12"/>
  <c r="F1124" i="12"/>
  <c r="E1124" i="12"/>
  <c r="F1123" i="12"/>
  <c r="E1123" i="12"/>
  <c r="F1122" i="12"/>
  <c r="E1122" i="12"/>
  <c r="F1121" i="12"/>
  <c r="E1121" i="12"/>
  <c r="F1120" i="12"/>
  <c r="E1120" i="12"/>
  <c r="F1119" i="12"/>
  <c r="E1119" i="12"/>
  <c r="F1118" i="12"/>
  <c r="E1118" i="12"/>
  <c r="F1117" i="12"/>
  <c r="E1117" i="12"/>
  <c r="F1116" i="12"/>
  <c r="E1116" i="12"/>
  <c r="F1115" i="12"/>
  <c r="E1115" i="12"/>
  <c r="F1114" i="12"/>
  <c r="E1114" i="12"/>
  <c r="F1113" i="12"/>
  <c r="E1113" i="12"/>
  <c r="F1112" i="12"/>
  <c r="E1112" i="12"/>
  <c r="F1111" i="12"/>
  <c r="E1111" i="12"/>
  <c r="F1110" i="12"/>
  <c r="E1110" i="12"/>
  <c r="F1109" i="12"/>
  <c r="E1109" i="12"/>
  <c r="F1108" i="12"/>
  <c r="E1108" i="12"/>
  <c r="F1107" i="12"/>
  <c r="E1107" i="12"/>
  <c r="F1106" i="12"/>
  <c r="E1106" i="12"/>
  <c r="F1105" i="12"/>
  <c r="E1105" i="12"/>
  <c r="F1104" i="12"/>
  <c r="E1104" i="12"/>
  <c r="F1103" i="12"/>
  <c r="E1103" i="12"/>
  <c r="F1102" i="12"/>
  <c r="E1102" i="12"/>
  <c r="F1101" i="12"/>
  <c r="E1101" i="12"/>
  <c r="F1100" i="12"/>
  <c r="E1100" i="12"/>
  <c r="F1099" i="12"/>
  <c r="E1099" i="12"/>
  <c r="F1098" i="12"/>
  <c r="E1098" i="12"/>
  <c r="F1097" i="12"/>
  <c r="E1097" i="12"/>
  <c r="F1096" i="12"/>
  <c r="E1096" i="12"/>
  <c r="F1095" i="12"/>
  <c r="E1095" i="12"/>
  <c r="F1094" i="12"/>
  <c r="E1094" i="12"/>
  <c r="F1093" i="12"/>
  <c r="E1093" i="12"/>
  <c r="F1092" i="12"/>
  <c r="E1092" i="12"/>
  <c r="F1091" i="12"/>
  <c r="E1091" i="12"/>
  <c r="F1090" i="12"/>
  <c r="E1090" i="12"/>
  <c r="F1089" i="12"/>
  <c r="E1089" i="12"/>
  <c r="F1088" i="12"/>
  <c r="E1088" i="12"/>
  <c r="F1087" i="12"/>
  <c r="E1087" i="12"/>
  <c r="F1086" i="12"/>
  <c r="E1086" i="12"/>
  <c r="F1085" i="12"/>
  <c r="E1085" i="12"/>
  <c r="F1084" i="12"/>
  <c r="E1084" i="12"/>
  <c r="F1083" i="12"/>
  <c r="E1083" i="12"/>
  <c r="F1082" i="12"/>
  <c r="E1082" i="12"/>
  <c r="F1081" i="12"/>
  <c r="E1081" i="12"/>
  <c r="F1080" i="12"/>
  <c r="E1080" i="12"/>
  <c r="F1079" i="12"/>
  <c r="E1079" i="12"/>
  <c r="F1078" i="12"/>
  <c r="E1078" i="12"/>
  <c r="F1077" i="12"/>
  <c r="E1077" i="12"/>
  <c r="F1076" i="12"/>
  <c r="E1076" i="12"/>
  <c r="F1075" i="12"/>
  <c r="E1075" i="12"/>
  <c r="F1074" i="12"/>
  <c r="E1074" i="12"/>
  <c r="F1073" i="12"/>
  <c r="E1073" i="12"/>
  <c r="F1072" i="12"/>
  <c r="E1072" i="12"/>
  <c r="F1071" i="12"/>
  <c r="E1071" i="12"/>
  <c r="F1070" i="12"/>
  <c r="E1070" i="12"/>
  <c r="F1069" i="12"/>
  <c r="E1069" i="12"/>
  <c r="F1068" i="12"/>
  <c r="E1068" i="12"/>
  <c r="F1067" i="12"/>
  <c r="E1067" i="12"/>
  <c r="F1066" i="12"/>
  <c r="E1066" i="12"/>
  <c r="F1065" i="12"/>
  <c r="E1065" i="12"/>
  <c r="F1064" i="12"/>
  <c r="E1064" i="12"/>
  <c r="F1063" i="12"/>
  <c r="E1063" i="12"/>
  <c r="F1062" i="12"/>
  <c r="E1062" i="12"/>
  <c r="F1061" i="12"/>
  <c r="E1061" i="12"/>
  <c r="F1060" i="12"/>
  <c r="E1060" i="12"/>
  <c r="F1059" i="12"/>
  <c r="E1059" i="12"/>
  <c r="F1058" i="12"/>
  <c r="E1058" i="12"/>
  <c r="F1057" i="12"/>
  <c r="E1057" i="12"/>
  <c r="F1056" i="12"/>
  <c r="E1056" i="12"/>
  <c r="F1055" i="12"/>
  <c r="E1055" i="12"/>
  <c r="F1054" i="12"/>
  <c r="E1054" i="12"/>
  <c r="F1053" i="12"/>
  <c r="E1053" i="12"/>
  <c r="F1052" i="12"/>
  <c r="E1052" i="12"/>
  <c r="F1051" i="12"/>
  <c r="E1051" i="12"/>
  <c r="F1050" i="12"/>
  <c r="E1050" i="12"/>
  <c r="F1049" i="12"/>
  <c r="E1049" i="12"/>
  <c r="F1048" i="12"/>
  <c r="E1048" i="12"/>
  <c r="F1047" i="12"/>
  <c r="E1047" i="12"/>
  <c r="F1046" i="12"/>
  <c r="E1046" i="12"/>
  <c r="F1045" i="12"/>
  <c r="E1045" i="12"/>
  <c r="F1044" i="12"/>
  <c r="E1044" i="12"/>
  <c r="F1043" i="12"/>
  <c r="E1043" i="12"/>
  <c r="F1042" i="12"/>
  <c r="E1042" i="12"/>
  <c r="F1041" i="12"/>
  <c r="E1041" i="12"/>
  <c r="F1040" i="12"/>
  <c r="E1040" i="12"/>
  <c r="F1039" i="12"/>
  <c r="E1039" i="12"/>
  <c r="F1038" i="12"/>
  <c r="E1038" i="12"/>
  <c r="F1037" i="12"/>
  <c r="E1037" i="12"/>
  <c r="F1036" i="12"/>
  <c r="E1036" i="12"/>
  <c r="F1035" i="12"/>
  <c r="E1035" i="12"/>
  <c r="F1034" i="12"/>
  <c r="E1034" i="12"/>
  <c r="F1033" i="12"/>
  <c r="E1033" i="12"/>
  <c r="F1032" i="12"/>
  <c r="E1032" i="12"/>
  <c r="F1031" i="12"/>
  <c r="E1031" i="12"/>
  <c r="F1030" i="12"/>
  <c r="E1030" i="12"/>
  <c r="F1029" i="12"/>
  <c r="E1029" i="12"/>
  <c r="F1028" i="12"/>
  <c r="E1028" i="12"/>
  <c r="F1027" i="12"/>
  <c r="E1027" i="12"/>
  <c r="F1026" i="12"/>
  <c r="E1026" i="12"/>
  <c r="F1025" i="12"/>
  <c r="E1025" i="12"/>
  <c r="F1024" i="12"/>
  <c r="E1024" i="12"/>
  <c r="F1023" i="12"/>
  <c r="E1023" i="12"/>
  <c r="F1022" i="12"/>
  <c r="E1022" i="12"/>
  <c r="F1021" i="12"/>
  <c r="E1021" i="12"/>
  <c r="F1020" i="12"/>
  <c r="E1020" i="12"/>
  <c r="F1019" i="12"/>
  <c r="E1019" i="12"/>
  <c r="F1018" i="12"/>
  <c r="E1018" i="12"/>
  <c r="F1017" i="12"/>
  <c r="E1017" i="12"/>
  <c r="F1016" i="12"/>
  <c r="E1016" i="12"/>
  <c r="F1015" i="12"/>
  <c r="E1015" i="12"/>
  <c r="F1014" i="12"/>
  <c r="E1014" i="12"/>
  <c r="F1013" i="12"/>
  <c r="E1013" i="12"/>
  <c r="F1012" i="12"/>
  <c r="E1012" i="12"/>
  <c r="F1011" i="12"/>
  <c r="E1011" i="12"/>
  <c r="F1010" i="12"/>
  <c r="E1010" i="12"/>
  <c r="F1009" i="12"/>
  <c r="E1009" i="12"/>
  <c r="F1008" i="12"/>
  <c r="E1008" i="12"/>
  <c r="F1007" i="12"/>
  <c r="E1007" i="12"/>
  <c r="F1006" i="12"/>
  <c r="E1006" i="12"/>
  <c r="F1005" i="12"/>
  <c r="E1005" i="12"/>
  <c r="F1004" i="12"/>
  <c r="E1004" i="12"/>
  <c r="F1003" i="12"/>
  <c r="E1003" i="12"/>
  <c r="F1002" i="12"/>
  <c r="E1002" i="12"/>
  <c r="F1001" i="12"/>
  <c r="E1001" i="12"/>
  <c r="F1000" i="12"/>
  <c r="E1000" i="12"/>
  <c r="F999" i="12"/>
  <c r="E999" i="12"/>
  <c r="F998" i="12"/>
  <c r="E998" i="12"/>
  <c r="F997" i="12"/>
  <c r="E997" i="12"/>
  <c r="F996" i="12"/>
  <c r="E996" i="12"/>
  <c r="F995" i="12"/>
  <c r="E995" i="12"/>
  <c r="F994" i="12"/>
  <c r="E994" i="12"/>
  <c r="F993" i="12"/>
  <c r="E993" i="12"/>
  <c r="F992" i="12"/>
  <c r="E992" i="12"/>
  <c r="F991" i="12"/>
  <c r="E991" i="12"/>
  <c r="F990" i="12"/>
  <c r="E990" i="12"/>
  <c r="F989" i="12"/>
  <c r="E989" i="12"/>
  <c r="F988" i="12"/>
  <c r="E988" i="12"/>
  <c r="F987" i="12"/>
  <c r="E987" i="12"/>
  <c r="F986" i="12"/>
  <c r="E986" i="12"/>
  <c r="F985" i="12"/>
  <c r="E985" i="12"/>
  <c r="F984" i="12"/>
  <c r="E984" i="12"/>
  <c r="F983" i="12"/>
  <c r="E983" i="12"/>
  <c r="F982" i="12"/>
  <c r="E982" i="12"/>
  <c r="F981" i="12"/>
  <c r="E981" i="12"/>
  <c r="F980" i="12"/>
  <c r="E980" i="12"/>
  <c r="F979" i="12"/>
  <c r="E979" i="12"/>
  <c r="F978" i="12"/>
  <c r="E978" i="12"/>
  <c r="F977" i="12"/>
  <c r="E977" i="12"/>
  <c r="F976" i="12"/>
  <c r="E976" i="12"/>
  <c r="F975" i="12"/>
  <c r="E975" i="12"/>
  <c r="F974" i="12"/>
  <c r="E974" i="12"/>
  <c r="F973" i="12"/>
  <c r="E973" i="12"/>
  <c r="F972" i="12"/>
  <c r="E972" i="12"/>
  <c r="F971" i="12"/>
  <c r="E971" i="12"/>
  <c r="F970" i="12"/>
  <c r="E970" i="12"/>
  <c r="F969" i="12"/>
  <c r="E969" i="12"/>
  <c r="F968" i="12"/>
  <c r="E968" i="12"/>
  <c r="F967" i="12"/>
  <c r="E967" i="12"/>
  <c r="F966" i="12"/>
  <c r="E966" i="12"/>
  <c r="F965" i="12"/>
  <c r="E965" i="12"/>
  <c r="F964" i="12"/>
  <c r="E964" i="12"/>
  <c r="F963" i="12"/>
  <c r="E963" i="12"/>
  <c r="F962" i="12"/>
  <c r="E962" i="12"/>
  <c r="F961" i="12"/>
  <c r="E961" i="12"/>
  <c r="F960" i="12"/>
  <c r="E960" i="12"/>
  <c r="F959" i="12"/>
  <c r="E959" i="12"/>
  <c r="F958" i="12"/>
  <c r="E958" i="12"/>
  <c r="F957" i="12"/>
  <c r="E957" i="12"/>
  <c r="F956" i="12"/>
  <c r="E956" i="12"/>
  <c r="F955" i="12"/>
  <c r="E955" i="12"/>
  <c r="F954" i="12"/>
  <c r="E954" i="12"/>
  <c r="F953" i="12"/>
  <c r="E953" i="12"/>
  <c r="F952" i="12"/>
  <c r="E952" i="12"/>
  <c r="F951" i="12"/>
  <c r="E951" i="12"/>
  <c r="F950" i="12"/>
  <c r="E950" i="12"/>
  <c r="F949" i="12"/>
  <c r="E949" i="12"/>
  <c r="F948" i="12"/>
  <c r="E948" i="12"/>
  <c r="F947" i="12"/>
  <c r="E947" i="12"/>
  <c r="F946" i="12"/>
  <c r="E946" i="12"/>
  <c r="F945" i="12"/>
  <c r="E945" i="12"/>
  <c r="F944" i="12"/>
  <c r="E944" i="12"/>
  <c r="F943" i="12"/>
  <c r="E943" i="12"/>
  <c r="F942" i="12"/>
  <c r="E942" i="12"/>
  <c r="F941" i="12"/>
  <c r="E941" i="12"/>
  <c r="F940" i="12"/>
  <c r="E940" i="12"/>
  <c r="F939" i="12"/>
  <c r="E939" i="12"/>
  <c r="F938" i="12"/>
  <c r="E938" i="12"/>
  <c r="F937" i="12"/>
  <c r="E937" i="12"/>
  <c r="F936" i="12"/>
  <c r="E936" i="12"/>
  <c r="F935" i="12"/>
  <c r="E935" i="12"/>
  <c r="F934" i="12"/>
  <c r="E934" i="12"/>
  <c r="F933" i="12"/>
  <c r="E933" i="12"/>
  <c r="F932" i="12"/>
  <c r="E932" i="12"/>
  <c r="F931" i="12"/>
  <c r="E931" i="12"/>
  <c r="F930" i="12"/>
  <c r="E930" i="12"/>
  <c r="F929" i="12"/>
  <c r="E929" i="12"/>
  <c r="F928" i="12"/>
  <c r="E928" i="12"/>
  <c r="F927" i="12"/>
  <c r="E927" i="12"/>
  <c r="F926" i="12"/>
  <c r="E926" i="12"/>
  <c r="F925" i="12"/>
  <c r="E925" i="12"/>
  <c r="F924" i="12"/>
  <c r="E924" i="12"/>
  <c r="F923" i="12"/>
  <c r="E923" i="12"/>
  <c r="F922" i="12"/>
  <c r="E922" i="12"/>
  <c r="F921" i="12"/>
  <c r="E921" i="12"/>
  <c r="F920" i="12"/>
  <c r="E920" i="12"/>
  <c r="F919" i="12"/>
  <c r="E919" i="12"/>
  <c r="F918" i="12"/>
  <c r="E918" i="12"/>
  <c r="F917" i="12"/>
  <c r="E917" i="12"/>
  <c r="F916" i="12"/>
  <c r="E916" i="12"/>
  <c r="F915" i="12"/>
  <c r="E915" i="12"/>
  <c r="F914" i="12"/>
  <c r="E914" i="12"/>
  <c r="F913" i="12"/>
  <c r="E913" i="12"/>
  <c r="F912" i="12"/>
  <c r="E912" i="12"/>
  <c r="F911" i="12"/>
  <c r="E911" i="12"/>
  <c r="F910" i="12"/>
  <c r="E910" i="12"/>
  <c r="F909" i="12"/>
  <c r="E909" i="12"/>
  <c r="F908" i="12"/>
  <c r="E908" i="12"/>
  <c r="F907" i="12"/>
  <c r="E907" i="12"/>
  <c r="F906" i="12"/>
  <c r="E906" i="12"/>
  <c r="F905" i="12"/>
  <c r="E905" i="12"/>
  <c r="F904" i="12"/>
  <c r="E904" i="12"/>
  <c r="F903" i="12"/>
  <c r="E903" i="12"/>
  <c r="F902" i="12"/>
  <c r="E902" i="12"/>
  <c r="F901" i="12"/>
  <c r="E901" i="12"/>
  <c r="F900" i="12"/>
  <c r="E900" i="12"/>
  <c r="F899" i="12"/>
  <c r="E899" i="12"/>
  <c r="F898" i="12"/>
  <c r="E898" i="12"/>
  <c r="F897" i="12"/>
  <c r="E897" i="12"/>
  <c r="F896" i="12"/>
  <c r="E896" i="12"/>
  <c r="F895" i="12"/>
  <c r="E895" i="12"/>
  <c r="F894" i="12"/>
  <c r="E894" i="12"/>
  <c r="F893" i="12"/>
  <c r="E893" i="12"/>
  <c r="F892" i="12"/>
  <c r="E892" i="12"/>
  <c r="F891" i="12"/>
  <c r="E891" i="12"/>
  <c r="F890" i="12"/>
  <c r="E890" i="12"/>
  <c r="F889" i="12"/>
  <c r="E889" i="12"/>
  <c r="F888" i="12"/>
  <c r="E888" i="12"/>
  <c r="F887" i="12"/>
  <c r="E887" i="12"/>
  <c r="F886" i="12"/>
  <c r="E886" i="12"/>
  <c r="F885" i="12"/>
  <c r="E885" i="12"/>
  <c r="F884" i="12"/>
  <c r="E884" i="12"/>
  <c r="F883" i="12"/>
  <c r="E883" i="12"/>
  <c r="F882" i="12"/>
  <c r="E882" i="12"/>
  <c r="F881" i="12"/>
  <c r="E881" i="12"/>
  <c r="F880" i="12"/>
  <c r="E880" i="12"/>
  <c r="F879" i="12"/>
  <c r="E879" i="12"/>
  <c r="F878" i="12"/>
  <c r="E878" i="12"/>
  <c r="F877" i="12"/>
  <c r="E877" i="12"/>
  <c r="F876" i="12"/>
  <c r="E876" i="12"/>
  <c r="F875" i="12"/>
  <c r="E875" i="12"/>
  <c r="F874" i="12"/>
  <c r="E874" i="12"/>
  <c r="F873" i="12"/>
  <c r="E873" i="12"/>
  <c r="F872" i="12"/>
  <c r="E872" i="12"/>
  <c r="F871" i="12"/>
  <c r="E871" i="12"/>
  <c r="F870" i="12"/>
  <c r="E870" i="12"/>
  <c r="F869" i="12"/>
  <c r="E869" i="12"/>
  <c r="F868" i="12"/>
  <c r="E868" i="12"/>
  <c r="F867" i="12"/>
  <c r="E867" i="12"/>
  <c r="F866" i="12"/>
  <c r="E866" i="12"/>
  <c r="F865" i="12"/>
  <c r="E865" i="12"/>
  <c r="F864" i="12"/>
  <c r="E864" i="12"/>
  <c r="F863" i="12"/>
  <c r="E863" i="12"/>
  <c r="F862" i="12"/>
  <c r="E862" i="12"/>
  <c r="F861" i="12"/>
  <c r="E861" i="12"/>
  <c r="F860" i="12"/>
  <c r="E860" i="12"/>
  <c r="F859" i="12"/>
  <c r="E859" i="12"/>
  <c r="F858" i="12"/>
  <c r="E858" i="12"/>
  <c r="F857" i="12"/>
  <c r="E857" i="12"/>
  <c r="F856" i="12"/>
  <c r="E856" i="12"/>
  <c r="F855" i="12"/>
  <c r="E855" i="12"/>
  <c r="F854" i="12"/>
  <c r="E854" i="12"/>
  <c r="F853" i="12"/>
  <c r="E853" i="12"/>
  <c r="F852" i="12"/>
  <c r="E852" i="12"/>
  <c r="F851" i="12"/>
  <c r="E851" i="12"/>
  <c r="F850" i="12"/>
  <c r="E850" i="12"/>
  <c r="F849" i="12"/>
  <c r="E849" i="12"/>
  <c r="F848" i="12"/>
  <c r="E848" i="12"/>
  <c r="F847" i="12"/>
  <c r="E847" i="12"/>
  <c r="F846" i="12"/>
  <c r="E846" i="12"/>
  <c r="F845" i="12"/>
  <c r="E845" i="12"/>
  <c r="F844" i="12"/>
  <c r="E844" i="12"/>
  <c r="F843" i="12"/>
  <c r="E843" i="12"/>
  <c r="F842" i="12"/>
  <c r="E842" i="12"/>
  <c r="F841" i="12"/>
  <c r="E841" i="12"/>
  <c r="F840" i="12"/>
  <c r="E840" i="12"/>
  <c r="F839" i="12"/>
  <c r="E839" i="12"/>
  <c r="F838" i="12"/>
  <c r="E838" i="12"/>
  <c r="F837" i="12"/>
  <c r="E837" i="12"/>
  <c r="F836" i="12"/>
  <c r="E836" i="12"/>
  <c r="F835" i="12"/>
  <c r="E835" i="12"/>
  <c r="F834" i="12"/>
  <c r="E834" i="12"/>
  <c r="F833" i="12"/>
  <c r="E833" i="12"/>
  <c r="F832" i="12"/>
  <c r="E832" i="12"/>
  <c r="F831" i="12"/>
  <c r="E831" i="12"/>
  <c r="F830" i="12"/>
  <c r="E830" i="12"/>
  <c r="F829" i="12"/>
  <c r="E829" i="12"/>
  <c r="F828" i="12"/>
  <c r="E828" i="12"/>
  <c r="F827" i="12"/>
  <c r="E827" i="12"/>
  <c r="F826" i="12"/>
  <c r="E826" i="12"/>
  <c r="F825" i="12"/>
  <c r="E825" i="12"/>
  <c r="F824" i="12"/>
  <c r="E824" i="12"/>
  <c r="F823" i="12"/>
  <c r="E823" i="12"/>
  <c r="F822" i="12"/>
  <c r="E822" i="12"/>
  <c r="F821" i="12"/>
  <c r="E821" i="12"/>
  <c r="F820" i="12"/>
  <c r="E820" i="12"/>
  <c r="F819" i="12"/>
  <c r="E819" i="12"/>
  <c r="F818" i="12"/>
  <c r="E818" i="12"/>
  <c r="F817" i="12"/>
  <c r="E817" i="12"/>
  <c r="F816" i="12"/>
  <c r="E816" i="12"/>
  <c r="F815" i="12"/>
  <c r="E815" i="12"/>
  <c r="F814" i="12"/>
  <c r="E814" i="12"/>
  <c r="F813" i="12"/>
  <c r="E813" i="12"/>
  <c r="F812" i="12"/>
  <c r="E812" i="12"/>
  <c r="F811" i="12"/>
  <c r="E811" i="12"/>
  <c r="F810" i="12"/>
  <c r="E810" i="12"/>
  <c r="F809" i="12"/>
  <c r="E809" i="12"/>
  <c r="F808" i="12"/>
  <c r="E808" i="12"/>
  <c r="F807" i="12"/>
  <c r="E807" i="12"/>
  <c r="F806" i="12"/>
  <c r="E806" i="12"/>
  <c r="F805" i="12"/>
  <c r="E805" i="12"/>
  <c r="F804" i="12"/>
  <c r="E804" i="12"/>
  <c r="F803" i="12"/>
  <c r="E803" i="12"/>
  <c r="F802" i="12"/>
  <c r="E802" i="12"/>
  <c r="F801" i="12"/>
  <c r="E801" i="12"/>
  <c r="F800" i="12"/>
  <c r="E800" i="12"/>
  <c r="F799" i="12"/>
  <c r="E799" i="12"/>
  <c r="F798" i="12"/>
  <c r="E798" i="12"/>
  <c r="F797" i="12"/>
  <c r="E797" i="12"/>
  <c r="F796" i="12"/>
  <c r="E796" i="12"/>
  <c r="F795" i="12"/>
  <c r="E795" i="12"/>
  <c r="F794" i="12"/>
  <c r="E794" i="12"/>
  <c r="F793" i="12"/>
  <c r="E793" i="12"/>
  <c r="F792" i="12"/>
  <c r="E792" i="12"/>
  <c r="F791" i="12"/>
  <c r="E791" i="12"/>
  <c r="F790" i="12"/>
  <c r="E790" i="12"/>
  <c r="F789" i="12"/>
  <c r="E789" i="12"/>
  <c r="F788" i="12"/>
  <c r="E788" i="12"/>
  <c r="F787" i="12"/>
  <c r="E787" i="12"/>
  <c r="F786" i="12"/>
  <c r="E786" i="12"/>
  <c r="F785" i="12"/>
  <c r="E785" i="12"/>
  <c r="F784" i="12"/>
  <c r="E784" i="12"/>
  <c r="F783" i="12"/>
  <c r="E783" i="12"/>
  <c r="F782" i="12"/>
  <c r="E782" i="12"/>
  <c r="F781" i="12"/>
  <c r="E781" i="12"/>
  <c r="F780" i="12"/>
  <c r="E780" i="12"/>
  <c r="F779" i="12"/>
  <c r="E779" i="12"/>
  <c r="F778" i="12"/>
  <c r="E778" i="12"/>
  <c r="F777" i="12"/>
  <c r="E777" i="12"/>
  <c r="F776" i="12"/>
  <c r="E776" i="12"/>
  <c r="F775" i="12"/>
  <c r="E775" i="12"/>
  <c r="F774" i="12"/>
  <c r="E774" i="12"/>
  <c r="F773" i="12"/>
  <c r="E773" i="12"/>
  <c r="F772" i="12"/>
  <c r="E772" i="12"/>
  <c r="F771" i="12"/>
  <c r="E771" i="12"/>
  <c r="F770" i="12"/>
  <c r="E770" i="12"/>
  <c r="F769" i="12"/>
  <c r="E769" i="12"/>
  <c r="F768" i="12"/>
  <c r="E768" i="12"/>
  <c r="F767" i="12"/>
  <c r="E767" i="12"/>
  <c r="F766" i="12"/>
  <c r="E766" i="12"/>
  <c r="F765" i="12"/>
  <c r="E765" i="12"/>
  <c r="F764" i="12"/>
  <c r="E764" i="12"/>
  <c r="F763" i="12"/>
  <c r="E763" i="12"/>
  <c r="F762" i="12"/>
  <c r="E762" i="12"/>
  <c r="F761" i="12"/>
  <c r="E761" i="12"/>
  <c r="F760" i="12"/>
  <c r="E760" i="12"/>
  <c r="F759" i="12"/>
  <c r="E759" i="12"/>
  <c r="F758" i="12"/>
  <c r="E758" i="12"/>
  <c r="F757" i="12"/>
  <c r="E757" i="12"/>
  <c r="F756" i="12"/>
  <c r="E756" i="12"/>
  <c r="F755" i="12"/>
  <c r="E755" i="12"/>
  <c r="F754" i="12"/>
  <c r="E754" i="12"/>
  <c r="F753" i="12"/>
  <c r="E753" i="12"/>
  <c r="F752" i="12"/>
  <c r="E752" i="12"/>
  <c r="F751" i="12"/>
  <c r="E751" i="12"/>
  <c r="F750" i="12"/>
  <c r="E750" i="12"/>
  <c r="F749" i="12"/>
  <c r="E749" i="12"/>
  <c r="F748" i="12"/>
  <c r="E748" i="12"/>
  <c r="F747" i="12"/>
  <c r="E747" i="12"/>
  <c r="F746" i="12"/>
  <c r="E746" i="12"/>
  <c r="F745" i="12"/>
  <c r="E745" i="12"/>
  <c r="F744" i="12"/>
  <c r="E744" i="12"/>
  <c r="F743" i="12"/>
  <c r="E743" i="12"/>
  <c r="F742" i="12"/>
  <c r="E742" i="12"/>
  <c r="F741" i="12"/>
  <c r="E741" i="12"/>
  <c r="F740" i="12"/>
  <c r="E740" i="12"/>
  <c r="F739" i="12"/>
  <c r="E739" i="12"/>
  <c r="F738" i="12"/>
  <c r="E738" i="12"/>
  <c r="F737" i="12"/>
  <c r="E737" i="12"/>
  <c r="F736" i="12"/>
  <c r="E736" i="12"/>
  <c r="F735" i="12"/>
  <c r="E735" i="12"/>
  <c r="F734" i="12"/>
  <c r="E734" i="12"/>
  <c r="F733" i="12"/>
  <c r="E733" i="12"/>
  <c r="F732" i="12"/>
  <c r="E732" i="12"/>
  <c r="F731" i="12"/>
  <c r="E731" i="12"/>
  <c r="F730" i="12"/>
  <c r="E730" i="12"/>
  <c r="F729" i="12"/>
  <c r="E729" i="12"/>
  <c r="F728" i="12"/>
  <c r="E728" i="12"/>
  <c r="F727" i="12"/>
  <c r="E727" i="12"/>
  <c r="F726" i="12"/>
  <c r="E726" i="12"/>
  <c r="F725" i="12"/>
  <c r="E725" i="12"/>
  <c r="F724" i="12"/>
  <c r="E724" i="12"/>
  <c r="F723" i="12"/>
  <c r="E723" i="12"/>
  <c r="F722" i="12"/>
  <c r="E722" i="12"/>
  <c r="F721" i="12"/>
  <c r="E721" i="12"/>
  <c r="F720" i="12"/>
  <c r="E720" i="12"/>
  <c r="F719" i="12"/>
  <c r="E719" i="12"/>
  <c r="F718" i="12"/>
  <c r="E718" i="12"/>
  <c r="F717" i="12"/>
  <c r="E717" i="12"/>
  <c r="F716" i="12"/>
  <c r="E716" i="12"/>
  <c r="F715" i="12"/>
  <c r="E715" i="12"/>
  <c r="F714" i="12"/>
  <c r="E714" i="12"/>
  <c r="F713" i="12"/>
  <c r="E713" i="12"/>
  <c r="F712" i="12"/>
  <c r="E712" i="12"/>
  <c r="F711" i="12"/>
  <c r="E711" i="12"/>
  <c r="F710" i="12"/>
  <c r="E710" i="12"/>
  <c r="F709" i="12"/>
  <c r="E709" i="12"/>
  <c r="F708" i="12"/>
  <c r="E708" i="12"/>
  <c r="F707" i="12"/>
  <c r="E707" i="12"/>
  <c r="F706" i="12"/>
  <c r="E706" i="12"/>
  <c r="F705" i="12"/>
  <c r="E705" i="12"/>
  <c r="F704" i="12"/>
  <c r="E704" i="12"/>
  <c r="F703" i="12"/>
  <c r="E703" i="12"/>
  <c r="F702" i="12"/>
  <c r="E702" i="12"/>
  <c r="F701" i="12"/>
  <c r="E701" i="12"/>
  <c r="F700" i="12"/>
  <c r="E700" i="12"/>
  <c r="F699" i="12"/>
  <c r="E699" i="12"/>
  <c r="F698" i="12"/>
  <c r="E698" i="12"/>
  <c r="F697" i="12"/>
  <c r="E697" i="12"/>
  <c r="F696" i="12"/>
  <c r="E696" i="12"/>
  <c r="F695" i="12"/>
  <c r="E695" i="12"/>
  <c r="F694" i="12"/>
  <c r="E694" i="12"/>
  <c r="F693" i="12"/>
  <c r="E693" i="12"/>
  <c r="F692" i="12"/>
  <c r="E692" i="12"/>
  <c r="F691" i="12"/>
  <c r="E691" i="12"/>
  <c r="F690" i="12"/>
  <c r="E690" i="12"/>
  <c r="F689" i="12"/>
  <c r="E689" i="12"/>
  <c r="F688" i="12"/>
  <c r="E688" i="12"/>
  <c r="F687" i="12"/>
  <c r="E687" i="12"/>
  <c r="F686" i="12"/>
  <c r="E686" i="12"/>
  <c r="F685" i="12"/>
  <c r="E685" i="12"/>
  <c r="F684" i="12"/>
  <c r="E684" i="12"/>
  <c r="F683" i="12"/>
  <c r="E683" i="12"/>
  <c r="F682" i="12"/>
  <c r="E682" i="12"/>
  <c r="F681" i="12"/>
  <c r="E681" i="12"/>
  <c r="F680" i="12"/>
  <c r="E680" i="12"/>
  <c r="F679" i="12"/>
  <c r="E679" i="12"/>
  <c r="F678" i="12"/>
  <c r="E678" i="12"/>
  <c r="F677" i="12"/>
  <c r="E677" i="12"/>
  <c r="F676" i="12"/>
  <c r="E676" i="12"/>
  <c r="F675" i="12"/>
  <c r="E675" i="12"/>
  <c r="F674" i="12"/>
  <c r="E674" i="12"/>
  <c r="F673" i="12"/>
  <c r="E673" i="12"/>
  <c r="F672" i="12"/>
  <c r="E672" i="12"/>
  <c r="F671" i="12"/>
  <c r="E671" i="12"/>
  <c r="F670" i="12"/>
  <c r="E670" i="12"/>
  <c r="F669" i="12"/>
  <c r="E669" i="12"/>
  <c r="F668" i="12"/>
  <c r="E668" i="12"/>
  <c r="F667" i="12"/>
  <c r="E667" i="12"/>
  <c r="F666" i="12"/>
  <c r="E666" i="12"/>
  <c r="F665" i="12"/>
  <c r="E665" i="12"/>
  <c r="F664" i="12"/>
  <c r="E664" i="12"/>
  <c r="F663" i="12"/>
  <c r="E663" i="12"/>
  <c r="F662" i="12"/>
  <c r="E662" i="12"/>
  <c r="F661" i="12"/>
  <c r="E661" i="12"/>
  <c r="F660" i="12"/>
  <c r="E660" i="12"/>
  <c r="F659" i="12"/>
  <c r="E659" i="12"/>
  <c r="F658" i="12"/>
  <c r="E658" i="12"/>
  <c r="F657" i="12"/>
  <c r="E657" i="12"/>
  <c r="F656" i="12"/>
  <c r="E656" i="12"/>
  <c r="F655" i="12"/>
  <c r="E655" i="12"/>
  <c r="F654" i="12"/>
  <c r="E654" i="12"/>
  <c r="F653" i="12"/>
  <c r="E653" i="12"/>
  <c r="F652" i="12"/>
  <c r="E652" i="12"/>
  <c r="F651" i="12"/>
  <c r="E651" i="12"/>
  <c r="F650" i="12"/>
  <c r="E650" i="12"/>
  <c r="F649" i="12"/>
  <c r="E649" i="12"/>
  <c r="F648" i="12"/>
  <c r="E648" i="12"/>
  <c r="F647" i="12"/>
  <c r="E647" i="12"/>
  <c r="F646" i="12"/>
  <c r="E646" i="12"/>
  <c r="F645" i="12"/>
  <c r="E645" i="12"/>
  <c r="F644" i="12"/>
  <c r="E644" i="12"/>
  <c r="F643" i="12"/>
  <c r="E643" i="12"/>
  <c r="F642" i="12"/>
  <c r="E642" i="12"/>
  <c r="F641" i="12"/>
  <c r="E641" i="12"/>
  <c r="F640" i="12"/>
  <c r="E640" i="12"/>
  <c r="F639" i="12"/>
  <c r="E639" i="12"/>
  <c r="F638" i="12"/>
  <c r="E638" i="12"/>
  <c r="F637" i="12"/>
  <c r="E637" i="12"/>
  <c r="F636" i="12"/>
  <c r="E636" i="12"/>
  <c r="F635" i="12"/>
  <c r="E635" i="12"/>
  <c r="F634" i="12"/>
  <c r="E634" i="12"/>
  <c r="F633" i="12"/>
  <c r="E633" i="12"/>
  <c r="F632" i="12"/>
  <c r="E632" i="12"/>
  <c r="F631" i="12"/>
  <c r="E631" i="12"/>
  <c r="F630" i="12"/>
  <c r="E630" i="12"/>
  <c r="F629" i="12"/>
  <c r="E629" i="12"/>
  <c r="F628" i="12"/>
  <c r="E628" i="12"/>
  <c r="F627" i="12"/>
  <c r="E627" i="12"/>
  <c r="F626" i="12"/>
  <c r="E626" i="12"/>
  <c r="F625" i="12"/>
  <c r="E625" i="12"/>
  <c r="F624" i="12"/>
  <c r="E624" i="12"/>
  <c r="F623" i="12"/>
  <c r="E623" i="12"/>
  <c r="F622" i="12"/>
  <c r="E622" i="12"/>
  <c r="F621" i="12"/>
  <c r="E621" i="12"/>
  <c r="F620" i="12"/>
  <c r="E620" i="12"/>
  <c r="F619" i="12"/>
  <c r="E619" i="12"/>
  <c r="F618" i="12"/>
  <c r="E618" i="12"/>
  <c r="F617" i="12"/>
  <c r="E617" i="12"/>
  <c r="F616" i="12"/>
  <c r="E616" i="12"/>
  <c r="F615" i="12"/>
  <c r="E615" i="12"/>
  <c r="F614" i="12"/>
  <c r="E614" i="12"/>
  <c r="F613" i="12"/>
  <c r="E613" i="12"/>
  <c r="F612" i="12"/>
  <c r="E612" i="12"/>
  <c r="F611" i="12"/>
  <c r="E611" i="12"/>
  <c r="F610" i="12"/>
  <c r="E610" i="12"/>
  <c r="F609" i="12"/>
  <c r="E609" i="12"/>
  <c r="F608" i="12"/>
  <c r="E608" i="12"/>
  <c r="F607" i="12"/>
  <c r="E607" i="12"/>
  <c r="F606" i="12"/>
  <c r="E606" i="12"/>
  <c r="F605" i="12"/>
  <c r="E605" i="12"/>
  <c r="F604" i="12"/>
  <c r="E604" i="12"/>
  <c r="F603" i="12"/>
  <c r="E603" i="12"/>
  <c r="F602" i="12"/>
  <c r="E602" i="12"/>
  <c r="F601" i="12"/>
  <c r="E601" i="12"/>
  <c r="F600" i="12"/>
  <c r="E600" i="12"/>
  <c r="F599" i="12"/>
  <c r="E599" i="12"/>
  <c r="F598" i="12"/>
  <c r="E598" i="12"/>
  <c r="F597" i="12"/>
  <c r="E597" i="12"/>
  <c r="F596" i="12"/>
  <c r="E596" i="12"/>
  <c r="F595" i="12"/>
  <c r="E595" i="12"/>
  <c r="F594" i="12"/>
  <c r="E594" i="12"/>
  <c r="F593" i="12"/>
  <c r="E593" i="12"/>
  <c r="F592" i="12"/>
  <c r="E592" i="12"/>
  <c r="F591" i="12"/>
  <c r="E591" i="12"/>
  <c r="F590" i="12"/>
  <c r="E590" i="12"/>
  <c r="F589" i="12"/>
  <c r="E589" i="12"/>
  <c r="F588" i="12"/>
  <c r="E588" i="12"/>
  <c r="F587" i="12"/>
  <c r="E587" i="12"/>
  <c r="F586" i="12"/>
  <c r="E586" i="12"/>
  <c r="F585" i="12"/>
  <c r="E585" i="12"/>
  <c r="F584" i="12"/>
  <c r="E584" i="12"/>
  <c r="F583" i="12"/>
  <c r="E583" i="12"/>
  <c r="F582" i="12"/>
  <c r="E582" i="12"/>
  <c r="F581" i="12"/>
  <c r="E581" i="12"/>
  <c r="F580" i="12"/>
  <c r="E580" i="12"/>
  <c r="F579" i="12"/>
  <c r="E579" i="12"/>
  <c r="F578" i="12"/>
  <c r="E578" i="12"/>
  <c r="F577" i="12"/>
  <c r="E577" i="12"/>
  <c r="F576" i="12"/>
  <c r="E576" i="12"/>
  <c r="F575" i="12"/>
  <c r="E575" i="12"/>
  <c r="F574" i="12"/>
  <c r="E574" i="12"/>
  <c r="F573" i="12"/>
  <c r="E573" i="12"/>
  <c r="G29" i="18" s="1"/>
  <c r="H29" i="18" s="1"/>
  <c r="F572" i="12"/>
  <c r="E572" i="12"/>
  <c r="F571" i="12"/>
  <c r="E571" i="12"/>
  <c r="F570" i="12"/>
  <c r="E570" i="12"/>
  <c r="F569" i="12"/>
  <c r="E569" i="12"/>
  <c r="F568" i="12"/>
  <c r="E568" i="12"/>
  <c r="F567" i="12"/>
  <c r="E567" i="12"/>
  <c r="G26" i="18" s="1"/>
  <c r="H26" i="18" s="1"/>
  <c r="F566" i="12"/>
  <c r="E566" i="12"/>
  <c r="G25" i="18" s="1"/>
  <c r="H25" i="18" s="1"/>
  <c r="F565" i="12"/>
  <c r="E565" i="12"/>
  <c r="F564" i="12"/>
  <c r="E564" i="12"/>
  <c r="F563" i="12"/>
  <c r="E563" i="12"/>
  <c r="F562" i="12"/>
  <c r="E562" i="12"/>
  <c r="F561" i="12"/>
  <c r="E561" i="12"/>
  <c r="F560" i="12"/>
  <c r="E560" i="12"/>
  <c r="F559" i="12"/>
  <c r="E559" i="12"/>
  <c r="F558" i="12"/>
  <c r="E558" i="12"/>
  <c r="F557" i="12"/>
  <c r="E557" i="12"/>
  <c r="F556" i="12"/>
  <c r="E556" i="12"/>
  <c r="F555" i="12"/>
  <c r="E555" i="12"/>
  <c r="F554" i="12"/>
  <c r="E554" i="12"/>
  <c r="F553" i="12"/>
  <c r="E553" i="12"/>
  <c r="F552" i="12"/>
  <c r="E552" i="12"/>
  <c r="F551" i="12"/>
  <c r="E551" i="12"/>
  <c r="F550" i="12"/>
  <c r="E550" i="12"/>
  <c r="F549" i="12"/>
  <c r="E549" i="12"/>
  <c r="F548" i="12"/>
  <c r="E548" i="12"/>
  <c r="F547" i="12"/>
  <c r="E547" i="12"/>
  <c r="F546" i="12"/>
  <c r="E546" i="12"/>
  <c r="F545" i="12"/>
  <c r="E545" i="12"/>
  <c r="F544" i="12"/>
  <c r="E544" i="12"/>
  <c r="F543" i="12"/>
  <c r="E543" i="12"/>
  <c r="F542" i="12"/>
  <c r="E542" i="12"/>
  <c r="F541" i="12"/>
  <c r="E541" i="12"/>
  <c r="F540" i="12"/>
  <c r="E540" i="12"/>
  <c r="F539" i="12"/>
  <c r="E539" i="12"/>
  <c r="F538" i="12"/>
  <c r="E538" i="12"/>
  <c r="F537" i="12"/>
  <c r="E537" i="12"/>
  <c r="F536" i="12"/>
  <c r="E536" i="12"/>
  <c r="F535" i="12"/>
  <c r="E535" i="12"/>
  <c r="F534" i="12"/>
  <c r="E534" i="12"/>
  <c r="F533" i="12"/>
  <c r="E533" i="12"/>
  <c r="F532" i="12"/>
  <c r="E532" i="12"/>
  <c r="F531" i="12"/>
  <c r="E531" i="12"/>
  <c r="F530" i="12"/>
  <c r="E530" i="12"/>
  <c r="F529" i="12"/>
  <c r="E529" i="12"/>
  <c r="F528" i="12"/>
  <c r="E528" i="12"/>
  <c r="F527" i="12"/>
  <c r="E527" i="12"/>
  <c r="F526" i="12"/>
  <c r="E526" i="12"/>
  <c r="F525" i="12"/>
  <c r="E525" i="12"/>
  <c r="F524" i="12"/>
  <c r="E524" i="12"/>
  <c r="F523" i="12"/>
  <c r="E523" i="12"/>
  <c r="F522" i="12"/>
  <c r="E522" i="12"/>
  <c r="F521" i="12"/>
  <c r="E521" i="12"/>
  <c r="F520" i="12"/>
  <c r="E520" i="12"/>
  <c r="F519" i="12"/>
  <c r="E519" i="12"/>
  <c r="F518" i="12"/>
  <c r="E518" i="12"/>
  <c r="F517" i="12"/>
  <c r="E517" i="12"/>
  <c r="F516" i="12"/>
  <c r="E516" i="12"/>
  <c r="F515" i="12"/>
  <c r="E515" i="12"/>
  <c r="F514" i="12"/>
  <c r="E514" i="12"/>
  <c r="F513" i="12"/>
  <c r="E513" i="12"/>
  <c r="F512" i="12"/>
  <c r="E512" i="12"/>
  <c r="F511" i="12"/>
  <c r="E511" i="12"/>
  <c r="F510" i="12"/>
  <c r="E510" i="12"/>
  <c r="F509" i="12"/>
  <c r="E509" i="12"/>
  <c r="F508" i="12"/>
  <c r="E508" i="12"/>
  <c r="F507" i="12"/>
  <c r="E507" i="12"/>
  <c r="F506" i="12"/>
  <c r="E506" i="12"/>
  <c r="F505" i="12"/>
  <c r="E505" i="12"/>
  <c r="F504" i="12"/>
  <c r="E504" i="12"/>
  <c r="F503" i="12"/>
  <c r="E503" i="12"/>
  <c r="F502" i="12"/>
  <c r="E502" i="12"/>
  <c r="F501" i="12"/>
  <c r="E501" i="12"/>
  <c r="F500" i="12"/>
  <c r="E500" i="12"/>
  <c r="F499" i="12"/>
  <c r="E499" i="12"/>
  <c r="F498" i="12"/>
  <c r="E498" i="12"/>
  <c r="F497" i="12"/>
  <c r="E497" i="12"/>
  <c r="F496" i="12"/>
  <c r="E496" i="12"/>
  <c r="F495" i="12"/>
  <c r="E495" i="12"/>
  <c r="F494" i="12"/>
  <c r="E494" i="12"/>
  <c r="F493" i="12"/>
  <c r="E493" i="12"/>
  <c r="F492" i="12"/>
  <c r="E492" i="12"/>
  <c r="F491" i="12"/>
  <c r="E491" i="12"/>
  <c r="F490" i="12"/>
  <c r="E490" i="12"/>
  <c r="F489" i="12"/>
  <c r="E489" i="12"/>
  <c r="F488" i="12"/>
  <c r="E488" i="12"/>
  <c r="F487" i="12"/>
  <c r="E487" i="12"/>
  <c r="F486" i="12"/>
  <c r="E486" i="12"/>
  <c r="F485" i="12"/>
  <c r="E485" i="12"/>
  <c r="G19" i="17" s="1"/>
  <c r="H19" i="17" s="1"/>
  <c r="F484" i="12"/>
  <c r="E484" i="12"/>
  <c r="F483" i="12"/>
  <c r="E483" i="12"/>
  <c r="F482" i="12"/>
  <c r="E482" i="12"/>
  <c r="F481" i="12"/>
  <c r="E481" i="12"/>
  <c r="F480" i="12"/>
  <c r="E480" i="12"/>
  <c r="F479" i="12"/>
  <c r="E479" i="12"/>
  <c r="F478" i="12"/>
  <c r="E478" i="12"/>
  <c r="F477" i="12"/>
  <c r="E477" i="12"/>
  <c r="F476" i="12"/>
  <c r="E476" i="12"/>
  <c r="F475" i="12"/>
  <c r="E475" i="12"/>
  <c r="F474" i="12"/>
  <c r="E474" i="12"/>
  <c r="F473" i="12"/>
  <c r="E473" i="12"/>
  <c r="F472" i="12"/>
  <c r="E472" i="12"/>
  <c r="F471" i="12"/>
  <c r="E471" i="12"/>
  <c r="F470" i="12"/>
  <c r="E470" i="12"/>
  <c r="F469" i="12"/>
  <c r="E469" i="12"/>
  <c r="F468" i="12"/>
  <c r="E468" i="12"/>
  <c r="F467" i="12"/>
  <c r="E467" i="12"/>
  <c r="F466" i="12"/>
  <c r="E466" i="12"/>
  <c r="F465" i="12"/>
  <c r="E465" i="12"/>
  <c r="F464" i="12"/>
  <c r="E464" i="12"/>
  <c r="F463" i="12"/>
  <c r="E463" i="12"/>
  <c r="F462" i="12"/>
  <c r="E462" i="12"/>
  <c r="F461" i="12"/>
  <c r="E461" i="12"/>
  <c r="F460" i="12"/>
  <c r="E460" i="12"/>
  <c r="F459" i="12"/>
  <c r="E459" i="12"/>
  <c r="F458" i="12"/>
  <c r="E458" i="12"/>
  <c r="F457" i="12"/>
  <c r="E457" i="12"/>
  <c r="F456" i="12"/>
  <c r="E456" i="12"/>
  <c r="F455" i="12"/>
  <c r="E455" i="12"/>
  <c r="F454" i="12"/>
  <c r="E454" i="12"/>
  <c r="F453" i="12"/>
  <c r="E453" i="12"/>
  <c r="F452" i="12"/>
  <c r="E452" i="12"/>
  <c r="G18" i="13" s="1"/>
  <c r="H18" i="13" s="1"/>
  <c r="F451" i="12"/>
  <c r="E451" i="12"/>
  <c r="F450" i="12"/>
  <c r="E450" i="12"/>
  <c r="F449" i="12"/>
  <c r="E449" i="12"/>
  <c r="F448" i="12"/>
  <c r="E448" i="12"/>
  <c r="F447" i="12"/>
  <c r="E447" i="12"/>
  <c r="F446" i="12"/>
  <c r="E446" i="12"/>
  <c r="F445" i="12"/>
  <c r="E445" i="12"/>
  <c r="F444" i="12"/>
  <c r="E444" i="12"/>
  <c r="F443" i="12"/>
  <c r="E443" i="12"/>
  <c r="F442" i="12"/>
  <c r="E442" i="12"/>
  <c r="F441" i="12"/>
  <c r="E441" i="12"/>
  <c r="F440" i="12"/>
  <c r="E440" i="12"/>
  <c r="F439" i="12"/>
  <c r="E439" i="12"/>
  <c r="F438" i="12"/>
  <c r="E438" i="12"/>
  <c r="F437" i="12"/>
  <c r="E437" i="12"/>
  <c r="F436" i="12"/>
  <c r="E436" i="12"/>
  <c r="F435" i="12"/>
  <c r="E435" i="12"/>
  <c r="F434" i="12"/>
  <c r="E434" i="12"/>
  <c r="F433" i="12"/>
  <c r="E433" i="12"/>
  <c r="F432" i="12"/>
  <c r="E432" i="12"/>
  <c r="F431" i="12"/>
  <c r="E431" i="12"/>
  <c r="F430" i="12"/>
  <c r="E430" i="12"/>
  <c r="F429" i="12"/>
  <c r="E429" i="12"/>
  <c r="F428" i="12"/>
  <c r="E428" i="12"/>
  <c r="G28" i="18" s="1"/>
  <c r="H28" i="18" s="1"/>
  <c r="F427" i="12"/>
  <c r="E427" i="12"/>
  <c r="F426" i="12"/>
  <c r="E426" i="12"/>
  <c r="F425" i="12"/>
  <c r="E425" i="12"/>
  <c r="F424" i="12"/>
  <c r="E424" i="12"/>
  <c r="F423" i="12"/>
  <c r="E423" i="12"/>
  <c r="G27" i="18" s="1"/>
  <c r="H27" i="18" s="1"/>
  <c r="F422" i="12"/>
  <c r="E422" i="12"/>
  <c r="G24" i="18" s="1"/>
  <c r="H24" i="18" s="1"/>
  <c r="F421" i="12"/>
  <c r="E421" i="12"/>
  <c r="F420" i="12"/>
  <c r="E420" i="12"/>
  <c r="F419" i="12"/>
  <c r="E419" i="12"/>
  <c r="F418" i="12"/>
  <c r="E418" i="12"/>
  <c r="F417" i="12"/>
  <c r="E417" i="12"/>
  <c r="F416" i="12"/>
  <c r="E416" i="12"/>
  <c r="F415" i="12"/>
  <c r="E415" i="12"/>
  <c r="F414" i="12"/>
  <c r="E414" i="12"/>
  <c r="F413" i="12"/>
  <c r="E413" i="12"/>
  <c r="F412" i="12"/>
  <c r="E412" i="12"/>
  <c r="F411" i="12"/>
  <c r="E411" i="12"/>
  <c r="F410" i="12"/>
  <c r="E410" i="12"/>
  <c r="F409" i="12"/>
  <c r="E409" i="12"/>
  <c r="F408" i="12"/>
  <c r="E408" i="12"/>
  <c r="F407" i="12"/>
  <c r="E407" i="12"/>
  <c r="F406" i="12"/>
  <c r="E406" i="12"/>
  <c r="F405" i="12"/>
  <c r="E405" i="12"/>
  <c r="F404" i="12"/>
  <c r="E404" i="12"/>
  <c r="F403" i="12"/>
  <c r="E403" i="12"/>
  <c r="F402" i="12"/>
  <c r="E402" i="12"/>
  <c r="F401" i="12"/>
  <c r="E401" i="12"/>
  <c r="F400" i="12"/>
  <c r="E400" i="12"/>
  <c r="F399" i="12"/>
  <c r="E399" i="12"/>
  <c r="F398" i="12"/>
  <c r="E398" i="12"/>
  <c r="F397" i="12"/>
  <c r="E397" i="12"/>
  <c r="F396" i="12"/>
  <c r="E396" i="12"/>
  <c r="F395" i="12"/>
  <c r="E395" i="12"/>
  <c r="F394" i="12"/>
  <c r="E394" i="12"/>
  <c r="F393" i="12"/>
  <c r="E393" i="12"/>
  <c r="F392" i="12"/>
  <c r="E392" i="12"/>
  <c r="F391" i="12"/>
  <c r="E391" i="12"/>
  <c r="F390" i="12"/>
  <c r="E390" i="12"/>
  <c r="F389" i="12"/>
  <c r="E389" i="12"/>
  <c r="F388" i="12"/>
  <c r="E388" i="12"/>
  <c r="F387" i="12"/>
  <c r="E387" i="12"/>
  <c r="F386" i="12"/>
  <c r="E386" i="12"/>
  <c r="F385" i="12"/>
  <c r="E385" i="12"/>
  <c r="F384" i="12"/>
  <c r="E384" i="12"/>
  <c r="F383" i="12"/>
  <c r="E383" i="12"/>
  <c r="F382" i="12"/>
  <c r="E382" i="12"/>
  <c r="F381" i="12"/>
  <c r="E381" i="12"/>
  <c r="F380" i="12"/>
  <c r="E380" i="12"/>
  <c r="F379" i="12"/>
  <c r="E379" i="12"/>
  <c r="F378" i="12"/>
  <c r="E378" i="12"/>
  <c r="F377" i="12"/>
  <c r="E377" i="12"/>
  <c r="F376" i="12"/>
  <c r="E376" i="12"/>
  <c r="F375" i="12"/>
  <c r="E375" i="12"/>
  <c r="F374" i="12"/>
  <c r="E374" i="12"/>
  <c r="F373" i="12"/>
  <c r="E373" i="12"/>
  <c r="F372" i="12"/>
  <c r="E372" i="12"/>
  <c r="F371" i="12"/>
  <c r="E371" i="12"/>
  <c r="F370" i="12"/>
  <c r="E370" i="12"/>
  <c r="F369" i="12"/>
  <c r="E369" i="12"/>
  <c r="F368" i="12"/>
  <c r="E368" i="12"/>
  <c r="F367" i="12"/>
  <c r="E367" i="12"/>
  <c r="F366" i="12"/>
  <c r="E366" i="12"/>
  <c r="F365" i="12"/>
  <c r="E365" i="12"/>
  <c r="F364" i="12"/>
  <c r="E364" i="12"/>
  <c r="F363" i="12"/>
  <c r="E363" i="12"/>
  <c r="F362" i="12"/>
  <c r="E362" i="12"/>
  <c r="F361" i="12"/>
  <c r="E361" i="12"/>
  <c r="F360" i="12"/>
  <c r="E360" i="12"/>
  <c r="F359" i="12"/>
  <c r="E359" i="12"/>
  <c r="F358" i="12"/>
  <c r="E358" i="12"/>
  <c r="F357" i="12"/>
  <c r="E357" i="12"/>
  <c r="F356" i="12"/>
  <c r="E356" i="12"/>
  <c r="F355" i="12"/>
  <c r="E355" i="12"/>
  <c r="F354" i="12"/>
  <c r="E354" i="12"/>
  <c r="F353" i="12"/>
  <c r="E353" i="12"/>
  <c r="F352" i="12"/>
  <c r="E352" i="12"/>
  <c r="F351" i="12"/>
  <c r="E351" i="12"/>
  <c r="F350" i="12"/>
  <c r="E350" i="12"/>
  <c r="F349" i="12"/>
  <c r="E349" i="12"/>
  <c r="F348" i="12"/>
  <c r="E348" i="12"/>
  <c r="F347" i="12"/>
  <c r="E347" i="12"/>
  <c r="F346" i="12"/>
  <c r="E346" i="12"/>
  <c r="F345" i="12"/>
  <c r="E345" i="12"/>
  <c r="F344" i="12"/>
  <c r="E344" i="12"/>
  <c r="F343" i="12"/>
  <c r="E343" i="12"/>
  <c r="F342" i="12"/>
  <c r="E342" i="12"/>
  <c r="G18" i="17" s="1"/>
  <c r="H18" i="17" s="1"/>
  <c r="F341" i="12"/>
  <c r="E341" i="12"/>
  <c r="F340" i="12"/>
  <c r="E340" i="12"/>
  <c r="F339" i="12"/>
  <c r="E339" i="12"/>
  <c r="F338" i="12"/>
  <c r="E338" i="12"/>
  <c r="F337" i="12"/>
  <c r="E337" i="12"/>
  <c r="F336" i="12"/>
  <c r="E336" i="12"/>
  <c r="F335" i="12"/>
  <c r="E335" i="12"/>
  <c r="F334" i="12"/>
  <c r="E334" i="12"/>
  <c r="F333" i="12"/>
  <c r="E333" i="12"/>
  <c r="F332" i="12"/>
  <c r="E332" i="12"/>
  <c r="F331" i="12"/>
  <c r="E331" i="12"/>
  <c r="F330" i="12"/>
  <c r="E330" i="12"/>
  <c r="F329" i="12"/>
  <c r="E329" i="12"/>
  <c r="F328" i="12"/>
  <c r="E328" i="12"/>
  <c r="F327" i="12"/>
  <c r="E327" i="12"/>
  <c r="F326" i="12"/>
  <c r="E326" i="12"/>
  <c r="F325" i="12"/>
  <c r="E325" i="12"/>
  <c r="F324" i="12"/>
  <c r="E324" i="12"/>
  <c r="F323" i="12"/>
  <c r="E323" i="12"/>
  <c r="F322" i="12"/>
  <c r="E322" i="12"/>
  <c r="F321" i="12"/>
  <c r="E321" i="12"/>
  <c r="F320" i="12"/>
  <c r="E320" i="12"/>
  <c r="G19" i="18" s="1"/>
  <c r="H19" i="18" s="1"/>
  <c r="F319" i="12"/>
  <c r="E319" i="12"/>
  <c r="F318" i="12"/>
  <c r="E318" i="12"/>
  <c r="F317" i="12"/>
  <c r="E317" i="12"/>
  <c r="F316" i="12"/>
  <c r="E316" i="12"/>
  <c r="F315" i="12"/>
  <c r="E315" i="12"/>
  <c r="F314" i="12"/>
  <c r="E314" i="12"/>
  <c r="F313" i="12"/>
  <c r="E313" i="12"/>
  <c r="F312" i="12"/>
  <c r="E312" i="12"/>
  <c r="F311" i="12"/>
  <c r="E311" i="12"/>
  <c r="F310" i="12"/>
  <c r="E310" i="12"/>
  <c r="F309" i="12"/>
  <c r="E309" i="12"/>
  <c r="F308" i="12"/>
  <c r="E308" i="12"/>
  <c r="F307" i="12"/>
  <c r="E307" i="12"/>
  <c r="F306" i="12"/>
  <c r="E306" i="12"/>
  <c r="F305" i="12"/>
  <c r="E305" i="12"/>
  <c r="F304" i="12"/>
  <c r="E304" i="12"/>
  <c r="F303" i="12"/>
  <c r="E303" i="12"/>
  <c r="F302" i="12"/>
  <c r="E302" i="12"/>
  <c r="F301" i="12"/>
  <c r="E301" i="12"/>
  <c r="F300" i="12"/>
  <c r="E300" i="12"/>
  <c r="F299" i="12"/>
  <c r="E299" i="12"/>
  <c r="F298" i="12"/>
  <c r="E298" i="12"/>
  <c r="G14" i="17" s="1"/>
  <c r="H14" i="17" s="1"/>
  <c r="F297" i="12"/>
  <c r="E297" i="12"/>
  <c r="F296" i="12"/>
  <c r="E296" i="12"/>
  <c r="G17" i="13" s="1"/>
  <c r="H17" i="13" s="1"/>
  <c r="F295" i="12"/>
  <c r="E295" i="12"/>
  <c r="F294" i="12"/>
  <c r="E294" i="12"/>
  <c r="F293" i="12"/>
  <c r="E293" i="12"/>
  <c r="F292" i="12"/>
  <c r="E292" i="12"/>
  <c r="F291" i="12"/>
  <c r="E291" i="12"/>
  <c r="F290" i="12"/>
  <c r="E290" i="12"/>
  <c r="F289" i="12"/>
  <c r="E289" i="12"/>
  <c r="F288" i="12"/>
  <c r="E288" i="12"/>
  <c r="F287" i="12"/>
  <c r="E287" i="12"/>
  <c r="F286" i="12"/>
  <c r="E286" i="12"/>
  <c r="F285" i="12"/>
  <c r="E285" i="12"/>
  <c r="F284" i="12"/>
  <c r="E284" i="12"/>
  <c r="F283" i="12"/>
  <c r="E283" i="12"/>
  <c r="F282" i="12"/>
  <c r="E282" i="12"/>
  <c r="F281" i="12"/>
  <c r="E281" i="12"/>
  <c r="F280" i="12"/>
  <c r="E280" i="12"/>
  <c r="F279" i="12"/>
  <c r="E279" i="12"/>
  <c r="F278" i="12"/>
  <c r="E278" i="12"/>
  <c r="F277" i="12"/>
  <c r="E277" i="12"/>
  <c r="F276" i="12"/>
  <c r="E276" i="12"/>
  <c r="F275" i="12"/>
  <c r="E275" i="12"/>
  <c r="F274" i="12"/>
  <c r="E274" i="12"/>
  <c r="F273" i="12"/>
  <c r="E273" i="12"/>
  <c r="F272" i="12"/>
  <c r="E272" i="12"/>
  <c r="F271" i="12"/>
  <c r="E271" i="12"/>
  <c r="F270" i="12"/>
  <c r="E270" i="12"/>
  <c r="F269" i="12"/>
  <c r="E269" i="12"/>
  <c r="F268" i="12"/>
  <c r="E268" i="12"/>
  <c r="F267" i="12"/>
  <c r="E267" i="12"/>
  <c r="F266" i="12"/>
  <c r="E266" i="12"/>
  <c r="F265" i="12"/>
  <c r="E265" i="12"/>
  <c r="F264" i="12"/>
  <c r="E264" i="12"/>
  <c r="F263" i="12"/>
  <c r="E263" i="12"/>
  <c r="F262" i="12"/>
  <c r="E262" i="12"/>
  <c r="F261" i="12"/>
  <c r="E261" i="12"/>
  <c r="F260" i="12"/>
  <c r="E260" i="12"/>
  <c r="F259" i="12"/>
  <c r="E259" i="12"/>
  <c r="F258" i="12"/>
  <c r="E258" i="12"/>
  <c r="F257" i="12"/>
  <c r="E257" i="12"/>
  <c r="F256" i="12"/>
  <c r="E256" i="12"/>
  <c r="F255" i="12"/>
  <c r="E255" i="12"/>
  <c r="F254" i="12"/>
  <c r="E254" i="12"/>
  <c r="F253" i="12"/>
  <c r="E253" i="12"/>
  <c r="F252" i="12"/>
  <c r="E252" i="12"/>
  <c r="F251" i="12"/>
  <c r="E251" i="12"/>
  <c r="F250" i="12"/>
  <c r="E250" i="12"/>
  <c r="F249" i="12"/>
  <c r="E249" i="12"/>
  <c r="F248" i="12"/>
  <c r="E248" i="12"/>
  <c r="F247" i="12"/>
  <c r="E247" i="12"/>
  <c r="F246" i="12"/>
  <c r="E246" i="12"/>
  <c r="F245" i="12"/>
  <c r="E245" i="12"/>
  <c r="F244" i="12"/>
  <c r="E244" i="12"/>
  <c r="F243" i="12"/>
  <c r="E243" i="12"/>
  <c r="F242" i="12"/>
  <c r="E242" i="12"/>
  <c r="F241" i="12"/>
  <c r="E241" i="12"/>
  <c r="F240" i="12"/>
  <c r="E240" i="12"/>
  <c r="F239" i="12"/>
  <c r="E239" i="12"/>
  <c r="F238" i="12"/>
  <c r="E238" i="12"/>
  <c r="F237" i="12"/>
  <c r="E237" i="12"/>
  <c r="F236" i="12"/>
  <c r="E236" i="12"/>
  <c r="F235" i="12"/>
  <c r="E235" i="12"/>
  <c r="F234" i="12"/>
  <c r="E234" i="12"/>
  <c r="F233" i="12"/>
  <c r="E233" i="12"/>
  <c r="F232" i="12"/>
  <c r="E232" i="12"/>
  <c r="F231" i="12"/>
  <c r="E231" i="12"/>
  <c r="F230" i="12"/>
  <c r="E230" i="12"/>
  <c r="F229" i="12"/>
  <c r="E229" i="12"/>
  <c r="F228" i="12"/>
  <c r="E228" i="12"/>
  <c r="F227" i="12"/>
  <c r="E227" i="12"/>
  <c r="F226" i="12"/>
  <c r="E226" i="12"/>
  <c r="F225" i="12"/>
  <c r="E225" i="12"/>
  <c r="F224" i="12"/>
  <c r="E224" i="12"/>
  <c r="F223" i="12"/>
  <c r="E223" i="12"/>
  <c r="F222" i="12"/>
  <c r="E222" i="12"/>
  <c r="F221" i="12"/>
  <c r="E221" i="12"/>
  <c r="F220" i="12"/>
  <c r="E220" i="12"/>
  <c r="F219" i="12"/>
  <c r="E219" i="12"/>
  <c r="F218" i="12"/>
  <c r="E218" i="12"/>
  <c r="F217" i="12"/>
  <c r="E217" i="12"/>
  <c r="F216" i="12"/>
  <c r="E216" i="12"/>
  <c r="F215" i="12"/>
  <c r="E215" i="12"/>
  <c r="F214" i="12"/>
  <c r="E214" i="12"/>
  <c r="F213" i="12"/>
  <c r="E213" i="12"/>
  <c r="F212" i="12"/>
  <c r="E212" i="12"/>
  <c r="F211" i="12"/>
  <c r="E211" i="12"/>
  <c r="F210" i="12"/>
  <c r="E210" i="12"/>
  <c r="F209" i="12"/>
  <c r="E209" i="12"/>
  <c r="F208" i="12"/>
  <c r="E208" i="12"/>
  <c r="F207" i="12"/>
  <c r="E207" i="12"/>
  <c r="F206" i="12"/>
  <c r="E206" i="12"/>
  <c r="F205" i="12"/>
  <c r="E205" i="12"/>
  <c r="F204" i="12"/>
  <c r="E204" i="12"/>
  <c r="F203" i="12"/>
  <c r="E203" i="12"/>
  <c r="F202" i="12"/>
  <c r="E202" i="12"/>
  <c r="F201" i="12"/>
  <c r="E201" i="12"/>
  <c r="F200" i="12"/>
  <c r="E200" i="12"/>
  <c r="F199" i="12"/>
  <c r="E199" i="12"/>
  <c r="F198" i="12"/>
  <c r="E198" i="12"/>
  <c r="F197" i="12"/>
  <c r="E197" i="12"/>
  <c r="F196" i="12"/>
  <c r="E196" i="12"/>
  <c r="F195" i="12"/>
  <c r="E195" i="12"/>
  <c r="F194" i="12"/>
  <c r="E194" i="12"/>
  <c r="F193" i="12"/>
  <c r="E193" i="12"/>
  <c r="F192" i="12"/>
  <c r="E192" i="12"/>
  <c r="F191" i="12"/>
  <c r="E191" i="12"/>
  <c r="F190" i="12"/>
  <c r="E190" i="12"/>
  <c r="F189" i="12"/>
  <c r="E189" i="12"/>
  <c r="F188" i="12"/>
  <c r="E188" i="12"/>
  <c r="F187" i="12"/>
  <c r="E187" i="12"/>
  <c r="F186" i="12"/>
  <c r="E186" i="12"/>
  <c r="F185" i="12"/>
  <c r="E185" i="12"/>
  <c r="F184" i="12"/>
  <c r="E184" i="12"/>
  <c r="F183" i="12"/>
  <c r="E183" i="12"/>
  <c r="F182" i="12"/>
  <c r="E182" i="12"/>
  <c r="F181" i="12"/>
  <c r="E181" i="12"/>
  <c r="F180" i="12"/>
  <c r="E180" i="12"/>
  <c r="F179" i="12"/>
  <c r="E179" i="12"/>
  <c r="F178" i="12"/>
  <c r="E178" i="12"/>
  <c r="F177" i="12"/>
  <c r="E177" i="12"/>
  <c r="F176" i="12"/>
  <c r="E176" i="12"/>
  <c r="F175" i="12"/>
  <c r="E175" i="12"/>
  <c r="F174" i="12"/>
  <c r="E174" i="12"/>
  <c r="F173" i="12"/>
  <c r="E173" i="12"/>
  <c r="F172" i="12"/>
  <c r="E172" i="12"/>
  <c r="F171" i="12"/>
  <c r="E171" i="12"/>
  <c r="F170" i="12"/>
  <c r="E170" i="12"/>
  <c r="F169" i="12"/>
  <c r="E169" i="12"/>
  <c r="F168" i="12"/>
  <c r="E168" i="12"/>
  <c r="F167" i="12"/>
  <c r="E167" i="12"/>
  <c r="F166" i="12"/>
  <c r="E166" i="12"/>
  <c r="F165" i="12"/>
  <c r="E165" i="12"/>
  <c r="F164" i="12"/>
  <c r="E164" i="12"/>
  <c r="F163" i="12"/>
  <c r="E163" i="12"/>
  <c r="F162" i="12"/>
  <c r="E162" i="12"/>
  <c r="F161" i="12"/>
  <c r="E161" i="12"/>
  <c r="F160" i="12"/>
  <c r="E160" i="12"/>
  <c r="F159" i="12"/>
  <c r="E159" i="12"/>
  <c r="F158" i="12"/>
  <c r="E158" i="12"/>
  <c r="F157" i="12"/>
  <c r="E157" i="12"/>
  <c r="F156" i="12"/>
  <c r="E156" i="12"/>
  <c r="F155" i="12"/>
  <c r="E155" i="12"/>
  <c r="F154" i="12"/>
  <c r="E154" i="12"/>
  <c r="F153" i="12"/>
  <c r="E153" i="12"/>
  <c r="F152" i="12"/>
  <c r="E152" i="12"/>
  <c r="F151" i="12"/>
  <c r="E151" i="12"/>
  <c r="F150" i="12"/>
  <c r="E150" i="12"/>
  <c r="F149" i="12"/>
  <c r="E149" i="12"/>
  <c r="F148" i="12"/>
  <c r="E148" i="12"/>
  <c r="F147" i="12"/>
  <c r="E147" i="12"/>
  <c r="F146" i="12"/>
  <c r="E146" i="12"/>
  <c r="F145" i="12"/>
  <c r="E145" i="12"/>
  <c r="F144" i="12"/>
  <c r="E144" i="12"/>
  <c r="F143" i="12"/>
  <c r="E143" i="12"/>
  <c r="F142" i="12"/>
  <c r="E142" i="12"/>
  <c r="F141" i="12"/>
  <c r="E141" i="12"/>
  <c r="F140" i="12"/>
  <c r="E140" i="12"/>
  <c r="F139" i="12"/>
  <c r="E139" i="12"/>
  <c r="F138" i="12"/>
  <c r="E138" i="12"/>
  <c r="F137" i="12"/>
  <c r="E137" i="12"/>
  <c r="F136" i="12"/>
  <c r="E136" i="12"/>
  <c r="F135" i="12"/>
  <c r="E135" i="12"/>
  <c r="F134" i="12"/>
  <c r="E134" i="12"/>
  <c r="F133" i="12"/>
  <c r="E133" i="12"/>
  <c r="F132" i="12"/>
  <c r="E132" i="12"/>
  <c r="F131" i="12"/>
  <c r="E131" i="12"/>
  <c r="F130" i="12"/>
  <c r="E130" i="12"/>
  <c r="F129" i="12"/>
  <c r="E129" i="12"/>
  <c r="F128" i="12"/>
  <c r="E128" i="12"/>
  <c r="F127" i="12"/>
  <c r="E127" i="12"/>
  <c r="F126" i="12"/>
  <c r="E126" i="12"/>
  <c r="F125" i="12"/>
  <c r="E125" i="12"/>
  <c r="F124" i="12"/>
  <c r="E124" i="12"/>
  <c r="F123" i="12"/>
  <c r="E123" i="12"/>
  <c r="F122" i="12"/>
  <c r="E122" i="12"/>
  <c r="F121" i="12"/>
  <c r="E121" i="12"/>
  <c r="F120" i="12"/>
  <c r="E120" i="12"/>
  <c r="F119" i="12"/>
  <c r="E119" i="12"/>
  <c r="F118" i="12"/>
  <c r="E118" i="12"/>
  <c r="F117" i="12"/>
  <c r="E117" i="12"/>
  <c r="F116" i="12"/>
  <c r="E116" i="12"/>
  <c r="F115" i="12"/>
  <c r="E115" i="12"/>
  <c r="F114" i="12"/>
  <c r="E114" i="12"/>
  <c r="F113" i="12"/>
  <c r="E113" i="12"/>
  <c r="F112" i="12"/>
  <c r="E112" i="12"/>
  <c r="F111" i="12"/>
  <c r="E111" i="12"/>
  <c r="F110" i="12"/>
  <c r="E110" i="12"/>
  <c r="F109" i="12"/>
  <c r="E109" i="12"/>
  <c r="F108" i="12"/>
  <c r="E108" i="12"/>
  <c r="F107" i="12"/>
  <c r="E107" i="12"/>
  <c r="F106" i="12"/>
  <c r="E106" i="12"/>
  <c r="F105" i="12"/>
  <c r="E105" i="12"/>
  <c r="F104" i="12"/>
  <c r="E104" i="12"/>
  <c r="F103" i="12"/>
  <c r="E103" i="12"/>
  <c r="F102" i="12"/>
  <c r="E102" i="12"/>
  <c r="F101" i="12"/>
  <c r="E101" i="12"/>
  <c r="F100" i="12"/>
  <c r="E100" i="12"/>
  <c r="F99" i="12"/>
  <c r="E99" i="12"/>
  <c r="F98" i="12"/>
  <c r="E98" i="12"/>
  <c r="F97" i="12"/>
  <c r="E97" i="12"/>
  <c r="F96" i="12"/>
  <c r="E96" i="12"/>
  <c r="F95" i="12"/>
  <c r="E95" i="12"/>
  <c r="F94" i="12"/>
  <c r="E94" i="12"/>
  <c r="F93" i="12"/>
  <c r="E93" i="12"/>
  <c r="F92" i="12"/>
  <c r="E92" i="12"/>
  <c r="F91" i="12"/>
  <c r="E91" i="12"/>
  <c r="F90" i="12"/>
  <c r="E90" i="12"/>
  <c r="F89" i="12"/>
  <c r="E89" i="12"/>
  <c r="F88" i="12"/>
  <c r="E88" i="12"/>
  <c r="F87" i="12"/>
  <c r="E87" i="12"/>
  <c r="F86" i="12"/>
  <c r="E86" i="12"/>
  <c r="F85" i="12"/>
  <c r="E85" i="12"/>
  <c r="F84" i="12"/>
  <c r="E84" i="12"/>
  <c r="F83" i="12"/>
  <c r="E83" i="12"/>
  <c r="F82" i="12"/>
  <c r="E82" i="12"/>
  <c r="F81" i="12"/>
  <c r="E81" i="12"/>
  <c r="F80" i="12"/>
  <c r="E80" i="12"/>
  <c r="F79" i="12"/>
  <c r="E79" i="12"/>
  <c r="F78" i="12"/>
  <c r="E78" i="12"/>
  <c r="F77" i="12"/>
  <c r="E77" i="12"/>
  <c r="F76" i="12"/>
  <c r="E76" i="12"/>
  <c r="F75" i="12"/>
  <c r="E75" i="12"/>
  <c r="F74" i="12"/>
  <c r="E74" i="12"/>
  <c r="F73" i="12"/>
  <c r="E73" i="12"/>
  <c r="F72" i="12"/>
  <c r="E72" i="12"/>
  <c r="F71" i="12"/>
  <c r="E71" i="12"/>
  <c r="F70" i="12"/>
  <c r="E70" i="12"/>
  <c r="F69" i="12"/>
  <c r="E69" i="12"/>
  <c r="F68" i="12"/>
  <c r="E68" i="12"/>
  <c r="F67" i="12"/>
  <c r="E67" i="12"/>
  <c r="F66" i="12"/>
  <c r="E66" i="12"/>
  <c r="F65" i="12"/>
  <c r="E65" i="12"/>
  <c r="F64" i="12"/>
  <c r="E64" i="12"/>
  <c r="F63" i="12"/>
  <c r="E63" i="12"/>
  <c r="F62" i="12"/>
  <c r="E62" i="12"/>
  <c r="F61" i="12"/>
  <c r="E61" i="12"/>
  <c r="F60" i="12"/>
  <c r="E60" i="12"/>
  <c r="F59" i="12"/>
  <c r="E59" i="12"/>
  <c r="F58" i="12"/>
  <c r="E58" i="12"/>
  <c r="F57" i="12"/>
  <c r="E57" i="12"/>
  <c r="F56" i="12"/>
  <c r="E56" i="12"/>
  <c r="F55" i="12"/>
  <c r="E55" i="12"/>
  <c r="F54" i="12"/>
  <c r="E54" i="12"/>
  <c r="F53" i="12"/>
  <c r="E53" i="12"/>
  <c r="F52" i="12"/>
  <c r="E52" i="12"/>
  <c r="F51" i="12"/>
  <c r="E51" i="12"/>
  <c r="F50" i="12"/>
  <c r="E50" i="12"/>
  <c r="F49" i="12"/>
  <c r="E49" i="12"/>
  <c r="F48" i="12"/>
  <c r="E48" i="12"/>
  <c r="F47" i="12"/>
  <c r="E47" i="12"/>
  <c r="F46" i="12"/>
  <c r="E46" i="12"/>
  <c r="F45" i="12"/>
  <c r="E45" i="12"/>
  <c r="F44" i="12"/>
  <c r="E44" i="12"/>
  <c r="F43" i="12"/>
  <c r="E43" i="12"/>
  <c r="F42" i="12"/>
  <c r="E42" i="12"/>
  <c r="F41" i="12"/>
  <c r="E41" i="12"/>
  <c r="F40" i="12"/>
  <c r="E40" i="12"/>
  <c r="F39" i="12"/>
  <c r="E39" i="12"/>
  <c r="F38" i="12"/>
  <c r="E38" i="12"/>
  <c r="F37" i="12"/>
  <c r="E37" i="12"/>
  <c r="F36" i="12"/>
  <c r="E36" i="12"/>
  <c r="F35" i="12"/>
  <c r="E35" i="12"/>
  <c r="F34" i="12"/>
  <c r="E34" i="12"/>
  <c r="F33" i="12"/>
  <c r="E33" i="12"/>
  <c r="F32" i="12"/>
  <c r="E32" i="12"/>
  <c r="F31" i="12"/>
  <c r="E31" i="12"/>
  <c r="F30" i="12"/>
  <c r="E30" i="12"/>
  <c r="F29" i="12"/>
  <c r="E29" i="12"/>
  <c r="F28" i="12"/>
  <c r="E28" i="12"/>
  <c r="F27" i="12"/>
  <c r="E27" i="12"/>
  <c r="F26" i="12"/>
  <c r="E26" i="12"/>
  <c r="F25" i="12"/>
  <c r="E25" i="12"/>
  <c r="F24" i="12"/>
  <c r="E24" i="12"/>
  <c r="F23" i="12"/>
  <c r="E23" i="12"/>
  <c r="F22" i="12"/>
  <c r="E22" i="12"/>
  <c r="F21" i="12"/>
  <c r="E21" i="12"/>
  <c r="F20" i="12"/>
  <c r="E20" i="12"/>
  <c r="F19" i="12"/>
  <c r="E19" i="12"/>
  <c r="F18" i="12"/>
  <c r="E18" i="12"/>
  <c r="F17" i="12"/>
  <c r="E17" i="12"/>
  <c r="F16" i="12"/>
  <c r="E16" i="12"/>
  <c r="F15" i="12"/>
  <c r="E15" i="12"/>
  <c r="F14" i="12"/>
  <c r="E14" i="12"/>
  <c r="F13" i="12"/>
  <c r="E13" i="12"/>
  <c r="F12" i="12"/>
  <c r="E12" i="12"/>
  <c r="F11" i="12"/>
  <c r="E11" i="12"/>
  <c r="F10" i="12"/>
  <c r="E10" i="12"/>
  <c r="F9" i="12"/>
  <c r="E9" i="12"/>
  <c r="F8" i="12"/>
  <c r="E8" i="12"/>
  <c r="F7" i="12"/>
  <c r="E7" i="12"/>
  <c r="F6" i="12"/>
  <c r="E6" i="12"/>
  <c r="F5" i="12"/>
  <c r="E5" i="12"/>
  <c r="F4" i="12"/>
  <c r="E4" i="12"/>
  <c r="F3" i="12"/>
  <c r="E3" i="12"/>
  <c r="K2" i="12"/>
  <c r="F2" i="12"/>
  <c r="E2" i="12"/>
  <c r="H5335" i="11"/>
  <c r="H5334" i="11"/>
  <c r="H5333" i="11"/>
  <c r="H5332" i="11"/>
  <c r="H5331" i="11"/>
  <c r="H5330" i="11"/>
  <c r="H5329" i="11"/>
  <c r="H5328" i="11"/>
  <c r="H5327" i="11"/>
  <c r="H5326" i="11"/>
  <c r="H5325" i="11"/>
  <c r="H5324" i="11"/>
  <c r="H5323" i="11"/>
  <c r="H5322" i="11"/>
  <c r="H5321" i="11"/>
  <c r="H5320" i="11"/>
  <c r="H5319" i="11"/>
  <c r="H5318" i="11"/>
  <c r="H5317" i="11"/>
  <c r="H5316" i="11"/>
  <c r="H5315" i="11"/>
  <c r="H5314" i="11"/>
  <c r="H5313" i="11"/>
  <c r="H5312" i="11"/>
  <c r="H5311" i="11"/>
  <c r="H5310" i="11"/>
  <c r="H5309" i="11"/>
  <c r="H5308" i="11"/>
  <c r="H5307" i="11"/>
  <c r="H5306" i="11"/>
  <c r="H5305" i="11"/>
  <c r="H5304" i="11"/>
  <c r="H5303" i="11"/>
  <c r="H5302" i="11"/>
  <c r="H5301" i="11"/>
  <c r="H5300" i="11"/>
  <c r="H5299" i="11"/>
  <c r="H5298" i="11"/>
  <c r="H5297" i="11"/>
  <c r="H5296" i="11"/>
  <c r="H5295" i="11"/>
  <c r="H5294" i="11"/>
  <c r="H5293" i="11"/>
  <c r="H5292" i="11"/>
  <c r="H5291" i="11"/>
  <c r="H5290" i="11"/>
  <c r="H5289" i="11"/>
  <c r="H5288" i="11"/>
  <c r="H5287" i="11"/>
  <c r="H5286" i="11"/>
  <c r="H5285" i="11"/>
  <c r="H5284" i="11"/>
  <c r="H5283" i="11"/>
  <c r="H5282" i="11"/>
  <c r="H5281" i="11"/>
  <c r="H5280" i="11"/>
  <c r="H5279" i="11"/>
  <c r="H5278" i="11"/>
  <c r="H5277" i="11"/>
  <c r="H5276" i="11"/>
  <c r="H5275" i="11"/>
  <c r="H5274" i="11"/>
  <c r="H5273" i="11"/>
  <c r="H5272" i="11"/>
  <c r="H5271" i="11"/>
  <c r="H5270" i="11"/>
  <c r="H5269" i="11"/>
  <c r="H5268" i="11"/>
  <c r="H5267" i="11"/>
  <c r="H5266" i="11"/>
  <c r="H5265" i="11"/>
  <c r="H5264" i="11"/>
  <c r="H5263" i="11"/>
  <c r="H5262" i="11"/>
  <c r="H5261" i="11"/>
  <c r="H5260" i="11"/>
  <c r="H5259" i="11"/>
  <c r="H5258" i="11"/>
  <c r="H5257" i="11"/>
  <c r="H5256" i="11"/>
  <c r="H5255" i="11"/>
  <c r="H5254" i="11"/>
  <c r="H5253" i="11"/>
  <c r="H5252" i="11"/>
  <c r="H5251" i="11"/>
  <c r="H5250" i="11"/>
  <c r="H5249" i="11"/>
  <c r="H5248" i="11"/>
  <c r="H5247" i="11"/>
  <c r="H5246" i="11"/>
  <c r="H5245" i="11"/>
  <c r="H5244" i="11"/>
  <c r="H5243" i="11"/>
  <c r="H5242" i="11"/>
  <c r="H5241" i="11"/>
  <c r="H5240" i="11"/>
  <c r="H5239" i="11"/>
  <c r="H5238" i="11"/>
  <c r="H5237" i="11"/>
  <c r="H5236" i="11"/>
  <c r="H5235" i="11"/>
  <c r="H5234" i="11"/>
  <c r="H5233" i="11"/>
  <c r="H5232" i="11"/>
  <c r="H5231" i="11"/>
  <c r="H5230" i="11"/>
  <c r="H5229" i="11"/>
  <c r="H5228" i="11"/>
  <c r="H5227" i="11"/>
  <c r="H5226" i="11"/>
  <c r="H5225" i="11"/>
  <c r="H5224" i="11"/>
  <c r="H5223" i="11"/>
  <c r="H5222" i="11"/>
  <c r="H5221" i="11"/>
  <c r="H5220" i="11"/>
  <c r="H5219" i="11"/>
  <c r="H5218" i="11"/>
  <c r="H5217" i="11"/>
  <c r="H5216" i="11"/>
  <c r="H5215" i="11"/>
  <c r="H5214" i="11"/>
  <c r="H5213" i="11"/>
  <c r="H5212" i="11"/>
  <c r="H5211" i="11"/>
  <c r="H5210" i="11"/>
  <c r="H5209" i="11"/>
  <c r="H5208" i="11"/>
  <c r="H5207" i="11"/>
  <c r="H5206" i="11"/>
  <c r="H5205" i="11"/>
  <c r="H5204" i="11"/>
  <c r="H5203" i="11"/>
  <c r="H5202" i="11"/>
  <c r="H5201" i="11"/>
  <c r="H5200" i="11"/>
  <c r="H5199" i="11"/>
  <c r="H5198" i="11"/>
  <c r="H5197" i="11"/>
  <c r="H5196" i="11"/>
  <c r="H5195" i="11"/>
  <c r="H5194" i="11"/>
  <c r="H5193" i="11"/>
  <c r="H5192" i="11"/>
  <c r="H5191" i="11"/>
  <c r="H5190" i="11"/>
  <c r="H5189" i="11"/>
  <c r="H5188" i="11"/>
  <c r="H5187" i="11"/>
  <c r="H5186" i="11"/>
  <c r="H5185" i="11"/>
  <c r="H5184" i="11"/>
  <c r="H5183" i="11"/>
  <c r="H5182" i="11"/>
  <c r="H5181" i="11"/>
  <c r="H5180" i="11"/>
  <c r="H5179" i="11"/>
  <c r="H5178" i="11"/>
  <c r="H5177" i="11"/>
  <c r="H5176" i="11"/>
  <c r="H5175" i="11"/>
  <c r="H5174" i="11"/>
  <c r="H5173" i="11"/>
  <c r="H5172" i="11"/>
  <c r="H5171" i="11"/>
  <c r="H5170" i="11"/>
  <c r="H5169" i="11"/>
  <c r="H5168" i="11"/>
  <c r="H5167" i="11"/>
  <c r="H5166" i="11"/>
  <c r="H5165" i="11"/>
  <c r="H5164" i="11"/>
  <c r="H5163" i="11"/>
  <c r="H5162" i="11"/>
  <c r="H5161" i="11"/>
  <c r="H5160" i="11"/>
  <c r="H5159" i="11"/>
  <c r="H5158" i="11"/>
  <c r="H5157" i="11"/>
  <c r="H5156" i="11"/>
  <c r="H5155" i="11"/>
  <c r="H5154" i="11"/>
  <c r="H5153" i="11"/>
  <c r="H5152" i="11"/>
  <c r="H5151" i="11"/>
  <c r="H5150" i="11"/>
  <c r="H5149" i="11"/>
  <c r="H5148" i="11"/>
  <c r="H5147" i="11"/>
  <c r="H5146" i="11"/>
  <c r="H5145" i="11"/>
  <c r="H5144" i="11"/>
  <c r="H5143" i="11"/>
  <c r="H5142" i="11"/>
  <c r="H5141" i="11"/>
  <c r="H5140" i="11"/>
  <c r="H5139" i="11"/>
  <c r="H5138" i="11"/>
  <c r="H5137" i="11"/>
  <c r="H5136" i="11"/>
  <c r="H5135" i="11"/>
  <c r="H5134" i="11"/>
  <c r="H5133" i="11"/>
  <c r="H5132" i="11"/>
  <c r="H5131" i="11"/>
  <c r="H5130" i="11"/>
  <c r="H5129" i="11"/>
  <c r="H5128" i="11"/>
  <c r="H5127" i="11"/>
  <c r="H5126" i="11"/>
  <c r="H5125" i="11"/>
  <c r="H5124" i="11"/>
  <c r="H5123" i="11"/>
  <c r="H5122" i="11"/>
  <c r="H5121" i="11"/>
  <c r="H5120" i="11"/>
  <c r="H5119" i="11"/>
  <c r="H5118" i="11"/>
  <c r="H5117" i="11"/>
  <c r="H5116" i="11"/>
  <c r="H5115" i="11"/>
  <c r="H5114" i="11"/>
  <c r="H5113" i="11"/>
  <c r="H5112" i="11"/>
  <c r="H5111" i="11"/>
  <c r="H5110" i="11"/>
  <c r="H5109" i="11"/>
  <c r="H5108" i="11"/>
  <c r="H5107" i="11"/>
  <c r="H5106" i="11"/>
  <c r="H5105" i="11"/>
  <c r="H5104" i="11"/>
  <c r="H5103" i="11"/>
  <c r="H5102" i="11"/>
  <c r="H5101" i="11"/>
  <c r="H5100" i="11"/>
  <c r="H5099" i="11"/>
  <c r="H5098" i="11"/>
  <c r="H5097" i="11"/>
  <c r="H5096" i="11"/>
  <c r="H5095" i="11"/>
  <c r="H5094" i="11"/>
  <c r="H5093" i="11"/>
  <c r="H5092" i="11"/>
  <c r="H5091" i="11"/>
  <c r="H5090" i="11"/>
  <c r="H5089" i="11"/>
  <c r="H5088" i="11"/>
  <c r="H5087" i="11"/>
  <c r="H5086" i="11"/>
  <c r="H5085" i="11"/>
  <c r="H5084" i="11"/>
  <c r="H5083" i="11"/>
  <c r="H5082" i="11"/>
  <c r="H5081" i="11"/>
  <c r="H5080" i="11"/>
  <c r="H5079" i="11"/>
  <c r="H5078" i="11"/>
  <c r="H5077" i="11"/>
  <c r="H5076" i="11"/>
  <c r="H5075" i="11"/>
  <c r="H5074" i="11"/>
  <c r="H5073" i="11"/>
  <c r="H5072" i="11"/>
  <c r="H5071" i="11"/>
  <c r="H5070" i="11"/>
  <c r="H5069" i="11"/>
  <c r="H5068" i="11"/>
  <c r="H5067" i="11"/>
  <c r="H5066" i="11"/>
  <c r="H5065" i="11"/>
  <c r="H5064" i="11"/>
  <c r="H5063" i="11"/>
  <c r="H5062" i="11"/>
  <c r="H5061" i="11"/>
  <c r="H5060" i="11"/>
  <c r="H5059" i="11"/>
  <c r="H5058" i="11"/>
  <c r="H5057" i="11"/>
  <c r="H5056" i="11"/>
  <c r="H5055" i="11"/>
  <c r="H5054" i="11"/>
  <c r="H5053" i="11"/>
  <c r="H5052" i="11"/>
  <c r="H5051" i="11"/>
  <c r="H5050" i="11"/>
  <c r="H5049" i="11"/>
  <c r="H5048" i="11"/>
  <c r="H5047" i="11"/>
  <c r="H5046" i="11"/>
  <c r="H5045" i="11"/>
  <c r="H5044" i="11"/>
  <c r="H5043" i="11"/>
  <c r="H5042" i="11"/>
  <c r="H5041" i="11"/>
  <c r="H5040" i="11"/>
  <c r="H5039" i="11"/>
  <c r="H5038" i="11"/>
  <c r="H5037" i="11"/>
  <c r="H5036" i="11"/>
  <c r="H5035" i="11"/>
  <c r="H5034" i="11"/>
  <c r="H5033" i="11"/>
  <c r="H5032" i="11"/>
  <c r="H5031" i="11"/>
  <c r="H5030" i="11"/>
  <c r="H5029" i="11"/>
  <c r="H5028" i="11"/>
  <c r="H5027" i="11"/>
  <c r="H5026" i="11"/>
  <c r="H5025" i="11"/>
  <c r="H5024" i="11"/>
  <c r="H5023" i="11"/>
  <c r="H5022" i="11"/>
  <c r="H5021" i="11"/>
  <c r="H5020" i="11"/>
  <c r="H5019" i="11"/>
  <c r="H5018" i="11"/>
  <c r="H5017" i="11"/>
  <c r="H5016" i="11"/>
  <c r="H5015" i="11"/>
  <c r="H5014" i="11"/>
  <c r="H5013" i="11"/>
  <c r="H5012" i="11"/>
  <c r="H5011" i="11"/>
  <c r="H5010" i="11"/>
  <c r="H5009" i="11"/>
  <c r="H5008" i="11"/>
  <c r="H5007" i="11"/>
  <c r="H5006" i="11"/>
  <c r="H5005" i="11"/>
  <c r="H5004" i="11"/>
  <c r="H5003" i="11"/>
  <c r="H5002" i="11"/>
  <c r="H5001" i="11"/>
  <c r="H5000" i="11"/>
  <c r="H4999" i="11"/>
  <c r="H4998" i="11"/>
  <c r="H4997" i="11"/>
  <c r="H4996" i="11"/>
  <c r="H4995" i="11"/>
  <c r="H4994" i="11"/>
  <c r="H4993" i="11"/>
  <c r="H4992" i="11"/>
  <c r="H4991" i="11"/>
  <c r="H4990" i="11"/>
  <c r="H4989" i="11"/>
  <c r="H4988" i="11"/>
  <c r="H4987" i="11"/>
  <c r="H4986" i="11"/>
  <c r="H4985" i="11"/>
  <c r="H4984" i="11"/>
  <c r="H4983" i="11"/>
  <c r="H4982" i="11"/>
  <c r="H4981" i="11"/>
  <c r="H4980" i="11"/>
  <c r="H4979" i="11"/>
  <c r="H4978" i="11"/>
  <c r="H4977" i="11"/>
  <c r="H4976" i="11"/>
  <c r="H4975" i="11"/>
  <c r="H4974" i="11"/>
  <c r="H4973" i="11"/>
  <c r="H4972" i="11"/>
  <c r="H4971" i="11"/>
  <c r="H4970" i="11"/>
  <c r="H4969" i="11"/>
  <c r="H4968" i="11"/>
  <c r="H4967" i="11"/>
  <c r="H4966" i="11"/>
  <c r="H4965" i="11"/>
  <c r="H4964" i="11"/>
  <c r="H4963" i="11"/>
  <c r="H4962" i="11"/>
  <c r="H4961" i="11"/>
  <c r="H4960" i="11"/>
  <c r="H4959" i="11"/>
  <c r="H4958" i="11"/>
  <c r="H4957" i="11"/>
  <c r="H4956" i="11"/>
  <c r="H4955" i="11"/>
  <c r="H4954" i="11"/>
  <c r="H4953" i="11"/>
  <c r="H4952" i="11"/>
  <c r="H4951" i="11"/>
  <c r="H4950" i="11"/>
  <c r="H4949" i="11"/>
  <c r="H4948" i="11"/>
  <c r="H4947" i="11"/>
  <c r="H4946" i="11"/>
  <c r="H4945" i="11"/>
  <c r="H4944" i="11"/>
  <c r="H4943" i="11"/>
  <c r="H4942" i="11"/>
  <c r="H4941" i="11"/>
  <c r="H4940" i="11"/>
  <c r="H4939" i="11"/>
  <c r="H4938" i="11"/>
  <c r="H4937" i="11"/>
  <c r="H4936" i="11"/>
  <c r="H4935" i="11"/>
  <c r="H4934" i="11"/>
  <c r="H4933" i="11"/>
  <c r="H4932" i="11"/>
  <c r="H4931" i="11"/>
  <c r="H4930" i="11"/>
  <c r="H4929" i="11"/>
  <c r="H4928" i="11"/>
  <c r="H4927" i="11"/>
  <c r="H4926" i="11"/>
  <c r="H4925" i="11"/>
  <c r="H4924" i="11"/>
  <c r="H4923" i="11"/>
  <c r="H4922" i="11"/>
  <c r="H4921" i="11"/>
  <c r="H4920" i="11"/>
  <c r="H4919" i="11"/>
  <c r="H4918" i="11"/>
  <c r="H4917" i="11"/>
  <c r="H4916" i="11"/>
  <c r="H4915" i="11"/>
  <c r="H4914" i="11"/>
  <c r="H4913" i="11"/>
  <c r="H4912" i="11"/>
  <c r="H4911" i="11"/>
  <c r="H4910" i="11"/>
  <c r="H4909" i="11"/>
  <c r="H4908" i="11"/>
  <c r="H4907" i="11"/>
  <c r="H4906" i="11"/>
  <c r="H4905" i="11"/>
  <c r="H4904" i="11"/>
  <c r="H4903" i="11"/>
  <c r="H4902" i="11"/>
  <c r="H4901" i="11"/>
  <c r="H4900" i="11"/>
  <c r="H4899" i="11"/>
  <c r="H4898" i="11"/>
  <c r="H4897" i="11"/>
  <c r="H4896" i="11"/>
  <c r="H4895" i="11"/>
  <c r="H4894" i="11"/>
  <c r="H4893" i="11"/>
  <c r="H4892" i="11"/>
  <c r="H4891" i="11"/>
  <c r="H4890" i="11"/>
  <c r="H4889" i="11"/>
  <c r="H4888" i="11"/>
  <c r="H4887" i="11"/>
  <c r="H4886" i="11"/>
  <c r="H4885" i="11"/>
  <c r="H4884" i="11"/>
  <c r="H4883" i="11"/>
  <c r="H4882" i="11"/>
  <c r="H4881" i="11"/>
  <c r="H4880" i="11"/>
  <c r="H4879" i="11"/>
  <c r="H4878" i="11"/>
  <c r="H4877" i="11"/>
  <c r="H4876" i="11"/>
  <c r="H4875" i="11"/>
  <c r="H4874" i="11"/>
  <c r="H4873" i="11"/>
  <c r="H4872" i="11"/>
  <c r="H4871" i="11"/>
  <c r="H4870" i="11"/>
  <c r="H4869" i="11"/>
  <c r="H4868" i="11"/>
  <c r="H4867" i="11"/>
  <c r="H4866" i="11"/>
  <c r="H4865" i="11"/>
  <c r="H4864" i="11"/>
  <c r="H4863" i="11"/>
  <c r="H4862" i="11"/>
  <c r="H4861" i="11"/>
  <c r="H4860" i="11"/>
  <c r="H4859" i="11"/>
  <c r="H4858" i="11"/>
  <c r="H4857" i="11"/>
  <c r="H4856" i="11"/>
  <c r="H4855" i="11"/>
  <c r="H4854" i="11"/>
  <c r="H4853" i="11"/>
  <c r="H4852" i="11"/>
  <c r="H4851" i="11"/>
  <c r="H4850" i="11"/>
  <c r="H4849" i="11"/>
  <c r="H4848" i="11"/>
  <c r="H4847" i="11"/>
  <c r="H4846" i="11"/>
  <c r="H4845" i="11"/>
  <c r="H4844" i="11"/>
  <c r="H4843" i="11"/>
  <c r="H4842" i="11"/>
  <c r="H4841" i="11"/>
  <c r="H4840" i="11"/>
  <c r="H4839" i="11"/>
  <c r="H4838" i="11"/>
  <c r="H4837" i="11"/>
  <c r="H4836" i="11"/>
  <c r="H4835" i="11"/>
  <c r="H4834" i="11"/>
  <c r="H4833" i="11"/>
  <c r="H4832" i="11"/>
  <c r="H4831" i="11"/>
  <c r="H4830" i="11"/>
  <c r="H4829" i="11"/>
  <c r="H4828" i="11"/>
  <c r="H4827" i="11"/>
  <c r="H4826" i="11"/>
  <c r="H4825" i="11"/>
  <c r="H4824" i="11"/>
  <c r="H4823" i="11"/>
  <c r="H4822" i="11"/>
  <c r="H4821" i="11"/>
  <c r="H4820" i="11"/>
  <c r="H4819" i="11"/>
  <c r="H4818" i="11"/>
  <c r="H4817" i="11"/>
  <c r="H4816" i="11"/>
  <c r="H4815" i="11"/>
  <c r="H4814" i="11"/>
  <c r="H4813" i="11"/>
  <c r="H4812" i="11"/>
  <c r="H4811" i="11"/>
  <c r="H4810" i="11"/>
  <c r="H4809" i="11"/>
  <c r="H4808" i="11"/>
  <c r="H4807" i="11"/>
  <c r="H4806" i="11"/>
  <c r="H4805" i="11"/>
  <c r="H4804" i="11"/>
  <c r="H4803" i="11"/>
  <c r="H4802" i="11"/>
  <c r="H4801" i="11"/>
  <c r="H4800" i="11"/>
  <c r="H4799" i="11"/>
  <c r="H4798" i="11"/>
  <c r="H4797" i="11"/>
  <c r="H4796" i="11"/>
  <c r="H4795" i="11"/>
  <c r="H4794" i="11"/>
  <c r="H4793" i="11"/>
  <c r="H4792" i="11"/>
  <c r="H4791" i="11"/>
  <c r="H4790" i="11"/>
  <c r="H4789" i="11"/>
  <c r="H4788" i="11"/>
  <c r="H4787" i="11"/>
  <c r="H4786" i="11"/>
  <c r="H4785" i="11"/>
  <c r="H4784" i="11"/>
  <c r="H4783" i="11"/>
  <c r="H4782" i="11"/>
  <c r="H4781" i="11"/>
  <c r="H4780" i="11"/>
  <c r="H4779" i="11"/>
  <c r="H4778" i="11"/>
  <c r="H4777" i="11"/>
  <c r="H4776" i="11"/>
  <c r="H4775" i="11"/>
  <c r="H4774" i="11"/>
  <c r="H4773" i="11"/>
  <c r="H4772" i="11"/>
  <c r="H4771" i="11"/>
  <c r="H4770" i="11"/>
  <c r="H4769" i="11"/>
  <c r="H4768" i="11"/>
  <c r="H4767" i="11"/>
  <c r="H4766" i="11"/>
  <c r="H4765" i="11"/>
  <c r="H4764" i="11"/>
  <c r="H4763" i="11"/>
  <c r="H4762" i="11"/>
  <c r="H4761" i="11"/>
  <c r="H4760" i="11"/>
  <c r="H4759" i="11"/>
  <c r="H4758" i="11"/>
  <c r="H4757" i="11"/>
  <c r="H4756" i="11"/>
  <c r="H4755" i="11"/>
  <c r="H4754" i="11"/>
  <c r="H4753" i="11"/>
  <c r="H4752" i="11"/>
  <c r="H4751" i="11"/>
  <c r="H4750" i="11"/>
  <c r="H4749" i="11"/>
  <c r="H4748" i="11"/>
  <c r="H4747" i="11"/>
  <c r="H4746" i="11"/>
  <c r="H4745" i="11"/>
  <c r="H4744" i="11"/>
  <c r="H4743" i="11"/>
  <c r="H4742" i="11"/>
  <c r="H4741" i="11"/>
  <c r="H4740" i="11"/>
  <c r="H4739" i="11"/>
  <c r="H4738" i="11"/>
  <c r="H4737" i="11"/>
  <c r="H4736" i="11"/>
  <c r="H4735" i="11"/>
  <c r="H4734" i="11"/>
  <c r="H4733" i="11"/>
  <c r="H4732" i="11"/>
  <c r="H4731" i="11"/>
  <c r="H4730" i="11"/>
  <c r="H4729" i="11"/>
  <c r="H4728" i="11"/>
  <c r="H4727" i="11"/>
  <c r="H4726" i="11"/>
  <c r="H4725" i="11"/>
  <c r="H4724" i="11"/>
  <c r="H4723" i="11"/>
  <c r="H4722" i="11"/>
  <c r="H4721" i="11"/>
  <c r="H4720" i="11"/>
  <c r="H4719" i="11"/>
  <c r="H4718" i="11"/>
  <c r="H4717" i="11"/>
  <c r="H4716" i="11"/>
  <c r="H4715" i="11"/>
  <c r="H4714" i="11"/>
  <c r="H4713" i="11"/>
  <c r="H4712" i="11"/>
  <c r="H4711" i="11"/>
  <c r="H4710" i="11"/>
  <c r="H4709" i="11"/>
  <c r="H4708" i="11"/>
  <c r="H4707" i="11"/>
  <c r="H4706" i="11"/>
  <c r="H4705" i="11"/>
  <c r="H4704" i="11"/>
  <c r="H4703" i="11"/>
  <c r="H4702" i="11"/>
  <c r="H4701" i="11"/>
  <c r="H4700" i="11"/>
  <c r="H4699" i="11"/>
  <c r="H4698" i="11"/>
  <c r="H4697" i="11"/>
  <c r="H4696" i="11"/>
  <c r="H4695" i="11"/>
  <c r="H4694" i="11"/>
  <c r="H4693" i="11"/>
  <c r="H4692" i="11"/>
  <c r="H4691" i="11"/>
  <c r="H4690" i="11"/>
  <c r="H4689" i="11"/>
  <c r="H4688" i="11"/>
  <c r="H4687" i="11"/>
  <c r="H4686" i="11"/>
  <c r="H4685" i="11"/>
  <c r="H4684" i="11"/>
  <c r="H4683" i="11"/>
  <c r="H4682" i="11"/>
  <c r="H4681" i="11"/>
  <c r="H4680" i="11"/>
  <c r="H4679" i="11"/>
  <c r="H4678" i="11"/>
  <c r="H4677" i="11"/>
  <c r="H4676" i="11"/>
  <c r="H4675" i="11"/>
  <c r="H4674" i="11"/>
  <c r="H4673" i="11"/>
  <c r="H4672" i="11"/>
  <c r="H4671" i="11"/>
  <c r="H4670" i="11"/>
  <c r="H4669" i="11"/>
  <c r="H4668" i="11"/>
  <c r="H4667" i="11"/>
  <c r="H4666" i="11"/>
  <c r="H4665" i="11"/>
  <c r="H4664" i="11"/>
  <c r="H4663" i="11"/>
  <c r="H4662" i="11"/>
  <c r="H4661" i="11"/>
  <c r="H4660" i="11"/>
  <c r="H4659" i="11"/>
  <c r="H4658" i="11"/>
  <c r="H4657" i="11"/>
  <c r="H4656" i="11"/>
  <c r="H4655" i="11"/>
  <c r="H4654" i="11"/>
  <c r="H4653" i="11"/>
  <c r="H4652" i="11"/>
  <c r="H4651" i="11"/>
  <c r="H4650" i="11"/>
  <c r="H4649" i="11"/>
  <c r="H4648" i="11"/>
  <c r="H4647" i="11"/>
  <c r="H4646" i="11"/>
  <c r="H4645" i="11"/>
  <c r="H4644" i="11"/>
  <c r="H4643" i="11"/>
  <c r="H4642" i="11"/>
  <c r="H4641" i="11"/>
  <c r="H4640" i="11"/>
  <c r="H4639" i="11"/>
  <c r="H4638" i="11"/>
  <c r="H4637" i="11"/>
  <c r="H4636" i="11"/>
  <c r="H4635" i="11"/>
  <c r="H4634" i="11"/>
  <c r="H4633" i="11"/>
  <c r="H4632" i="11"/>
  <c r="H4631" i="11"/>
  <c r="H4630" i="11"/>
  <c r="H4629" i="11"/>
  <c r="H4628" i="11"/>
  <c r="H4627" i="11"/>
  <c r="H4626" i="11"/>
  <c r="H4625" i="11"/>
  <c r="H4624" i="11"/>
  <c r="H4623" i="11"/>
  <c r="H4622" i="11"/>
  <c r="H4621" i="11"/>
  <c r="H4620" i="11"/>
  <c r="H4619" i="11"/>
  <c r="H4618" i="11"/>
  <c r="H4617" i="11"/>
  <c r="H4616" i="11"/>
  <c r="H4615" i="11"/>
  <c r="H4614" i="11"/>
  <c r="H4613" i="11"/>
  <c r="H4612" i="11"/>
  <c r="H4611" i="11"/>
  <c r="H4610" i="11"/>
  <c r="H4609" i="11"/>
  <c r="H4608" i="11"/>
  <c r="H4607" i="11"/>
  <c r="H4606" i="11"/>
  <c r="H4605" i="11"/>
  <c r="H4604" i="11"/>
  <c r="H4603" i="11"/>
  <c r="H4602" i="11"/>
  <c r="H4601" i="11"/>
  <c r="H4600" i="11"/>
  <c r="H4599" i="11"/>
  <c r="H4598" i="11"/>
  <c r="H4597" i="11"/>
  <c r="H4596" i="11"/>
  <c r="H4595" i="11"/>
  <c r="H4594" i="11"/>
  <c r="H4593" i="11"/>
  <c r="H4592" i="11"/>
  <c r="H4591" i="11"/>
  <c r="H4590" i="11"/>
  <c r="H4589" i="11"/>
  <c r="H4588" i="11"/>
  <c r="H4587" i="11"/>
  <c r="H4586" i="11"/>
  <c r="H4585" i="11"/>
  <c r="H4584" i="11"/>
  <c r="H4583" i="11"/>
  <c r="H4582" i="11"/>
  <c r="H4581" i="11"/>
  <c r="H4580" i="11"/>
  <c r="H4579" i="11"/>
  <c r="H4578" i="11"/>
  <c r="H4577" i="11"/>
  <c r="H4576" i="11"/>
  <c r="H4575" i="11"/>
  <c r="H4574" i="11"/>
  <c r="H4573" i="11"/>
  <c r="H4572" i="11"/>
  <c r="H4571" i="11"/>
  <c r="H4570" i="11"/>
  <c r="H4569" i="11"/>
  <c r="H4568" i="11"/>
  <c r="H4567" i="11"/>
  <c r="H4566" i="11"/>
  <c r="H4565" i="11"/>
  <c r="H4564" i="11"/>
  <c r="H4563" i="11"/>
  <c r="H4562" i="11"/>
  <c r="H4561" i="11"/>
  <c r="H4560" i="11"/>
  <c r="H4559" i="11"/>
  <c r="H4558" i="11"/>
  <c r="H4557" i="11"/>
  <c r="H4556" i="11"/>
  <c r="H4555" i="11"/>
  <c r="H4554" i="11"/>
  <c r="H4553" i="11"/>
  <c r="H4552" i="11"/>
  <c r="H4551" i="11"/>
  <c r="H4550" i="11"/>
  <c r="H4549" i="11"/>
  <c r="H4548" i="11"/>
  <c r="H4547" i="11"/>
  <c r="H4546" i="11"/>
  <c r="H4545" i="11"/>
  <c r="H4544" i="11"/>
  <c r="H4543" i="11"/>
  <c r="H4542" i="11"/>
  <c r="H4541" i="11"/>
  <c r="H4540" i="11"/>
  <c r="H4539" i="11"/>
  <c r="H4538" i="11"/>
  <c r="H4537" i="11"/>
  <c r="H4536" i="11"/>
  <c r="H4535" i="11"/>
  <c r="H4534" i="11"/>
  <c r="H4533" i="11"/>
  <c r="H4532" i="11"/>
  <c r="H4531" i="11"/>
  <c r="H4530" i="11"/>
  <c r="H4529" i="11"/>
  <c r="H4528" i="11"/>
  <c r="H4527" i="11"/>
  <c r="H4526" i="11"/>
  <c r="H4525" i="11"/>
  <c r="H4524" i="11"/>
  <c r="H4523" i="11"/>
  <c r="H4522" i="11"/>
  <c r="H4521" i="11"/>
  <c r="H4520" i="11"/>
  <c r="H4519" i="11"/>
  <c r="H4518" i="11"/>
  <c r="H4517" i="11"/>
  <c r="H4516" i="11"/>
  <c r="H4515" i="11"/>
  <c r="H4514" i="11"/>
  <c r="H4513" i="11"/>
  <c r="H4512" i="11"/>
  <c r="H4511" i="11"/>
  <c r="H4510" i="11"/>
  <c r="H4509" i="11"/>
  <c r="H4508" i="11"/>
  <c r="H4507" i="11"/>
  <c r="H4506" i="11"/>
  <c r="H4505" i="11"/>
  <c r="H4504" i="11"/>
  <c r="H4503" i="11"/>
  <c r="H4502" i="11"/>
  <c r="H4501" i="11"/>
  <c r="H4500" i="11"/>
  <c r="H4499" i="11"/>
  <c r="H4498" i="11"/>
  <c r="H4497" i="11"/>
  <c r="H4496" i="11"/>
  <c r="H4495" i="11"/>
  <c r="H4494" i="11"/>
  <c r="H4493" i="11"/>
  <c r="H4492" i="11"/>
  <c r="H4491" i="11"/>
  <c r="H4490" i="11"/>
  <c r="H4489" i="11"/>
  <c r="H4488" i="11"/>
  <c r="H4487" i="11"/>
  <c r="H4486" i="11"/>
  <c r="H4485" i="11"/>
  <c r="H4484" i="11"/>
  <c r="H4483" i="11"/>
  <c r="H4482" i="11"/>
  <c r="H4481" i="11"/>
  <c r="H4480" i="11"/>
  <c r="H4479" i="11"/>
  <c r="H4478" i="11"/>
  <c r="H4477" i="11"/>
  <c r="H4476" i="11"/>
  <c r="H4475" i="11"/>
  <c r="H4474" i="11"/>
  <c r="H4473" i="11"/>
  <c r="H4472" i="11"/>
  <c r="H4471" i="11"/>
  <c r="H4470" i="11"/>
  <c r="H4469" i="11"/>
  <c r="H4468" i="11"/>
  <c r="H4467" i="11"/>
  <c r="H4466" i="11"/>
  <c r="H4465" i="11"/>
  <c r="H4464" i="11"/>
  <c r="H4463" i="11"/>
  <c r="H4462" i="11"/>
  <c r="H4461" i="11"/>
  <c r="H4460" i="11"/>
  <c r="H4459" i="11"/>
  <c r="H4458" i="11"/>
  <c r="H4457" i="11"/>
  <c r="H4456" i="11"/>
  <c r="H4455" i="11"/>
  <c r="H4454" i="11"/>
  <c r="H4453" i="11"/>
  <c r="H4452" i="11"/>
  <c r="H4451" i="11"/>
  <c r="H4450" i="11"/>
  <c r="H4449" i="11"/>
  <c r="H4448" i="11"/>
  <c r="H4447" i="11"/>
  <c r="H4446" i="11"/>
  <c r="H4445" i="11"/>
  <c r="H4444" i="11"/>
  <c r="H4443" i="11"/>
  <c r="H4442" i="11"/>
  <c r="H4441" i="11"/>
  <c r="H4440" i="11"/>
  <c r="H4439" i="11"/>
  <c r="H4438" i="11"/>
  <c r="H4437" i="11"/>
  <c r="H4436" i="11"/>
  <c r="H4435" i="11"/>
  <c r="H4434" i="11"/>
  <c r="H4433" i="11"/>
  <c r="H4432" i="11"/>
  <c r="H4431" i="11"/>
  <c r="H4430" i="11"/>
  <c r="H4429" i="11"/>
  <c r="H4428" i="11"/>
  <c r="H4427" i="11"/>
  <c r="H4426" i="11"/>
  <c r="H4425" i="11"/>
  <c r="H4424" i="11"/>
  <c r="H4423" i="11"/>
  <c r="H4422" i="11"/>
  <c r="H4421" i="11"/>
  <c r="H4420" i="11"/>
  <c r="H4419" i="11"/>
  <c r="H4418" i="11"/>
  <c r="H4417" i="11"/>
  <c r="H4416" i="11"/>
  <c r="H4415" i="11"/>
  <c r="H4414" i="11"/>
  <c r="H4413" i="11"/>
  <c r="H4412" i="11"/>
  <c r="H4411" i="11"/>
  <c r="H4410" i="11"/>
  <c r="H4409" i="11"/>
  <c r="H4408" i="11"/>
  <c r="H4407" i="11"/>
  <c r="H4406" i="11"/>
  <c r="H4405" i="11"/>
  <c r="H4404" i="11"/>
  <c r="H4403" i="11"/>
  <c r="H4402" i="11"/>
  <c r="H4401" i="11"/>
  <c r="H4400" i="11"/>
  <c r="H4399" i="11"/>
  <c r="H4398" i="11"/>
  <c r="H4397" i="11"/>
  <c r="H4396" i="11"/>
  <c r="H4395" i="11"/>
  <c r="H4394" i="11"/>
  <c r="H4393" i="11"/>
  <c r="H4392" i="11"/>
  <c r="H4391" i="11"/>
  <c r="H4390" i="11"/>
  <c r="H4389" i="11"/>
  <c r="H4388" i="11"/>
  <c r="H4387" i="11"/>
  <c r="H4386" i="11"/>
  <c r="H4385" i="11"/>
  <c r="H4384" i="11"/>
  <c r="H4383" i="11"/>
  <c r="H4382" i="11"/>
  <c r="H4381" i="11"/>
  <c r="H4380" i="11"/>
  <c r="H4379" i="11"/>
  <c r="H4378" i="11"/>
  <c r="H4377" i="11"/>
  <c r="H4376" i="11"/>
  <c r="H4375" i="11"/>
  <c r="H4374" i="11"/>
  <c r="H4373" i="11"/>
  <c r="H4372" i="11"/>
  <c r="H4371" i="11"/>
  <c r="H4370" i="11"/>
  <c r="H4369" i="11"/>
  <c r="H4368" i="11"/>
  <c r="H4367" i="11"/>
  <c r="H4366" i="11"/>
  <c r="H4365" i="11"/>
  <c r="H4364" i="11"/>
  <c r="H4363" i="11"/>
  <c r="H4362" i="11"/>
  <c r="H4361" i="11"/>
  <c r="H4360" i="11"/>
  <c r="H4359" i="11"/>
  <c r="H4358" i="11"/>
  <c r="H4357" i="11"/>
  <c r="H4356" i="11"/>
  <c r="H4355" i="11"/>
  <c r="H4354" i="11"/>
  <c r="H4353" i="11"/>
  <c r="H4352" i="11"/>
  <c r="H4351" i="11"/>
  <c r="H4350" i="11"/>
  <c r="H4349" i="11"/>
  <c r="H4348" i="11"/>
  <c r="H4347" i="11"/>
  <c r="H4346" i="11"/>
  <c r="H4345" i="11"/>
  <c r="H4344" i="11"/>
  <c r="H4343" i="11"/>
  <c r="H4342" i="11"/>
  <c r="H4341" i="11"/>
  <c r="H4340" i="11"/>
  <c r="H4339" i="11"/>
  <c r="H4338" i="11"/>
  <c r="H4337" i="11"/>
  <c r="H4336" i="11"/>
  <c r="H4335" i="11"/>
  <c r="H4334" i="11"/>
  <c r="H4333" i="11"/>
  <c r="H4332" i="11"/>
  <c r="H4331" i="11"/>
  <c r="H4330" i="11"/>
  <c r="H4329" i="11"/>
  <c r="H4328" i="11"/>
  <c r="H4327" i="11"/>
  <c r="H4326" i="11"/>
  <c r="H4325" i="11"/>
  <c r="H4324" i="11"/>
  <c r="H4323" i="11"/>
  <c r="H4322" i="11"/>
  <c r="H4321" i="11"/>
  <c r="H4320" i="11"/>
  <c r="H4319" i="11"/>
  <c r="H4318" i="11"/>
  <c r="H4317" i="11"/>
  <c r="H4316" i="11"/>
  <c r="H4315" i="11"/>
  <c r="H4314" i="11"/>
  <c r="H4313" i="11"/>
  <c r="H4312" i="11"/>
  <c r="H4311" i="11"/>
  <c r="H4310" i="11"/>
  <c r="H4309" i="11"/>
  <c r="H4308" i="11"/>
  <c r="H4307" i="11"/>
  <c r="H4306" i="11"/>
  <c r="H4305" i="11"/>
  <c r="H4304" i="11"/>
  <c r="H4303" i="11"/>
  <c r="H4302" i="11"/>
  <c r="H4301" i="11"/>
  <c r="H4300" i="11"/>
  <c r="H4299" i="11"/>
  <c r="H4298" i="11"/>
  <c r="H4297" i="11"/>
  <c r="H4296" i="11"/>
  <c r="H4295" i="11"/>
  <c r="H4294" i="11"/>
  <c r="H4293" i="11"/>
  <c r="H4292" i="11"/>
  <c r="H4291" i="11"/>
  <c r="H4290" i="11"/>
  <c r="H4289" i="11"/>
  <c r="H4288" i="11"/>
  <c r="H4287" i="11"/>
  <c r="H4286" i="11"/>
  <c r="H4285" i="11"/>
  <c r="H4284" i="11"/>
  <c r="H4283" i="11"/>
  <c r="H4282" i="11"/>
  <c r="H4281" i="11"/>
  <c r="H4280" i="11"/>
  <c r="H4279" i="11"/>
  <c r="H4278" i="11"/>
  <c r="H4277" i="11"/>
  <c r="H4276" i="11"/>
  <c r="H4275" i="11"/>
  <c r="H4274" i="11"/>
  <c r="H4273" i="11"/>
  <c r="H4272" i="11"/>
  <c r="H4271" i="11"/>
  <c r="H4270" i="11"/>
  <c r="H4269" i="11"/>
  <c r="H4268" i="11"/>
  <c r="H4267" i="11"/>
  <c r="H4266" i="11"/>
  <c r="H4265" i="11"/>
  <c r="H4264" i="11"/>
  <c r="H4263" i="11"/>
  <c r="H4262" i="11"/>
  <c r="H4261" i="11"/>
  <c r="H4260" i="11"/>
  <c r="H4259" i="11"/>
  <c r="H4258" i="11"/>
  <c r="H4257" i="11"/>
  <c r="H4256" i="11"/>
  <c r="H4255" i="11"/>
  <c r="H4254" i="11"/>
  <c r="H4253" i="11"/>
  <c r="H4252" i="11"/>
  <c r="H4251" i="11"/>
  <c r="H4250" i="11"/>
  <c r="H4249" i="11"/>
  <c r="H4248" i="11"/>
  <c r="H4247" i="11"/>
  <c r="H4246" i="11"/>
  <c r="H4245" i="11"/>
  <c r="H4244" i="11"/>
  <c r="H4243" i="11"/>
  <c r="H4242" i="11"/>
  <c r="H4241" i="11"/>
  <c r="H4240" i="11"/>
  <c r="H4239" i="11"/>
  <c r="H4238" i="11"/>
  <c r="H4237" i="11"/>
  <c r="H4236" i="11"/>
  <c r="H4235" i="11"/>
  <c r="H4234" i="11"/>
  <c r="H4233" i="11"/>
  <c r="H4232" i="11"/>
  <c r="H4231" i="11"/>
  <c r="H4230" i="11"/>
  <c r="H4229" i="11"/>
  <c r="H4228" i="11"/>
  <c r="H4227" i="11"/>
  <c r="H4226" i="11"/>
  <c r="H4225" i="11"/>
  <c r="H4224" i="11"/>
  <c r="H4223" i="11"/>
  <c r="H4222" i="11"/>
  <c r="H4221" i="11"/>
  <c r="H4220" i="11"/>
  <c r="H4219" i="11"/>
  <c r="H4218" i="11"/>
  <c r="H4217" i="11"/>
  <c r="H4216" i="11"/>
  <c r="H4215" i="11"/>
  <c r="H4214" i="11"/>
  <c r="H4213" i="11"/>
  <c r="H4212" i="11"/>
  <c r="H4211" i="11"/>
  <c r="H4210" i="11"/>
  <c r="H4209" i="11"/>
  <c r="H4208" i="11"/>
  <c r="H4207" i="11"/>
  <c r="H4206" i="11"/>
  <c r="H4205" i="11"/>
  <c r="H4204" i="11"/>
  <c r="H4203" i="11"/>
  <c r="H4202" i="11"/>
  <c r="H4201" i="11"/>
  <c r="H4200" i="11"/>
  <c r="H4199" i="11"/>
  <c r="H4198" i="11"/>
  <c r="H4197" i="11"/>
  <c r="H4196" i="11"/>
  <c r="H4195" i="11"/>
  <c r="H4194" i="11"/>
  <c r="H4193" i="11"/>
  <c r="H4192" i="11"/>
  <c r="H4191" i="11"/>
  <c r="H4190" i="11"/>
  <c r="H4189" i="11"/>
  <c r="H4188" i="11"/>
  <c r="H4187" i="11"/>
  <c r="H4186" i="11"/>
  <c r="H4185" i="11"/>
  <c r="H4184" i="11"/>
  <c r="H4183" i="11"/>
  <c r="H4182" i="11"/>
  <c r="H4181" i="11"/>
  <c r="H4180" i="11"/>
  <c r="H4179" i="11"/>
  <c r="H4178" i="11"/>
  <c r="H4177" i="11"/>
  <c r="H4176" i="11"/>
  <c r="H4175" i="11"/>
  <c r="H4174" i="11"/>
  <c r="H4173" i="11"/>
  <c r="H4172" i="11"/>
  <c r="H4171" i="11"/>
  <c r="H4170" i="11"/>
  <c r="H4169" i="11"/>
  <c r="H4168" i="11"/>
  <c r="H4167" i="11"/>
  <c r="H4166" i="11"/>
  <c r="H4165" i="11"/>
  <c r="H4164" i="11"/>
  <c r="H4163" i="11"/>
  <c r="H4162" i="11"/>
  <c r="H4161" i="11"/>
  <c r="H4160" i="11"/>
  <c r="H4159" i="11"/>
  <c r="H4158" i="11"/>
  <c r="H4157" i="11"/>
  <c r="H4156" i="11"/>
  <c r="H4155" i="11"/>
  <c r="H4154" i="11"/>
  <c r="H4153" i="11"/>
  <c r="H4152" i="11"/>
  <c r="H4151" i="11"/>
  <c r="H4150" i="11"/>
  <c r="H4149" i="11"/>
  <c r="H4148" i="11"/>
  <c r="H4147" i="11"/>
  <c r="H4146" i="11"/>
  <c r="H4145" i="11"/>
  <c r="H4144" i="11"/>
  <c r="H4143" i="11"/>
  <c r="H4142" i="11"/>
  <c r="H4141" i="11"/>
  <c r="H4140" i="11"/>
  <c r="H4139" i="11"/>
  <c r="H4138" i="11"/>
  <c r="H4137" i="11"/>
  <c r="H4136" i="11"/>
  <c r="H4135" i="11"/>
  <c r="H4134" i="11"/>
  <c r="H4133" i="11"/>
  <c r="H4132" i="11"/>
  <c r="H4131" i="11"/>
  <c r="H4130" i="11"/>
  <c r="H4129" i="11"/>
  <c r="H4128" i="11"/>
  <c r="H4127" i="11"/>
  <c r="H4126" i="11"/>
  <c r="H4125" i="11"/>
  <c r="H4124" i="11"/>
  <c r="H4123" i="11"/>
  <c r="H4122" i="11"/>
  <c r="H4121" i="11"/>
  <c r="H4120" i="11"/>
  <c r="H4119" i="11"/>
  <c r="H4118" i="11"/>
  <c r="H4117" i="11"/>
  <c r="H4116" i="11"/>
  <c r="H4115" i="11"/>
  <c r="H4114" i="11"/>
  <c r="H4113" i="11"/>
  <c r="H4112" i="11"/>
  <c r="H4111" i="11"/>
  <c r="H4110" i="11"/>
  <c r="H4109" i="11"/>
  <c r="H4108" i="11"/>
  <c r="H4107" i="11"/>
  <c r="H4106" i="11"/>
  <c r="H4105" i="11"/>
  <c r="H4104" i="11"/>
  <c r="H4103" i="11"/>
  <c r="H4102" i="11"/>
  <c r="H4101" i="11"/>
  <c r="H4100" i="11"/>
  <c r="H4099" i="11"/>
  <c r="H4098" i="11"/>
  <c r="H4097" i="11"/>
  <c r="H4096" i="11"/>
  <c r="H4095" i="11"/>
  <c r="H4094" i="11"/>
  <c r="H4093" i="11"/>
  <c r="H4092" i="11"/>
  <c r="H4091" i="11"/>
  <c r="H4090" i="11"/>
  <c r="H4089" i="11"/>
  <c r="H4088" i="11"/>
  <c r="H4087" i="11"/>
  <c r="H4086" i="11"/>
  <c r="H4085" i="11"/>
  <c r="H4084" i="11"/>
  <c r="H4083" i="11"/>
  <c r="H4082" i="11"/>
  <c r="H4081" i="11"/>
  <c r="H4080" i="11"/>
  <c r="H4079" i="11"/>
  <c r="H4078" i="11"/>
  <c r="H4077" i="11"/>
  <c r="H4076" i="11"/>
  <c r="H4075" i="11"/>
  <c r="H4074" i="11"/>
  <c r="H4073" i="11"/>
  <c r="H4072" i="11"/>
  <c r="H4071" i="11"/>
  <c r="H4070" i="11"/>
  <c r="H4069" i="11"/>
  <c r="H4068" i="11"/>
  <c r="H4067" i="11"/>
  <c r="H4066" i="11"/>
  <c r="H4065" i="11"/>
  <c r="H4064" i="11"/>
  <c r="H4063" i="11"/>
  <c r="H4062" i="11"/>
  <c r="H4061" i="11"/>
  <c r="H4060" i="11"/>
  <c r="H4059" i="11"/>
  <c r="H4058" i="11"/>
  <c r="H4057" i="11"/>
  <c r="H4056" i="11"/>
  <c r="H4055" i="11"/>
  <c r="H4054" i="11"/>
  <c r="H4053" i="11"/>
  <c r="H4052" i="11"/>
  <c r="H4051" i="11"/>
  <c r="H4050" i="11"/>
  <c r="H4049" i="11"/>
  <c r="H4048" i="11"/>
  <c r="H4047" i="11"/>
  <c r="H4046" i="11"/>
  <c r="H4045" i="11"/>
  <c r="H4044" i="11"/>
  <c r="H4043" i="11"/>
  <c r="H4042" i="11"/>
  <c r="H4041" i="11"/>
  <c r="H4040" i="11"/>
  <c r="H4039" i="11"/>
  <c r="H4038" i="11"/>
  <c r="H4037" i="11"/>
  <c r="H4036" i="11"/>
  <c r="H4035" i="11"/>
  <c r="H4034" i="11"/>
  <c r="H4033" i="11"/>
  <c r="H4032" i="11"/>
  <c r="H4031" i="11"/>
  <c r="H4030" i="11"/>
  <c r="H4029" i="11"/>
  <c r="H4028" i="11"/>
  <c r="H4027" i="11"/>
  <c r="H4026" i="11"/>
  <c r="H4025" i="11"/>
  <c r="H4024" i="11"/>
  <c r="H4023" i="11"/>
  <c r="H4022" i="11"/>
  <c r="H4021" i="11"/>
  <c r="H4020" i="11"/>
  <c r="H4019" i="11"/>
  <c r="H4018" i="11"/>
  <c r="H4017" i="11"/>
  <c r="H4016" i="11"/>
  <c r="H4015" i="11"/>
  <c r="H4014" i="11"/>
  <c r="H4013" i="11"/>
  <c r="H4012" i="11"/>
  <c r="H4011" i="11"/>
  <c r="H4010" i="11"/>
  <c r="H4009" i="11"/>
  <c r="H4008" i="11"/>
  <c r="H4007" i="11"/>
  <c r="H4006" i="11"/>
  <c r="H4005" i="11"/>
  <c r="H4004" i="11"/>
  <c r="H4003" i="11"/>
  <c r="H4002" i="11"/>
  <c r="H4001" i="11"/>
  <c r="H4000" i="11"/>
  <c r="H3999" i="11"/>
  <c r="H3998" i="11"/>
  <c r="H3997" i="11"/>
  <c r="H3996" i="11"/>
  <c r="H3995" i="11"/>
  <c r="H3994" i="11"/>
  <c r="H3993" i="11"/>
  <c r="H3992" i="11"/>
  <c r="H3991" i="11"/>
  <c r="H3990" i="11"/>
  <c r="H3989" i="11"/>
  <c r="H3988" i="11"/>
  <c r="H3987" i="11"/>
  <c r="H3986" i="11"/>
  <c r="H3985" i="11"/>
  <c r="H3984" i="11"/>
  <c r="H3983" i="11"/>
  <c r="H3982" i="11"/>
  <c r="H3981" i="11"/>
  <c r="H3980" i="11"/>
  <c r="H3979" i="11"/>
  <c r="H3978" i="11"/>
  <c r="H3977" i="11"/>
  <c r="H3976" i="11"/>
  <c r="H3975" i="11"/>
  <c r="H3974" i="11"/>
  <c r="H3973" i="11"/>
  <c r="H3972" i="11"/>
  <c r="H3971" i="11"/>
  <c r="H3970" i="11"/>
  <c r="H3969" i="11"/>
  <c r="H3968" i="11"/>
  <c r="H3967" i="11"/>
  <c r="H3966" i="11"/>
  <c r="H3965" i="11"/>
  <c r="H3964" i="11"/>
  <c r="H3963" i="11"/>
  <c r="H3962" i="11"/>
  <c r="H3961" i="11"/>
  <c r="H3960" i="11"/>
  <c r="H3959" i="11"/>
  <c r="H3958" i="11"/>
  <c r="H3957" i="11"/>
  <c r="H3956" i="11"/>
  <c r="H3955" i="11"/>
  <c r="H3954" i="11"/>
  <c r="H3953" i="11"/>
  <c r="H3952" i="11"/>
  <c r="H3951" i="11"/>
  <c r="H3950" i="11"/>
  <c r="H3949" i="11"/>
  <c r="H3948" i="11"/>
  <c r="H3947" i="11"/>
  <c r="H3946" i="11"/>
  <c r="H3945" i="11"/>
  <c r="H3944" i="11"/>
  <c r="H3943" i="11"/>
  <c r="H3942" i="11"/>
  <c r="H3941" i="11"/>
  <c r="H3940" i="11"/>
  <c r="H3939" i="11"/>
  <c r="H3938" i="11"/>
  <c r="H3937" i="11"/>
  <c r="H3936" i="11"/>
  <c r="H3935" i="11"/>
  <c r="H3934" i="11"/>
  <c r="H3933" i="11"/>
  <c r="H3932" i="11"/>
  <c r="H3931" i="11"/>
  <c r="H3930" i="11"/>
  <c r="H3929" i="11"/>
  <c r="H3928" i="11"/>
  <c r="H3927" i="11"/>
  <c r="H3926" i="11"/>
  <c r="H3925" i="11"/>
  <c r="H3924" i="11"/>
  <c r="H3923" i="11"/>
  <c r="H3922" i="11"/>
  <c r="H3921" i="11"/>
  <c r="H3920" i="11"/>
  <c r="H3919" i="11"/>
  <c r="H3918" i="11"/>
  <c r="H3917" i="11"/>
  <c r="H3916" i="11"/>
  <c r="H3915" i="11"/>
  <c r="H3914" i="11"/>
  <c r="H3913" i="11"/>
  <c r="H3912" i="11"/>
  <c r="H3911" i="11"/>
  <c r="H3910" i="11"/>
  <c r="H3909" i="11"/>
  <c r="H3908" i="11"/>
  <c r="H3907" i="11"/>
  <c r="H3906" i="11"/>
  <c r="H3905" i="11"/>
  <c r="H3904" i="11"/>
  <c r="H3903" i="11"/>
  <c r="H3902" i="11"/>
  <c r="H3901" i="11"/>
  <c r="H3900" i="11"/>
  <c r="H3899" i="11"/>
  <c r="H3898" i="11"/>
  <c r="H3897" i="11"/>
  <c r="H3896" i="11"/>
  <c r="H3895" i="11"/>
  <c r="H3894" i="11"/>
  <c r="H3893" i="11"/>
  <c r="H3892" i="11"/>
  <c r="H3891" i="11"/>
  <c r="H3890" i="11"/>
  <c r="H3889" i="11"/>
  <c r="H3888" i="11"/>
  <c r="H3887" i="11"/>
  <c r="H3886" i="11"/>
  <c r="H3885" i="11"/>
  <c r="H3884" i="11"/>
  <c r="H3883" i="11"/>
  <c r="H3882" i="11"/>
  <c r="H3881" i="11"/>
  <c r="H3880" i="11"/>
  <c r="H3879" i="11"/>
  <c r="H3878" i="11"/>
  <c r="H3877" i="11"/>
  <c r="H3876" i="11"/>
  <c r="H3875" i="11"/>
  <c r="H3874" i="11"/>
  <c r="H3873" i="11"/>
  <c r="H3872" i="11"/>
  <c r="H3871" i="11"/>
  <c r="H3870" i="11"/>
  <c r="H3869" i="11"/>
  <c r="H3868" i="11"/>
  <c r="H3867" i="11"/>
  <c r="H3866" i="11"/>
  <c r="H3865" i="11"/>
  <c r="H3864" i="11"/>
  <c r="H3863" i="11"/>
  <c r="H3862" i="11"/>
  <c r="H3861" i="11"/>
  <c r="H3860" i="11"/>
  <c r="H3859" i="11"/>
  <c r="H3858" i="11"/>
  <c r="H3857" i="11"/>
  <c r="H3856" i="11"/>
  <c r="H3855" i="11"/>
  <c r="H3854" i="11"/>
  <c r="H3853" i="11"/>
  <c r="H3852" i="11"/>
  <c r="H3851" i="11"/>
  <c r="H3850" i="11"/>
  <c r="H3849" i="11"/>
  <c r="H3848" i="11"/>
  <c r="H3847" i="11"/>
  <c r="H3846" i="11"/>
  <c r="H3845" i="11"/>
  <c r="H3844" i="11"/>
  <c r="H3843" i="11"/>
  <c r="H3842" i="11"/>
  <c r="H3841" i="11"/>
  <c r="H3840" i="11"/>
  <c r="H3839" i="11"/>
  <c r="H3838" i="11"/>
  <c r="H3837" i="11"/>
  <c r="H3836" i="11"/>
  <c r="H3835" i="11"/>
  <c r="H3834" i="11"/>
  <c r="H3833" i="11"/>
  <c r="H3832" i="11"/>
  <c r="H3831" i="11"/>
  <c r="H3830" i="11"/>
  <c r="H3829" i="11"/>
  <c r="H3828" i="11"/>
  <c r="H3827" i="11"/>
  <c r="H3826" i="11"/>
  <c r="H3825" i="11"/>
  <c r="H3824" i="11"/>
  <c r="H3823" i="11"/>
  <c r="H3822" i="11"/>
  <c r="H3821" i="11"/>
  <c r="H3820" i="11"/>
  <c r="H3819" i="11"/>
  <c r="H3818" i="11"/>
  <c r="H3817" i="11"/>
  <c r="H3816" i="11"/>
  <c r="H3815" i="11"/>
  <c r="H3814" i="11"/>
  <c r="H3813" i="11"/>
  <c r="H3812" i="11"/>
  <c r="H3811" i="11"/>
  <c r="H3810" i="11"/>
  <c r="H3809" i="11"/>
  <c r="H3808" i="11"/>
  <c r="H3807" i="11"/>
  <c r="H3806" i="11"/>
  <c r="H3805" i="11"/>
  <c r="H3804" i="11"/>
  <c r="H3803" i="11"/>
  <c r="H3802" i="11"/>
  <c r="H3801" i="11"/>
  <c r="H3800" i="11"/>
  <c r="H3799" i="11"/>
  <c r="H3798" i="11"/>
  <c r="H3797" i="11"/>
  <c r="H3796" i="11"/>
  <c r="H3795" i="11"/>
  <c r="H3794" i="11"/>
  <c r="H3793" i="11"/>
  <c r="H3792" i="11"/>
  <c r="H3791" i="11"/>
  <c r="H3790" i="11"/>
  <c r="H3789" i="11"/>
  <c r="H3788" i="11"/>
  <c r="H3787" i="11"/>
  <c r="H3786" i="11"/>
  <c r="H3785" i="11"/>
  <c r="H3784" i="11"/>
  <c r="H3783" i="11"/>
  <c r="H3782" i="11"/>
  <c r="H3781" i="11"/>
  <c r="H3780" i="11"/>
  <c r="H3779" i="11"/>
  <c r="H3778" i="11"/>
  <c r="H3777" i="11"/>
  <c r="H3776" i="11"/>
  <c r="H3775" i="11"/>
  <c r="H3774" i="11"/>
  <c r="H3773" i="11"/>
  <c r="H3772" i="11"/>
  <c r="H3771" i="11"/>
  <c r="H3770" i="11"/>
  <c r="H3769" i="11"/>
  <c r="H3768" i="11"/>
  <c r="H3767" i="11"/>
  <c r="H3766" i="11"/>
  <c r="H3765" i="11"/>
  <c r="H3764" i="11"/>
  <c r="H3763" i="11"/>
  <c r="H3762" i="11"/>
  <c r="H3761" i="11"/>
  <c r="H3760" i="11"/>
  <c r="H3759" i="11"/>
  <c r="H3758" i="11"/>
  <c r="H3757" i="11"/>
  <c r="H3756" i="11"/>
  <c r="H3755" i="11"/>
  <c r="H3754" i="11"/>
  <c r="H3753" i="11"/>
  <c r="H3752" i="11"/>
  <c r="H3751" i="11"/>
  <c r="H3750" i="11"/>
  <c r="H3749" i="11"/>
  <c r="H3748" i="11"/>
  <c r="H3747" i="11"/>
  <c r="H3746" i="11"/>
  <c r="H3745" i="11"/>
  <c r="H3744" i="11"/>
  <c r="H3743" i="11"/>
  <c r="H3742" i="11"/>
  <c r="H3741" i="11"/>
  <c r="H3740" i="11"/>
  <c r="H3739" i="11"/>
  <c r="H3738" i="11"/>
  <c r="H3737" i="11"/>
  <c r="H3736" i="11"/>
  <c r="H3735" i="11"/>
  <c r="H3734" i="11"/>
  <c r="H3733" i="11"/>
  <c r="H3732" i="11"/>
  <c r="H3731" i="11"/>
  <c r="H3730" i="11"/>
  <c r="H3729" i="11"/>
  <c r="H3728" i="11"/>
  <c r="H3727" i="11"/>
  <c r="H3726" i="11"/>
  <c r="H3725" i="11"/>
  <c r="H3724" i="11"/>
  <c r="H3723" i="11"/>
  <c r="H3722" i="11"/>
  <c r="H3721" i="11"/>
  <c r="H3720" i="11"/>
  <c r="H3719" i="11"/>
  <c r="H3718" i="11"/>
  <c r="H3717" i="11"/>
  <c r="H3716" i="11"/>
  <c r="H3715" i="11"/>
  <c r="H3714" i="11"/>
  <c r="H3713" i="11"/>
  <c r="H3712" i="11"/>
  <c r="H3711" i="11"/>
  <c r="H3710" i="11"/>
  <c r="H3709" i="11"/>
  <c r="H3708" i="11"/>
  <c r="H3707" i="11"/>
  <c r="H3706" i="11"/>
  <c r="H3705" i="11"/>
  <c r="H3704" i="11"/>
  <c r="H3703" i="11"/>
  <c r="H3702" i="11"/>
  <c r="H3701" i="11"/>
  <c r="H3700" i="11"/>
  <c r="H3699" i="11"/>
  <c r="H3698" i="11"/>
  <c r="H3697" i="11"/>
  <c r="H3696" i="11"/>
  <c r="H3695" i="11"/>
  <c r="H3694" i="11"/>
  <c r="H3693" i="11"/>
  <c r="H3692" i="11"/>
  <c r="H3691" i="11"/>
  <c r="H3690" i="11"/>
  <c r="H3689" i="11"/>
  <c r="H3688" i="11"/>
  <c r="H3687" i="11"/>
  <c r="H3686" i="11"/>
  <c r="H3685" i="11"/>
  <c r="H3684" i="11"/>
  <c r="H3683" i="11"/>
  <c r="H3682" i="11"/>
  <c r="H3681" i="11"/>
  <c r="H3680" i="11"/>
  <c r="H3679" i="11"/>
  <c r="H3678" i="11"/>
  <c r="H3677" i="11"/>
  <c r="H3676" i="11"/>
  <c r="H3675" i="11"/>
  <c r="H3674" i="11"/>
  <c r="H3673" i="11"/>
  <c r="H3672" i="11"/>
  <c r="H3671" i="11"/>
  <c r="H3670" i="11"/>
  <c r="H3669" i="11"/>
  <c r="H3668" i="11"/>
  <c r="H3667" i="11"/>
  <c r="H3666" i="11"/>
  <c r="H3665" i="11"/>
  <c r="H3664" i="11"/>
  <c r="H3663" i="11"/>
  <c r="H3662" i="11"/>
  <c r="H3661" i="11"/>
  <c r="H3660" i="11"/>
  <c r="H3659" i="11"/>
  <c r="H3658" i="11"/>
  <c r="H3657" i="11"/>
  <c r="H3656" i="11"/>
  <c r="H3655" i="11"/>
  <c r="H3654" i="11"/>
  <c r="H3653" i="11"/>
  <c r="H3652" i="11"/>
  <c r="H3651" i="11"/>
  <c r="H3650" i="11"/>
  <c r="H3649" i="11"/>
  <c r="H3648" i="11"/>
  <c r="H3647" i="11"/>
  <c r="H3646" i="11"/>
  <c r="H3645" i="11"/>
  <c r="H3644" i="11"/>
  <c r="H3643" i="11"/>
  <c r="H3642" i="11"/>
  <c r="H3641" i="11"/>
  <c r="H3640" i="11"/>
  <c r="H3639" i="11"/>
  <c r="H3638" i="11"/>
  <c r="H3637" i="11"/>
  <c r="H3636" i="11"/>
  <c r="H3635" i="11"/>
  <c r="H3634" i="11"/>
  <c r="H3633" i="11"/>
  <c r="H3632" i="11"/>
  <c r="H3631" i="11"/>
  <c r="H3630" i="11"/>
  <c r="H3629" i="11"/>
  <c r="H3628" i="11"/>
  <c r="H3627" i="11"/>
  <c r="H3626" i="11"/>
  <c r="H3625" i="11"/>
  <c r="H3624" i="11"/>
  <c r="H3623" i="11"/>
  <c r="H3622" i="11"/>
  <c r="H3621" i="11"/>
  <c r="H3620" i="11"/>
  <c r="H3619" i="11"/>
  <c r="H3618" i="11"/>
  <c r="H3617" i="11"/>
  <c r="H3616" i="11"/>
  <c r="H3615" i="11"/>
  <c r="H3614" i="11"/>
  <c r="H3613" i="11"/>
  <c r="H3612" i="11"/>
  <c r="H3611" i="11"/>
  <c r="H3610" i="11"/>
  <c r="H3609" i="11"/>
  <c r="H3608" i="11"/>
  <c r="H3607" i="11"/>
  <c r="H3606" i="11"/>
  <c r="H3605" i="11"/>
  <c r="H3604" i="11"/>
  <c r="H3603" i="11"/>
  <c r="H3602" i="11"/>
  <c r="H3601" i="11"/>
  <c r="H3600" i="11"/>
  <c r="H3599" i="11"/>
  <c r="H3598" i="11"/>
  <c r="H3597" i="11"/>
  <c r="H3596" i="11"/>
  <c r="H3595" i="11"/>
  <c r="H3594" i="11"/>
  <c r="H3593" i="11"/>
  <c r="H3592" i="11"/>
  <c r="H3591" i="11"/>
  <c r="H3590" i="11"/>
  <c r="H3589" i="11"/>
  <c r="H3588" i="11"/>
  <c r="H3587" i="11"/>
  <c r="H3586" i="11"/>
  <c r="H3585" i="11"/>
  <c r="H3584" i="11"/>
  <c r="H3583" i="11"/>
  <c r="H3582" i="11"/>
  <c r="H3581" i="11"/>
  <c r="H3580" i="11"/>
  <c r="H3579" i="11"/>
  <c r="H3578" i="11"/>
  <c r="H3577" i="11"/>
  <c r="H3576" i="11"/>
  <c r="H3575" i="11"/>
  <c r="H3574" i="11"/>
  <c r="H3573" i="11"/>
  <c r="H3572" i="11"/>
  <c r="H3571" i="11"/>
  <c r="H3570" i="11"/>
  <c r="H3569" i="11"/>
  <c r="H3568" i="11"/>
  <c r="H3567" i="11"/>
  <c r="H3566" i="11"/>
  <c r="H3565" i="11"/>
  <c r="H3564" i="11"/>
  <c r="H3563" i="11"/>
  <c r="H3562" i="11"/>
  <c r="H3561" i="11"/>
  <c r="H3560" i="11"/>
  <c r="H3559" i="11"/>
  <c r="H3558" i="11"/>
  <c r="H3557" i="11"/>
  <c r="H3556" i="11"/>
  <c r="H3555" i="11"/>
  <c r="H3554" i="11"/>
  <c r="H3553" i="11"/>
  <c r="H3552" i="11"/>
  <c r="H3551" i="11"/>
  <c r="H3550" i="11"/>
  <c r="H3549" i="11"/>
  <c r="H3548" i="11"/>
  <c r="H3547" i="11"/>
  <c r="H3546" i="11"/>
  <c r="H3545" i="11"/>
  <c r="H3544" i="11"/>
  <c r="H3543" i="11"/>
  <c r="H3542" i="11"/>
  <c r="H3541" i="11"/>
  <c r="H3540" i="11"/>
  <c r="H3539" i="11"/>
  <c r="H3538" i="11"/>
  <c r="H3537" i="11"/>
  <c r="H3536" i="11"/>
  <c r="H3535" i="11"/>
  <c r="H3534" i="11"/>
  <c r="H3533" i="11"/>
  <c r="H3532" i="11"/>
  <c r="H3531" i="11"/>
  <c r="H3530" i="11"/>
  <c r="H3529" i="11"/>
  <c r="H3528" i="11"/>
  <c r="H3527" i="11"/>
  <c r="H3526" i="11"/>
  <c r="H3525" i="11"/>
  <c r="H3524" i="11"/>
  <c r="H3523" i="11"/>
  <c r="H3522" i="11"/>
  <c r="H3521" i="11"/>
  <c r="H3520" i="11"/>
  <c r="H3519" i="11"/>
  <c r="H3518" i="11"/>
  <c r="H3517" i="11"/>
  <c r="H3516" i="11"/>
  <c r="H3515" i="11"/>
  <c r="H3514" i="11"/>
  <c r="H3513" i="11"/>
  <c r="H3512" i="11"/>
  <c r="H3511" i="11"/>
  <c r="H3510" i="11"/>
  <c r="H3509" i="11"/>
  <c r="H3508" i="11"/>
  <c r="H3507" i="11"/>
  <c r="H3506" i="11"/>
  <c r="H3505" i="11"/>
  <c r="H3504" i="11"/>
  <c r="H3503" i="11"/>
  <c r="H3502" i="11"/>
  <c r="H3501" i="11"/>
  <c r="H3500" i="11"/>
  <c r="H3499" i="11"/>
  <c r="H3498" i="11"/>
  <c r="H3497" i="11"/>
  <c r="H3496" i="11"/>
  <c r="H3495" i="11"/>
  <c r="H3494" i="11"/>
  <c r="H3493" i="11"/>
  <c r="H3492" i="11"/>
  <c r="H3491" i="11"/>
  <c r="H3490" i="11"/>
  <c r="H3489" i="11"/>
  <c r="H3488" i="11"/>
  <c r="H3487" i="11"/>
  <c r="H3486" i="11"/>
  <c r="H3485" i="11"/>
  <c r="H3484" i="11"/>
  <c r="H3483" i="11"/>
  <c r="H3482" i="11"/>
  <c r="H3481" i="11"/>
  <c r="H3480" i="11"/>
  <c r="H3479" i="11"/>
  <c r="H3478" i="11"/>
  <c r="H3477" i="11"/>
  <c r="H3476" i="11"/>
  <c r="H3475" i="11"/>
  <c r="H3474" i="11"/>
  <c r="H3473" i="11"/>
  <c r="H3472" i="11"/>
  <c r="H3471" i="11"/>
  <c r="H3470" i="11"/>
  <c r="H3469" i="11"/>
  <c r="H3468" i="11"/>
  <c r="H3467" i="11"/>
  <c r="H3466" i="11"/>
  <c r="H3465" i="11"/>
  <c r="H3464" i="11"/>
  <c r="H3463" i="11"/>
  <c r="H3462" i="11"/>
  <c r="H3461" i="11"/>
  <c r="H3460" i="11"/>
  <c r="H3459" i="11"/>
  <c r="H3458" i="11"/>
  <c r="H3457" i="11"/>
  <c r="H3456" i="11"/>
  <c r="H3455" i="11"/>
  <c r="H3454" i="11"/>
  <c r="H3453" i="11"/>
  <c r="H3452" i="11"/>
  <c r="H3451" i="11"/>
  <c r="H3450" i="11"/>
  <c r="H3449" i="11"/>
  <c r="H3448" i="11"/>
  <c r="H3447" i="11"/>
  <c r="H3446" i="11"/>
  <c r="H3445" i="11"/>
  <c r="H3444" i="11"/>
  <c r="H3443" i="11"/>
  <c r="H3442" i="11"/>
  <c r="H3441" i="11"/>
  <c r="H3440" i="11"/>
  <c r="H3439" i="11"/>
  <c r="H3438" i="11"/>
  <c r="H3437" i="11"/>
  <c r="H3436" i="11"/>
  <c r="H3435" i="11"/>
  <c r="H3434" i="11"/>
  <c r="H3433" i="11"/>
  <c r="H3432" i="11"/>
  <c r="H3431" i="11"/>
  <c r="H3430" i="11"/>
  <c r="H3429" i="11"/>
  <c r="H3428" i="11"/>
  <c r="H3427" i="11"/>
  <c r="H3426" i="11"/>
  <c r="H3425" i="11"/>
  <c r="H3424" i="11"/>
  <c r="H3423" i="11"/>
  <c r="H3422" i="11"/>
  <c r="H3421" i="11"/>
  <c r="H3420" i="11"/>
  <c r="H3419" i="11"/>
  <c r="H3418" i="11"/>
  <c r="H3417" i="11"/>
  <c r="H3416" i="11"/>
  <c r="H3415" i="11"/>
  <c r="H3414" i="11"/>
  <c r="H3413" i="11"/>
  <c r="H3412" i="11"/>
  <c r="H3411" i="11"/>
  <c r="H3410" i="11"/>
  <c r="H3409" i="11"/>
  <c r="H3408" i="11"/>
  <c r="H3407" i="11"/>
  <c r="H3406" i="11"/>
  <c r="H3405" i="11"/>
  <c r="H3404" i="11"/>
  <c r="H3403" i="11"/>
  <c r="H3402" i="11"/>
  <c r="H3401" i="11"/>
  <c r="H3400" i="11"/>
  <c r="H3399" i="11"/>
  <c r="H3398" i="11"/>
  <c r="H3397" i="11"/>
  <c r="H3396" i="11"/>
  <c r="H3395" i="11"/>
  <c r="H3394" i="11"/>
  <c r="H3393" i="11"/>
  <c r="H3392" i="11"/>
  <c r="H3391" i="11"/>
  <c r="H3390" i="11"/>
  <c r="H3389" i="11"/>
  <c r="H3388" i="11"/>
  <c r="H3387" i="11"/>
  <c r="H3386" i="11"/>
  <c r="H3385" i="11"/>
  <c r="H3384" i="11"/>
  <c r="H3383" i="11"/>
  <c r="H3382" i="11"/>
  <c r="H3381" i="11"/>
  <c r="H3380" i="11"/>
  <c r="H3379" i="11"/>
  <c r="H3378" i="11"/>
  <c r="H3377" i="11"/>
  <c r="H3376" i="11"/>
  <c r="H3375" i="11"/>
  <c r="H3374" i="11"/>
  <c r="H3373" i="11"/>
  <c r="H3372" i="11"/>
  <c r="H3371" i="11"/>
  <c r="H3370" i="11"/>
  <c r="H3369" i="11"/>
  <c r="H3368" i="11"/>
  <c r="H3367" i="11"/>
  <c r="H3366" i="11"/>
  <c r="H3365" i="11"/>
  <c r="H3364" i="11"/>
  <c r="H3363" i="11"/>
  <c r="H3362" i="11"/>
  <c r="H3361" i="11"/>
  <c r="H3360" i="11"/>
  <c r="H3359" i="11"/>
  <c r="H3358" i="11"/>
  <c r="H3357" i="11"/>
  <c r="H3356" i="11"/>
  <c r="H3355" i="11"/>
  <c r="H3354" i="11"/>
  <c r="H3353" i="11"/>
  <c r="H3352" i="11"/>
  <c r="H3351" i="11"/>
  <c r="H3350" i="11"/>
  <c r="H3349" i="11"/>
  <c r="H3348" i="11"/>
  <c r="H3347" i="11"/>
  <c r="H3346" i="11"/>
  <c r="H3345" i="11"/>
  <c r="H3344" i="11"/>
  <c r="H3343" i="11"/>
  <c r="H3342" i="11"/>
  <c r="H3341" i="11"/>
  <c r="H3340" i="11"/>
  <c r="H3339" i="11"/>
  <c r="H3338" i="11"/>
  <c r="H3337" i="11"/>
  <c r="H3336" i="11"/>
  <c r="H3335" i="11"/>
  <c r="H3334" i="11"/>
  <c r="H3333" i="11"/>
  <c r="H3332" i="11"/>
  <c r="H3331" i="11"/>
  <c r="H3330" i="11"/>
  <c r="H3329" i="11"/>
  <c r="H3328" i="11"/>
  <c r="H3327" i="11"/>
  <c r="H3326" i="11"/>
  <c r="H3325" i="11"/>
  <c r="H3324" i="11"/>
  <c r="H3323" i="11"/>
  <c r="H3322" i="11"/>
  <c r="H3321" i="11"/>
  <c r="H3320" i="11"/>
  <c r="H3319" i="11"/>
  <c r="H3318" i="11"/>
  <c r="H3317" i="11"/>
  <c r="H3316" i="11"/>
  <c r="H3315" i="11"/>
  <c r="H3314" i="11"/>
  <c r="H3313" i="11"/>
  <c r="H3312" i="11"/>
  <c r="H3311" i="11"/>
  <c r="H3310" i="11"/>
  <c r="H3309" i="11"/>
  <c r="H3308" i="11"/>
  <c r="H3307" i="11"/>
  <c r="H3306" i="11"/>
  <c r="H3305" i="11"/>
  <c r="H3304" i="11"/>
  <c r="H3303" i="11"/>
  <c r="H3302" i="11"/>
  <c r="H3301" i="11"/>
  <c r="H3300" i="11"/>
  <c r="H3299" i="11"/>
  <c r="H3298" i="11"/>
  <c r="H3297" i="11"/>
  <c r="H3296" i="11"/>
  <c r="H3295" i="11"/>
  <c r="H3294" i="11"/>
  <c r="H3293" i="11"/>
  <c r="H3292" i="11"/>
  <c r="H3291" i="11"/>
  <c r="H3290" i="11"/>
  <c r="H3289" i="11"/>
  <c r="H3288" i="11"/>
  <c r="H3287" i="11"/>
  <c r="H3286" i="11"/>
  <c r="H3285" i="11"/>
  <c r="H3284" i="11"/>
  <c r="H3283" i="11"/>
  <c r="H3282" i="11"/>
  <c r="H3281" i="11"/>
  <c r="H3280" i="11"/>
  <c r="H3279" i="11"/>
  <c r="H3278" i="11"/>
  <c r="H3277" i="11"/>
  <c r="H3276" i="11"/>
  <c r="H3275" i="11"/>
  <c r="H3274" i="11"/>
  <c r="H3273" i="11"/>
  <c r="H3272" i="11"/>
  <c r="H3271" i="11"/>
  <c r="H3270" i="11"/>
  <c r="H3269" i="11"/>
  <c r="H3268" i="11"/>
  <c r="H3267" i="11"/>
  <c r="H3266" i="11"/>
  <c r="H3265" i="11"/>
  <c r="H3264" i="11"/>
  <c r="H3263" i="11"/>
  <c r="H3262" i="11"/>
  <c r="H3261" i="11"/>
  <c r="H3260" i="11"/>
  <c r="H3259" i="11"/>
  <c r="H3258" i="11"/>
  <c r="H3257" i="11"/>
  <c r="H3256" i="11"/>
  <c r="H3255" i="11"/>
  <c r="H3254" i="11"/>
  <c r="H3253" i="11"/>
  <c r="H3252" i="11"/>
  <c r="H3251" i="11"/>
  <c r="H3250" i="11"/>
  <c r="H3249" i="11"/>
  <c r="H3248" i="11"/>
  <c r="H3247" i="11"/>
  <c r="H3246" i="11"/>
  <c r="H3245" i="11"/>
  <c r="H3244" i="11"/>
  <c r="H3243" i="11"/>
  <c r="H3242" i="11"/>
  <c r="H3241" i="11"/>
  <c r="H3240" i="11"/>
  <c r="H3239" i="11"/>
  <c r="H3238" i="11"/>
  <c r="H3237" i="11"/>
  <c r="H3236" i="11"/>
  <c r="H3235" i="11"/>
  <c r="H3234" i="11"/>
  <c r="H3233" i="11"/>
  <c r="H3232" i="11"/>
  <c r="H3231" i="11"/>
  <c r="H3230" i="11"/>
  <c r="H3229" i="11"/>
  <c r="H3228" i="11"/>
  <c r="H3227" i="11"/>
  <c r="H3226" i="11"/>
  <c r="H3225" i="11"/>
  <c r="H3224" i="11"/>
  <c r="H3223" i="11"/>
  <c r="H3222" i="11"/>
  <c r="H3221" i="11"/>
  <c r="H3220" i="11"/>
  <c r="H3219" i="11"/>
  <c r="H3218" i="11"/>
  <c r="H3217" i="11"/>
  <c r="H3216" i="11"/>
  <c r="H3215" i="11"/>
  <c r="H3214" i="11"/>
  <c r="H3213" i="11"/>
  <c r="H3212" i="11"/>
  <c r="H3211" i="11"/>
  <c r="H3210" i="11"/>
  <c r="H3209" i="11"/>
  <c r="H3208" i="11"/>
  <c r="H3207" i="11"/>
  <c r="H3206" i="11"/>
  <c r="H3205" i="11"/>
  <c r="H3204" i="11"/>
  <c r="H3203" i="11"/>
  <c r="H3202" i="11"/>
  <c r="H3201" i="11"/>
  <c r="H3200" i="11"/>
  <c r="H3199" i="11"/>
  <c r="H3198" i="11"/>
  <c r="H3197" i="11"/>
  <c r="H3196" i="11"/>
  <c r="H3195" i="11"/>
  <c r="H3194" i="11"/>
  <c r="H3193" i="11"/>
  <c r="H3192" i="11"/>
  <c r="H3191" i="11"/>
  <c r="H3190" i="11"/>
  <c r="H3189" i="11"/>
  <c r="H3188" i="11"/>
  <c r="H3187" i="11"/>
  <c r="H3186" i="11"/>
  <c r="H3185" i="11"/>
  <c r="H3184" i="11"/>
  <c r="H3183" i="11"/>
  <c r="H3182" i="11"/>
  <c r="H3181" i="11"/>
  <c r="H3180" i="11"/>
  <c r="H3179" i="11"/>
  <c r="H3178" i="11"/>
  <c r="H3177" i="11"/>
  <c r="H3176" i="11"/>
  <c r="H3175" i="11"/>
  <c r="H3174" i="11"/>
  <c r="H3173" i="11"/>
  <c r="H3172" i="11"/>
  <c r="H3171" i="11"/>
  <c r="H3170" i="11"/>
  <c r="H3169" i="11"/>
  <c r="H3168" i="11"/>
  <c r="H3167" i="11"/>
  <c r="H3166" i="11"/>
  <c r="H3165" i="11"/>
  <c r="H3164" i="11"/>
  <c r="H3163" i="11"/>
  <c r="H3162" i="11"/>
  <c r="H3161" i="11"/>
  <c r="H3160" i="11"/>
  <c r="H3159" i="11"/>
  <c r="H3158" i="11"/>
  <c r="H3157" i="11"/>
  <c r="H3156" i="11"/>
  <c r="H3155" i="11"/>
  <c r="H3154" i="11"/>
  <c r="H3153" i="11"/>
  <c r="H3152" i="11"/>
  <c r="H3151" i="11"/>
  <c r="H3150" i="11"/>
  <c r="H3149" i="11"/>
  <c r="H3148" i="11"/>
  <c r="H3147" i="11"/>
  <c r="H3146" i="11"/>
  <c r="H3145" i="11"/>
  <c r="H3144" i="11"/>
  <c r="H3143" i="11"/>
  <c r="H3142" i="11"/>
  <c r="H3141" i="11"/>
  <c r="H3140" i="11"/>
  <c r="H3139" i="11"/>
  <c r="H3138" i="11"/>
  <c r="H3137" i="11"/>
  <c r="H3136" i="11"/>
  <c r="H3135" i="11"/>
  <c r="H3134" i="11"/>
  <c r="H3133" i="11"/>
  <c r="H3132" i="11"/>
  <c r="H3131" i="11"/>
  <c r="H3130" i="11"/>
  <c r="H3129" i="11"/>
  <c r="H3128" i="11"/>
  <c r="H3127" i="11"/>
  <c r="H3126" i="11"/>
  <c r="H3125" i="11"/>
  <c r="H3124" i="11"/>
  <c r="H3123" i="11"/>
  <c r="H3122" i="11"/>
  <c r="H3121" i="11"/>
  <c r="H3120" i="11"/>
  <c r="H3119" i="11"/>
  <c r="H3118" i="11"/>
  <c r="H3117" i="11"/>
  <c r="H3116" i="11"/>
  <c r="H3115" i="11"/>
  <c r="H3114" i="11"/>
  <c r="H3113" i="11"/>
  <c r="H3112" i="11"/>
  <c r="H3111" i="11"/>
  <c r="H3110" i="11"/>
  <c r="H3109" i="11"/>
  <c r="H3108" i="11"/>
  <c r="H3107" i="11"/>
  <c r="H3106" i="11"/>
  <c r="H3105" i="11"/>
  <c r="H3104" i="11"/>
  <c r="H3103" i="11"/>
  <c r="H3102" i="11"/>
  <c r="H3101" i="11"/>
  <c r="H3100" i="11"/>
  <c r="H3099" i="11"/>
  <c r="H3098" i="11"/>
  <c r="H3097" i="11"/>
  <c r="H3096" i="11"/>
  <c r="H3095" i="11"/>
  <c r="H3094" i="11"/>
  <c r="H3093" i="11"/>
  <c r="H3092" i="11"/>
  <c r="H3091" i="11"/>
  <c r="H3090" i="11"/>
  <c r="H3089" i="11"/>
  <c r="H3088" i="11"/>
  <c r="H3087" i="11"/>
  <c r="H3086" i="11"/>
  <c r="H3085" i="11"/>
  <c r="H3084" i="11"/>
  <c r="H3083" i="11"/>
  <c r="H3082" i="11"/>
  <c r="H3081" i="11"/>
  <c r="H3080" i="11"/>
  <c r="H3079" i="11"/>
  <c r="H3078" i="11"/>
  <c r="H3077" i="11"/>
  <c r="H3076" i="11"/>
  <c r="H3075" i="11"/>
  <c r="H3074" i="11"/>
  <c r="H3073" i="11"/>
  <c r="H3072" i="11"/>
  <c r="H3071" i="11"/>
  <c r="H3070" i="11"/>
  <c r="H3069" i="11"/>
  <c r="H3068" i="11"/>
  <c r="H3067" i="11"/>
  <c r="H3066" i="11"/>
  <c r="H3065" i="11"/>
  <c r="H3064" i="11"/>
  <c r="H3063" i="11"/>
  <c r="H3062" i="11"/>
  <c r="H3061" i="11"/>
  <c r="H3060" i="11"/>
  <c r="H3059" i="11"/>
  <c r="H3058" i="11"/>
  <c r="H3057" i="11"/>
  <c r="H3056" i="11"/>
  <c r="H3055" i="11"/>
  <c r="H3054" i="11"/>
  <c r="H3053" i="11"/>
  <c r="H3052" i="11"/>
  <c r="H3051" i="11"/>
  <c r="H3050" i="11"/>
  <c r="H3049" i="11"/>
  <c r="H3048" i="11"/>
  <c r="H3047" i="11"/>
  <c r="H3046" i="11"/>
  <c r="H3045" i="11"/>
  <c r="H3044" i="11"/>
  <c r="H3043" i="11"/>
  <c r="H3042" i="11"/>
  <c r="H3041" i="11"/>
  <c r="H3040" i="11"/>
  <c r="H3039" i="11"/>
  <c r="H3038" i="11"/>
  <c r="H3037" i="11"/>
  <c r="H3036" i="11"/>
  <c r="H3035" i="11"/>
  <c r="H3034" i="11"/>
  <c r="H3033" i="11"/>
  <c r="H3032" i="11"/>
  <c r="H3031" i="11"/>
  <c r="H3030" i="11"/>
  <c r="H3029" i="11"/>
  <c r="H3028" i="11"/>
  <c r="H3027" i="11"/>
  <c r="H3026" i="11"/>
  <c r="H3025" i="11"/>
  <c r="H3024" i="11"/>
  <c r="H3023" i="11"/>
  <c r="H3022" i="11"/>
  <c r="H3021" i="11"/>
  <c r="H3020" i="11"/>
  <c r="H3019" i="11"/>
  <c r="H3018" i="11"/>
  <c r="H3017" i="11"/>
  <c r="H3016" i="11"/>
  <c r="H3015" i="11"/>
  <c r="H3014" i="11"/>
  <c r="H3013" i="11"/>
  <c r="H3012" i="11"/>
  <c r="H3011" i="11"/>
  <c r="H3010" i="11"/>
  <c r="H3009" i="11"/>
  <c r="H3008" i="11"/>
  <c r="H3007" i="11"/>
  <c r="H3006" i="11"/>
  <c r="H3005" i="11"/>
  <c r="H3004" i="11"/>
  <c r="H3003" i="11"/>
  <c r="H3002" i="11"/>
  <c r="H3001" i="11"/>
  <c r="H3000" i="11"/>
  <c r="H2999" i="11"/>
  <c r="H2998" i="11"/>
  <c r="H2997" i="11"/>
  <c r="H2996" i="11"/>
  <c r="H2995" i="11"/>
  <c r="H2994" i="11"/>
  <c r="H2993" i="11"/>
  <c r="H2992" i="11"/>
  <c r="H2991" i="11"/>
  <c r="H2990" i="11"/>
  <c r="H2989" i="11"/>
  <c r="H2988" i="11"/>
  <c r="H2987" i="11"/>
  <c r="H2986" i="11"/>
  <c r="H2985" i="11"/>
  <c r="H2984" i="11"/>
  <c r="H2983" i="11"/>
  <c r="H2982" i="11"/>
  <c r="H2981" i="11"/>
  <c r="H2980" i="11"/>
  <c r="H2979" i="11"/>
  <c r="H2978" i="11"/>
  <c r="H2977" i="11"/>
  <c r="H2976" i="11"/>
  <c r="H2975" i="11"/>
  <c r="H2974" i="11"/>
  <c r="H2973" i="11"/>
  <c r="H2972" i="11"/>
  <c r="H2971" i="11"/>
  <c r="H2970" i="11"/>
  <c r="H2969" i="11"/>
  <c r="H2968" i="11"/>
  <c r="H2967" i="11"/>
  <c r="H2966" i="11"/>
  <c r="H2965" i="11"/>
  <c r="H2964" i="11"/>
  <c r="H2963" i="11"/>
  <c r="H2962" i="11"/>
  <c r="H2961" i="11"/>
  <c r="H2960" i="11"/>
  <c r="H2959" i="11"/>
  <c r="H2958" i="11"/>
  <c r="H2957" i="11"/>
  <c r="H2956" i="11"/>
  <c r="H2955" i="11"/>
  <c r="H2954" i="11"/>
  <c r="H2953" i="11"/>
  <c r="H2952" i="11"/>
  <c r="H2951" i="11"/>
  <c r="H2950" i="11"/>
  <c r="H2949" i="11"/>
  <c r="H2948" i="11"/>
  <c r="H2947" i="11"/>
  <c r="H2946" i="11"/>
  <c r="H2945" i="11"/>
  <c r="H2944" i="11"/>
  <c r="H2943" i="11"/>
  <c r="H2942" i="11"/>
  <c r="H2941" i="11"/>
  <c r="H2940" i="11"/>
  <c r="H2939" i="11"/>
  <c r="H2938" i="11"/>
  <c r="H2937" i="11"/>
  <c r="H2936" i="11"/>
  <c r="H2935" i="11"/>
  <c r="H2934" i="11"/>
  <c r="H2933" i="11"/>
  <c r="H2932" i="11"/>
  <c r="H2931" i="11"/>
  <c r="H2930" i="11"/>
  <c r="H2929" i="11"/>
  <c r="H2928" i="11"/>
  <c r="H2927" i="11"/>
  <c r="H2926" i="11"/>
  <c r="H2925" i="11"/>
  <c r="H2924" i="11"/>
  <c r="H2923" i="11"/>
  <c r="H2922" i="11"/>
  <c r="H2921" i="11"/>
  <c r="H2920" i="11"/>
  <c r="H2919" i="11"/>
  <c r="H2918" i="11"/>
  <c r="H2917" i="11"/>
  <c r="H2916" i="11"/>
  <c r="H2915" i="11"/>
  <c r="H2914" i="11"/>
  <c r="H2913" i="11"/>
  <c r="H2912" i="11"/>
  <c r="H2911" i="11"/>
  <c r="H2910" i="11"/>
  <c r="H2909" i="11"/>
  <c r="H2908" i="11"/>
  <c r="H2907" i="11"/>
  <c r="H2906" i="11"/>
  <c r="H2905" i="11"/>
  <c r="H2904" i="11"/>
  <c r="H2903" i="11"/>
  <c r="H2902" i="11"/>
  <c r="H2901" i="11"/>
  <c r="H2900" i="11"/>
  <c r="H2899" i="11"/>
  <c r="H2898" i="11"/>
  <c r="H2897" i="11"/>
  <c r="H2896" i="11"/>
  <c r="H2895" i="11"/>
  <c r="H2894" i="11"/>
  <c r="H2893" i="11"/>
  <c r="H2892" i="11"/>
  <c r="H2891" i="11"/>
  <c r="H2890" i="11"/>
  <c r="H2889" i="11"/>
  <c r="H2888" i="11"/>
  <c r="H2887" i="11"/>
  <c r="H2886" i="11"/>
  <c r="H2885" i="11"/>
  <c r="H2884" i="11"/>
  <c r="H2883" i="11"/>
  <c r="H2882" i="11"/>
  <c r="H2881" i="11"/>
  <c r="H2880" i="11"/>
  <c r="H2879" i="11"/>
  <c r="H2878" i="11"/>
  <c r="H2877" i="11"/>
  <c r="H2876" i="11"/>
  <c r="H2875" i="11"/>
  <c r="H2874" i="11"/>
  <c r="H2873" i="11"/>
  <c r="H2872" i="11"/>
  <c r="H2871" i="11"/>
  <c r="H2870" i="11"/>
  <c r="H2869" i="11"/>
  <c r="H2868" i="11"/>
  <c r="H2867" i="11"/>
  <c r="H2866" i="11"/>
  <c r="H2865" i="11"/>
  <c r="H2864" i="11"/>
  <c r="H2863" i="11"/>
  <c r="H2862" i="11"/>
  <c r="H2861" i="11"/>
  <c r="H2860" i="11"/>
  <c r="H2859" i="11"/>
  <c r="H2858" i="11"/>
  <c r="H2857" i="11"/>
  <c r="H2856" i="11"/>
  <c r="H2855" i="11"/>
  <c r="H2854" i="11"/>
  <c r="H2853" i="11"/>
  <c r="H2852" i="11"/>
  <c r="H2851" i="11"/>
  <c r="H2850" i="11"/>
  <c r="H2849" i="11"/>
  <c r="H2848" i="11"/>
  <c r="H2847" i="11"/>
  <c r="H2846" i="11"/>
  <c r="H2845" i="11"/>
  <c r="H2844" i="11"/>
  <c r="H2843" i="11"/>
  <c r="H2842" i="11"/>
  <c r="H2841" i="11"/>
  <c r="H2840" i="11"/>
  <c r="H2839" i="11"/>
  <c r="H2838" i="11"/>
  <c r="H2837" i="11"/>
  <c r="H2836" i="11"/>
  <c r="H2835" i="11"/>
  <c r="H2834" i="11"/>
  <c r="H2833" i="11"/>
  <c r="H2832" i="11"/>
  <c r="H2831" i="11"/>
  <c r="H2830" i="11"/>
  <c r="H2829" i="11"/>
  <c r="H2828" i="11"/>
  <c r="H2827" i="11"/>
  <c r="H2826" i="11"/>
  <c r="H2825" i="11"/>
  <c r="H2824" i="11"/>
  <c r="H2823" i="11"/>
  <c r="H2822" i="11"/>
  <c r="H2821" i="11"/>
  <c r="H2820" i="11"/>
  <c r="H2819" i="11"/>
  <c r="H2818" i="11"/>
  <c r="H2817" i="11"/>
  <c r="H2816" i="11"/>
  <c r="H2815" i="11"/>
  <c r="H2814" i="11"/>
  <c r="H2813" i="11"/>
  <c r="H2812" i="11"/>
  <c r="H2811" i="11"/>
  <c r="H2810" i="11"/>
  <c r="H2809" i="11"/>
  <c r="H2808" i="11"/>
  <c r="H2807" i="11"/>
  <c r="H2806" i="11"/>
  <c r="H2805" i="11"/>
  <c r="H2804" i="11"/>
  <c r="H2803" i="11"/>
  <c r="H2802" i="11"/>
  <c r="H2801" i="11"/>
  <c r="H2800" i="11"/>
  <c r="H2799" i="11"/>
  <c r="H2798" i="11"/>
  <c r="H2797" i="11"/>
  <c r="H2796" i="11"/>
  <c r="H2795" i="11"/>
  <c r="H2794" i="11"/>
  <c r="H2793" i="11"/>
  <c r="H2792" i="11"/>
  <c r="H2791" i="11"/>
  <c r="H2790" i="11"/>
  <c r="H2789" i="11"/>
  <c r="H2788" i="11"/>
  <c r="H2787" i="11"/>
  <c r="H2786" i="11"/>
  <c r="H2785" i="11"/>
  <c r="H2784" i="11"/>
  <c r="H2783" i="11"/>
  <c r="H2782" i="11"/>
  <c r="H2781" i="11"/>
  <c r="H2780" i="11"/>
  <c r="H2779" i="11"/>
  <c r="H2778" i="11"/>
  <c r="H2777" i="11"/>
  <c r="H2776" i="11"/>
  <c r="H2775" i="11"/>
  <c r="H2774" i="11"/>
  <c r="H2773" i="11"/>
  <c r="H2772" i="11"/>
  <c r="H2771" i="11"/>
  <c r="H2770" i="11"/>
  <c r="H2769" i="11"/>
  <c r="H2768" i="11"/>
  <c r="H2767" i="11"/>
  <c r="H2766" i="11"/>
  <c r="H2765" i="11"/>
  <c r="H2764" i="11"/>
  <c r="H2763" i="11"/>
  <c r="H2762" i="11"/>
  <c r="H2761" i="11"/>
  <c r="H2760" i="11"/>
  <c r="H2759" i="11"/>
  <c r="H2758" i="11"/>
  <c r="H2757" i="11"/>
  <c r="H2756" i="11"/>
  <c r="H2755" i="11"/>
  <c r="H2754" i="11"/>
  <c r="H2753" i="11"/>
  <c r="H2752" i="11"/>
  <c r="H2751" i="11"/>
  <c r="H2750" i="11"/>
  <c r="H2749" i="11"/>
  <c r="H2748" i="11"/>
  <c r="H2747" i="11"/>
  <c r="H2746" i="11"/>
  <c r="H2745" i="11"/>
  <c r="H2744" i="11"/>
  <c r="H2743" i="11"/>
  <c r="H2742" i="11"/>
  <c r="H2741" i="11"/>
  <c r="H2740" i="11"/>
  <c r="H2739" i="11"/>
  <c r="H2738" i="11"/>
  <c r="H2737" i="11"/>
  <c r="H2736" i="11"/>
  <c r="H2735" i="11"/>
  <c r="H2734" i="11"/>
  <c r="H2733" i="11"/>
  <c r="H2732" i="11"/>
  <c r="H2731" i="11"/>
  <c r="H2730" i="11"/>
  <c r="H2729" i="11"/>
  <c r="H2728" i="11"/>
  <c r="H2727" i="11"/>
  <c r="H2726" i="11"/>
  <c r="H2725" i="11"/>
  <c r="H2724" i="11"/>
  <c r="H2723" i="11"/>
  <c r="H2722" i="11"/>
  <c r="H2721" i="11"/>
  <c r="H2720" i="11"/>
  <c r="H2719" i="11"/>
  <c r="H2718" i="11"/>
  <c r="H2717" i="11"/>
  <c r="H2716" i="11"/>
  <c r="H2715" i="11"/>
  <c r="H2714" i="11"/>
  <c r="H2713" i="11"/>
  <c r="H2712" i="11"/>
  <c r="H2711" i="11"/>
  <c r="H2710" i="11"/>
  <c r="H2709" i="11"/>
  <c r="H2708" i="11"/>
  <c r="H2707" i="11"/>
  <c r="H2706" i="11"/>
  <c r="H2705" i="11"/>
  <c r="H2704" i="11"/>
  <c r="H2703" i="11"/>
  <c r="H2702" i="11"/>
  <c r="H2701" i="11"/>
  <c r="H2700" i="11"/>
  <c r="H2699" i="11"/>
  <c r="H2698" i="11"/>
  <c r="H2697" i="11"/>
  <c r="H2696" i="11"/>
  <c r="H2695" i="11"/>
  <c r="H2694" i="11"/>
  <c r="H2693" i="11"/>
  <c r="H2692" i="11"/>
  <c r="H2691" i="11"/>
  <c r="H2690" i="11"/>
  <c r="H2689" i="11"/>
  <c r="H2688" i="11"/>
  <c r="H2687" i="11"/>
  <c r="H2686" i="11"/>
  <c r="H2685" i="11"/>
  <c r="H2684" i="11"/>
  <c r="H2683" i="11"/>
  <c r="H2682" i="11"/>
  <c r="H2681" i="11"/>
  <c r="H2680" i="11"/>
  <c r="H2679" i="11"/>
  <c r="H2678" i="11"/>
  <c r="H2677" i="11"/>
  <c r="H2676" i="11"/>
  <c r="H2675" i="11"/>
  <c r="H2674" i="11"/>
  <c r="H2673" i="11"/>
  <c r="H2672" i="11"/>
  <c r="H2671" i="11"/>
  <c r="H2670" i="11"/>
  <c r="H2669" i="11"/>
  <c r="H2668" i="11"/>
  <c r="H2667" i="11"/>
  <c r="H2666" i="11"/>
  <c r="H2665" i="11"/>
  <c r="H2664" i="11"/>
  <c r="H2663" i="11"/>
  <c r="H2662" i="11"/>
  <c r="H2661" i="11"/>
  <c r="H2660" i="11"/>
  <c r="H2659" i="11"/>
  <c r="H2658" i="11"/>
  <c r="H2657" i="11"/>
  <c r="H2656" i="11"/>
  <c r="H2655" i="11"/>
  <c r="H2654" i="11"/>
  <c r="H2653" i="11"/>
  <c r="H2652" i="11"/>
  <c r="H2651" i="11"/>
  <c r="H2650" i="11"/>
  <c r="H2649" i="11"/>
  <c r="H2648" i="11"/>
  <c r="H2647" i="11"/>
  <c r="H2646" i="11"/>
  <c r="H2645" i="11"/>
  <c r="H2644" i="11"/>
  <c r="H2643" i="11"/>
  <c r="H2642" i="11"/>
  <c r="H2641" i="11"/>
  <c r="H2640" i="11"/>
  <c r="H2639" i="11"/>
  <c r="H2638" i="11"/>
  <c r="H2637" i="11"/>
  <c r="H2636" i="11"/>
  <c r="H2635" i="11"/>
  <c r="H2634" i="11"/>
  <c r="H2633" i="11"/>
  <c r="H2632" i="11"/>
  <c r="H2631" i="11"/>
  <c r="H2630" i="11"/>
  <c r="H2629" i="11"/>
  <c r="H2628" i="11"/>
  <c r="H2627" i="11"/>
  <c r="H2626" i="11"/>
  <c r="H2625" i="11"/>
  <c r="H2624" i="11"/>
  <c r="H2623" i="11"/>
  <c r="H2622" i="11"/>
  <c r="H2621" i="11"/>
  <c r="H2620" i="11"/>
  <c r="H2619" i="11"/>
  <c r="H2618" i="11"/>
  <c r="H2617" i="11"/>
  <c r="H2616" i="11"/>
  <c r="H2615" i="11"/>
  <c r="H2614" i="11"/>
  <c r="H2613" i="11"/>
  <c r="H2612" i="11"/>
  <c r="H2611" i="11"/>
  <c r="H2610" i="11"/>
  <c r="H2609" i="11"/>
  <c r="H2608" i="11"/>
  <c r="H2607" i="11"/>
  <c r="H2606" i="11"/>
  <c r="H2605" i="11"/>
  <c r="H2604" i="11"/>
  <c r="H2603" i="11"/>
  <c r="H2602" i="11"/>
  <c r="H2601" i="11"/>
  <c r="H2600" i="11"/>
  <c r="H2599" i="11"/>
  <c r="H2598" i="11"/>
  <c r="H2597" i="11"/>
  <c r="H2596" i="11"/>
  <c r="H2595" i="11"/>
  <c r="H2594" i="11"/>
  <c r="H2593" i="11"/>
  <c r="H2592" i="11"/>
  <c r="H2591" i="11"/>
  <c r="H2590" i="11"/>
  <c r="H2589" i="11"/>
  <c r="H2588" i="11"/>
  <c r="H2587" i="11"/>
  <c r="H2586" i="11"/>
  <c r="H2585" i="11"/>
  <c r="H2584" i="11"/>
  <c r="H2583" i="11"/>
  <c r="H2582" i="11"/>
  <c r="H2581" i="11"/>
  <c r="H2580" i="11"/>
  <c r="H2579" i="11"/>
  <c r="H2578" i="11"/>
  <c r="H2577" i="11"/>
  <c r="H2576" i="11"/>
  <c r="H2575" i="11"/>
  <c r="H2574" i="11"/>
  <c r="H2573" i="11"/>
  <c r="H2572" i="11"/>
  <c r="H2571" i="11"/>
  <c r="H2570" i="11"/>
  <c r="H2569" i="11"/>
  <c r="H2568" i="11"/>
  <c r="H2567" i="11"/>
  <c r="H2566" i="11"/>
  <c r="H2565" i="11"/>
  <c r="H2564" i="11"/>
  <c r="H2563" i="11"/>
  <c r="H2562" i="11"/>
  <c r="H2561" i="11"/>
  <c r="H2560" i="11"/>
  <c r="H2559" i="11"/>
  <c r="H2558" i="11"/>
  <c r="H2557" i="11"/>
  <c r="H2556" i="11"/>
  <c r="H2555" i="11"/>
  <c r="H2554" i="11"/>
  <c r="H2553" i="11"/>
  <c r="H2552" i="11"/>
  <c r="H2551" i="11"/>
  <c r="H2550" i="11"/>
  <c r="H2549" i="11"/>
  <c r="H2548" i="11"/>
  <c r="H2547" i="11"/>
  <c r="H2546" i="11"/>
  <c r="H2545" i="11"/>
  <c r="H2544" i="11"/>
  <c r="H2543" i="11"/>
  <c r="H2542" i="11"/>
  <c r="H2541" i="11"/>
  <c r="H2540" i="11"/>
  <c r="H2539" i="11"/>
  <c r="H2538" i="11"/>
  <c r="H2537" i="11"/>
  <c r="H2536" i="11"/>
  <c r="H2535" i="11"/>
  <c r="H2534" i="11"/>
  <c r="H2533" i="11"/>
  <c r="H2532" i="11"/>
  <c r="H2531" i="11"/>
  <c r="H2530" i="11"/>
  <c r="H2529" i="11"/>
  <c r="H2528" i="11"/>
  <c r="H2527" i="11"/>
  <c r="H2526" i="11"/>
  <c r="H2525" i="11"/>
  <c r="H2524" i="11"/>
  <c r="H2523" i="11"/>
  <c r="H2522" i="11"/>
  <c r="H2521" i="11"/>
  <c r="H2520" i="11"/>
  <c r="H2519" i="11"/>
  <c r="H2518" i="11"/>
  <c r="H2517" i="11"/>
  <c r="H2516" i="11"/>
  <c r="H2515" i="11"/>
  <c r="H2514" i="11"/>
  <c r="H2513" i="11"/>
  <c r="H2512" i="11"/>
  <c r="H2511" i="11"/>
  <c r="H2510" i="11"/>
  <c r="H2509" i="11"/>
  <c r="H2508" i="11"/>
  <c r="H2507" i="11"/>
  <c r="H2506" i="11"/>
  <c r="H2505" i="11"/>
  <c r="H2504" i="11"/>
  <c r="H2503" i="11"/>
  <c r="H2502" i="11"/>
  <c r="H2501" i="11"/>
  <c r="H2500" i="11"/>
  <c r="H2499" i="11"/>
  <c r="H2498" i="11"/>
  <c r="H2497" i="11"/>
  <c r="H2496" i="11"/>
  <c r="H2495" i="11"/>
  <c r="H2494" i="11"/>
  <c r="H2493" i="11"/>
  <c r="H2492" i="11"/>
  <c r="H2491" i="11"/>
  <c r="H2490" i="11"/>
  <c r="H2489" i="11"/>
  <c r="H2488" i="11"/>
  <c r="H2487" i="11"/>
  <c r="H2486" i="11"/>
  <c r="H2485" i="11"/>
  <c r="H2484" i="11"/>
  <c r="H2483" i="11"/>
  <c r="H2482" i="11"/>
  <c r="H2481" i="11"/>
  <c r="H2480" i="11"/>
  <c r="H2479" i="11"/>
  <c r="H2478" i="11"/>
  <c r="H2477" i="11"/>
  <c r="H2476" i="11"/>
  <c r="H2475" i="11"/>
  <c r="H2474" i="11"/>
  <c r="H2473" i="11"/>
  <c r="H2472" i="11"/>
  <c r="H2471" i="11"/>
  <c r="H2470" i="11"/>
  <c r="H2469" i="11"/>
  <c r="H2468" i="11"/>
  <c r="H2467" i="11"/>
  <c r="H2466" i="11"/>
  <c r="H2465" i="11"/>
  <c r="H2464" i="11"/>
  <c r="H2463" i="11"/>
  <c r="H2462" i="11"/>
  <c r="H2461" i="11"/>
  <c r="H2460" i="11"/>
  <c r="H2459" i="11"/>
  <c r="H2458" i="11"/>
  <c r="H2457" i="11"/>
  <c r="H2456" i="11"/>
  <c r="H2455" i="11"/>
  <c r="H2454" i="11"/>
  <c r="H2453" i="11"/>
  <c r="H2452" i="11"/>
  <c r="H2451" i="11"/>
  <c r="H2450" i="11"/>
  <c r="H2449" i="11"/>
  <c r="H2448" i="11"/>
  <c r="H2447" i="11"/>
  <c r="H2446" i="11"/>
  <c r="H2445" i="11"/>
  <c r="H2444" i="11"/>
  <c r="H2443" i="11"/>
  <c r="H2442" i="11"/>
  <c r="H2441" i="11"/>
  <c r="H2440" i="11"/>
  <c r="H2439" i="11"/>
  <c r="H2438" i="11"/>
  <c r="H2437" i="11"/>
  <c r="H2436" i="11"/>
  <c r="H2435" i="11"/>
  <c r="H2434" i="11"/>
  <c r="H2433" i="11"/>
  <c r="H2432" i="11"/>
  <c r="H2431" i="11"/>
  <c r="H2430" i="11"/>
  <c r="H2429" i="11"/>
  <c r="H2428" i="11"/>
  <c r="H2427" i="11"/>
  <c r="H2426" i="11"/>
  <c r="H2425" i="11"/>
  <c r="H2424" i="11"/>
  <c r="H2423" i="11"/>
  <c r="H2422" i="11"/>
  <c r="H2421" i="11"/>
  <c r="H2420" i="11"/>
  <c r="H2419" i="11"/>
  <c r="H2418" i="11"/>
  <c r="H2417" i="11"/>
  <c r="H2416" i="11"/>
  <c r="H2415" i="11"/>
  <c r="H2414" i="11"/>
  <c r="H2413" i="11"/>
  <c r="H2412" i="11"/>
  <c r="H2411" i="11"/>
  <c r="H2410" i="11"/>
  <c r="H2409" i="11"/>
  <c r="H2408" i="11"/>
  <c r="H2407" i="11"/>
  <c r="H2406" i="11"/>
  <c r="H2405" i="11"/>
  <c r="H2404" i="11"/>
  <c r="H2403" i="11"/>
  <c r="H2402" i="11"/>
  <c r="H2401" i="11"/>
  <c r="H2400" i="11"/>
  <c r="H2399" i="11"/>
  <c r="H2398" i="11"/>
  <c r="H2397" i="11"/>
  <c r="H2396" i="11"/>
  <c r="H2395" i="11"/>
  <c r="H2394" i="11"/>
  <c r="H2393" i="11"/>
  <c r="H2392" i="11"/>
  <c r="H2391" i="11"/>
  <c r="H2390" i="11"/>
  <c r="H2389" i="11"/>
  <c r="H2388" i="11"/>
  <c r="H2387" i="11"/>
  <c r="H2386" i="11"/>
  <c r="H2385" i="11"/>
  <c r="H2384" i="11"/>
  <c r="H2383" i="11"/>
  <c r="H2382" i="11"/>
  <c r="H2381" i="11"/>
  <c r="H2380" i="11"/>
  <c r="H2379" i="11"/>
  <c r="H2378" i="11"/>
  <c r="H2377" i="11"/>
  <c r="H2376" i="11"/>
  <c r="H2375" i="11"/>
  <c r="H2374" i="11"/>
  <c r="H2373" i="11"/>
  <c r="H2372" i="11"/>
  <c r="H2371" i="11"/>
  <c r="H2370" i="11"/>
  <c r="H2369" i="11"/>
  <c r="H2368" i="11"/>
  <c r="H2367" i="11"/>
  <c r="H2366" i="11"/>
  <c r="H2365" i="11"/>
  <c r="H2364" i="11"/>
  <c r="H2363" i="11"/>
  <c r="H2362" i="11"/>
  <c r="H2361" i="11"/>
  <c r="H2360" i="11"/>
  <c r="H2359" i="11"/>
  <c r="H2358" i="11"/>
  <c r="H2357" i="11"/>
  <c r="H2356" i="11"/>
  <c r="H2355" i="11"/>
  <c r="H2354" i="11"/>
  <c r="H2353" i="11"/>
  <c r="H2352" i="11"/>
  <c r="H2351" i="11"/>
  <c r="H2350" i="11"/>
  <c r="H2349" i="11"/>
  <c r="H2348" i="11"/>
  <c r="H2347" i="11"/>
  <c r="H2346" i="11"/>
  <c r="H2345" i="11"/>
  <c r="H2344" i="11"/>
  <c r="H2343" i="11"/>
  <c r="H2342" i="11"/>
  <c r="H2341" i="11"/>
  <c r="H2340" i="11"/>
  <c r="H2339" i="11"/>
  <c r="H2338" i="11"/>
  <c r="H2337" i="11"/>
  <c r="H2336" i="11"/>
  <c r="H2335" i="11"/>
  <c r="H2334" i="11"/>
  <c r="H2333" i="11"/>
  <c r="H2332" i="11"/>
  <c r="H2331" i="11"/>
  <c r="H2330" i="11"/>
  <c r="H2329" i="11"/>
  <c r="H2328" i="11"/>
  <c r="H2327" i="11"/>
  <c r="H2326" i="11"/>
  <c r="H2325" i="11"/>
  <c r="H2324" i="11"/>
  <c r="H2323" i="11"/>
  <c r="H2322" i="11"/>
  <c r="H2321" i="11"/>
  <c r="H2320" i="11"/>
  <c r="H2319" i="11"/>
  <c r="H2318" i="11"/>
  <c r="H2317" i="11"/>
  <c r="H2316" i="11"/>
  <c r="H2315" i="11"/>
  <c r="H2314" i="11"/>
  <c r="H2313" i="11"/>
  <c r="H2312" i="11"/>
  <c r="H2311" i="11"/>
  <c r="H2310" i="11"/>
  <c r="H2309" i="11"/>
  <c r="H2308" i="11"/>
  <c r="H2307" i="11"/>
  <c r="H2306" i="11"/>
  <c r="H2305" i="11"/>
  <c r="H2304" i="11"/>
  <c r="H2303" i="11"/>
  <c r="H2302" i="11"/>
  <c r="H2301" i="11"/>
  <c r="H2300" i="11"/>
  <c r="H2299" i="11"/>
  <c r="H2298" i="11"/>
  <c r="H2297" i="11"/>
  <c r="H2296" i="11"/>
  <c r="H2295" i="11"/>
  <c r="H2294" i="11"/>
  <c r="H2293" i="11"/>
  <c r="H2292" i="11"/>
  <c r="H2291" i="11"/>
  <c r="H2290" i="11"/>
  <c r="H2289" i="11"/>
  <c r="H2288" i="11"/>
  <c r="H2287" i="11"/>
  <c r="H2286" i="11"/>
  <c r="H2285" i="11"/>
  <c r="H2284" i="11"/>
  <c r="H2283" i="11"/>
  <c r="H2282" i="11"/>
  <c r="H2281" i="11"/>
  <c r="H2280" i="11"/>
  <c r="H2279" i="11"/>
  <c r="H2278" i="11"/>
  <c r="H2277" i="11"/>
  <c r="H2276" i="11"/>
  <c r="H2275" i="11"/>
  <c r="H2274" i="11"/>
  <c r="H2273" i="11"/>
  <c r="H2272" i="11"/>
  <c r="H2271" i="11"/>
  <c r="H2270" i="11"/>
  <c r="H2269" i="11"/>
  <c r="H2268" i="11"/>
  <c r="H2267" i="11"/>
  <c r="H2266" i="11"/>
  <c r="H2265" i="11"/>
  <c r="H2264" i="11"/>
  <c r="H2263" i="11"/>
  <c r="H2262" i="11"/>
  <c r="H2261" i="11"/>
  <c r="H2260" i="11"/>
  <c r="H2259" i="11"/>
  <c r="H2258" i="11"/>
  <c r="H2257" i="11"/>
  <c r="H2256" i="11"/>
  <c r="H2255" i="11"/>
  <c r="H2254" i="11"/>
  <c r="H2253" i="11"/>
  <c r="H2252" i="11"/>
  <c r="H2251" i="11"/>
  <c r="H2250" i="11"/>
  <c r="H2249" i="11"/>
  <c r="H2248" i="11"/>
  <c r="H2247" i="11"/>
  <c r="H2246" i="11"/>
  <c r="H2245" i="11"/>
  <c r="H2244" i="11"/>
  <c r="H2243" i="11"/>
  <c r="H2242" i="11"/>
  <c r="H2241" i="11"/>
  <c r="H2240" i="11"/>
  <c r="H2239" i="11"/>
  <c r="H2238" i="11"/>
  <c r="H2237" i="11"/>
  <c r="H2236" i="11"/>
  <c r="H2235" i="11"/>
  <c r="H2234" i="11"/>
  <c r="H2233" i="11"/>
  <c r="H2232" i="11"/>
  <c r="H2231" i="11"/>
  <c r="H2230" i="11"/>
  <c r="H2229" i="11"/>
  <c r="H2228" i="11"/>
  <c r="H2227" i="11"/>
  <c r="H2226" i="11"/>
  <c r="H2225" i="11"/>
  <c r="H2224" i="11"/>
  <c r="H2223" i="11"/>
  <c r="H2222" i="11"/>
  <c r="H2221" i="11"/>
  <c r="H2220" i="11"/>
  <c r="H2219" i="11"/>
  <c r="H2218" i="11"/>
  <c r="H2217" i="11"/>
  <c r="H2216" i="11"/>
  <c r="H2215" i="11"/>
  <c r="H2214" i="11"/>
  <c r="H2213" i="11"/>
  <c r="H2212" i="11"/>
  <c r="H2211" i="11"/>
  <c r="H2210" i="11"/>
  <c r="H2209" i="11"/>
  <c r="H2208" i="11"/>
  <c r="H2207" i="11"/>
  <c r="H2206" i="11"/>
  <c r="H2205" i="11"/>
  <c r="H2204" i="11"/>
  <c r="H2203" i="11"/>
  <c r="H2202" i="11"/>
  <c r="H2201" i="11"/>
  <c r="H2200" i="11"/>
  <c r="H2199" i="11"/>
  <c r="H2198" i="11"/>
  <c r="H2197" i="11"/>
  <c r="H2196" i="11"/>
  <c r="H2195" i="11"/>
  <c r="H2194" i="11"/>
  <c r="H2193" i="11"/>
  <c r="H2192" i="11"/>
  <c r="H2191" i="11"/>
  <c r="H2190" i="11"/>
  <c r="H2189" i="11"/>
  <c r="H2188" i="11"/>
  <c r="H2187" i="11"/>
  <c r="H2186" i="11"/>
  <c r="H2185" i="11"/>
  <c r="H2184" i="11"/>
  <c r="H2183" i="11"/>
  <c r="H2182" i="11"/>
  <c r="H2181" i="11"/>
  <c r="H2180" i="11"/>
  <c r="H2179" i="11"/>
  <c r="H2178" i="11"/>
  <c r="H2177" i="11"/>
  <c r="H2176" i="11"/>
  <c r="H2175" i="11"/>
  <c r="H2174" i="11"/>
  <c r="H2173" i="11"/>
  <c r="H2172" i="11"/>
  <c r="H2171" i="11"/>
  <c r="H2170" i="11"/>
  <c r="H2169" i="11"/>
  <c r="H2168" i="11"/>
  <c r="H2167" i="11"/>
  <c r="H2166" i="11"/>
  <c r="H2165" i="11"/>
  <c r="H2164" i="11"/>
  <c r="H2163" i="11"/>
  <c r="H2162" i="11"/>
  <c r="H2161" i="11"/>
  <c r="H2160" i="11"/>
  <c r="H2159" i="11"/>
  <c r="H2158" i="11"/>
  <c r="H2157" i="11"/>
  <c r="H2156" i="11"/>
  <c r="H2155" i="11"/>
  <c r="H2154" i="11"/>
  <c r="H2153" i="11"/>
  <c r="H2152" i="11"/>
  <c r="H2151" i="11"/>
  <c r="H2150" i="11"/>
  <c r="H2149" i="11"/>
  <c r="H2148" i="11"/>
  <c r="H2147" i="11"/>
  <c r="H2146" i="11"/>
  <c r="H2145" i="11"/>
  <c r="H2144" i="11"/>
  <c r="H2143" i="11"/>
  <c r="H2142" i="11"/>
  <c r="H2141" i="11"/>
  <c r="H2140" i="11"/>
  <c r="H2139" i="11"/>
  <c r="H2138" i="11"/>
  <c r="H2137" i="11"/>
  <c r="H2136" i="11"/>
  <c r="H2135" i="11"/>
  <c r="H2134" i="11"/>
  <c r="H2133" i="11"/>
  <c r="H2132" i="11"/>
  <c r="H2131" i="11"/>
  <c r="H2130" i="11"/>
  <c r="H2129" i="11"/>
  <c r="H2128" i="11"/>
  <c r="H2127" i="11"/>
  <c r="H2126" i="11"/>
  <c r="H2125" i="11"/>
  <c r="H2124" i="11"/>
  <c r="H2123" i="11"/>
  <c r="H2122" i="11"/>
  <c r="H2121" i="11"/>
  <c r="H2120" i="11"/>
  <c r="H2119" i="11"/>
  <c r="H2118" i="11"/>
  <c r="H2117" i="11"/>
  <c r="H2116" i="11"/>
  <c r="H2115" i="11"/>
  <c r="H2114" i="11"/>
  <c r="H2113" i="11"/>
  <c r="H2112" i="11"/>
  <c r="H2111" i="11"/>
  <c r="H2110" i="11"/>
  <c r="H2109" i="11"/>
  <c r="H2108" i="11"/>
  <c r="H2107" i="11"/>
  <c r="H2106" i="11"/>
  <c r="H2105" i="11"/>
  <c r="H2104" i="11"/>
  <c r="H2103" i="11"/>
  <c r="H2102" i="11"/>
  <c r="H2101" i="11"/>
  <c r="H2100" i="11"/>
  <c r="H2099" i="11"/>
  <c r="H2098" i="11"/>
  <c r="H2097" i="11"/>
  <c r="H2096" i="11"/>
  <c r="H2095" i="11"/>
  <c r="H2094" i="11"/>
  <c r="H2093" i="11"/>
  <c r="H2092" i="11"/>
  <c r="H2091" i="11"/>
  <c r="H2090" i="11"/>
  <c r="H2089" i="11"/>
  <c r="H2088" i="11"/>
  <c r="H2087" i="11"/>
  <c r="H2086" i="11"/>
  <c r="H2085" i="11"/>
  <c r="H2084" i="11"/>
  <c r="H2083" i="11"/>
  <c r="H2082" i="11"/>
  <c r="H2081" i="11"/>
  <c r="H2080" i="11"/>
  <c r="H2079" i="11"/>
  <c r="H2078" i="11"/>
  <c r="H2077" i="11"/>
  <c r="H2076" i="11"/>
  <c r="H2075" i="11"/>
  <c r="H2074" i="11"/>
  <c r="H2073" i="11"/>
  <c r="H2072" i="11"/>
  <c r="H2071" i="11"/>
  <c r="H2070" i="11"/>
  <c r="H2069" i="11"/>
  <c r="H2068" i="11"/>
  <c r="H2067" i="11"/>
  <c r="H2066" i="11"/>
  <c r="H2065" i="11"/>
  <c r="H2064" i="11"/>
  <c r="H2063" i="11"/>
  <c r="H2062" i="11"/>
  <c r="H2061" i="11"/>
  <c r="H2060" i="11"/>
  <c r="H2059" i="11"/>
  <c r="H2058" i="11"/>
  <c r="H2057" i="11"/>
  <c r="H2056" i="11"/>
  <c r="H2055" i="11"/>
  <c r="H2054" i="11"/>
  <c r="H2053" i="11"/>
  <c r="H2052" i="11"/>
  <c r="H2051" i="11"/>
  <c r="H2050" i="11"/>
  <c r="H2049" i="11"/>
  <c r="H2048" i="11"/>
  <c r="H2047" i="11"/>
  <c r="H2046" i="11"/>
  <c r="H2045" i="11"/>
  <c r="H2044" i="11"/>
  <c r="H2043" i="11"/>
  <c r="H2042" i="11"/>
  <c r="H2041" i="11"/>
  <c r="H2040" i="11"/>
  <c r="H2039" i="11"/>
  <c r="H2038" i="11"/>
  <c r="H2037" i="11"/>
  <c r="H2036" i="11"/>
  <c r="H2035" i="11"/>
  <c r="H2034" i="11"/>
  <c r="H2033" i="11"/>
  <c r="H2032" i="11"/>
  <c r="H2031" i="11"/>
  <c r="H2030" i="11"/>
  <c r="H2029" i="11"/>
  <c r="H2028" i="11"/>
  <c r="H2027" i="11"/>
  <c r="H2026" i="11"/>
  <c r="H2025" i="11"/>
  <c r="H2024" i="11"/>
  <c r="H2023" i="11"/>
  <c r="H2022" i="11"/>
  <c r="H2021" i="11"/>
  <c r="H2020" i="11"/>
  <c r="H2019" i="11"/>
  <c r="H2018" i="11"/>
  <c r="H2017" i="11"/>
  <c r="H2016" i="11"/>
  <c r="H2015" i="11"/>
  <c r="H2014" i="11"/>
  <c r="H2013" i="11"/>
  <c r="H2012" i="11"/>
  <c r="H2011" i="11"/>
  <c r="H2010" i="11"/>
  <c r="H2009" i="11"/>
  <c r="H2008" i="11"/>
  <c r="H2007" i="11"/>
  <c r="H2006" i="11"/>
  <c r="H2005" i="11"/>
  <c r="H2004" i="11"/>
  <c r="H2003" i="11"/>
  <c r="H2002" i="11"/>
  <c r="H2001" i="11"/>
  <c r="H2000" i="11"/>
  <c r="H1999" i="11"/>
  <c r="H1998" i="11"/>
  <c r="H1997" i="11"/>
  <c r="H1996" i="11"/>
  <c r="H1995" i="11"/>
  <c r="H1994" i="11"/>
  <c r="H1993" i="11"/>
  <c r="H1992" i="11"/>
  <c r="H1991" i="11"/>
  <c r="H1990" i="11"/>
  <c r="H1989" i="11"/>
  <c r="H1988" i="11"/>
  <c r="H1987" i="11"/>
  <c r="H1986" i="11"/>
  <c r="H1985" i="11"/>
  <c r="H1984" i="11"/>
  <c r="H1983" i="11"/>
  <c r="H1982" i="11"/>
  <c r="H1981" i="11"/>
  <c r="H1980" i="11"/>
  <c r="H1979" i="11"/>
  <c r="H1978" i="11"/>
  <c r="H1977" i="11"/>
  <c r="H1976" i="11"/>
  <c r="H1975" i="11"/>
  <c r="H1974" i="11"/>
  <c r="H1973" i="11"/>
  <c r="H1972" i="11"/>
  <c r="H1971" i="11"/>
  <c r="H1970" i="11"/>
  <c r="H1969" i="11"/>
  <c r="H1968" i="11"/>
  <c r="H1967" i="11"/>
  <c r="H1966" i="11"/>
  <c r="H1965" i="11"/>
  <c r="H1964" i="11"/>
  <c r="H1963" i="11"/>
  <c r="H1962" i="11"/>
  <c r="H1961" i="11"/>
  <c r="H1960" i="11"/>
  <c r="H1959" i="11"/>
  <c r="H1958" i="11"/>
  <c r="H1957" i="11"/>
  <c r="H1956" i="11"/>
  <c r="H1955" i="11"/>
  <c r="H1954" i="11"/>
  <c r="H1953" i="11"/>
  <c r="H1952" i="11"/>
  <c r="H1951" i="11"/>
  <c r="H1950" i="11"/>
  <c r="H1949" i="11"/>
  <c r="H1948" i="11"/>
  <c r="H1947" i="11"/>
  <c r="H1946" i="11"/>
  <c r="H1945" i="11"/>
  <c r="H1944" i="11"/>
  <c r="H1943" i="11"/>
  <c r="H1942" i="11"/>
  <c r="H1941" i="11"/>
  <c r="H1940" i="11"/>
  <c r="H1939" i="11"/>
  <c r="H1938" i="11"/>
  <c r="H1937" i="11"/>
  <c r="H1936" i="11"/>
  <c r="H1935" i="11"/>
  <c r="H1934" i="11"/>
  <c r="H1933" i="11"/>
  <c r="H1932" i="11"/>
  <c r="H1931" i="11"/>
  <c r="H1930" i="11"/>
  <c r="H1929" i="11"/>
  <c r="H1928" i="11"/>
  <c r="H1927" i="11"/>
  <c r="H1926" i="11"/>
  <c r="H1925" i="11"/>
  <c r="H1924" i="11"/>
  <c r="H1923" i="11"/>
  <c r="H1922" i="11"/>
  <c r="H1921" i="11"/>
  <c r="H1920" i="11"/>
  <c r="H1919" i="11"/>
  <c r="H1918" i="11"/>
  <c r="H1917" i="11"/>
  <c r="H1916" i="11"/>
  <c r="H1915" i="11"/>
  <c r="H1914" i="11"/>
  <c r="H1913" i="11"/>
  <c r="H1912" i="11"/>
  <c r="H1911" i="11"/>
  <c r="H1910" i="11"/>
  <c r="H1909" i="11"/>
  <c r="H1908" i="11"/>
  <c r="H1907" i="11"/>
  <c r="H1906" i="11"/>
  <c r="H1905" i="11"/>
  <c r="H1904" i="11"/>
  <c r="H1903" i="11"/>
  <c r="H1902" i="11"/>
  <c r="H1901" i="11"/>
  <c r="H1900" i="11"/>
  <c r="H1899" i="11"/>
  <c r="H1898" i="11"/>
  <c r="H1897" i="11"/>
  <c r="H1896" i="11"/>
  <c r="H1895" i="11"/>
  <c r="H1894" i="11"/>
  <c r="H1893" i="11"/>
  <c r="H1892" i="11"/>
  <c r="H1891" i="11"/>
  <c r="H1890" i="11"/>
  <c r="H1889" i="11"/>
  <c r="H1888" i="11"/>
  <c r="H1887" i="11"/>
  <c r="H1886" i="11"/>
  <c r="H1885" i="11"/>
  <c r="H1884" i="11"/>
  <c r="H1883" i="11"/>
  <c r="H1882" i="11"/>
  <c r="H1881" i="11"/>
  <c r="H1880" i="11"/>
  <c r="H1879" i="11"/>
  <c r="H1878" i="11"/>
  <c r="H1877" i="11"/>
  <c r="H1876" i="11"/>
  <c r="H1875" i="11"/>
  <c r="H1874" i="11"/>
  <c r="H1873" i="11"/>
  <c r="H1872" i="11"/>
  <c r="H1871" i="11"/>
  <c r="H1870" i="11"/>
  <c r="H1869" i="11"/>
  <c r="H1868" i="11"/>
  <c r="H1867" i="11"/>
  <c r="H1866" i="11"/>
  <c r="H1865" i="11"/>
  <c r="H1864" i="11"/>
  <c r="H1863" i="11"/>
  <c r="H1862" i="11"/>
  <c r="H1861" i="11"/>
  <c r="H1860" i="11"/>
  <c r="H1859" i="11"/>
  <c r="H1858" i="11"/>
  <c r="H1857" i="11"/>
  <c r="H1856" i="11"/>
  <c r="H1855" i="11"/>
  <c r="H1854" i="11"/>
  <c r="H1853" i="11"/>
  <c r="H1852" i="11"/>
  <c r="H1851" i="11"/>
  <c r="H1850" i="11"/>
  <c r="H1849" i="11"/>
  <c r="H1848" i="11"/>
  <c r="H1847" i="11"/>
  <c r="H1846" i="11"/>
  <c r="H1845" i="11"/>
  <c r="H1844" i="11"/>
  <c r="H1843" i="11"/>
  <c r="H1842" i="11"/>
  <c r="H1841" i="11"/>
  <c r="H1840" i="11"/>
  <c r="H1839" i="11"/>
  <c r="H1838" i="11"/>
  <c r="H1837" i="11"/>
  <c r="H1836" i="11"/>
  <c r="H1835" i="11"/>
  <c r="H1834" i="11"/>
  <c r="H1833" i="11"/>
  <c r="H1832" i="11"/>
  <c r="H1831" i="11"/>
  <c r="H1830" i="11"/>
  <c r="H1829" i="11"/>
  <c r="H1828" i="11"/>
  <c r="H1827" i="11"/>
  <c r="H1826" i="11"/>
  <c r="H1825" i="11"/>
  <c r="H1824" i="11"/>
  <c r="H1823" i="11"/>
  <c r="H1822" i="11"/>
  <c r="H1821" i="11"/>
  <c r="H1820" i="11"/>
  <c r="H1819" i="11"/>
  <c r="H1818" i="11"/>
  <c r="H1817" i="11"/>
  <c r="H1816" i="11"/>
  <c r="H1815" i="11"/>
  <c r="H1814" i="11"/>
  <c r="H1813" i="11"/>
  <c r="H1812" i="11"/>
  <c r="H1811" i="11"/>
  <c r="H1810" i="11"/>
  <c r="H1809" i="11"/>
  <c r="H1808" i="11"/>
  <c r="H1807" i="11"/>
  <c r="H1806" i="11"/>
  <c r="H1805" i="11"/>
  <c r="H1804" i="11"/>
  <c r="H1803" i="11"/>
  <c r="H1802" i="11"/>
  <c r="H1801" i="11"/>
  <c r="H1800" i="11"/>
  <c r="H1799" i="11"/>
  <c r="H1798" i="11"/>
  <c r="H1797" i="11"/>
  <c r="H1796" i="11"/>
  <c r="H1795" i="11"/>
  <c r="H1794" i="11"/>
  <c r="H1793" i="11"/>
  <c r="H1792" i="11"/>
  <c r="H1791" i="11"/>
  <c r="H1790" i="11"/>
  <c r="H1789" i="11"/>
  <c r="H1788" i="11"/>
  <c r="H1787" i="11"/>
  <c r="H1786" i="11"/>
  <c r="H1785" i="11"/>
  <c r="H1784" i="11"/>
  <c r="H1783" i="11"/>
  <c r="H1782" i="11"/>
  <c r="H1781" i="11"/>
  <c r="H1780" i="11"/>
  <c r="H1779" i="11"/>
  <c r="H1778" i="11"/>
  <c r="H1777" i="11"/>
  <c r="H1776" i="11"/>
  <c r="H1775" i="11"/>
  <c r="H1774" i="11"/>
  <c r="H1773" i="11"/>
  <c r="H1772" i="11"/>
  <c r="H1771" i="11"/>
  <c r="H1770" i="11"/>
  <c r="H1769" i="11"/>
  <c r="H1768" i="11"/>
  <c r="H1767" i="11"/>
  <c r="H1766" i="11"/>
  <c r="H1765" i="11"/>
  <c r="H1764" i="11"/>
  <c r="H1763" i="11"/>
  <c r="H1762" i="11"/>
  <c r="H1761" i="11"/>
  <c r="H1760" i="11"/>
  <c r="H1759" i="11"/>
  <c r="H1758" i="11"/>
  <c r="H1757" i="11"/>
  <c r="H1756" i="11"/>
  <c r="H1755" i="11"/>
  <c r="H1754" i="11"/>
  <c r="H1753" i="11"/>
  <c r="H1752" i="11"/>
  <c r="H1751" i="11"/>
  <c r="H1750" i="11"/>
  <c r="H1749" i="11"/>
  <c r="H1748" i="11"/>
  <c r="H1747" i="11"/>
  <c r="H1746" i="11"/>
  <c r="H1745" i="11"/>
  <c r="H1744" i="11"/>
  <c r="H1743" i="11"/>
  <c r="H1742" i="11"/>
  <c r="H1741" i="11"/>
  <c r="H1740" i="11"/>
  <c r="H1739" i="11"/>
  <c r="H1738" i="11"/>
  <c r="H1737" i="11"/>
  <c r="H1736" i="11"/>
  <c r="H1735" i="11"/>
  <c r="H1734" i="11"/>
  <c r="H1733" i="11"/>
  <c r="H1732" i="11"/>
  <c r="H1731" i="11"/>
  <c r="H1730" i="11"/>
  <c r="H1729" i="11"/>
  <c r="H1728" i="11"/>
  <c r="H1727" i="11"/>
  <c r="H1726" i="11"/>
  <c r="H1725" i="11"/>
  <c r="H1724" i="11"/>
  <c r="H1723" i="11"/>
  <c r="H1722" i="11"/>
  <c r="H1721" i="11"/>
  <c r="H1720" i="11"/>
  <c r="H1719" i="11"/>
  <c r="H1718" i="11"/>
  <c r="H1717" i="11"/>
  <c r="H1716" i="11"/>
  <c r="H1715" i="11"/>
  <c r="H1714" i="11"/>
  <c r="H1713" i="11"/>
  <c r="H1712" i="11"/>
  <c r="H1711" i="11"/>
  <c r="H1710" i="11"/>
  <c r="H1709" i="11"/>
  <c r="H1708" i="11"/>
  <c r="H1707" i="11"/>
  <c r="H1706" i="11"/>
  <c r="H1705" i="11"/>
  <c r="H1704" i="11"/>
  <c r="H1703" i="11"/>
  <c r="H1702" i="11"/>
  <c r="H1701" i="11"/>
  <c r="H1700" i="11"/>
  <c r="H1699" i="11"/>
  <c r="H1698" i="11"/>
  <c r="H1697" i="11"/>
  <c r="H1696" i="11"/>
  <c r="H1695" i="11"/>
  <c r="H1694" i="11"/>
  <c r="H1693" i="11"/>
  <c r="H1692" i="11"/>
  <c r="H1691" i="11"/>
  <c r="H1690" i="11"/>
  <c r="H1689" i="11"/>
  <c r="H1688" i="11"/>
  <c r="H1687" i="11"/>
  <c r="H1686" i="11"/>
  <c r="H1685" i="11"/>
  <c r="H1684" i="11"/>
  <c r="H1683" i="11"/>
  <c r="H1682" i="11"/>
  <c r="H1681" i="11"/>
  <c r="H1680" i="11"/>
  <c r="H1679" i="11"/>
  <c r="H1678" i="11"/>
  <c r="H1677" i="11"/>
  <c r="H1676" i="11"/>
  <c r="H1675" i="11"/>
  <c r="H1674" i="11"/>
  <c r="H1673" i="11"/>
  <c r="H1672" i="11"/>
  <c r="H1671" i="11"/>
  <c r="H1670" i="11"/>
  <c r="H1669" i="11"/>
  <c r="H1668" i="11"/>
  <c r="H1667" i="11"/>
  <c r="H1666" i="11"/>
  <c r="H1665" i="11"/>
  <c r="H1664" i="11"/>
  <c r="H1663" i="11"/>
  <c r="H1662" i="11"/>
  <c r="H1661" i="11"/>
  <c r="H1660" i="11"/>
  <c r="H1659" i="11"/>
  <c r="H1658" i="11"/>
  <c r="H1657" i="11"/>
  <c r="H1656" i="11"/>
  <c r="H1655" i="11"/>
  <c r="H1654" i="11"/>
  <c r="H1653" i="11"/>
  <c r="H1652" i="11"/>
  <c r="H1651" i="11"/>
  <c r="H1650" i="11"/>
  <c r="H1649" i="11"/>
  <c r="H1648" i="11"/>
  <c r="H1647" i="11"/>
  <c r="H1646" i="11"/>
  <c r="H1645" i="11"/>
  <c r="H1644" i="11"/>
  <c r="H1643" i="11"/>
  <c r="H1642" i="11"/>
  <c r="H1641" i="11"/>
  <c r="H1640" i="11"/>
  <c r="H1639" i="11"/>
  <c r="H1638" i="11"/>
  <c r="H1637" i="11"/>
  <c r="H1636" i="11"/>
  <c r="H1635" i="11"/>
  <c r="H1634" i="11"/>
  <c r="H1633" i="11"/>
  <c r="H1632" i="11"/>
  <c r="H1631" i="11"/>
  <c r="H1630" i="11"/>
  <c r="H1629" i="11"/>
  <c r="H1628" i="11"/>
  <c r="H1627" i="11"/>
  <c r="H1626" i="11"/>
  <c r="H1625" i="11"/>
  <c r="H1624" i="11"/>
  <c r="H1623" i="11"/>
  <c r="H1622" i="11"/>
  <c r="H1621" i="11"/>
  <c r="H1620" i="11"/>
  <c r="H1619" i="11"/>
  <c r="H1618" i="11"/>
  <c r="H1617" i="11"/>
  <c r="H1616" i="11"/>
  <c r="H1615" i="11"/>
  <c r="H1614" i="11"/>
  <c r="H1613" i="11"/>
  <c r="H1612" i="11"/>
  <c r="H1611" i="11"/>
  <c r="H1610" i="11"/>
  <c r="H1609" i="11"/>
  <c r="H1608" i="11"/>
  <c r="H1607" i="11"/>
  <c r="H1606" i="11"/>
  <c r="H1605" i="11"/>
  <c r="H1604" i="11"/>
  <c r="H1603" i="11"/>
  <c r="H1602" i="11"/>
  <c r="H1601" i="11"/>
  <c r="H1600" i="11"/>
  <c r="H1599" i="11"/>
  <c r="H1598" i="11"/>
  <c r="H1597" i="11"/>
  <c r="H1596" i="11"/>
  <c r="H1595" i="11"/>
  <c r="H1594" i="11"/>
  <c r="H1593" i="11"/>
  <c r="H1592" i="11"/>
  <c r="H1591" i="11"/>
  <c r="H1590" i="11"/>
  <c r="H1589" i="11"/>
  <c r="H1588" i="11"/>
  <c r="H1587" i="11"/>
  <c r="H1586" i="11"/>
  <c r="H1585" i="11"/>
  <c r="H1584" i="11"/>
  <c r="H1583" i="11"/>
  <c r="H1582" i="11"/>
  <c r="H1581" i="11"/>
  <c r="H1580" i="11"/>
  <c r="H1579" i="11"/>
  <c r="H1578" i="11"/>
  <c r="H1577" i="11"/>
  <c r="H1576" i="11"/>
  <c r="H1575" i="11"/>
  <c r="H1574" i="11"/>
  <c r="H1573" i="11"/>
  <c r="H1572" i="11"/>
  <c r="H1571" i="11"/>
  <c r="H1570" i="11"/>
  <c r="H1569" i="11"/>
  <c r="H1568" i="11"/>
  <c r="H1567" i="11"/>
  <c r="H1566" i="11"/>
  <c r="H1565" i="11"/>
  <c r="H1564" i="11"/>
  <c r="H1563" i="11"/>
  <c r="H1562" i="11"/>
  <c r="H1561" i="11"/>
  <c r="H1560" i="11"/>
  <c r="H1559" i="11"/>
  <c r="H1558" i="11"/>
  <c r="H1557" i="11"/>
  <c r="H1556" i="11"/>
  <c r="H1555" i="11"/>
  <c r="H1554" i="11"/>
  <c r="H1553" i="11"/>
  <c r="H1552" i="11"/>
  <c r="H1551" i="11"/>
  <c r="H1550" i="11"/>
  <c r="H1549" i="11"/>
  <c r="H1548" i="11"/>
  <c r="H1547" i="11"/>
  <c r="H1546" i="11"/>
  <c r="H1545" i="11"/>
  <c r="H1544" i="11"/>
  <c r="H1543" i="11"/>
  <c r="H1542" i="11"/>
  <c r="H1541" i="11"/>
  <c r="H1540" i="11"/>
  <c r="H1539" i="11"/>
  <c r="H1538" i="11"/>
  <c r="H1537" i="11"/>
  <c r="H1536" i="11"/>
  <c r="H1535" i="11"/>
  <c r="H1534" i="11"/>
  <c r="H1533" i="11"/>
  <c r="H1532" i="11"/>
  <c r="H1531" i="11"/>
  <c r="H1530" i="11"/>
  <c r="H1529" i="11"/>
  <c r="H1528" i="11"/>
  <c r="H1527" i="11"/>
  <c r="H1526" i="11"/>
  <c r="H1525" i="11"/>
  <c r="H1524" i="11"/>
  <c r="H1523" i="11"/>
  <c r="H1522" i="11"/>
  <c r="H1521" i="11"/>
  <c r="H1520" i="11"/>
  <c r="H1519" i="11"/>
  <c r="H1518" i="11"/>
  <c r="H1517" i="11"/>
  <c r="H1516" i="11"/>
  <c r="H1515" i="11"/>
  <c r="H1514" i="11"/>
  <c r="H1513" i="11"/>
  <c r="H1512" i="11"/>
  <c r="H1511" i="11"/>
  <c r="H1510" i="11"/>
  <c r="H1509" i="11"/>
  <c r="H1508" i="11"/>
  <c r="H1507" i="11"/>
  <c r="H1506" i="11"/>
  <c r="H1505" i="11"/>
  <c r="H1504" i="11"/>
  <c r="H1503" i="11"/>
  <c r="H1502" i="11"/>
  <c r="H1501" i="11"/>
  <c r="H1500" i="11"/>
  <c r="H1499" i="11"/>
  <c r="H1498" i="11"/>
  <c r="H1497" i="11"/>
  <c r="H1496" i="11"/>
  <c r="H1495" i="11"/>
  <c r="H1494" i="11"/>
  <c r="H1493" i="11"/>
  <c r="H1492" i="11"/>
  <c r="H1491" i="11"/>
  <c r="H1490" i="11"/>
  <c r="H1489" i="11"/>
  <c r="H1488" i="11"/>
  <c r="H1487" i="11"/>
  <c r="H1486" i="11"/>
  <c r="H1485" i="11"/>
  <c r="H1484" i="11"/>
  <c r="H1483" i="11"/>
  <c r="H1482" i="11"/>
  <c r="H1481" i="11"/>
  <c r="H1480" i="11"/>
  <c r="H1479" i="11"/>
  <c r="H1478" i="11"/>
  <c r="H1477" i="11"/>
  <c r="H1476" i="11"/>
  <c r="H1475" i="11"/>
  <c r="H1474" i="11"/>
  <c r="H1473" i="11"/>
  <c r="H1472" i="11"/>
  <c r="H1471" i="11"/>
  <c r="H1470" i="11"/>
  <c r="H1469" i="11"/>
  <c r="H1468" i="11"/>
  <c r="H1467" i="11"/>
  <c r="H1466" i="11"/>
  <c r="H1465" i="11"/>
  <c r="H1464" i="11"/>
  <c r="H1463" i="11"/>
  <c r="H1462" i="11"/>
  <c r="H1461" i="11"/>
  <c r="H1460" i="11"/>
  <c r="H1459" i="11"/>
  <c r="H1458" i="11"/>
  <c r="H1457" i="11"/>
  <c r="H1456" i="11"/>
  <c r="H1455" i="11"/>
  <c r="H1454" i="11"/>
  <c r="H1453" i="11"/>
  <c r="H1452" i="11"/>
  <c r="H1451" i="11"/>
  <c r="H1450" i="11"/>
  <c r="H1449" i="11"/>
  <c r="H1448" i="11"/>
  <c r="H1447" i="11"/>
  <c r="H1446" i="11"/>
  <c r="H1445" i="11"/>
  <c r="H1444" i="11"/>
  <c r="H1443" i="11"/>
  <c r="H1442" i="11"/>
  <c r="H1441" i="11"/>
  <c r="H1440" i="11"/>
  <c r="H1439" i="11"/>
  <c r="H1438" i="11"/>
  <c r="H1437" i="11"/>
  <c r="H1436" i="11"/>
  <c r="H1435" i="11"/>
  <c r="H1434" i="11"/>
  <c r="H1433" i="11"/>
  <c r="H1432" i="11"/>
  <c r="H1431" i="11"/>
  <c r="H1430" i="11"/>
  <c r="H1429" i="11"/>
  <c r="H1428" i="11"/>
  <c r="H1427" i="11"/>
  <c r="H1426" i="11"/>
  <c r="H1425" i="11"/>
  <c r="H1424" i="11"/>
  <c r="H1423" i="11"/>
  <c r="H1422" i="11"/>
  <c r="H1421" i="11"/>
  <c r="H1420" i="11"/>
  <c r="H1419" i="11"/>
  <c r="H1418" i="11"/>
  <c r="H1417" i="11"/>
  <c r="H1416" i="11"/>
  <c r="H1415" i="11"/>
  <c r="H1414" i="11"/>
  <c r="H1413" i="11"/>
  <c r="H1412" i="11"/>
  <c r="H1411" i="11"/>
  <c r="H1410" i="11"/>
  <c r="H1409" i="11"/>
  <c r="H1408" i="11"/>
  <c r="H1407" i="11"/>
  <c r="H1406" i="11"/>
  <c r="H1405" i="11"/>
  <c r="H1404" i="11"/>
  <c r="H1403" i="11"/>
  <c r="H1402" i="11"/>
  <c r="H1401" i="11"/>
  <c r="H1400" i="11"/>
  <c r="H1399" i="11"/>
  <c r="H1398" i="11"/>
  <c r="H1397" i="11"/>
  <c r="H1396" i="11"/>
  <c r="H1395" i="11"/>
  <c r="H1394" i="11"/>
  <c r="H1393" i="11"/>
  <c r="H1392" i="11"/>
  <c r="H1391" i="11"/>
  <c r="H1390" i="11"/>
  <c r="H1389" i="11"/>
  <c r="H1388" i="11"/>
  <c r="H1387" i="11"/>
  <c r="H1386" i="11"/>
  <c r="H1385" i="11"/>
  <c r="H1384" i="11"/>
  <c r="H1383" i="11"/>
  <c r="H1382" i="11"/>
  <c r="H1381" i="11"/>
  <c r="H1380" i="11"/>
  <c r="H1379" i="11"/>
  <c r="H1378" i="11"/>
  <c r="H1377" i="11"/>
  <c r="H1376" i="11"/>
  <c r="H1375" i="11"/>
  <c r="H1374" i="11"/>
  <c r="H1373" i="11"/>
  <c r="H1372" i="11"/>
  <c r="H1371" i="11"/>
  <c r="H1370" i="11"/>
  <c r="H1369" i="11"/>
  <c r="H1368" i="11"/>
  <c r="H1367" i="11"/>
  <c r="H1366" i="11"/>
  <c r="H1365" i="11"/>
  <c r="H1364" i="11"/>
  <c r="H1363" i="11"/>
  <c r="H1362" i="11"/>
  <c r="H1361" i="11"/>
  <c r="H1360" i="11"/>
  <c r="H1359" i="11"/>
  <c r="H1358" i="11"/>
  <c r="H1357" i="11"/>
  <c r="H1356" i="11"/>
  <c r="H1355" i="11"/>
  <c r="H1354" i="11"/>
  <c r="H1353" i="11"/>
  <c r="H1352" i="11"/>
  <c r="H1351" i="11"/>
  <c r="H1350" i="11"/>
  <c r="H1349" i="11"/>
  <c r="H1348" i="11"/>
  <c r="H1347" i="11"/>
  <c r="H1346" i="11"/>
  <c r="H1345" i="11"/>
  <c r="H1344" i="11"/>
  <c r="H1343" i="11"/>
  <c r="H1342" i="11"/>
  <c r="H1341" i="11"/>
  <c r="H1340" i="11"/>
  <c r="H1339" i="11"/>
  <c r="H1338" i="11"/>
  <c r="H1337" i="11"/>
  <c r="H1336" i="11"/>
  <c r="H1335" i="11"/>
  <c r="H1334" i="11"/>
  <c r="H1333" i="11"/>
  <c r="H1332" i="11"/>
  <c r="H1331" i="11"/>
  <c r="H1330" i="11"/>
  <c r="H1329" i="11"/>
  <c r="H1328" i="11"/>
  <c r="H1327" i="11"/>
  <c r="H1326" i="11"/>
  <c r="H1325" i="11"/>
  <c r="H1324" i="11"/>
  <c r="H1323" i="11"/>
  <c r="H1322" i="11"/>
  <c r="H1321" i="11"/>
  <c r="H1320" i="11"/>
  <c r="H1319" i="11"/>
  <c r="H1318" i="11"/>
  <c r="H1317" i="11"/>
  <c r="H1316" i="11"/>
  <c r="H1315" i="11"/>
  <c r="H1314" i="11"/>
  <c r="H1313" i="11"/>
  <c r="H1312" i="11"/>
  <c r="H1311" i="11"/>
  <c r="H1310" i="11"/>
  <c r="H1309" i="11"/>
  <c r="H1308" i="11"/>
  <c r="H1307" i="11"/>
  <c r="H1306" i="11"/>
  <c r="H1305" i="11"/>
  <c r="H1304" i="11"/>
  <c r="H1303" i="11"/>
  <c r="H1302" i="11"/>
  <c r="H1301" i="11"/>
  <c r="H1300" i="11"/>
  <c r="H1299" i="11"/>
  <c r="H1298" i="11"/>
  <c r="H1297" i="11"/>
  <c r="H1296" i="11"/>
  <c r="H1295" i="11"/>
  <c r="H1294" i="11"/>
  <c r="H1293" i="11"/>
  <c r="H1292" i="11"/>
  <c r="H1291" i="11"/>
  <c r="H1290" i="11"/>
  <c r="H1289" i="11"/>
  <c r="H1288" i="11"/>
  <c r="H1287" i="11"/>
  <c r="H1286" i="11"/>
  <c r="H1285" i="11"/>
  <c r="H1284" i="11"/>
  <c r="H1283" i="11"/>
  <c r="H1282" i="11"/>
  <c r="H1281" i="11"/>
  <c r="H1280" i="11"/>
  <c r="H1279" i="11"/>
  <c r="H1278" i="11"/>
  <c r="H1277" i="11"/>
  <c r="H1276" i="11"/>
  <c r="H1275" i="11"/>
  <c r="H1274" i="11"/>
  <c r="H1273" i="11"/>
  <c r="H1272" i="11"/>
  <c r="H1271" i="11"/>
  <c r="H1270" i="11"/>
  <c r="H1269" i="11"/>
  <c r="H1268" i="11"/>
  <c r="H1267" i="11"/>
  <c r="H1266" i="11"/>
  <c r="H1265" i="11"/>
  <c r="H1264" i="11"/>
  <c r="H1263" i="11"/>
  <c r="H1262" i="11"/>
  <c r="H1261" i="11"/>
  <c r="H1260" i="11"/>
  <c r="H1259" i="11"/>
  <c r="H1258" i="11"/>
  <c r="H1257" i="11"/>
  <c r="H1256" i="11"/>
  <c r="H1255" i="11"/>
  <c r="H1254" i="11"/>
  <c r="H1253" i="11"/>
  <c r="H1252" i="11"/>
  <c r="H1251" i="11"/>
  <c r="H1250" i="11"/>
  <c r="H1249" i="11"/>
  <c r="H1248" i="11"/>
  <c r="H1247" i="11"/>
  <c r="H1246" i="11"/>
  <c r="H1245" i="11"/>
  <c r="H1244" i="11"/>
  <c r="H1243" i="11"/>
  <c r="H1242" i="11"/>
  <c r="H1241" i="11"/>
  <c r="H1240" i="11"/>
  <c r="H1239" i="11"/>
  <c r="H1238" i="11"/>
  <c r="H1237" i="11"/>
  <c r="H1236" i="11"/>
  <c r="H1235" i="11"/>
  <c r="H1234" i="11"/>
  <c r="H1233" i="11"/>
  <c r="H1232" i="11"/>
  <c r="H1231" i="11"/>
  <c r="H1230" i="11"/>
  <c r="H1229" i="11"/>
  <c r="H1228" i="11"/>
  <c r="H1227" i="11"/>
  <c r="H1226" i="11"/>
  <c r="H1225" i="11"/>
  <c r="H1224" i="11"/>
  <c r="H1223" i="11"/>
  <c r="H1222" i="11"/>
  <c r="H1221" i="11"/>
  <c r="H1220" i="11"/>
  <c r="H1219" i="11"/>
  <c r="H1218" i="11"/>
  <c r="H1217" i="11"/>
  <c r="H1216" i="11"/>
  <c r="H1215" i="11"/>
  <c r="H1214" i="11"/>
  <c r="H1213" i="11"/>
  <c r="H1212" i="11"/>
  <c r="H1211" i="11"/>
  <c r="H1210" i="11"/>
  <c r="H1209" i="11"/>
  <c r="H1208" i="11"/>
  <c r="H1207" i="11"/>
  <c r="H1206" i="11"/>
  <c r="H1205" i="11"/>
  <c r="H1204" i="11"/>
  <c r="H1203" i="11"/>
  <c r="H1202" i="11"/>
  <c r="H1201" i="11"/>
  <c r="H1200" i="11"/>
  <c r="H1199" i="11"/>
  <c r="H1198" i="11"/>
  <c r="H1197" i="11"/>
  <c r="H1196" i="11"/>
  <c r="H1195" i="11"/>
  <c r="H1194" i="11"/>
  <c r="H1193" i="11"/>
  <c r="H1192" i="11"/>
  <c r="H1191" i="11"/>
  <c r="H1190" i="11"/>
  <c r="H1189" i="11"/>
  <c r="H1188" i="11"/>
  <c r="H1187" i="11"/>
  <c r="H1186" i="11"/>
  <c r="H1185" i="11"/>
  <c r="H1184" i="11"/>
  <c r="H1183" i="11"/>
  <c r="H1182" i="11"/>
  <c r="H1181" i="11"/>
  <c r="H1180" i="11"/>
  <c r="H1179" i="11"/>
  <c r="H1178" i="11"/>
  <c r="H1177" i="11"/>
  <c r="H1176" i="11"/>
  <c r="H1175" i="11"/>
  <c r="H1174" i="11"/>
  <c r="H1173" i="11"/>
  <c r="H1172" i="11"/>
  <c r="H1171" i="11"/>
  <c r="H1170" i="11"/>
  <c r="H1169" i="11"/>
  <c r="H1168" i="11"/>
  <c r="H1167" i="11"/>
  <c r="H1166" i="11"/>
  <c r="H1165" i="11"/>
  <c r="H1164" i="11"/>
  <c r="H1163" i="11"/>
  <c r="H1162" i="11"/>
  <c r="H1161" i="11"/>
  <c r="H1160" i="11"/>
  <c r="H1159" i="11"/>
  <c r="H1158" i="11"/>
  <c r="H1157" i="11"/>
  <c r="H1156" i="11"/>
  <c r="H1155" i="11"/>
  <c r="H1154" i="11"/>
  <c r="H1153" i="11"/>
  <c r="H1152" i="11"/>
  <c r="H1151" i="11"/>
  <c r="H1150" i="11"/>
  <c r="H1149" i="11"/>
  <c r="H1148" i="11"/>
  <c r="H1147" i="11"/>
  <c r="H1146" i="11"/>
  <c r="H1145" i="11"/>
  <c r="H1144" i="11"/>
  <c r="H1143" i="11"/>
  <c r="H1142" i="11"/>
  <c r="H1141" i="11"/>
  <c r="H1140" i="11"/>
  <c r="H1139" i="11"/>
  <c r="H1138" i="11"/>
  <c r="H1137" i="11"/>
  <c r="H1136" i="11"/>
  <c r="H1135" i="11"/>
  <c r="H1134" i="11"/>
  <c r="H1133" i="11"/>
  <c r="H1132" i="11"/>
  <c r="H1131" i="11"/>
  <c r="H1130" i="11"/>
  <c r="H1129" i="11"/>
  <c r="H1128" i="11"/>
  <c r="H1127" i="11"/>
  <c r="H1126" i="11"/>
  <c r="H1125" i="11"/>
  <c r="H1124" i="11"/>
  <c r="H1123" i="11"/>
  <c r="H1122" i="11"/>
  <c r="H1121" i="11"/>
  <c r="H1120" i="11"/>
  <c r="H1119" i="11"/>
  <c r="H1118" i="11"/>
  <c r="H1117" i="11"/>
  <c r="H1116" i="11"/>
  <c r="H1115" i="11"/>
  <c r="H1114" i="11"/>
  <c r="H1113" i="11"/>
  <c r="H1112" i="11"/>
  <c r="H1111" i="11"/>
  <c r="H1110" i="11"/>
  <c r="H1109" i="11"/>
  <c r="H1108" i="11"/>
  <c r="H1107" i="11"/>
  <c r="H1106" i="11"/>
  <c r="H1105" i="11"/>
  <c r="H1104" i="11"/>
  <c r="H1103" i="11"/>
  <c r="H1102" i="11"/>
  <c r="H1101" i="11"/>
  <c r="H1100" i="11"/>
  <c r="H1099" i="11"/>
  <c r="H1098" i="11"/>
  <c r="H1097" i="11"/>
  <c r="H1096" i="11"/>
  <c r="H1095" i="11"/>
  <c r="H1094" i="11"/>
  <c r="H1093" i="11"/>
  <c r="H1092" i="11"/>
  <c r="H1091" i="11"/>
  <c r="H1090" i="11"/>
  <c r="H1089" i="11"/>
  <c r="H1088" i="11"/>
  <c r="H1087" i="11"/>
  <c r="H1086" i="11"/>
  <c r="H1085" i="11"/>
  <c r="H1084" i="11"/>
  <c r="H1083" i="11"/>
  <c r="H1082" i="11"/>
  <c r="H1081" i="11"/>
  <c r="H1080" i="11"/>
  <c r="H1079" i="11"/>
  <c r="H1078" i="11"/>
  <c r="H1077" i="11"/>
  <c r="H1076" i="11"/>
  <c r="H1075" i="11"/>
  <c r="H1074" i="11"/>
  <c r="H1073" i="11"/>
  <c r="H1072" i="11"/>
  <c r="H1071" i="11"/>
  <c r="H1070" i="11"/>
  <c r="H1069" i="11"/>
  <c r="H1068" i="11"/>
  <c r="H1067" i="11"/>
  <c r="H1066" i="11"/>
  <c r="H1065" i="11"/>
  <c r="H1064" i="11"/>
  <c r="H1063" i="11"/>
  <c r="H1062" i="11"/>
  <c r="H1061" i="11"/>
  <c r="H1060" i="11"/>
  <c r="H1059" i="11"/>
  <c r="H1058" i="11"/>
  <c r="H1057" i="11"/>
  <c r="H1056" i="11"/>
  <c r="H1055" i="11"/>
  <c r="H1054" i="11"/>
  <c r="H1053" i="11"/>
  <c r="H1052" i="11"/>
  <c r="H1051" i="11"/>
  <c r="H1050" i="11"/>
  <c r="H1049" i="11"/>
  <c r="H1048" i="11"/>
  <c r="H1047" i="11"/>
  <c r="H1046" i="11"/>
  <c r="H1045" i="11"/>
  <c r="H1044" i="11"/>
  <c r="H1043" i="11"/>
  <c r="H1042" i="11"/>
  <c r="H1041" i="11"/>
  <c r="H1040" i="11"/>
  <c r="H1039" i="11"/>
  <c r="H1038" i="11"/>
  <c r="H1037" i="11"/>
  <c r="H1036" i="11"/>
  <c r="H1035" i="11"/>
  <c r="H1034" i="11"/>
  <c r="H1033" i="11"/>
  <c r="H1032" i="11"/>
  <c r="H1031" i="11"/>
  <c r="H1030" i="11"/>
  <c r="H1029" i="11"/>
  <c r="H1028" i="11"/>
  <c r="H1027" i="11"/>
  <c r="H1026" i="11"/>
  <c r="H1025" i="11"/>
  <c r="H1024" i="11"/>
  <c r="H1023" i="11"/>
  <c r="H1022" i="11"/>
  <c r="H1021" i="11"/>
  <c r="H1020" i="11"/>
  <c r="H1019" i="11"/>
  <c r="H1018" i="11"/>
  <c r="H1017" i="11"/>
  <c r="H1016" i="11"/>
  <c r="H1015" i="11"/>
  <c r="H1014" i="11"/>
  <c r="H1013" i="11"/>
  <c r="H1012" i="11"/>
  <c r="H1011" i="11"/>
  <c r="H1010" i="11"/>
  <c r="H1009" i="11"/>
  <c r="H1008" i="11"/>
  <c r="H1007" i="11"/>
  <c r="H1006" i="11"/>
  <c r="H1005" i="11"/>
  <c r="H1004" i="11"/>
  <c r="H1003" i="11"/>
  <c r="H1002" i="11"/>
  <c r="H1001" i="11"/>
  <c r="H1000" i="11"/>
  <c r="H999" i="11"/>
  <c r="H998" i="11"/>
  <c r="H997" i="11"/>
  <c r="H996" i="11"/>
  <c r="H995" i="11"/>
  <c r="H994" i="11"/>
  <c r="H993" i="11"/>
  <c r="H992" i="11"/>
  <c r="H991" i="11"/>
  <c r="H990" i="11"/>
  <c r="H989" i="11"/>
  <c r="H988" i="11"/>
  <c r="H987" i="11"/>
  <c r="H986" i="11"/>
  <c r="H985" i="11"/>
  <c r="H984" i="11"/>
  <c r="H983" i="11"/>
  <c r="H982" i="11"/>
  <c r="H981" i="11"/>
  <c r="H980" i="11"/>
  <c r="H979" i="11"/>
  <c r="H978" i="11"/>
  <c r="H977" i="11"/>
  <c r="H976" i="11"/>
  <c r="H975" i="11"/>
  <c r="H974" i="11"/>
  <c r="H973" i="11"/>
  <c r="H972" i="11"/>
  <c r="H971" i="11"/>
  <c r="H970" i="11"/>
  <c r="H969" i="11"/>
  <c r="H968" i="11"/>
  <c r="H967" i="11"/>
  <c r="H966" i="11"/>
  <c r="H965" i="11"/>
  <c r="H964" i="11"/>
  <c r="H963" i="11"/>
  <c r="H962" i="11"/>
  <c r="H961" i="11"/>
  <c r="H960" i="11"/>
  <c r="H959" i="11"/>
  <c r="H958" i="11"/>
  <c r="H957" i="11"/>
  <c r="H956" i="11"/>
  <c r="H955" i="11"/>
  <c r="H954" i="11"/>
  <c r="H953" i="11"/>
  <c r="H952" i="11"/>
  <c r="H951" i="11"/>
  <c r="H950" i="11"/>
  <c r="H949" i="11"/>
  <c r="H948" i="11"/>
  <c r="H947" i="11"/>
  <c r="H946" i="11"/>
  <c r="H945" i="11"/>
  <c r="H944" i="11"/>
  <c r="H943" i="11"/>
  <c r="H942" i="11"/>
  <c r="H941" i="11"/>
  <c r="H940" i="11"/>
  <c r="H939" i="11"/>
  <c r="H938" i="11"/>
  <c r="H937" i="11"/>
  <c r="H936" i="11"/>
  <c r="H935" i="11"/>
  <c r="H934" i="11"/>
  <c r="H933" i="11"/>
  <c r="H932" i="11"/>
  <c r="H931" i="11"/>
  <c r="H930" i="11"/>
  <c r="H929" i="11"/>
  <c r="H928" i="11"/>
  <c r="H927" i="11"/>
  <c r="H926" i="11"/>
  <c r="H925" i="11"/>
  <c r="H924" i="11"/>
  <c r="H923" i="11"/>
  <c r="H922" i="11"/>
  <c r="H921" i="11"/>
  <c r="H920" i="11"/>
  <c r="H919" i="11"/>
  <c r="H918" i="11"/>
  <c r="H917" i="11"/>
  <c r="H916" i="11"/>
  <c r="H915" i="11"/>
  <c r="H914" i="11"/>
  <c r="H913" i="11"/>
  <c r="H912" i="11"/>
  <c r="H911" i="11"/>
  <c r="H910" i="11"/>
  <c r="H909" i="11"/>
  <c r="H908" i="11"/>
  <c r="H907" i="11"/>
  <c r="H906" i="11"/>
  <c r="H905" i="11"/>
  <c r="H904" i="11"/>
  <c r="H903" i="11"/>
  <c r="H902" i="11"/>
  <c r="H901" i="11"/>
  <c r="H900" i="11"/>
  <c r="H899" i="11"/>
  <c r="H898" i="11"/>
  <c r="H897" i="11"/>
  <c r="H896" i="11"/>
  <c r="H895" i="11"/>
  <c r="H894" i="11"/>
  <c r="H893" i="11"/>
  <c r="H892" i="11"/>
  <c r="H891" i="11"/>
  <c r="H890" i="11"/>
  <c r="H889" i="11"/>
  <c r="H888" i="11"/>
  <c r="H887" i="11"/>
  <c r="H886" i="11"/>
  <c r="H885" i="11"/>
  <c r="H884" i="11"/>
  <c r="H883" i="11"/>
  <c r="H882" i="11"/>
  <c r="H881" i="11"/>
  <c r="H880" i="11"/>
  <c r="H879" i="11"/>
  <c r="H878" i="11"/>
  <c r="H877" i="11"/>
  <c r="H876" i="11"/>
  <c r="H875" i="11"/>
  <c r="H874" i="11"/>
  <c r="H873" i="11"/>
  <c r="H872" i="11"/>
  <c r="H871" i="11"/>
  <c r="H870" i="11"/>
  <c r="H869" i="11"/>
  <c r="H868" i="11"/>
  <c r="H867" i="11"/>
  <c r="H866" i="11"/>
  <c r="H865" i="11"/>
  <c r="H864" i="11"/>
  <c r="H863" i="11"/>
  <c r="H862" i="11"/>
  <c r="H861" i="11"/>
  <c r="H860" i="11"/>
  <c r="H859" i="11"/>
  <c r="H858" i="11"/>
  <c r="H857" i="11"/>
  <c r="H856" i="11"/>
  <c r="H855" i="11"/>
  <c r="H854" i="11"/>
  <c r="H853" i="11"/>
  <c r="H852" i="11"/>
  <c r="H851" i="11"/>
  <c r="H850" i="11"/>
  <c r="H849" i="11"/>
  <c r="H848" i="11"/>
  <c r="H847" i="11"/>
  <c r="H846" i="11"/>
  <c r="H845" i="11"/>
  <c r="H844" i="11"/>
  <c r="H843" i="11"/>
  <c r="H842" i="11"/>
  <c r="H841" i="11"/>
  <c r="H840" i="11"/>
  <c r="H839" i="11"/>
  <c r="H838" i="11"/>
  <c r="H837" i="11"/>
  <c r="H836" i="11"/>
  <c r="H835" i="11"/>
  <c r="H834" i="11"/>
  <c r="H833" i="11"/>
  <c r="H832" i="11"/>
  <c r="H831" i="11"/>
  <c r="H830" i="11"/>
  <c r="H829" i="11"/>
  <c r="H828" i="11"/>
  <c r="H827" i="11"/>
  <c r="H826" i="11"/>
  <c r="H825" i="11"/>
  <c r="H824" i="11"/>
  <c r="H823" i="11"/>
  <c r="H822" i="11"/>
  <c r="H821" i="11"/>
  <c r="H820" i="11"/>
  <c r="H819" i="11"/>
  <c r="H818" i="11"/>
  <c r="H817" i="11"/>
  <c r="H816" i="11"/>
  <c r="H815" i="11"/>
  <c r="H814" i="11"/>
  <c r="H813" i="11"/>
  <c r="H812" i="11"/>
  <c r="H811" i="11"/>
  <c r="H810" i="11"/>
  <c r="H809" i="11"/>
  <c r="H808" i="11"/>
  <c r="H807" i="11"/>
  <c r="H806" i="11"/>
  <c r="H805" i="11"/>
  <c r="H804" i="11"/>
  <c r="H803" i="11"/>
  <c r="H802" i="11"/>
  <c r="H801" i="11"/>
  <c r="H800" i="11"/>
  <c r="H799" i="11"/>
  <c r="H798" i="11"/>
  <c r="H797" i="11"/>
  <c r="H796" i="11"/>
  <c r="H795" i="11"/>
  <c r="H794" i="11"/>
  <c r="H793" i="11"/>
  <c r="H792" i="11"/>
  <c r="H791" i="11"/>
  <c r="H790" i="11"/>
  <c r="H789" i="11"/>
  <c r="H788" i="11"/>
  <c r="H787" i="11"/>
  <c r="H786" i="11"/>
  <c r="H785" i="11"/>
  <c r="H784" i="11"/>
  <c r="H783" i="11"/>
  <c r="H782" i="11"/>
  <c r="H781" i="11"/>
  <c r="H780" i="11"/>
  <c r="H779" i="11"/>
  <c r="H778" i="11"/>
  <c r="H777" i="11"/>
  <c r="H776" i="11"/>
  <c r="H775" i="11"/>
  <c r="H774" i="11"/>
  <c r="H773" i="11"/>
  <c r="H772" i="11"/>
  <c r="H771" i="11"/>
  <c r="H770" i="11"/>
  <c r="H769" i="11"/>
  <c r="H768" i="11"/>
  <c r="H767" i="11"/>
  <c r="H766" i="11"/>
  <c r="H765" i="11"/>
  <c r="H764" i="11"/>
  <c r="H763" i="11"/>
  <c r="H762" i="11"/>
  <c r="H761" i="11"/>
  <c r="H760" i="11"/>
  <c r="H759" i="11"/>
  <c r="H758" i="11"/>
  <c r="H757" i="11"/>
  <c r="H756" i="11"/>
  <c r="H755" i="11"/>
  <c r="H754" i="11"/>
  <c r="H753" i="11"/>
  <c r="H752" i="11"/>
  <c r="H751" i="11"/>
  <c r="H750" i="11"/>
  <c r="H749" i="11"/>
  <c r="H748" i="11"/>
  <c r="H747" i="11"/>
  <c r="H746" i="11"/>
  <c r="H745" i="11"/>
  <c r="H744" i="11"/>
  <c r="H743" i="11"/>
  <c r="H742" i="11"/>
  <c r="H741" i="11"/>
  <c r="H740" i="11"/>
  <c r="H739" i="11"/>
  <c r="H738" i="11"/>
  <c r="H737" i="11"/>
  <c r="H736" i="11"/>
  <c r="H735" i="11"/>
  <c r="H734" i="11"/>
  <c r="H733" i="11"/>
  <c r="H732" i="11"/>
  <c r="H731" i="11"/>
  <c r="H730" i="11"/>
  <c r="H729" i="11"/>
  <c r="H728" i="11"/>
  <c r="H727" i="11"/>
  <c r="H726" i="11"/>
  <c r="H725" i="11"/>
  <c r="H724" i="11"/>
  <c r="H723" i="11"/>
  <c r="H722" i="11"/>
  <c r="H721" i="11"/>
  <c r="H720" i="11"/>
  <c r="H719" i="11"/>
  <c r="H718" i="11"/>
  <c r="H717" i="11"/>
  <c r="H716" i="11"/>
  <c r="H715" i="11"/>
  <c r="H714" i="11"/>
  <c r="H713" i="11"/>
  <c r="H712" i="11"/>
  <c r="H711" i="11"/>
  <c r="H710" i="11"/>
  <c r="H709" i="11"/>
  <c r="H708" i="11"/>
  <c r="H707" i="11"/>
  <c r="H706" i="11"/>
  <c r="H705" i="11"/>
  <c r="H704" i="11"/>
  <c r="H703" i="11"/>
  <c r="H702" i="11"/>
  <c r="H701" i="11"/>
  <c r="H700" i="11"/>
  <c r="H699" i="11"/>
  <c r="H698" i="11"/>
  <c r="H697" i="11"/>
  <c r="H696" i="11"/>
  <c r="H695" i="11"/>
  <c r="H694" i="11"/>
  <c r="H693" i="11"/>
  <c r="H692" i="11"/>
  <c r="H691" i="11"/>
  <c r="H690" i="11"/>
  <c r="H689" i="11"/>
  <c r="H688" i="11"/>
  <c r="H687" i="11"/>
  <c r="H686" i="11"/>
  <c r="H685" i="11"/>
  <c r="H684" i="11"/>
  <c r="H683" i="11"/>
  <c r="H682" i="11"/>
  <c r="H681" i="11"/>
  <c r="H680" i="11"/>
  <c r="H679" i="11"/>
  <c r="H678" i="11"/>
  <c r="H677" i="11"/>
  <c r="H676" i="11"/>
  <c r="H675" i="11"/>
  <c r="H674" i="11"/>
  <c r="H673" i="11"/>
  <c r="H672" i="11"/>
  <c r="H671" i="11"/>
  <c r="H670" i="11"/>
  <c r="H669" i="11"/>
  <c r="H668" i="11"/>
  <c r="H667" i="11"/>
  <c r="H666" i="11"/>
  <c r="H665" i="11"/>
  <c r="H664" i="11"/>
  <c r="H663" i="11"/>
  <c r="H662" i="11"/>
  <c r="H661" i="11"/>
  <c r="H660" i="11"/>
  <c r="H659" i="11"/>
  <c r="H658" i="11"/>
  <c r="H657" i="11"/>
  <c r="H656" i="11"/>
  <c r="H655" i="11"/>
  <c r="H654" i="11"/>
  <c r="H653" i="11"/>
  <c r="H652" i="11"/>
  <c r="H651" i="11"/>
  <c r="H650" i="11"/>
  <c r="H649" i="11"/>
  <c r="H648" i="11"/>
  <c r="H647" i="11"/>
  <c r="H646" i="11"/>
  <c r="H645" i="11"/>
  <c r="H644" i="11"/>
  <c r="H643" i="11"/>
  <c r="H642" i="11"/>
  <c r="H641" i="11"/>
  <c r="H640" i="11"/>
  <c r="H639" i="11"/>
  <c r="H638" i="11"/>
  <c r="H637" i="11"/>
  <c r="H636" i="11"/>
  <c r="H635" i="11"/>
  <c r="H634" i="11"/>
  <c r="H633" i="11"/>
  <c r="H632" i="11"/>
  <c r="H631" i="11"/>
  <c r="H630" i="11"/>
  <c r="H629" i="11"/>
  <c r="H628" i="11"/>
  <c r="H627" i="11"/>
  <c r="H626" i="11"/>
  <c r="H625" i="11"/>
  <c r="H624" i="11"/>
  <c r="H623" i="11"/>
  <c r="H622" i="11"/>
  <c r="H621" i="11"/>
  <c r="H620" i="11"/>
  <c r="H619" i="11"/>
  <c r="H618" i="11"/>
  <c r="H617" i="11"/>
  <c r="H616" i="11"/>
  <c r="H615" i="11"/>
  <c r="H614" i="11"/>
  <c r="H613" i="11"/>
  <c r="H612" i="11"/>
  <c r="H611" i="11"/>
  <c r="H610" i="11"/>
  <c r="H609" i="11"/>
  <c r="H608" i="11"/>
  <c r="H607" i="11"/>
  <c r="H606" i="11"/>
  <c r="H605" i="11"/>
  <c r="H604" i="11"/>
  <c r="H603" i="11"/>
  <c r="H602" i="11"/>
  <c r="H601" i="11"/>
  <c r="H600" i="11"/>
  <c r="H599" i="11"/>
  <c r="H598" i="11"/>
  <c r="H597" i="11"/>
  <c r="H596" i="11"/>
  <c r="H595" i="11"/>
  <c r="H594" i="11"/>
  <c r="H593" i="11"/>
  <c r="H592" i="11"/>
  <c r="H591" i="11"/>
  <c r="H590" i="11"/>
  <c r="H589" i="11"/>
  <c r="H588" i="11"/>
  <c r="H587" i="11"/>
  <c r="H586" i="11"/>
  <c r="H585" i="11"/>
  <c r="H584" i="11"/>
  <c r="H583" i="11"/>
  <c r="H582" i="11"/>
  <c r="H581" i="11"/>
  <c r="H580" i="11"/>
  <c r="H579" i="11"/>
  <c r="H578" i="11"/>
  <c r="H577" i="11"/>
  <c r="H576" i="11"/>
  <c r="H575" i="11"/>
  <c r="H574" i="11"/>
  <c r="H573" i="11"/>
  <c r="H572" i="11"/>
  <c r="H571" i="11"/>
  <c r="H570" i="11"/>
  <c r="H569" i="11"/>
  <c r="H568" i="11"/>
  <c r="H567" i="11"/>
  <c r="H566" i="11"/>
  <c r="H565" i="11"/>
  <c r="H564" i="11"/>
  <c r="H563" i="11"/>
  <c r="H562" i="11"/>
  <c r="H561" i="11"/>
  <c r="H560" i="11"/>
  <c r="H559" i="11"/>
  <c r="H558" i="11"/>
  <c r="H557" i="11"/>
  <c r="H556" i="11"/>
  <c r="H555" i="11"/>
  <c r="H554" i="11"/>
  <c r="H553" i="11"/>
  <c r="H552" i="11"/>
  <c r="H551" i="11"/>
  <c r="H550" i="11"/>
  <c r="H549" i="11"/>
  <c r="H548" i="11"/>
  <c r="H547" i="11"/>
  <c r="H546" i="11"/>
  <c r="H545" i="11"/>
  <c r="H544" i="11"/>
  <c r="H543" i="11"/>
  <c r="H542" i="11"/>
  <c r="H541" i="11"/>
  <c r="H540" i="11"/>
  <c r="H539" i="11"/>
  <c r="H538" i="11"/>
  <c r="H537" i="11"/>
  <c r="H536" i="11"/>
  <c r="H535" i="11"/>
  <c r="H534" i="11"/>
  <c r="H533" i="11"/>
  <c r="H532" i="11"/>
  <c r="H531" i="11"/>
  <c r="H530" i="11"/>
  <c r="H529" i="11"/>
  <c r="H528" i="11"/>
  <c r="H527" i="11"/>
  <c r="H526" i="11"/>
  <c r="H525" i="11"/>
  <c r="H524" i="11"/>
  <c r="H523" i="11"/>
  <c r="H522" i="11"/>
  <c r="H521" i="11"/>
  <c r="H520" i="11"/>
  <c r="H519" i="11"/>
  <c r="H518" i="11"/>
  <c r="H517" i="11"/>
  <c r="H516" i="11"/>
  <c r="H515" i="11"/>
  <c r="H514" i="11"/>
  <c r="H513" i="11"/>
  <c r="H512" i="11"/>
  <c r="H511" i="11"/>
  <c r="H510" i="11"/>
  <c r="H509" i="11"/>
  <c r="H508" i="11"/>
  <c r="H507" i="11"/>
  <c r="H506" i="11"/>
  <c r="H505" i="11"/>
  <c r="H504" i="11"/>
  <c r="H503" i="11"/>
  <c r="H502" i="11"/>
  <c r="H501" i="11"/>
  <c r="H500" i="11"/>
  <c r="H499" i="11"/>
  <c r="H498" i="11"/>
  <c r="H497" i="11"/>
  <c r="H496" i="11"/>
  <c r="H495" i="11"/>
  <c r="H494" i="11"/>
  <c r="H493" i="11"/>
  <c r="H492" i="11"/>
  <c r="H491" i="11"/>
  <c r="H490" i="11"/>
  <c r="H489" i="11"/>
  <c r="H488" i="11"/>
  <c r="H487" i="11"/>
  <c r="H486" i="11"/>
  <c r="H485" i="11"/>
  <c r="H484" i="11"/>
  <c r="H483" i="11"/>
  <c r="H482" i="11"/>
  <c r="H481" i="11"/>
  <c r="H480" i="11"/>
  <c r="H479" i="11"/>
  <c r="H478" i="11"/>
  <c r="H477" i="11"/>
  <c r="H476" i="11"/>
  <c r="H475" i="11"/>
  <c r="H474" i="11"/>
  <c r="H473" i="11"/>
  <c r="H472" i="11"/>
  <c r="H471" i="11"/>
  <c r="H470" i="11"/>
  <c r="H469" i="11"/>
  <c r="H468" i="11"/>
  <c r="H467" i="11"/>
  <c r="H466" i="11"/>
  <c r="H465" i="11"/>
  <c r="H464" i="11"/>
  <c r="H463" i="11"/>
  <c r="H462" i="11"/>
  <c r="H461" i="11"/>
  <c r="H460" i="11"/>
  <c r="H459" i="11"/>
  <c r="H458" i="11"/>
  <c r="H457" i="11"/>
  <c r="H456" i="11"/>
  <c r="H455" i="11"/>
  <c r="H454" i="11"/>
  <c r="H453" i="11"/>
  <c r="H452" i="11"/>
  <c r="H451" i="11"/>
  <c r="H450" i="11"/>
  <c r="H449" i="11"/>
  <c r="H448" i="11"/>
  <c r="H447" i="11"/>
  <c r="H446" i="11"/>
  <c r="H445" i="11"/>
  <c r="H444" i="11"/>
  <c r="H443" i="11"/>
  <c r="H442" i="11"/>
  <c r="H441" i="11"/>
  <c r="H440" i="11"/>
  <c r="H439" i="11"/>
  <c r="H438" i="11"/>
  <c r="H437" i="11"/>
  <c r="H436" i="11"/>
  <c r="H435" i="11"/>
  <c r="H434" i="11"/>
  <c r="H433" i="11"/>
  <c r="H432" i="11"/>
  <c r="H431" i="11"/>
  <c r="H430" i="11"/>
  <c r="H429" i="11"/>
  <c r="H428" i="11"/>
  <c r="H427" i="11"/>
  <c r="H426" i="11"/>
  <c r="H425" i="11"/>
  <c r="H424" i="11"/>
  <c r="H423" i="11"/>
  <c r="H422" i="11"/>
  <c r="H421" i="11"/>
  <c r="H420" i="11"/>
  <c r="H419" i="11"/>
  <c r="H418" i="11"/>
  <c r="H417" i="11"/>
  <c r="H416" i="11"/>
  <c r="H415" i="11"/>
  <c r="H414" i="11"/>
  <c r="H413" i="11"/>
  <c r="H412" i="11"/>
  <c r="H411" i="11"/>
  <c r="H410" i="11"/>
  <c r="H409" i="11"/>
  <c r="H408" i="11"/>
  <c r="H407" i="11"/>
  <c r="H406" i="11"/>
  <c r="H405" i="11"/>
  <c r="H404" i="11"/>
  <c r="H403" i="11"/>
  <c r="H402" i="11"/>
  <c r="H401" i="11"/>
  <c r="H400" i="11"/>
  <c r="H399" i="11"/>
  <c r="H398" i="11"/>
  <c r="H397" i="11"/>
  <c r="H396" i="11"/>
  <c r="H395" i="11"/>
  <c r="H394" i="11"/>
  <c r="H393" i="11"/>
  <c r="H392" i="11"/>
  <c r="H391" i="11"/>
  <c r="H390" i="11"/>
  <c r="H389" i="11"/>
  <c r="H388" i="11"/>
  <c r="H387" i="11"/>
  <c r="H386" i="11"/>
  <c r="H385" i="11"/>
  <c r="H384" i="11"/>
  <c r="H383" i="11"/>
  <c r="H382" i="11"/>
  <c r="H381" i="11"/>
  <c r="H380" i="11"/>
  <c r="H379" i="11"/>
  <c r="H378" i="11"/>
  <c r="H377" i="11"/>
  <c r="H376" i="11"/>
  <c r="H375" i="11"/>
  <c r="H374" i="11"/>
  <c r="H373" i="11"/>
  <c r="H372" i="11"/>
  <c r="H371" i="11"/>
  <c r="H370" i="11"/>
  <c r="H369" i="11"/>
  <c r="H368" i="11"/>
  <c r="H367" i="11"/>
  <c r="H366" i="11"/>
  <c r="H365" i="11"/>
  <c r="H364" i="11"/>
  <c r="H363" i="11"/>
  <c r="H362" i="11"/>
  <c r="H361" i="11"/>
  <c r="H360" i="11"/>
  <c r="H359" i="11"/>
  <c r="H358" i="11"/>
  <c r="H357" i="11"/>
  <c r="H356" i="11"/>
  <c r="H355" i="11"/>
  <c r="H354" i="11"/>
  <c r="H353" i="11"/>
  <c r="H352" i="11"/>
  <c r="H351" i="11"/>
  <c r="H350" i="11"/>
  <c r="H349" i="11"/>
  <c r="H348" i="11"/>
  <c r="H347" i="11"/>
  <c r="H346" i="11"/>
  <c r="H345" i="11"/>
  <c r="H344" i="11"/>
  <c r="H343" i="11"/>
  <c r="H342" i="11"/>
  <c r="H341" i="11"/>
  <c r="H340" i="11"/>
  <c r="H339" i="11"/>
  <c r="H338" i="11"/>
  <c r="H337" i="11"/>
  <c r="H336" i="11"/>
  <c r="H335" i="11"/>
  <c r="H334" i="11"/>
  <c r="H333" i="11"/>
  <c r="H332" i="11"/>
  <c r="H331" i="11"/>
  <c r="H330" i="11"/>
  <c r="H329" i="11"/>
  <c r="H328" i="11"/>
  <c r="H327" i="11"/>
  <c r="H326" i="11"/>
  <c r="H325" i="11"/>
  <c r="H324" i="11"/>
  <c r="H323" i="11"/>
  <c r="H322" i="11"/>
  <c r="H321" i="11"/>
  <c r="H320" i="11"/>
  <c r="H319" i="11"/>
  <c r="H318" i="11"/>
  <c r="H317" i="11"/>
  <c r="H316" i="11"/>
  <c r="H315" i="11"/>
  <c r="H314" i="11"/>
  <c r="H313" i="11"/>
  <c r="H312" i="11"/>
  <c r="H311" i="11"/>
  <c r="H310" i="11"/>
  <c r="H309" i="11"/>
  <c r="H308" i="11"/>
  <c r="H307" i="11"/>
  <c r="H306" i="11"/>
  <c r="H305" i="11"/>
  <c r="H304" i="11"/>
  <c r="H303" i="11"/>
  <c r="H302" i="11"/>
  <c r="H301" i="11"/>
  <c r="H300" i="11"/>
  <c r="H299" i="11"/>
  <c r="H298" i="11"/>
  <c r="H297" i="11"/>
  <c r="H296" i="11"/>
  <c r="H295" i="11"/>
  <c r="H294" i="11"/>
  <c r="H293" i="11"/>
  <c r="H292" i="11"/>
  <c r="H291" i="11"/>
  <c r="H290" i="11"/>
  <c r="H289" i="11"/>
  <c r="H288" i="11"/>
  <c r="H287" i="11"/>
  <c r="H286" i="11"/>
  <c r="H285" i="11"/>
  <c r="H284" i="11"/>
  <c r="H283" i="11"/>
  <c r="H282" i="11"/>
  <c r="H281" i="11"/>
  <c r="H280" i="11"/>
  <c r="H279" i="11"/>
  <c r="H278" i="11"/>
  <c r="H277" i="11"/>
  <c r="H276" i="11"/>
  <c r="H275" i="11"/>
  <c r="H274" i="11"/>
  <c r="H273" i="11"/>
  <c r="H272" i="11"/>
  <c r="H271" i="11"/>
  <c r="H270" i="11"/>
  <c r="H269" i="11"/>
  <c r="H268" i="11"/>
  <c r="H267" i="11"/>
  <c r="H266" i="11"/>
  <c r="H265" i="11"/>
  <c r="H264" i="11"/>
  <c r="H263" i="11"/>
  <c r="H262" i="11"/>
  <c r="H261" i="11"/>
  <c r="H260" i="11"/>
  <c r="H259" i="11"/>
  <c r="H258" i="11"/>
  <c r="H257" i="11"/>
  <c r="H256" i="11"/>
  <c r="H255" i="11"/>
  <c r="H254" i="11"/>
  <c r="H253" i="11"/>
  <c r="H252" i="11"/>
  <c r="H251" i="11"/>
  <c r="H250" i="11"/>
  <c r="H249" i="11"/>
  <c r="H248" i="11"/>
  <c r="H247" i="11"/>
  <c r="H246" i="11"/>
  <c r="H245" i="11"/>
  <c r="H244" i="11"/>
  <c r="H243" i="11"/>
  <c r="H242" i="11"/>
  <c r="H241" i="11"/>
  <c r="H240" i="11"/>
  <c r="H239" i="11"/>
  <c r="H238" i="11"/>
  <c r="H237" i="11"/>
  <c r="H236" i="11"/>
  <c r="H235" i="11"/>
  <c r="H234" i="11"/>
  <c r="H233" i="11"/>
  <c r="H232" i="11"/>
  <c r="H231" i="11"/>
  <c r="H230" i="11"/>
  <c r="H229" i="11"/>
  <c r="H228" i="11"/>
  <c r="H227" i="11"/>
  <c r="H226" i="11"/>
  <c r="H225" i="11"/>
  <c r="H224" i="11"/>
  <c r="H223" i="11"/>
  <c r="H222" i="11"/>
  <c r="H221" i="11"/>
  <c r="H220" i="11"/>
  <c r="H219" i="11"/>
  <c r="H218" i="11"/>
  <c r="H217" i="11"/>
  <c r="H216" i="11"/>
  <c r="H215" i="11"/>
  <c r="H214" i="11"/>
  <c r="H213" i="11"/>
  <c r="H212" i="11"/>
  <c r="H211" i="11"/>
  <c r="H210" i="11"/>
  <c r="H209" i="11"/>
  <c r="H208" i="11"/>
  <c r="H207" i="11"/>
  <c r="H206" i="11"/>
  <c r="H205" i="11"/>
  <c r="H204" i="11"/>
  <c r="H203" i="11"/>
  <c r="H202" i="11"/>
  <c r="H201" i="11"/>
  <c r="H200" i="11"/>
  <c r="H199" i="11"/>
  <c r="H198" i="11"/>
  <c r="H197" i="11"/>
  <c r="H196" i="11"/>
  <c r="H195" i="11"/>
  <c r="H194" i="11"/>
  <c r="H193" i="11"/>
  <c r="H192" i="11"/>
  <c r="H191" i="11"/>
  <c r="H190" i="11"/>
  <c r="H189" i="11"/>
  <c r="H188" i="11"/>
  <c r="H187" i="11"/>
  <c r="H186" i="11"/>
  <c r="H185" i="11"/>
  <c r="H184" i="11"/>
  <c r="H183" i="11"/>
  <c r="H182" i="11"/>
  <c r="H181" i="11"/>
  <c r="H180" i="11"/>
  <c r="H179" i="11"/>
  <c r="H178" i="11"/>
  <c r="H177" i="11"/>
  <c r="H176" i="11"/>
  <c r="H175" i="11"/>
  <c r="H174" i="11"/>
  <c r="H173" i="11"/>
  <c r="H172" i="11"/>
  <c r="H171" i="11"/>
  <c r="H170" i="11"/>
  <c r="H169" i="11"/>
  <c r="H168" i="11"/>
  <c r="H167" i="11"/>
  <c r="H166" i="11"/>
  <c r="H165" i="11"/>
  <c r="H164" i="11"/>
  <c r="H163" i="11"/>
  <c r="H162" i="11"/>
  <c r="H161" i="11"/>
  <c r="H160" i="11"/>
  <c r="H159" i="11"/>
  <c r="H158" i="11"/>
  <c r="H157" i="11"/>
  <c r="H156" i="11"/>
  <c r="H155" i="11"/>
  <c r="H154" i="11"/>
  <c r="H153" i="11"/>
  <c r="H152" i="11"/>
  <c r="H151" i="11"/>
  <c r="H150" i="11"/>
  <c r="H149" i="11"/>
  <c r="H148" i="11"/>
  <c r="H147" i="11"/>
  <c r="H146" i="11"/>
  <c r="H145" i="11"/>
  <c r="H144" i="11"/>
  <c r="H143" i="11"/>
  <c r="H142" i="11"/>
  <c r="H141" i="11"/>
  <c r="H140" i="11"/>
  <c r="H139" i="11"/>
  <c r="H138" i="11"/>
  <c r="H137" i="11"/>
  <c r="H136" i="11"/>
  <c r="H135" i="11"/>
  <c r="H134" i="11"/>
  <c r="H133" i="11"/>
  <c r="H132" i="11"/>
  <c r="H131" i="11"/>
  <c r="H130" i="11"/>
  <c r="H129" i="11"/>
  <c r="H128" i="11"/>
  <c r="H127" i="11"/>
  <c r="H126" i="11"/>
  <c r="H125" i="11"/>
  <c r="H124" i="11"/>
  <c r="H123" i="11"/>
  <c r="H122" i="11"/>
  <c r="H121" i="11"/>
  <c r="H120" i="11"/>
  <c r="H119" i="11"/>
  <c r="H118" i="11"/>
  <c r="H117" i="11"/>
  <c r="H116" i="11"/>
  <c r="H115" i="11"/>
  <c r="H114" i="11"/>
  <c r="H113" i="11"/>
  <c r="H112" i="11"/>
  <c r="H111" i="11"/>
  <c r="H110" i="11"/>
  <c r="H109" i="11"/>
  <c r="H108" i="11"/>
  <c r="H107" i="11"/>
  <c r="H106" i="11"/>
  <c r="H105" i="11"/>
  <c r="H104" i="11"/>
  <c r="H103" i="11"/>
  <c r="H102" i="11"/>
  <c r="H101" i="11"/>
  <c r="H100" i="11"/>
  <c r="H99" i="11"/>
  <c r="H98" i="11"/>
  <c r="H97" i="11"/>
  <c r="H96" i="11"/>
  <c r="H95" i="11"/>
  <c r="H94" i="11"/>
  <c r="H93" i="11"/>
  <c r="H92" i="11"/>
  <c r="H91" i="11"/>
  <c r="H90" i="11"/>
  <c r="H89" i="11"/>
  <c r="H88" i="11"/>
  <c r="H87" i="11"/>
  <c r="H86" i="11"/>
  <c r="H85" i="11"/>
  <c r="H84" i="11"/>
  <c r="H83" i="11"/>
  <c r="H82" i="11"/>
  <c r="H81" i="11"/>
  <c r="H80" i="11"/>
  <c r="H79" i="11"/>
  <c r="H78" i="11"/>
  <c r="H77" i="11"/>
  <c r="H76" i="11"/>
  <c r="H75" i="11"/>
  <c r="H74" i="11"/>
  <c r="H73" i="11"/>
  <c r="H72" i="11"/>
  <c r="H71" i="11"/>
  <c r="H70" i="11"/>
  <c r="H69" i="11"/>
  <c r="H68" i="11"/>
  <c r="H67" i="11"/>
  <c r="H66" i="11"/>
  <c r="H65" i="11"/>
  <c r="H64" i="11"/>
  <c r="H63" i="11"/>
  <c r="H62" i="11"/>
  <c r="H61" i="11"/>
  <c r="H60" i="11"/>
  <c r="H59" i="11"/>
  <c r="H58" i="11"/>
  <c r="H57" i="11"/>
  <c r="H56" i="11"/>
  <c r="H55" i="11"/>
  <c r="H54" i="11"/>
  <c r="H53" i="11"/>
  <c r="H52" i="11"/>
  <c r="H51" i="11"/>
  <c r="H50" i="11"/>
  <c r="H49" i="11"/>
  <c r="H48" i="11"/>
  <c r="H47" i="11"/>
  <c r="H46" i="11"/>
  <c r="H45" i="11"/>
  <c r="H44" i="11"/>
  <c r="H43" i="11"/>
  <c r="H42" i="11"/>
  <c r="H41" i="11"/>
  <c r="H40" i="11"/>
  <c r="H39" i="11"/>
  <c r="H38" i="11"/>
  <c r="H37" i="11"/>
  <c r="H36" i="11"/>
  <c r="H35" i="11"/>
  <c r="H34" i="11"/>
  <c r="H33" i="11"/>
  <c r="H32" i="11"/>
  <c r="H31" i="11"/>
  <c r="H30" i="11"/>
  <c r="H29" i="11"/>
  <c r="H28" i="11"/>
  <c r="H27" i="11"/>
  <c r="H26" i="11"/>
  <c r="H25" i="11"/>
  <c r="H24" i="11"/>
  <c r="H23" i="11"/>
  <c r="H22" i="11"/>
  <c r="H21" i="11"/>
  <c r="H20" i="11"/>
  <c r="H19" i="11"/>
  <c r="H18" i="11"/>
  <c r="H17" i="11"/>
  <c r="H16" i="11"/>
  <c r="H15" i="11"/>
  <c r="H14" i="11"/>
  <c r="H13" i="11"/>
  <c r="H12" i="11"/>
  <c r="H11" i="11"/>
  <c r="H10" i="11"/>
  <c r="H9" i="11"/>
  <c r="H8" i="11"/>
  <c r="H7" i="11"/>
  <c r="H6" i="11"/>
  <c r="H5" i="11"/>
  <c r="H4" i="11"/>
  <c r="H3" i="11"/>
  <c r="J2" i="11"/>
  <c r="H2" i="11"/>
  <c r="D2" i="11"/>
  <c r="B19" i="10"/>
  <c r="B17" i="10"/>
  <c r="B15" i="10"/>
  <c r="C9" i="10"/>
  <c r="C8" i="10"/>
  <c r="D20" i="9"/>
  <c r="D19" i="9"/>
  <c r="D18" i="9"/>
  <c r="D17" i="9"/>
  <c r="D16" i="9"/>
  <c r="D15" i="9"/>
  <c r="D14" i="9"/>
  <c r="H10" i="9"/>
  <c r="C10" i="9"/>
  <c r="C9" i="9"/>
  <c r="B6" i="9"/>
  <c r="E4" i="9"/>
  <c r="E3" i="9"/>
  <c r="M38" i="8"/>
  <c r="B26" i="8"/>
  <c r="K24" i="8"/>
  <c r="B27" i="8" s="1"/>
  <c r="K21" i="8"/>
  <c r="N16" i="8" s="1"/>
  <c r="N18" i="8"/>
  <c r="N17" i="8"/>
  <c r="N15" i="8"/>
  <c r="K14" i="8"/>
  <c r="F10" i="8"/>
  <c r="F11" i="20" s="1"/>
  <c r="F9" i="8"/>
  <c r="F10" i="20" s="1"/>
  <c r="E7" i="8"/>
  <c r="H5" i="8"/>
  <c r="H5" i="20" s="1"/>
  <c r="B3" i="8"/>
  <c r="B28" i="8" s="1"/>
  <c r="B29" i="8" s="1"/>
  <c r="B30" i="8" s="1"/>
  <c r="B31" i="8" s="1"/>
  <c r="B2" i="8"/>
  <c r="H51" i="7"/>
  <c r="F51" i="7"/>
  <c r="E51" i="7"/>
  <c r="F48" i="7"/>
  <c r="E48" i="7"/>
  <c r="F47" i="7"/>
  <c r="E47" i="7"/>
  <c r="F42" i="7"/>
  <c r="E42" i="7"/>
  <c r="H41" i="7"/>
  <c r="F41" i="7"/>
  <c r="E41" i="7"/>
  <c r="F38" i="7"/>
  <c r="E38" i="7"/>
  <c r="H37" i="7"/>
  <c r="F37" i="7"/>
  <c r="E37" i="7"/>
  <c r="H36" i="7"/>
  <c r="F36" i="7"/>
  <c r="E36" i="7"/>
  <c r="H33" i="7"/>
  <c r="F33" i="7"/>
  <c r="E33" i="7"/>
  <c r="H32" i="7"/>
  <c r="F32" i="7"/>
  <c r="E32" i="7"/>
  <c r="H31" i="7"/>
  <c r="F31" i="7"/>
  <c r="E31" i="7"/>
  <c r="H30" i="7"/>
  <c r="F30" i="7"/>
  <c r="E30" i="7"/>
  <c r="H28" i="7"/>
  <c r="F28" i="7"/>
  <c r="E28" i="7"/>
  <c r="H27" i="7"/>
  <c r="F27" i="7"/>
  <c r="E27" i="7"/>
  <c r="H23" i="7"/>
  <c r="F23" i="7"/>
  <c r="E23" i="7"/>
  <c r="J11" i="7"/>
  <c r="H8" i="21" s="1"/>
  <c r="J10" i="7"/>
  <c r="H7" i="21" s="1"/>
  <c r="E7" i="7"/>
  <c r="D4" i="21" s="1"/>
  <c r="I5" i="7"/>
  <c r="G2" i="4" s="1"/>
  <c r="E5" i="7"/>
  <c r="D3" i="21" s="1"/>
  <c r="D20" i="6"/>
  <c r="C27" i="10" s="1"/>
  <c r="D19" i="6"/>
  <c r="C25" i="10" s="1"/>
  <c r="D18" i="6"/>
  <c r="C23" i="10" s="1"/>
  <c r="D17" i="6"/>
  <c r="C21" i="10" s="1"/>
  <c r="D16" i="6"/>
  <c r="D15" i="6"/>
  <c r="D14" i="6"/>
  <c r="C15" i="10" s="1"/>
  <c r="I12" i="6"/>
  <c r="I10" i="9" s="1"/>
  <c r="C12" i="6"/>
  <c r="D8" i="21" s="1"/>
  <c r="C11" i="6"/>
  <c r="B13" i="6" s="1"/>
  <c r="B6" i="6"/>
  <c r="E4" i="6"/>
  <c r="E3" i="6"/>
  <c r="O2" i="1" s="1"/>
  <c r="G3" i="5"/>
  <c r="I3" i="5" s="1"/>
  <c r="D11" i="4"/>
  <c r="F11" i="4" s="1"/>
  <c r="H11" i="4" s="1"/>
  <c r="F10" i="4"/>
  <c r="H10" i="4" s="1"/>
  <c r="D10" i="4"/>
  <c r="A5" i="4"/>
  <c r="E3" i="4"/>
  <c r="E2" i="4"/>
  <c r="E27" i="3"/>
  <c r="E26" i="3"/>
  <c r="E28" i="3" s="1"/>
  <c r="E24" i="3"/>
  <c r="E23" i="3"/>
  <c r="E14" i="3"/>
  <c r="E13" i="3"/>
  <c r="E15" i="3" s="1"/>
  <c r="G54" i="7" s="1"/>
  <c r="E12" i="3"/>
  <c r="A5" i="3"/>
  <c r="C3" i="3"/>
  <c r="E2" i="3"/>
  <c r="C2" i="3"/>
  <c r="H40" i="2"/>
  <c r="H39" i="2"/>
  <c r="H32" i="2"/>
  <c r="A5" i="2"/>
  <c r="F3" i="2"/>
  <c r="F2" i="2"/>
  <c r="E37" i="1"/>
  <c r="Q23" i="1"/>
  <c r="E38" i="1" s="1"/>
  <c r="O23" i="1"/>
  <c r="R22" i="1"/>
  <c r="P22" i="1"/>
  <c r="L22" i="1"/>
  <c r="R21" i="1"/>
  <c r="N21" i="1"/>
  <c r="P21" i="1" s="1"/>
  <c r="L21" i="1"/>
  <c r="R20" i="1"/>
  <c r="R23" i="1" s="1"/>
  <c r="E39" i="1" s="1"/>
  <c r="N20" i="1"/>
  <c r="P20" i="1" s="1"/>
  <c r="L20" i="1"/>
  <c r="F20" i="1"/>
  <c r="F22" i="1" s="1"/>
  <c r="E20" i="1"/>
  <c r="E22" i="1" s="1"/>
  <c r="C16" i="1"/>
  <c r="Q15" i="1"/>
  <c r="R15" i="1" s="1"/>
  <c r="P15" i="1"/>
  <c r="R14" i="1"/>
  <c r="Q14" i="1"/>
  <c r="P14" i="1"/>
  <c r="D14" i="1"/>
  <c r="D15" i="1" s="1"/>
  <c r="E15" i="1" s="1"/>
  <c r="F15" i="1" s="1"/>
  <c r="Q13" i="1"/>
  <c r="R13" i="1" s="1"/>
  <c r="R16" i="1" s="1"/>
  <c r="P13" i="1"/>
  <c r="P16" i="1" s="1"/>
  <c r="E13" i="1"/>
  <c r="S8" i="1"/>
  <c r="R8" i="1"/>
  <c r="R7" i="1"/>
  <c r="B7" i="1"/>
  <c r="O3" i="1"/>
  <c r="R2" i="1"/>
  <c r="H2" i="2" l="1"/>
  <c r="L10" i="8"/>
  <c r="L11" i="20" s="1"/>
  <c r="C17" i="10"/>
  <c r="E5944" i="12"/>
  <c r="E5943" i="12"/>
  <c r="E5942" i="12"/>
  <c r="E5941" i="12"/>
  <c r="E5940" i="12"/>
  <c r="E5939" i="12"/>
  <c r="E5938" i="12"/>
  <c r="E5937" i="12"/>
  <c r="E5936" i="12"/>
  <c r="E5935" i="12"/>
  <c r="E5934" i="12"/>
  <c r="E5933" i="12"/>
  <c r="E5932" i="12"/>
  <c r="E5931" i="12"/>
  <c r="E5930" i="12"/>
  <c r="E5929" i="12"/>
  <c r="E5928" i="12"/>
  <c r="E5927" i="12"/>
  <c r="E5926" i="12"/>
  <c r="E5925" i="12"/>
  <c r="E5924" i="12"/>
  <c r="E5923" i="12"/>
  <c r="E5922" i="12"/>
  <c r="E5921" i="12"/>
  <c r="E5920" i="12"/>
  <c r="E5919" i="12"/>
  <c r="E5918" i="12"/>
  <c r="E5917" i="12"/>
  <c r="E5916" i="12"/>
  <c r="E5915" i="12"/>
  <c r="E5914" i="12"/>
  <c r="E5913" i="12"/>
  <c r="E5912" i="12"/>
  <c r="E5911" i="12"/>
  <c r="E5910" i="12"/>
  <c r="E5909" i="12"/>
  <c r="E5908" i="12"/>
  <c r="E5907" i="12"/>
  <c r="E5906" i="12"/>
  <c r="E5905" i="12"/>
  <c r="E5904" i="12"/>
  <c r="E5903" i="12"/>
  <c r="E5902" i="12"/>
  <c r="E5901" i="12"/>
  <c r="E5900" i="12"/>
  <c r="E5899" i="12"/>
  <c r="E5898" i="12"/>
  <c r="E5897" i="12"/>
  <c r="E5896" i="12"/>
  <c r="E5895" i="12"/>
  <c r="E5894" i="12"/>
  <c r="E5893" i="12"/>
  <c r="E5892" i="12"/>
  <c r="E5891" i="12"/>
  <c r="E5890" i="12"/>
  <c r="E5889" i="12"/>
  <c r="E5888" i="12"/>
  <c r="E5887" i="12"/>
  <c r="E5886" i="12"/>
  <c r="E5885" i="12"/>
  <c r="E5884" i="12"/>
  <c r="E5883" i="12"/>
  <c r="E5882" i="12"/>
  <c r="E5881" i="12"/>
  <c r="E5880" i="12"/>
  <c r="E5879" i="12"/>
  <c r="E5878" i="12"/>
  <c r="E5877" i="12"/>
  <c r="E5876" i="12"/>
  <c r="E5875" i="12"/>
  <c r="E5874" i="12"/>
  <c r="E5873" i="12"/>
  <c r="E5872" i="12"/>
  <c r="E5871" i="12"/>
  <c r="E5870" i="12"/>
  <c r="E5869" i="12"/>
  <c r="E5868" i="12"/>
  <c r="E5867" i="12"/>
  <c r="E5866" i="12"/>
  <c r="E5865" i="12"/>
  <c r="E5864" i="12"/>
  <c r="E5863" i="12"/>
  <c r="E5862" i="12"/>
  <c r="E5861" i="12"/>
  <c r="E5860" i="12"/>
  <c r="C24" i="2"/>
  <c r="G24" i="2"/>
  <c r="I21" i="2"/>
  <c r="I24" i="2" s="1"/>
  <c r="S7" i="1"/>
  <c r="E34" i="1"/>
  <c r="I15" i="1"/>
  <c r="H15" i="1"/>
  <c r="P23" i="1"/>
  <c r="H12" i="4"/>
  <c r="N19" i="8"/>
  <c r="N20" i="8" s="1"/>
  <c r="K31" i="8" s="1"/>
  <c r="N23" i="1"/>
  <c r="E36" i="1" s="1"/>
  <c r="G51" i="7" s="1"/>
  <c r="G6" i="8"/>
  <c r="L9" i="8"/>
  <c r="L10" i="20" s="1"/>
  <c r="I9" i="9"/>
  <c r="B3" i="10"/>
  <c r="C10" i="10"/>
  <c r="D5331" i="11"/>
  <c r="D5330" i="11"/>
  <c r="D5329" i="11"/>
  <c r="D5328" i="11"/>
  <c r="D5327" i="11"/>
  <c r="D5326" i="11"/>
  <c r="D5325" i="11"/>
  <c r="D5324" i="11"/>
  <c r="D5323" i="11"/>
  <c r="D5322" i="11"/>
  <c r="D5321" i="11"/>
  <c r="D5320" i="11"/>
  <c r="D5319" i="11"/>
  <c r="D5318" i="11"/>
  <c r="D5317" i="11"/>
  <c r="D5316" i="11"/>
  <c r="D5315" i="11"/>
  <c r="D5314" i="11"/>
  <c r="D5313" i="11"/>
  <c r="D5312" i="11"/>
  <c r="D5311" i="11"/>
  <c r="D5310" i="11"/>
  <c r="D5309" i="11"/>
  <c r="D5308" i="11"/>
  <c r="D5307" i="11"/>
  <c r="D5306" i="11"/>
  <c r="D5305" i="11"/>
  <c r="D5304" i="11"/>
  <c r="D5303" i="11"/>
  <c r="D5302" i="11"/>
  <c r="D5301" i="11"/>
  <c r="D5300" i="11"/>
  <c r="D5299" i="11"/>
  <c r="D5298" i="11"/>
  <c r="D5297" i="11"/>
  <c r="D5296" i="11"/>
  <c r="D5295" i="11"/>
  <c r="D5294" i="11"/>
  <c r="D5293" i="11"/>
  <c r="D5292" i="11"/>
  <c r="D5291" i="11"/>
  <c r="D5290" i="11"/>
  <c r="D5289" i="11"/>
  <c r="D5288" i="11"/>
  <c r="D5287" i="11"/>
  <c r="D5286" i="11"/>
  <c r="D5285" i="11"/>
  <c r="D5284" i="11"/>
  <c r="D5283" i="11"/>
  <c r="D5282" i="11"/>
  <c r="D5281" i="11"/>
  <c r="D5280" i="11"/>
  <c r="D5279" i="11"/>
  <c r="D5278" i="11"/>
  <c r="D5277" i="11"/>
  <c r="D5276" i="11"/>
  <c r="D5275" i="11"/>
  <c r="D5274" i="11"/>
  <c r="D5273" i="11"/>
  <c r="D5272" i="11"/>
  <c r="D5271" i="11"/>
  <c r="D5270" i="11"/>
  <c r="D5269" i="11"/>
  <c r="D5268" i="11"/>
  <c r="D5267" i="11"/>
  <c r="D5266" i="11"/>
  <c r="D5265" i="11"/>
  <c r="D5264" i="11"/>
  <c r="D5263" i="11"/>
  <c r="D5262" i="11"/>
  <c r="D5261" i="11"/>
  <c r="D5260" i="11"/>
  <c r="D5259" i="11"/>
  <c r="D5258" i="11"/>
  <c r="D5257" i="11"/>
  <c r="D5256" i="11"/>
  <c r="D5255" i="11"/>
  <c r="D5254" i="11"/>
  <c r="D5253" i="11"/>
  <c r="D5252" i="11"/>
  <c r="D5251" i="11"/>
  <c r="D5250" i="11"/>
  <c r="D5249" i="11"/>
  <c r="D5248" i="11"/>
  <c r="D5247" i="11"/>
  <c r="D5246" i="11"/>
  <c r="D5245" i="11"/>
  <c r="D5244" i="11"/>
  <c r="D5243" i="11"/>
  <c r="D5242" i="11"/>
  <c r="D5241" i="11"/>
  <c r="D5240" i="11"/>
  <c r="D5239" i="11"/>
  <c r="D5238" i="11"/>
  <c r="D5237" i="11"/>
  <c r="D5236" i="11"/>
  <c r="D5235" i="11"/>
  <c r="D5234" i="11"/>
  <c r="D5233" i="11"/>
  <c r="D5232" i="11"/>
  <c r="D5231" i="11"/>
  <c r="D5230" i="11"/>
  <c r="D5229" i="11"/>
  <c r="D5228" i="11"/>
  <c r="D5227" i="11"/>
  <c r="D5226" i="11"/>
  <c r="D5225" i="11"/>
  <c r="D5224" i="11"/>
  <c r="D5223" i="11"/>
  <c r="D5222" i="11"/>
  <c r="D5221" i="11"/>
  <c r="D5220" i="11"/>
  <c r="D5219" i="11"/>
  <c r="D5218" i="11"/>
  <c r="D5217" i="11"/>
  <c r="D5216" i="11"/>
  <c r="D5215" i="11"/>
  <c r="D5214" i="11"/>
  <c r="D5213" i="11"/>
  <c r="D5212" i="11"/>
  <c r="D5211" i="11"/>
  <c r="D5210" i="11"/>
  <c r="D5209" i="11"/>
  <c r="D5208" i="11"/>
  <c r="D5207" i="11"/>
  <c r="D5206" i="11"/>
  <c r="D5205" i="11"/>
  <c r="D5204" i="11"/>
  <c r="D5203" i="11"/>
  <c r="D5202" i="11"/>
  <c r="D5201" i="11"/>
  <c r="D5200" i="11"/>
  <c r="D5199" i="11"/>
  <c r="D5198" i="11"/>
  <c r="D5197" i="11"/>
  <c r="D5196" i="11"/>
  <c r="D5195" i="11"/>
  <c r="D5194" i="11"/>
  <c r="D5193" i="11"/>
  <c r="D5192" i="11"/>
  <c r="D5191" i="11"/>
  <c r="D5190" i="11"/>
  <c r="D5189" i="11"/>
  <c r="D5188" i="11"/>
  <c r="D5187" i="11"/>
  <c r="D5186" i="11"/>
  <c r="D5185" i="11"/>
  <c r="D5184" i="11"/>
  <c r="D5183" i="11"/>
  <c r="D5182" i="11"/>
  <c r="D5181" i="11"/>
  <c r="D5180" i="11"/>
  <c r="D5179" i="11"/>
  <c r="D5178" i="11"/>
  <c r="D5177" i="11"/>
  <c r="D5176" i="11"/>
  <c r="D5175" i="11"/>
  <c r="D5174" i="11"/>
  <c r="D5173" i="11"/>
  <c r="D5172" i="11"/>
  <c r="D5171" i="11"/>
  <c r="D5170" i="11"/>
  <c r="D5169" i="11"/>
  <c r="D5168" i="11"/>
  <c r="D5167" i="11"/>
  <c r="D5166" i="11"/>
  <c r="D5165" i="11"/>
  <c r="D5164" i="11"/>
  <c r="D5163" i="11"/>
  <c r="D5162" i="11"/>
  <c r="D5161" i="11"/>
  <c r="D5160" i="11"/>
  <c r="D5159" i="11"/>
  <c r="D5158" i="11"/>
  <c r="D5157" i="11"/>
  <c r="D5156" i="11"/>
  <c r="D5155" i="11"/>
  <c r="D5154" i="11"/>
  <c r="D5153" i="11"/>
  <c r="D5152" i="11"/>
  <c r="D5151" i="11"/>
  <c r="D5150" i="11"/>
  <c r="D5149" i="11"/>
  <c r="D5148" i="11"/>
  <c r="D5147" i="11"/>
  <c r="D5146" i="11"/>
  <c r="D5145" i="11"/>
  <c r="D5144" i="11"/>
  <c r="D5143" i="11"/>
  <c r="D5142" i="11"/>
  <c r="D5141" i="11"/>
  <c r="D5140" i="11"/>
  <c r="D5139" i="11"/>
  <c r="D5138" i="11"/>
  <c r="D5137" i="11"/>
  <c r="D5136" i="11"/>
  <c r="D5135" i="11"/>
  <c r="D5134" i="11"/>
  <c r="D5133" i="11"/>
  <c r="D5132" i="11"/>
  <c r="D5131" i="11"/>
  <c r="D5130" i="11"/>
  <c r="D5129" i="11"/>
  <c r="D5128" i="11"/>
  <c r="D5127" i="11"/>
  <c r="D5126" i="11"/>
  <c r="D5125" i="11"/>
  <c r="D5124" i="11"/>
  <c r="D5123" i="11"/>
  <c r="D5122" i="11"/>
  <c r="D5121" i="11"/>
  <c r="D5120" i="11"/>
  <c r="D5119" i="11"/>
  <c r="D5118" i="11"/>
  <c r="D5117" i="11"/>
  <c r="D5116" i="11"/>
  <c r="D5115" i="11"/>
  <c r="D5114" i="11"/>
  <c r="D5113" i="11"/>
  <c r="D5112" i="11"/>
  <c r="D5111" i="11"/>
  <c r="D5110" i="11"/>
  <c r="D5109" i="11"/>
  <c r="D5108" i="11"/>
  <c r="D5107" i="11"/>
  <c r="D5106" i="11"/>
  <c r="D5105" i="11"/>
  <c r="D5104" i="11"/>
  <c r="D5103" i="11"/>
  <c r="D5102" i="11"/>
  <c r="D5101" i="11"/>
  <c r="D5100" i="11"/>
  <c r="D5099" i="11"/>
  <c r="D5098" i="11"/>
  <c r="D5097" i="11"/>
  <c r="D5096" i="11"/>
  <c r="D5095" i="11"/>
  <c r="D5094" i="11"/>
  <c r="D5093" i="11"/>
  <c r="D5092" i="11"/>
  <c r="D5091" i="11"/>
  <c r="D5090" i="11"/>
  <c r="D5089" i="11"/>
  <c r="D5088" i="11"/>
  <c r="D5087" i="11"/>
  <c r="D5086" i="11"/>
  <c r="D5085" i="11"/>
  <c r="D5084" i="11"/>
  <c r="D5083" i="11"/>
  <c r="D5082" i="11"/>
  <c r="D5081" i="11"/>
  <c r="D5080" i="11"/>
  <c r="D5079" i="11"/>
  <c r="D5078" i="11"/>
  <c r="D5077" i="11"/>
  <c r="D5076" i="11"/>
  <c r="D5075" i="11"/>
  <c r="D5074" i="11"/>
  <c r="D5073" i="11"/>
  <c r="D5072" i="11"/>
  <c r="D5071" i="11"/>
  <c r="D5070" i="11"/>
  <c r="D5069" i="11"/>
  <c r="D5068" i="11"/>
  <c r="D5067" i="11"/>
  <c r="D5066" i="11"/>
  <c r="D5065" i="11"/>
  <c r="D5064" i="11"/>
  <c r="D5063" i="11"/>
  <c r="D5062" i="11"/>
  <c r="D5061" i="11"/>
  <c r="D5060" i="11"/>
  <c r="D5059" i="11"/>
  <c r="D5058" i="11"/>
  <c r="D5057" i="11"/>
  <c r="D5056" i="11"/>
  <c r="D5055" i="11"/>
  <c r="D5054" i="11"/>
  <c r="D5053" i="11"/>
  <c r="D5052" i="11"/>
  <c r="D5051" i="11"/>
  <c r="D5050" i="11"/>
  <c r="D5049" i="11"/>
  <c r="D5048" i="11"/>
  <c r="D5047" i="11"/>
  <c r="D5046" i="11"/>
  <c r="D5045" i="11"/>
  <c r="D5044" i="11"/>
  <c r="D5043" i="11"/>
  <c r="D5042" i="11"/>
  <c r="D5041" i="11"/>
  <c r="D5040" i="11"/>
  <c r="D5039" i="11"/>
  <c r="D5038" i="11"/>
  <c r="D5037" i="11"/>
  <c r="D5036" i="11"/>
  <c r="D5035" i="11"/>
  <c r="D5034" i="11"/>
  <c r="D5033" i="11"/>
  <c r="D5032" i="11"/>
  <c r="D5031" i="11"/>
  <c r="D5030" i="11"/>
  <c r="D5029" i="11"/>
  <c r="D5028" i="11"/>
  <c r="D5027" i="11"/>
  <c r="D5026" i="11"/>
  <c r="D5025" i="11"/>
  <c r="D5024" i="11"/>
  <c r="D5023" i="11"/>
  <c r="D5022" i="11"/>
  <c r="D5021" i="11"/>
  <c r="D5020" i="11"/>
  <c r="D5019" i="11"/>
  <c r="D5018" i="11"/>
  <c r="D5017" i="11"/>
  <c r="D5016" i="11"/>
  <c r="D5015" i="11"/>
  <c r="D5014" i="11"/>
  <c r="D5013" i="11"/>
  <c r="D5012" i="11"/>
  <c r="D5011" i="11"/>
  <c r="D5010" i="11"/>
  <c r="D5009" i="11"/>
  <c r="D5008" i="11"/>
  <c r="D5007" i="11"/>
  <c r="D5006" i="11"/>
  <c r="D5005" i="11"/>
  <c r="D5004" i="11"/>
  <c r="D5003" i="11"/>
  <c r="D5002" i="11"/>
  <c r="D5001" i="11"/>
  <c r="D5000" i="11"/>
  <c r="D4999" i="11"/>
  <c r="D4998" i="11"/>
  <c r="D4997" i="11"/>
  <c r="D4996" i="11"/>
  <c r="D4995" i="11"/>
  <c r="D4994" i="11"/>
  <c r="D4993" i="11"/>
  <c r="D4992" i="11"/>
  <c r="D4991" i="11"/>
  <c r="D4990" i="11"/>
  <c r="D4989" i="11"/>
  <c r="D4988" i="11"/>
  <c r="D4987" i="11"/>
  <c r="D4986" i="11"/>
  <c r="D4985" i="11"/>
  <c r="D4984" i="11"/>
  <c r="D4983" i="11"/>
  <c r="D4982" i="11"/>
  <c r="D4981" i="11"/>
  <c r="D4980" i="11"/>
  <c r="D4979" i="11"/>
  <c r="D4978" i="11"/>
  <c r="D4977" i="11"/>
  <c r="D4976" i="11"/>
  <c r="D4975" i="11"/>
  <c r="D4974" i="11"/>
  <c r="D4973" i="11"/>
  <c r="D4972" i="11"/>
  <c r="D4971" i="11"/>
  <c r="D4970" i="11"/>
  <c r="D4969" i="11"/>
  <c r="D4968" i="11"/>
  <c r="D4967" i="11"/>
  <c r="D4966" i="11"/>
  <c r="D4965" i="11"/>
  <c r="D4964" i="11"/>
  <c r="D4963" i="11"/>
  <c r="D4962" i="11"/>
  <c r="D4961" i="11"/>
  <c r="D4960" i="11"/>
  <c r="D4959" i="11"/>
  <c r="D4958" i="11"/>
  <c r="D4957" i="11"/>
  <c r="D4956" i="11"/>
  <c r="D4955" i="11"/>
  <c r="D4954" i="11"/>
  <c r="D4953" i="11"/>
  <c r="D4952" i="11"/>
  <c r="D4951" i="11"/>
  <c r="D4950" i="11"/>
  <c r="D4949" i="11"/>
  <c r="D4948" i="11"/>
  <c r="D4947" i="11"/>
  <c r="D4946" i="11"/>
  <c r="D4945" i="11"/>
  <c r="D4944" i="11"/>
  <c r="D4943" i="11"/>
  <c r="D4942" i="11"/>
  <c r="D4941" i="11"/>
  <c r="D4940" i="11"/>
  <c r="D4939" i="11"/>
  <c r="D4938" i="11"/>
  <c r="D4937" i="11"/>
  <c r="D4936" i="11"/>
  <c r="D4935" i="11"/>
  <c r="D4934" i="11"/>
  <c r="D4933" i="11"/>
  <c r="D4932" i="11"/>
  <c r="D4931" i="11"/>
  <c r="D4930" i="11"/>
  <c r="D4929" i="11"/>
  <c r="D4928" i="11"/>
  <c r="D4927" i="11"/>
  <c r="D4926" i="11"/>
  <c r="D4925" i="11"/>
  <c r="D4924" i="11"/>
  <c r="D4923" i="11"/>
  <c r="D4922" i="11"/>
  <c r="D4921" i="11"/>
  <c r="D4920" i="11"/>
  <c r="D4919" i="11"/>
  <c r="D4918" i="11"/>
  <c r="D4917" i="11"/>
  <c r="D4916" i="11"/>
  <c r="D4915" i="11"/>
  <c r="D4914" i="11"/>
  <c r="D4913" i="11"/>
  <c r="D4912" i="11"/>
  <c r="D4911" i="11"/>
  <c r="D4910" i="11"/>
  <c r="D4909" i="11"/>
  <c r="D4908" i="11"/>
  <c r="D4907" i="11"/>
  <c r="D4906" i="11"/>
  <c r="D4905" i="11"/>
  <c r="D4904" i="11"/>
  <c r="D4903" i="11"/>
  <c r="D4902" i="11"/>
  <c r="D4901" i="11"/>
  <c r="D4900" i="11"/>
  <c r="D4899" i="11"/>
  <c r="D4898" i="11"/>
  <c r="D4897" i="11"/>
  <c r="D4896" i="11"/>
  <c r="D4895" i="11"/>
  <c r="D4894" i="11"/>
  <c r="D4893" i="11"/>
  <c r="D4892" i="11"/>
  <c r="D4891" i="11"/>
  <c r="D4890" i="11"/>
  <c r="D4889" i="11"/>
  <c r="D4888" i="11"/>
  <c r="D4887" i="11"/>
  <c r="D4886" i="11"/>
  <c r="D4885" i="11"/>
  <c r="D4884" i="11"/>
  <c r="D4883" i="11"/>
  <c r="D4882" i="11"/>
  <c r="D4881" i="11"/>
  <c r="D4880" i="11"/>
  <c r="D4879" i="11"/>
  <c r="D4878" i="11"/>
  <c r="D4877" i="11"/>
  <c r="D4876" i="11"/>
  <c r="D4875" i="11"/>
  <c r="D4874" i="11"/>
  <c r="D4873" i="11"/>
  <c r="D4872" i="11"/>
  <c r="D4871" i="11"/>
  <c r="D4870" i="11"/>
  <c r="D4869" i="11"/>
  <c r="D4868" i="11"/>
  <c r="D4867" i="11"/>
  <c r="D4866" i="11"/>
  <c r="D4865" i="11"/>
  <c r="D4864" i="11"/>
  <c r="D4863" i="11"/>
  <c r="D4862" i="11"/>
  <c r="D4861" i="11"/>
  <c r="D4860" i="11"/>
  <c r="D4859" i="11"/>
  <c r="D4858" i="11"/>
  <c r="D4857" i="11"/>
  <c r="D4856" i="11"/>
  <c r="D4855" i="11"/>
  <c r="D4854" i="11"/>
  <c r="D4853" i="11"/>
  <c r="D4852" i="11"/>
  <c r="D4851" i="11"/>
  <c r="D4850" i="11"/>
  <c r="D4849" i="11"/>
  <c r="D4848" i="11"/>
  <c r="D4847" i="11"/>
  <c r="D4846" i="11"/>
  <c r="D4845" i="11"/>
  <c r="D4844" i="11"/>
  <c r="D4843" i="11"/>
  <c r="D4842" i="11"/>
  <c r="D4841" i="11"/>
  <c r="D4840" i="11"/>
  <c r="D4839" i="11"/>
  <c r="D4838" i="11"/>
  <c r="D4837" i="11"/>
  <c r="D4836" i="11"/>
  <c r="D4835" i="11"/>
  <c r="D4834" i="11"/>
  <c r="D4833" i="11"/>
  <c r="D4832" i="11"/>
  <c r="D4831" i="11"/>
  <c r="D4830" i="11"/>
  <c r="D4829" i="11"/>
  <c r="D4828" i="11"/>
  <c r="D4827" i="11"/>
  <c r="D4826" i="11"/>
  <c r="D4825" i="11"/>
  <c r="D4824" i="11"/>
  <c r="D4823" i="11"/>
  <c r="D4822" i="11"/>
  <c r="D4821" i="11"/>
  <c r="D4820" i="11"/>
  <c r="D4819" i="11"/>
  <c r="D4818" i="11"/>
  <c r="D4817" i="11"/>
  <c r="D4816" i="11"/>
  <c r="D4815" i="11"/>
  <c r="D4814" i="11"/>
  <c r="D4813" i="11"/>
  <c r="D4812" i="11"/>
  <c r="D4811" i="11"/>
  <c r="D4810" i="11"/>
  <c r="D4809" i="11"/>
  <c r="D4808" i="11"/>
  <c r="D4807" i="11"/>
  <c r="D4806" i="11"/>
  <c r="D4805" i="11"/>
  <c r="D4804" i="11"/>
  <c r="D4803" i="11"/>
  <c r="D4802" i="11"/>
  <c r="D4801" i="11"/>
  <c r="D4800" i="11"/>
  <c r="D4799" i="11"/>
  <c r="D4798" i="11"/>
  <c r="D4797" i="11"/>
  <c r="D4796" i="11"/>
  <c r="D4795" i="11"/>
  <c r="D4794" i="11"/>
  <c r="D4793" i="11"/>
  <c r="D4792" i="11"/>
  <c r="D4791" i="11"/>
  <c r="D4790" i="11"/>
  <c r="D4789" i="11"/>
  <c r="D4788" i="11"/>
  <c r="D4787" i="11"/>
  <c r="D4786" i="11"/>
  <c r="D4785" i="11"/>
  <c r="D4784" i="11"/>
  <c r="D4783" i="11"/>
  <c r="D4782" i="11"/>
  <c r="D4781" i="11"/>
  <c r="D4780" i="11"/>
  <c r="D4779" i="11"/>
  <c r="D4778" i="11"/>
  <c r="D4777" i="11"/>
  <c r="D4776" i="11"/>
  <c r="D4775" i="11"/>
  <c r="D4774" i="11"/>
  <c r="D4773" i="11"/>
  <c r="D4772" i="11"/>
  <c r="D4771" i="11"/>
  <c r="D4770" i="11"/>
  <c r="D4769" i="11"/>
  <c r="D4768" i="11"/>
  <c r="D4767" i="11"/>
  <c r="D4766" i="11"/>
  <c r="D4765" i="11"/>
  <c r="D4764" i="11"/>
  <c r="D4763" i="11"/>
  <c r="D4762" i="11"/>
  <c r="D4761" i="11"/>
  <c r="D4760" i="11"/>
  <c r="D4759" i="11"/>
  <c r="D4758" i="11"/>
  <c r="D4757" i="11"/>
  <c r="D4756" i="11"/>
  <c r="D4755" i="11"/>
  <c r="D4754" i="11"/>
  <c r="D4753" i="11"/>
  <c r="D4752" i="11"/>
  <c r="D4751" i="11"/>
  <c r="D4750" i="11"/>
  <c r="D4749" i="11"/>
  <c r="D4748" i="11"/>
  <c r="D4747" i="11"/>
  <c r="D4746" i="11"/>
  <c r="D4745" i="11"/>
  <c r="D4744" i="11"/>
  <c r="D4743" i="11"/>
  <c r="D4742" i="11"/>
  <c r="D4741" i="11"/>
  <c r="D4740" i="11"/>
  <c r="D4739" i="11"/>
  <c r="D4738" i="11"/>
  <c r="D4737" i="11"/>
  <c r="D4736" i="11"/>
  <c r="D4735" i="11"/>
  <c r="D4734" i="11"/>
  <c r="D4733" i="11"/>
  <c r="D4732" i="11"/>
  <c r="D4731" i="11"/>
  <c r="D4730" i="11"/>
  <c r="D4729" i="11"/>
  <c r="D4728" i="11"/>
  <c r="D4727" i="11"/>
  <c r="D4726" i="11"/>
  <c r="D4725" i="11"/>
  <c r="D4724" i="11"/>
  <c r="D4723" i="11"/>
  <c r="D4722" i="11"/>
  <c r="D4721" i="11"/>
  <c r="D4720" i="11"/>
  <c r="D4719" i="11"/>
  <c r="D4718" i="11"/>
  <c r="D4717" i="11"/>
  <c r="D4716" i="11"/>
  <c r="D4715" i="11"/>
  <c r="D4714" i="11"/>
  <c r="D4713" i="11"/>
  <c r="D4712" i="11"/>
  <c r="D4711" i="11"/>
  <c r="D4710" i="11"/>
  <c r="D4709" i="11"/>
  <c r="D4708" i="11"/>
  <c r="D4707" i="11"/>
  <c r="D4706" i="11"/>
  <c r="D4705" i="11"/>
  <c r="D4704" i="11"/>
  <c r="D4703" i="11"/>
  <c r="D4702" i="11"/>
  <c r="D4701" i="11"/>
  <c r="D4700" i="11"/>
  <c r="D4699" i="11"/>
  <c r="D4698" i="11"/>
  <c r="D4697" i="11"/>
  <c r="D4696" i="11"/>
  <c r="D4695" i="11"/>
  <c r="D4694" i="11"/>
  <c r="D4693" i="11"/>
  <c r="D4692" i="11"/>
  <c r="D4691" i="11"/>
  <c r="D4690" i="11"/>
  <c r="D4689" i="11"/>
  <c r="D4688" i="11"/>
  <c r="D4687" i="11"/>
  <c r="D4686" i="11"/>
  <c r="D4685" i="11"/>
  <c r="D4684" i="11"/>
  <c r="D4683" i="11"/>
  <c r="D4682" i="11"/>
  <c r="D4681" i="11"/>
  <c r="D4680" i="11"/>
  <c r="D4679" i="11"/>
  <c r="D4678" i="11"/>
  <c r="D4677" i="11"/>
  <c r="D4676" i="11"/>
  <c r="D4675" i="11"/>
  <c r="D4674" i="11"/>
  <c r="D4673" i="11"/>
  <c r="D4672" i="11"/>
  <c r="D4671" i="11"/>
  <c r="D4670" i="11"/>
  <c r="D4669" i="11"/>
  <c r="D4668" i="11"/>
  <c r="D4667" i="11"/>
  <c r="D4666" i="11"/>
  <c r="D4665" i="11"/>
  <c r="D4664" i="11"/>
  <c r="D4663" i="11"/>
  <c r="D4662" i="11"/>
  <c r="D4661" i="11"/>
  <c r="D4660" i="11"/>
  <c r="D4659" i="11"/>
  <c r="D4658" i="11"/>
  <c r="D4657" i="11"/>
  <c r="D4656" i="11"/>
  <c r="D4655" i="11"/>
  <c r="D4654" i="11"/>
  <c r="D4653" i="11"/>
  <c r="D4652" i="11"/>
  <c r="D4651" i="11"/>
  <c r="D4650" i="11"/>
  <c r="D4649" i="11"/>
  <c r="D4648" i="11"/>
  <c r="D4647" i="11"/>
  <c r="D4646" i="11"/>
  <c r="D4645" i="11"/>
  <c r="D4644" i="11"/>
  <c r="D4643" i="11"/>
  <c r="D4642" i="11"/>
  <c r="D4641" i="11"/>
  <c r="D4640" i="11"/>
  <c r="D4639" i="11"/>
  <c r="D4638" i="11"/>
  <c r="D4637" i="11"/>
  <c r="D4636" i="11"/>
  <c r="D4635" i="11"/>
  <c r="D4634" i="11"/>
  <c r="D4633" i="11"/>
  <c r="D4632" i="11"/>
  <c r="D4631" i="11"/>
  <c r="D4630" i="11"/>
  <c r="D4629" i="11"/>
  <c r="D4628" i="11"/>
  <c r="D4627" i="11"/>
  <c r="D4626" i="11"/>
  <c r="D4625" i="11"/>
  <c r="D4624" i="11"/>
  <c r="D4623" i="11"/>
  <c r="D4622" i="11"/>
  <c r="D4621" i="11"/>
  <c r="D4620" i="11"/>
  <c r="D4619" i="11"/>
  <c r="D4618" i="11"/>
  <c r="D4617" i="11"/>
  <c r="D4616" i="11"/>
  <c r="D4615" i="11"/>
  <c r="D4614" i="11"/>
  <c r="D4613" i="11"/>
  <c r="D4612" i="11"/>
  <c r="D4611" i="11"/>
  <c r="D4610" i="11"/>
  <c r="D4609" i="11"/>
  <c r="D4608" i="11"/>
  <c r="D4607" i="11"/>
  <c r="D4606" i="11"/>
  <c r="D4605" i="11"/>
  <c r="D4604" i="11"/>
  <c r="D4603" i="11"/>
  <c r="D4602" i="11"/>
  <c r="D4601" i="11"/>
  <c r="D4600" i="11"/>
  <c r="D4599" i="11"/>
  <c r="D4598" i="11"/>
  <c r="D4597" i="11"/>
  <c r="D4596" i="11"/>
  <c r="D4595" i="11"/>
  <c r="D4594" i="11"/>
  <c r="D4593" i="11"/>
  <c r="D4592" i="11"/>
  <c r="D4591" i="11"/>
  <c r="D4590" i="11"/>
  <c r="D4589" i="11"/>
  <c r="D4588" i="11"/>
  <c r="D4587" i="11"/>
  <c r="D4586" i="11"/>
  <c r="D4585" i="11"/>
  <c r="D4584" i="11"/>
  <c r="D4583" i="11"/>
  <c r="D4582" i="11"/>
  <c r="D4581" i="11"/>
  <c r="D4580" i="11"/>
  <c r="D4579" i="11"/>
  <c r="D4578" i="11"/>
  <c r="D4577" i="11"/>
  <c r="D4576" i="11"/>
  <c r="D4575" i="11"/>
  <c r="D4574" i="11"/>
  <c r="D4573" i="11"/>
  <c r="D4572" i="11"/>
  <c r="D4571" i="11"/>
  <c r="D4570" i="11"/>
  <c r="D4569" i="11"/>
  <c r="D4568" i="11"/>
  <c r="D4567" i="11"/>
  <c r="D4566" i="11"/>
  <c r="D4565" i="11"/>
  <c r="D4564" i="11"/>
  <c r="D4563" i="11"/>
  <c r="D4562" i="11"/>
  <c r="D4561" i="11"/>
  <c r="D4560" i="11"/>
  <c r="D4559" i="11"/>
  <c r="D4558" i="11"/>
  <c r="D4557" i="11"/>
  <c r="D4556" i="11"/>
  <c r="D4555" i="11"/>
  <c r="D4554" i="11"/>
  <c r="D4553" i="11"/>
  <c r="D4552" i="11"/>
  <c r="D4551" i="11"/>
  <c r="D4550" i="11"/>
  <c r="D4549" i="11"/>
  <c r="D4548" i="11"/>
  <c r="D4547" i="11"/>
  <c r="D4546" i="11"/>
  <c r="D4545" i="11"/>
  <c r="D4544" i="11"/>
  <c r="D4543" i="11"/>
  <c r="D4542" i="11"/>
  <c r="D4541" i="11"/>
  <c r="D4540" i="11"/>
  <c r="D4539" i="11"/>
  <c r="D4538" i="11"/>
  <c r="D4537" i="11"/>
  <c r="D4536" i="11"/>
  <c r="D4535" i="11"/>
  <c r="D4534" i="11"/>
  <c r="D4533" i="11"/>
  <c r="D4532" i="11"/>
  <c r="D4531" i="11"/>
  <c r="D4530" i="11"/>
  <c r="D4529" i="11"/>
  <c r="D4528" i="11"/>
  <c r="D4527" i="11"/>
  <c r="D4526" i="11"/>
  <c r="D4525" i="11"/>
  <c r="D4524" i="11"/>
  <c r="D4523" i="11"/>
  <c r="D4522" i="11"/>
  <c r="D4521" i="11"/>
  <c r="D4520" i="11"/>
  <c r="D4519" i="11"/>
  <c r="D4518" i="11"/>
  <c r="D4517" i="11"/>
  <c r="D4516" i="11"/>
  <c r="D4515" i="11"/>
  <c r="D4514" i="11"/>
  <c r="D4513" i="11"/>
  <c r="D4512" i="11"/>
  <c r="D4511" i="11"/>
  <c r="D4510" i="11"/>
  <c r="D4509" i="11"/>
  <c r="D4508" i="11"/>
  <c r="D4507" i="11"/>
  <c r="D4506" i="11"/>
  <c r="D4505" i="11"/>
  <c r="D4504" i="11"/>
  <c r="D4503" i="11"/>
  <c r="D4502" i="11"/>
  <c r="D4501" i="11"/>
  <c r="D4500" i="11"/>
  <c r="D4499" i="11"/>
  <c r="D4498" i="11"/>
  <c r="D4497" i="11"/>
  <c r="D4496" i="11"/>
  <c r="D4495" i="11"/>
  <c r="D4494" i="11"/>
  <c r="D4493" i="11"/>
  <c r="D4492" i="11"/>
  <c r="D4491" i="11"/>
  <c r="D4490" i="11"/>
  <c r="D4489" i="11"/>
  <c r="D4488" i="11"/>
  <c r="D4487" i="11"/>
  <c r="D4486" i="11"/>
  <c r="D4485" i="11"/>
  <c r="D4484" i="11"/>
  <c r="D4483" i="11"/>
  <c r="D4482" i="11"/>
  <c r="D4481" i="11"/>
  <c r="D4480" i="11"/>
  <c r="D4479" i="11"/>
  <c r="D4478" i="11"/>
  <c r="D4477" i="11"/>
  <c r="D4476" i="11"/>
  <c r="D4475" i="11"/>
  <c r="D4474" i="11"/>
  <c r="D4473" i="11"/>
  <c r="D4472" i="11"/>
  <c r="D4471" i="11"/>
  <c r="D4470" i="11"/>
  <c r="D4469" i="11"/>
  <c r="D4468" i="11"/>
  <c r="D4467" i="11"/>
  <c r="D4466" i="11"/>
  <c r="D4465" i="11"/>
  <c r="D4464" i="11"/>
  <c r="D4463" i="11"/>
  <c r="D4462" i="11"/>
  <c r="D4461" i="11"/>
  <c r="D4460" i="11"/>
  <c r="D4459" i="11"/>
  <c r="D4458" i="11"/>
  <c r="D4457" i="11"/>
  <c r="D4456" i="11"/>
  <c r="D4455" i="11"/>
  <c r="D4454" i="11"/>
  <c r="D4453" i="11"/>
  <c r="D4452" i="11"/>
  <c r="D4451" i="11"/>
  <c r="D4450" i="11"/>
  <c r="D4449" i="11"/>
  <c r="D4448" i="11"/>
  <c r="D4447" i="11"/>
  <c r="D4446" i="11"/>
  <c r="D4445" i="11"/>
  <c r="D4444" i="11"/>
  <c r="D4443" i="11"/>
  <c r="D4442" i="11"/>
  <c r="D4441" i="11"/>
  <c r="D4440" i="11"/>
  <c r="D4439" i="11"/>
  <c r="D4438" i="11"/>
  <c r="D4437" i="11"/>
  <c r="D4436" i="11"/>
  <c r="D4435" i="11"/>
  <c r="D4434" i="11"/>
  <c r="D4433" i="11"/>
  <c r="D4432" i="11"/>
  <c r="D4431" i="11"/>
  <c r="D4430" i="11"/>
  <c r="D4429" i="11"/>
  <c r="D4428" i="11"/>
  <c r="D4427" i="11"/>
  <c r="D4426" i="11"/>
  <c r="D4425" i="11"/>
  <c r="D4424" i="11"/>
  <c r="D4423" i="11"/>
  <c r="D4422" i="11"/>
  <c r="D4421" i="11"/>
  <c r="D4420" i="11"/>
  <c r="D4419" i="11"/>
  <c r="D4418" i="11"/>
  <c r="D4417" i="11"/>
  <c r="D4416" i="11"/>
  <c r="D4415" i="11"/>
  <c r="D4414" i="11"/>
  <c r="D4413" i="11"/>
  <c r="D4412" i="11"/>
  <c r="D4411" i="11"/>
  <c r="D4410" i="11"/>
  <c r="D4409" i="11"/>
  <c r="D4408" i="11"/>
  <c r="D4407" i="11"/>
  <c r="D4406" i="11"/>
  <c r="D4405" i="11"/>
  <c r="D4404" i="11"/>
  <c r="D4403" i="11"/>
  <c r="D4402" i="11"/>
  <c r="D4401" i="11"/>
  <c r="D4400" i="11"/>
  <c r="D4399" i="11"/>
  <c r="D4398" i="11"/>
  <c r="D4397" i="11"/>
  <c r="D4396" i="11"/>
  <c r="D4395" i="11"/>
  <c r="D4394" i="11"/>
  <c r="D4393" i="11"/>
  <c r="D4392" i="11"/>
  <c r="D4391" i="11"/>
  <c r="D4390" i="11"/>
  <c r="D4389" i="11"/>
  <c r="D4388" i="11"/>
  <c r="D4387" i="11"/>
  <c r="D4386" i="11"/>
  <c r="D4385" i="11"/>
  <c r="D4384" i="11"/>
  <c r="D4383" i="11"/>
  <c r="D4382" i="11"/>
  <c r="D4381" i="11"/>
  <c r="D4380" i="11"/>
  <c r="D4379" i="11"/>
  <c r="D4378" i="11"/>
  <c r="D4377" i="11"/>
  <c r="D4376" i="11"/>
  <c r="D4375" i="11"/>
  <c r="D4374" i="11"/>
  <c r="D4373" i="11"/>
  <c r="D4372" i="11"/>
  <c r="D4371" i="11"/>
  <c r="D4370" i="11"/>
  <c r="D4369" i="11"/>
  <c r="D4368" i="11"/>
  <c r="D4367" i="11"/>
  <c r="D4366" i="11"/>
  <c r="D4365" i="11"/>
  <c r="D4364" i="11"/>
  <c r="D4363" i="11"/>
  <c r="D4362" i="11"/>
  <c r="D4361" i="11"/>
  <c r="D4360" i="11"/>
  <c r="D4359" i="11"/>
  <c r="D4358" i="11"/>
  <c r="D4357" i="11"/>
  <c r="D4356" i="11"/>
  <c r="D4355" i="11"/>
  <c r="D4354" i="11"/>
  <c r="D4353" i="11"/>
  <c r="D4352" i="11"/>
  <c r="D4351" i="11"/>
  <c r="D4350" i="11"/>
  <c r="D4349" i="11"/>
  <c r="D4348" i="11"/>
  <c r="D4347" i="11"/>
  <c r="D4346" i="11"/>
  <c r="D4345" i="11"/>
  <c r="D4344" i="11"/>
  <c r="D4343" i="11"/>
  <c r="D4342" i="11"/>
  <c r="D4341" i="11"/>
  <c r="D4340" i="11"/>
  <c r="D4339" i="11"/>
  <c r="D4338" i="11"/>
  <c r="D4337" i="11"/>
  <c r="D4336" i="11"/>
  <c r="D4335" i="11"/>
  <c r="D4334" i="11"/>
  <c r="D4333" i="11"/>
  <c r="D4332" i="11"/>
  <c r="D4331" i="11"/>
  <c r="D4330" i="11"/>
  <c r="D4329" i="11"/>
  <c r="D4328" i="11"/>
  <c r="D4327" i="11"/>
  <c r="D4326" i="11"/>
  <c r="D4325" i="11"/>
  <c r="D4324" i="11"/>
  <c r="D4323" i="11"/>
  <c r="D4322" i="11"/>
  <c r="D4321" i="11"/>
  <c r="D4320" i="11"/>
  <c r="D4319" i="11"/>
  <c r="D4318" i="11"/>
  <c r="D4317" i="11"/>
  <c r="D4316" i="11"/>
  <c r="D4315" i="11"/>
  <c r="D4314" i="11"/>
  <c r="D4313" i="11"/>
  <c r="D4312" i="11"/>
  <c r="D4311" i="11"/>
  <c r="D4310" i="11"/>
  <c r="D4309" i="11"/>
  <c r="D4308" i="11"/>
  <c r="D4307" i="11"/>
  <c r="D4306" i="11"/>
  <c r="D4305" i="11"/>
  <c r="D4304" i="11"/>
  <c r="D4303" i="11"/>
  <c r="D4302" i="11"/>
  <c r="D4301" i="11"/>
  <c r="D4300" i="11"/>
  <c r="D4299" i="11"/>
  <c r="D4298" i="11"/>
  <c r="D4297" i="11"/>
  <c r="D4296" i="11"/>
  <c r="D4295" i="11"/>
  <c r="D4294" i="11"/>
  <c r="D4293" i="11"/>
  <c r="D4292" i="11"/>
  <c r="D4291" i="11"/>
  <c r="D4290" i="11"/>
  <c r="D4289" i="11"/>
  <c r="D4288" i="11"/>
  <c r="D4287" i="11"/>
  <c r="D4286" i="11"/>
  <c r="D4285" i="11"/>
  <c r="D4284" i="11"/>
  <c r="D4283" i="11"/>
  <c r="D4282" i="11"/>
  <c r="D4281" i="11"/>
  <c r="D4280" i="11"/>
  <c r="D4279" i="11"/>
  <c r="D4278" i="11"/>
  <c r="D4277" i="11"/>
  <c r="D4276" i="11"/>
  <c r="D4275" i="11"/>
  <c r="D4274" i="11"/>
  <c r="D4273" i="11"/>
  <c r="D4272" i="11"/>
  <c r="D4271" i="11"/>
  <c r="D4270" i="11"/>
  <c r="D4269" i="11"/>
  <c r="D4268" i="11"/>
  <c r="D4267" i="11"/>
  <c r="D4266" i="11"/>
  <c r="D4265" i="11"/>
  <c r="D4264" i="11"/>
  <c r="D4263" i="11"/>
  <c r="D4262" i="11"/>
  <c r="D4261" i="11"/>
  <c r="D4260" i="11"/>
  <c r="D4259" i="11"/>
  <c r="D4258" i="11"/>
  <c r="D4257" i="11"/>
  <c r="D4256" i="11"/>
  <c r="D4255" i="11"/>
  <c r="D4254" i="11"/>
  <c r="D4253" i="11"/>
  <c r="D4252" i="11"/>
  <c r="D4251" i="11"/>
  <c r="D4250" i="11"/>
  <c r="D4249" i="11"/>
  <c r="D4248" i="11"/>
  <c r="D4247" i="11"/>
  <c r="D4246" i="11"/>
  <c r="D4245" i="11"/>
  <c r="D4244" i="11"/>
  <c r="D4243" i="11"/>
  <c r="D4242" i="11"/>
  <c r="D4241" i="11"/>
  <c r="D4240" i="11"/>
  <c r="D4239" i="11"/>
  <c r="D4238" i="11"/>
  <c r="D4237" i="11"/>
  <c r="D4236" i="11"/>
  <c r="D4235" i="11"/>
  <c r="D4234" i="11"/>
  <c r="D4233" i="11"/>
  <c r="D4232" i="11"/>
  <c r="D4231" i="11"/>
  <c r="D4230" i="11"/>
  <c r="D4229" i="11"/>
  <c r="D4228" i="11"/>
  <c r="D4227" i="11"/>
  <c r="D4226" i="11"/>
  <c r="D4225" i="11"/>
  <c r="D4224" i="11"/>
  <c r="D4223" i="11"/>
  <c r="D4222" i="11"/>
  <c r="D4221" i="11"/>
  <c r="D4220" i="11"/>
  <c r="D4219" i="11"/>
  <c r="D4218" i="11"/>
  <c r="D4217" i="11"/>
  <c r="D4216" i="11"/>
  <c r="G27" i="13" s="1"/>
  <c r="H27" i="13" s="1"/>
  <c r="D4215" i="11"/>
  <c r="D4214" i="11"/>
  <c r="D4213" i="11"/>
  <c r="D4212" i="11"/>
  <c r="D4211" i="11"/>
  <c r="D4210" i="11"/>
  <c r="D4209" i="11"/>
  <c r="D4208" i="11"/>
  <c r="D4207" i="11"/>
  <c r="D4206" i="11"/>
  <c r="D4205" i="11"/>
  <c r="D4204" i="11"/>
  <c r="D4203" i="11"/>
  <c r="D4202" i="11"/>
  <c r="D4201" i="11"/>
  <c r="D4200" i="11"/>
  <c r="D4199" i="11"/>
  <c r="D4198" i="11"/>
  <c r="D4197" i="11"/>
  <c r="D4196" i="11"/>
  <c r="D4195" i="11"/>
  <c r="D4194" i="11"/>
  <c r="D4193" i="11"/>
  <c r="D4192" i="11"/>
  <c r="D4191" i="11"/>
  <c r="D4190" i="11"/>
  <c r="D4189" i="11"/>
  <c r="D4188" i="11"/>
  <c r="D4187" i="11"/>
  <c r="D4186" i="11"/>
  <c r="D4185" i="11"/>
  <c r="D4184" i="11"/>
  <c r="D4183" i="11"/>
  <c r="D4182" i="11"/>
  <c r="D4181" i="11"/>
  <c r="D4180" i="11"/>
  <c r="D4179" i="11"/>
  <c r="D4178" i="11"/>
  <c r="D4177" i="11"/>
  <c r="D4176" i="11"/>
  <c r="D4175" i="11"/>
  <c r="D4174" i="11"/>
  <c r="D4173" i="11"/>
  <c r="D4172" i="11"/>
  <c r="D4171" i="11"/>
  <c r="D4170" i="11"/>
  <c r="D4169" i="11"/>
  <c r="D4168" i="11"/>
  <c r="D4167" i="11"/>
  <c r="D4166" i="11"/>
  <c r="D4165" i="11"/>
  <c r="D4164" i="11"/>
  <c r="D4163" i="11"/>
  <c r="D4162" i="11"/>
  <c r="D4161" i="11"/>
  <c r="D4160" i="11"/>
  <c r="D4159" i="11"/>
  <c r="D4158" i="11"/>
  <c r="D4157" i="11"/>
  <c r="D4156" i="11"/>
  <c r="D4155" i="11"/>
  <c r="D4154" i="11"/>
  <c r="D4153" i="11"/>
  <c r="D4152" i="11"/>
  <c r="D4151" i="11"/>
  <c r="D4150" i="11"/>
  <c r="D4149" i="11"/>
  <c r="D4148" i="11"/>
  <c r="D4147" i="11"/>
  <c r="D4146" i="11"/>
  <c r="D4145" i="11"/>
  <c r="D4144" i="11"/>
  <c r="D4143" i="11"/>
  <c r="D4142" i="11"/>
  <c r="D4141" i="11"/>
  <c r="D4140" i="11"/>
  <c r="D4139" i="11"/>
  <c r="D4138" i="11"/>
  <c r="D4137" i="11"/>
  <c r="D4136" i="11"/>
  <c r="D4135" i="11"/>
  <c r="D4134" i="11"/>
  <c r="D4133" i="11"/>
  <c r="D4132" i="11"/>
  <c r="D4131" i="11"/>
  <c r="D4130" i="11"/>
  <c r="D4129" i="11"/>
  <c r="D4128" i="11"/>
  <c r="G22" i="13" s="1"/>
  <c r="H22" i="13" s="1"/>
  <c r="D4127" i="11"/>
  <c r="D4126" i="11"/>
  <c r="D4125" i="11"/>
  <c r="D4124" i="11"/>
  <c r="D4123" i="11"/>
  <c r="D4122" i="11"/>
  <c r="D4121" i="11"/>
  <c r="D4120" i="11"/>
  <c r="D4119" i="11"/>
  <c r="D4118" i="11"/>
  <c r="D4117" i="11"/>
  <c r="D4116" i="11"/>
  <c r="D4115" i="11"/>
  <c r="D4114" i="11"/>
  <c r="D4113" i="11"/>
  <c r="D4112" i="11"/>
  <c r="D4111" i="11"/>
  <c r="D4110" i="11"/>
  <c r="D4109" i="11"/>
  <c r="D4108" i="11"/>
  <c r="D4107" i="11"/>
  <c r="D4106" i="11"/>
  <c r="G17" i="14" s="1"/>
  <c r="H17" i="14" s="1"/>
  <c r="D4105" i="11"/>
  <c r="D4104" i="11"/>
  <c r="D4103" i="11"/>
  <c r="D4102" i="11"/>
  <c r="D4101" i="11"/>
  <c r="D4100" i="11"/>
  <c r="D4099" i="11"/>
  <c r="D4098" i="11"/>
  <c r="D4097" i="11"/>
  <c r="D4096" i="11"/>
  <c r="D4095" i="11"/>
  <c r="D4094" i="11"/>
  <c r="D4093" i="11"/>
  <c r="D4092" i="11"/>
  <c r="D4091" i="11"/>
  <c r="D4090" i="11"/>
  <c r="D4089" i="11"/>
  <c r="D4088" i="11"/>
  <c r="D4087" i="11"/>
  <c r="D4086" i="11"/>
  <c r="D4085" i="11"/>
  <c r="D4084" i="11"/>
  <c r="D4083" i="11"/>
  <c r="D4082" i="11"/>
  <c r="D4081" i="11"/>
  <c r="D4080" i="11"/>
  <c r="D4079" i="11"/>
  <c r="D4078" i="11"/>
  <c r="D4077" i="11"/>
  <c r="D4076" i="11"/>
  <c r="D4075" i="11"/>
  <c r="D4074" i="11"/>
  <c r="D4073" i="11"/>
  <c r="D4072" i="11"/>
  <c r="D4071" i="11"/>
  <c r="D4070" i="11"/>
  <c r="D4069" i="11"/>
  <c r="D4068" i="11"/>
  <c r="D4067" i="11"/>
  <c r="D4066" i="11"/>
  <c r="D4065" i="11"/>
  <c r="D4064" i="11"/>
  <c r="D4063" i="11"/>
  <c r="D4062" i="11"/>
  <c r="D4061" i="11"/>
  <c r="D4060" i="11"/>
  <c r="D4059" i="11"/>
  <c r="D4058" i="11"/>
  <c r="D4057" i="11"/>
  <c r="D4056" i="11"/>
  <c r="D4055" i="11"/>
  <c r="D4054" i="11"/>
  <c r="D4053" i="11"/>
  <c r="D4052" i="11"/>
  <c r="D4051" i="11"/>
  <c r="D4050" i="11"/>
  <c r="D4049" i="11"/>
  <c r="D4048" i="11"/>
  <c r="D4047" i="11"/>
  <c r="D4046" i="11"/>
  <c r="D4045" i="11"/>
  <c r="D4044" i="11"/>
  <c r="D4043" i="11"/>
  <c r="D4042" i="11"/>
  <c r="D4041" i="11"/>
  <c r="D4040" i="11"/>
  <c r="D4039" i="11"/>
  <c r="D4038" i="11"/>
  <c r="D4037" i="11"/>
  <c r="D4036" i="11"/>
  <c r="D4035" i="11"/>
  <c r="D4034" i="11"/>
  <c r="D4033" i="11"/>
  <c r="D4032" i="11"/>
  <c r="D4031" i="11"/>
  <c r="D4030" i="11"/>
  <c r="D4029" i="11"/>
  <c r="D4028" i="11"/>
  <c r="D4027" i="11"/>
  <c r="D4026" i="11"/>
  <c r="D4025" i="11"/>
  <c r="D4024" i="11"/>
  <c r="D4023" i="11"/>
  <c r="D4022" i="11"/>
  <c r="D4021" i="11"/>
  <c r="D4020" i="11"/>
  <c r="D4019" i="11"/>
  <c r="D4018" i="11"/>
  <c r="D4017" i="11"/>
  <c r="D4016" i="11"/>
  <c r="D4015" i="11"/>
  <c r="D4014" i="11"/>
  <c r="D4013" i="11"/>
  <c r="D4012" i="11"/>
  <c r="D4011" i="11"/>
  <c r="D4010" i="11"/>
  <c r="D4009" i="11"/>
  <c r="D4008" i="11"/>
  <c r="D4007" i="11"/>
  <c r="D4006" i="11"/>
  <c r="D4005" i="11"/>
  <c r="D4004" i="11"/>
  <c r="D4003" i="11"/>
  <c r="D4002" i="11"/>
  <c r="D4001" i="11"/>
  <c r="D4000" i="11"/>
  <c r="D3999" i="11"/>
  <c r="D3998" i="11"/>
  <c r="D3997" i="11"/>
  <c r="D3996" i="11"/>
  <c r="D3995" i="11"/>
  <c r="D3994" i="11"/>
  <c r="D3993" i="11"/>
  <c r="D3992" i="11"/>
  <c r="D3991" i="11"/>
  <c r="D3990" i="11"/>
  <c r="D3989" i="11"/>
  <c r="D3988" i="11"/>
  <c r="D3987" i="11"/>
  <c r="D3986" i="11"/>
  <c r="D3985" i="11"/>
  <c r="D3984" i="11"/>
  <c r="D3983" i="11"/>
  <c r="D3982" i="11"/>
  <c r="D3981" i="11"/>
  <c r="D3980" i="11"/>
  <c r="D3979" i="11"/>
  <c r="D3978" i="11"/>
  <c r="D3977" i="11"/>
  <c r="D3976" i="11"/>
  <c r="D3975" i="11"/>
  <c r="D3974" i="11"/>
  <c r="D3973" i="11"/>
  <c r="D3972" i="11"/>
  <c r="D3971" i="11"/>
  <c r="D3970" i="11"/>
  <c r="D3969" i="11"/>
  <c r="D3968" i="11"/>
  <c r="D3967" i="11"/>
  <c r="D3966" i="11"/>
  <c r="D3965" i="11"/>
  <c r="D3964" i="11"/>
  <c r="D3963" i="11"/>
  <c r="D3962" i="11"/>
  <c r="D3961" i="11"/>
  <c r="D3960" i="11"/>
  <c r="D3959" i="11"/>
  <c r="D3958" i="11"/>
  <c r="D3957" i="11"/>
  <c r="D3956" i="11"/>
  <c r="D3955" i="11"/>
  <c r="D3954" i="11"/>
  <c r="D3953" i="11"/>
  <c r="D3952" i="11"/>
  <c r="D3951" i="11"/>
  <c r="D3950" i="11"/>
  <c r="D3949" i="11"/>
  <c r="D3948" i="11"/>
  <c r="D3947" i="11"/>
  <c r="D3946" i="11"/>
  <c r="D3945" i="11"/>
  <c r="D3944" i="11"/>
  <c r="D3943" i="11"/>
  <c r="D3942" i="11"/>
  <c r="D3941" i="11"/>
  <c r="D3940" i="11"/>
  <c r="D3939" i="11"/>
  <c r="D3938" i="11"/>
  <c r="D3937" i="11"/>
  <c r="D3936" i="11"/>
  <c r="D3935" i="11"/>
  <c r="D3934" i="11"/>
  <c r="D3933" i="11"/>
  <c r="D3932" i="11"/>
  <c r="D3931" i="11"/>
  <c r="D3930" i="11"/>
  <c r="D3929" i="11"/>
  <c r="D3928" i="11"/>
  <c r="D3927" i="11"/>
  <c r="D3926" i="11"/>
  <c r="D3925" i="11"/>
  <c r="D3924" i="11"/>
  <c r="D3923" i="11"/>
  <c r="D3922" i="11"/>
  <c r="D3921" i="11"/>
  <c r="D3920" i="11"/>
  <c r="D3919" i="11"/>
  <c r="D3918" i="11"/>
  <c r="D3917" i="11"/>
  <c r="D3916" i="11"/>
  <c r="D3915" i="11"/>
  <c r="D3914" i="11"/>
  <c r="D3913" i="11"/>
  <c r="D3912" i="11"/>
  <c r="D3911" i="11"/>
  <c r="D3910" i="11"/>
  <c r="D3909" i="11"/>
  <c r="D3908" i="11"/>
  <c r="D3907" i="11"/>
  <c r="D3906" i="11"/>
  <c r="D3905" i="11"/>
  <c r="D3904" i="11"/>
  <c r="D3903" i="11"/>
  <c r="D3902" i="11"/>
  <c r="D3901" i="11"/>
  <c r="D3900" i="11"/>
  <c r="D3899" i="11"/>
  <c r="D3898" i="11"/>
  <c r="D3897" i="11"/>
  <c r="D3896" i="11"/>
  <c r="D3895" i="11"/>
  <c r="D3894" i="11"/>
  <c r="D3893" i="11"/>
  <c r="D3892" i="11"/>
  <c r="D3891" i="11"/>
  <c r="D3890" i="11"/>
  <c r="D3889" i="11"/>
  <c r="D3888" i="11"/>
  <c r="D3887" i="11"/>
  <c r="D3886" i="11"/>
  <c r="D3885" i="11"/>
  <c r="D3884" i="11"/>
  <c r="D3883" i="11"/>
  <c r="D3882" i="11"/>
  <c r="D3881" i="11"/>
  <c r="D3880" i="11"/>
  <c r="D3879" i="11"/>
  <c r="D3878" i="11"/>
  <c r="D3877" i="11"/>
  <c r="D3876" i="11"/>
  <c r="D3875" i="11"/>
  <c r="D3874" i="11"/>
  <c r="D3873" i="11"/>
  <c r="D3872" i="11"/>
  <c r="D3871" i="11"/>
  <c r="D3870" i="11"/>
  <c r="D3869" i="11"/>
  <c r="D3868" i="11"/>
  <c r="D3867" i="11"/>
  <c r="D3866" i="11"/>
  <c r="D3865" i="11"/>
  <c r="D3864" i="11"/>
  <c r="D3863" i="11"/>
  <c r="D3862" i="11"/>
  <c r="D3861" i="11"/>
  <c r="D3860" i="11"/>
  <c r="D3859" i="11"/>
  <c r="D3858" i="11"/>
  <c r="D3857" i="11"/>
  <c r="D3856" i="11"/>
  <c r="D3855" i="11"/>
  <c r="D3854" i="11"/>
  <c r="D3853" i="11"/>
  <c r="D3852" i="11"/>
  <c r="D3851" i="11"/>
  <c r="D3850" i="11"/>
  <c r="D3849" i="11"/>
  <c r="D3848" i="11"/>
  <c r="D3847" i="11"/>
  <c r="D3846" i="11"/>
  <c r="D3845" i="11"/>
  <c r="D3844" i="11"/>
  <c r="D3843" i="11"/>
  <c r="D3842" i="11"/>
  <c r="D3841" i="11"/>
  <c r="D3840" i="11"/>
  <c r="D3839" i="11"/>
  <c r="D3838" i="11"/>
  <c r="D3837" i="11"/>
  <c r="D3836" i="11"/>
  <c r="D3835" i="11"/>
  <c r="D3834" i="11"/>
  <c r="D3833" i="11"/>
  <c r="D3832" i="11"/>
  <c r="D3831" i="11"/>
  <c r="D3830" i="11"/>
  <c r="D3829" i="11"/>
  <c r="D3828" i="11"/>
  <c r="D3827" i="11"/>
  <c r="D3826" i="11"/>
  <c r="D3825" i="11"/>
  <c r="D3824" i="11"/>
  <c r="D3823" i="11"/>
  <c r="D3822" i="11"/>
  <c r="D3821" i="11"/>
  <c r="D3820" i="11"/>
  <c r="D3819" i="11"/>
  <c r="D3818" i="11"/>
  <c r="G18" i="18" s="1"/>
  <c r="H18" i="18" s="1"/>
  <c r="D3817" i="11"/>
  <c r="D3816" i="11"/>
  <c r="D3815" i="11"/>
  <c r="D3814" i="11"/>
  <c r="D3813" i="11"/>
  <c r="D3812" i="11"/>
  <c r="D3811" i="11"/>
  <c r="D3810" i="11"/>
  <c r="D3809" i="11"/>
  <c r="D3808" i="11"/>
  <c r="D3807" i="11"/>
  <c r="D3806" i="11"/>
  <c r="D3805" i="11"/>
  <c r="D3804" i="11"/>
  <c r="D3803" i="11"/>
  <c r="D3802" i="11"/>
  <c r="D3801" i="11"/>
  <c r="D3800" i="11"/>
  <c r="D3799" i="11"/>
  <c r="D3798" i="11"/>
  <c r="D3797" i="11"/>
  <c r="D3796" i="11"/>
  <c r="D3795" i="11"/>
  <c r="D3794" i="11"/>
  <c r="D3793" i="11"/>
  <c r="D3792" i="11"/>
  <c r="D3791" i="11"/>
  <c r="D3790" i="11"/>
  <c r="D3789" i="11"/>
  <c r="D3788" i="11"/>
  <c r="D3787" i="11"/>
  <c r="D3786" i="11"/>
  <c r="D3785" i="11"/>
  <c r="D3784" i="11"/>
  <c r="G23" i="13" s="1"/>
  <c r="H23" i="13" s="1"/>
  <c r="D3783" i="11"/>
  <c r="D3782" i="11"/>
  <c r="D3781" i="11"/>
  <c r="D3780" i="11"/>
  <c r="D3779" i="11"/>
  <c r="D3778" i="11"/>
  <c r="D3777" i="11"/>
  <c r="D3776" i="11"/>
  <c r="D3775" i="11"/>
  <c r="D3774" i="11"/>
  <c r="D3773" i="11"/>
  <c r="D3772" i="11"/>
  <c r="D3771" i="11"/>
  <c r="D3770" i="11"/>
  <c r="D3769" i="11"/>
  <c r="D3768" i="11"/>
  <c r="D3767" i="11"/>
  <c r="D3766" i="11"/>
  <c r="D3765" i="11"/>
  <c r="D3764" i="11"/>
  <c r="D3763" i="11"/>
  <c r="D3762" i="11"/>
  <c r="D3761" i="11"/>
  <c r="D3760" i="11"/>
  <c r="D3759" i="11"/>
  <c r="D3758" i="11"/>
  <c r="D3757" i="11"/>
  <c r="D3756" i="11"/>
  <c r="D3755" i="11"/>
  <c r="G15" i="14" s="1"/>
  <c r="H15" i="14" s="1"/>
  <c r="D3754" i="11"/>
  <c r="D3753" i="11"/>
  <c r="D3752" i="11"/>
  <c r="D3751" i="11"/>
  <c r="D3750" i="11"/>
  <c r="D3749" i="11"/>
  <c r="D3748" i="11"/>
  <c r="D3747" i="11"/>
  <c r="D3746" i="11"/>
  <c r="D3745" i="11"/>
  <c r="D3744" i="11"/>
  <c r="D3743" i="11"/>
  <c r="D3742" i="11"/>
  <c r="D3741" i="11"/>
  <c r="D3740" i="11"/>
  <c r="D3739" i="11"/>
  <c r="D3738" i="11"/>
  <c r="D3737" i="11"/>
  <c r="D3736" i="11"/>
  <c r="D3735" i="11"/>
  <c r="D3734" i="11"/>
  <c r="D3733" i="11"/>
  <c r="D3732" i="11"/>
  <c r="D3731" i="11"/>
  <c r="D3730" i="11"/>
  <c r="D3729" i="11"/>
  <c r="D3728" i="11"/>
  <c r="D3727" i="11"/>
  <c r="D3726" i="11"/>
  <c r="D3725" i="11"/>
  <c r="D3724" i="11"/>
  <c r="D3723" i="11"/>
  <c r="D3722" i="11"/>
  <c r="D3721" i="11"/>
  <c r="D3720" i="11"/>
  <c r="D3719" i="11"/>
  <c r="D3718" i="11"/>
  <c r="D3717" i="11"/>
  <c r="D3716" i="11"/>
  <c r="D3715" i="11"/>
  <c r="D3714" i="11"/>
  <c r="D3713" i="11"/>
  <c r="D3712" i="11"/>
  <c r="D3711" i="11"/>
  <c r="D3710" i="11"/>
  <c r="D3709" i="11"/>
  <c r="D3708" i="11"/>
  <c r="D3707" i="11"/>
  <c r="D3706" i="11"/>
  <c r="D3705" i="11"/>
  <c r="D3704" i="11"/>
  <c r="D3703" i="11"/>
  <c r="D3702" i="11"/>
  <c r="D3701" i="11"/>
  <c r="D3700" i="11"/>
  <c r="D3699" i="11"/>
  <c r="D3698" i="11"/>
  <c r="D3697" i="11"/>
  <c r="D3696" i="11"/>
  <c r="D3695" i="11"/>
  <c r="D3694" i="11"/>
  <c r="D3693" i="11"/>
  <c r="D3692" i="11"/>
  <c r="D3691" i="11"/>
  <c r="D3690" i="11"/>
  <c r="D3689" i="11"/>
  <c r="D3688" i="11"/>
  <c r="D3687" i="11"/>
  <c r="D3686" i="11"/>
  <c r="D3685" i="11"/>
  <c r="D3684" i="11"/>
  <c r="D3683" i="11"/>
  <c r="D3682" i="11"/>
  <c r="D3681" i="11"/>
  <c r="D3680" i="11"/>
  <c r="D3679" i="11"/>
  <c r="D3678" i="11"/>
  <c r="D3677" i="11"/>
  <c r="D3676" i="11"/>
  <c r="D3675" i="11"/>
  <c r="D3674" i="11"/>
  <c r="D3673" i="11"/>
  <c r="D3672" i="11"/>
  <c r="D3671" i="11"/>
  <c r="D3670" i="11"/>
  <c r="D3669" i="11"/>
  <c r="D3668" i="11"/>
  <c r="D3667" i="11"/>
  <c r="D3666" i="11"/>
  <c r="D3665" i="11"/>
  <c r="D3664" i="11"/>
  <c r="D3663" i="11"/>
  <c r="D3662" i="11"/>
  <c r="D3661" i="11"/>
  <c r="D3660" i="11"/>
  <c r="D3659" i="11"/>
  <c r="D3658" i="11"/>
  <c r="D3657" i="11"/>
  <c r="D3656" i="11"/>
  <c r="D3655" i="11"/>
  <c r="D3654" i="11"/>
  <c r="D3653" i="11"/>
  <c r="D3652" i="11"/>
  <c r="D3651" i="11"/>
  <c r="D3650" i="11"/>
  <c r="D3649" i="11"/>
  <c r="D3648" i="11"/>
  <c r="D3647" i="11"/>
  <c r="D3646" i="11"/>
  <c r="D3645" i="11"/>
  <c r="D3644" i="11"/>
  <c r="D3643" i="11"/>
  <c r="D3642" i="11"/>
  <c r="D3641" i="11"/>
  <c r="D3640" i="11"/>
  <c r="D3639" i="11"/>
  <c r="D3638" i="11"/>
  <c r="D3637" i="11"/>
  <c r="D3636" i="11"/>
  <c r="D3635" i="11"/>
  <c r="D3634" i="11"/>
  <c r="D3633" i="11"/>
  <c r="D3632" i="11"/>
  <c r="D3631" i="11"/>
  <c r="D3630" i="11"/>
  <c r="D3629" i="11"/>
  <c r="G17" i="18" s="1"/>
  <c r="H17" i="18" s="1"/>
  <c r="D3628" i="11"/>
  <c r="G16" i="18" s="1"/>
  <c r="H16" i="18" s="1"/>
  <c r="D3627" i="11"/>
  <c r="D3626" i="11"/>
  <c r="D3625" i="11"/>
  <c r="D3624" i="11"/>
  <c r="D3623" i="11"/>
  <c r="D3622" i="11"/>
  <c r="G21" i="13" s="1"/>
  <c r="H21" i="13" s="1"/>
  <c r="D3621" i="11"/>
  <c r="D3620" i="11"/>
  <c r="D3619" i="11"/>
  <c r="D3618" i="11"/>
  <c r="D3617" i="11"/>
  <c r="D3616" i="11"/>
  <c r="D3615" i="11"/>
  <c r="D3614" i="11"/>
  <c r="D3613" i="11"/>
  <c r="D3612" i="11"/>
  <c r="D3611" i="11"/>
  <c r="D3610" i="11"/>
  <c r="D3609" i="11"/>
  <c r="D3608" i="11"/>
  <c r="D3607" i="11"/>
  <c r="D3606" i="11"/>
  <c r="D3605" i="11"/>
  <c r="D3604" i="11"/>
  <c r="D3603" i="11"/>
  <c r="D3602" i="11"/>
  <c r="D3601" i="11"/>
  <c r="D3600" i="11"/>
  <c r="D3599" i="11"/>
  <c r="D3598" i="11"/>
  <c r="D3597" i="11"/>
  <c r="D3596" i="11"/>
  <c r="D3595" i="11"/>
  <c r="D3594" i="11"/>
  <c r="D3593" i="11"/>
  <c r="D3592" i="11"/>
  <c r="D3591" i="11"/>
  <c r="D3590" i="11"/>
  <c r="D3589" i="11"/>
  <c r="D3588" i="11"/>
  <c r="G24" i="13" s="1"/>
  <c r="H24" i="13" s="1"/>
  <c r="D3587" i="11"/>
  <c r="D3586" i="11"/>
  <c r="D3585" i="11"/>
  <c r="D3584" i="11"/>
  <c r="D3583" i="11"/>
  <c r="D3582" i="11"/>
  <c r="D3581" i="11"/>
  <c r="D3580" i="11"/>
  <c r="D3579" i="11"/>
  <c r="D3578" i="11"/>
  <c r="D3577" i="11"/>
  <c r="D3576" i="11"/>
  <c r="D3575" i="11"/>
  <c r="D3574" i="11"/>
  <c r="D3573" i="11"/>
  <c r="D3572" i="11"/>
  <c r="D3571" i="11"/>
  <c r="D3570" i="11"/>
  <c r="D3569" i="11"/>
  <c r="D3568" i="11"/>
  <c r="D3567" i="11"/>
  <c r="D3566" i="11"/>
  <c r="D3565" i="11"/>
  <c r="D3564" i="11"/>
  <c r="D3563" i="11"/>
  <c r="D3562" i="11"/>
  <c r="D3561" i="11"/>
  <c r="D3560" i="11"/>
  <c r="D3559" i="11"/>
  <c r="D3558" i="11"/>
  <c r="D3557" i="11"/>
  <c r="D3556" i="11"/>
  <c r="D3555" i="11"/>
  <c r="D3554" i="11"/>
  <c r="D3553" i="11"/>
  <c r="D3552" i="11"/>
  <c r="D3551" i="11"/>
  <c r="D3550" i="11"/>
  <c r="D3549" i="11"/>
  <c r="D3548" i="11"/>
  <c r="D3547" i="11"/>
  <c r="D3546" i="11"/>
  <c r="D3545" i="11"/>
  <c r="D3544" i="11"/>
  <c r="D3543" i="11"/>
  <c r="D3542" i="11"/>
  <c r="D3541" i="11"/>
  <c r="D3540" i="11"/>
  <c r="D3539" i="11"/>
  <c r="D3538" i="11"/>
  <c r="D3537" i="11"/>
  <c r="D3536" i="11"/>
  <c r="D3535" i="11"/>
  <c r="G20" i="13" s="1"/>
  <c r="H20" i="13" s="1"/>
  <c r="D3534" i="11"/>
  <c r="D3533" i="11"/>
  <c r="D3532" i="11"/>
  <c r="D3531" i="11"/>
  <c r="D3530" i="11"/>
  <c r="D3529" i="11"/>
  <c r="D3528" i="11"/>
  <c r="D3527" i="11"/>
  <c r="D3526" i="11"/>
  <c r="D3525" i="11"/>
  <c r="D3524" i="11"/>
  <c r="D3523" i="11"/>
  <c r="D3522" i="11"/>
  <c r="D3521" i="11"/>
  <c r="D3520" i="11"/>
  <c r="D3519" i="11"/>
  <c r="D3518" i="11"/>
  <c r="D3517" i="11"/>
  <c r="D3516" i="11"/>
  <c r="D3515" i="11"/>
  <c r="D3514" i="11"/>
  <c r="D3513" i="11"/>
  <c r="D3512" i="11"/>
  <c r="D3511" i="11"/>
  <c r="D3510" i="11"/>
  <c r="D3509" i="11"/>
  <c r="D3508" i="11"/>
  <c r="D3507" i="11"/>
  <c r="D3506" i="11"/>
  <c r="D3505" i="11"/>
  <c r="D3504" i="11"/>
  <c r="D3503" i="11"/>
  <c r="D3502" i="11"/>
  <c r="D3501" i="11"/>
  <c r="D3500" i="11"/>
  <c r="D3499" i="11"/>
  <c r="D3498" i="11"/>
  <c r="D3497" i="11"/>
  <c r="D3496" i="11"/>
  <c r="D3495" i="11"/>
  <c r="D3494" i="11"/>
  <c r="D3493" i="11"/>
  <c r="D3492" i="11"/>
  <c r="D3491" i="11"/>
  <c r="D3490" i="11"/>
  <c r="D3489" i="11"/>
  <c r="D3488" i="11"/>
  <c r="D3487" i="11"/>
  <c r="D3486" i="11"/>
  <c r="D3485" i="11"/>
  <c r="D3484" i="11"/>
  <c r="D3483" i="11"/>
  <c r="D3482" i="11"/>
  <c r="D3481" i="11"/>
  <c r="D3480" i="11"/>
  <c r="D3479" i="11"/>
  <c r="D3478" i="11"/>
  <c r="D3477" i="11"/>
  <c r="D3476" i="11"/>
  <c r="D3475" i="11"/>
  <c r="D3474" i="11"/>
  <c r="D3473" i="11"/>
  <c r="D3472" i="11"/>
  <c r="D3471" i="11"/>
  <c r="D3470" i="11"/>
  <c r="D3469" i="11"/>
  <c r="D3468" i="11"/>
  <c r="D3467" i="11"/>
  <c r="D3466" i="11"/>
  <c r="D3465" i="11"/>
  <c r="D3464" i="11"/>
  <c r="D3463" i="11"/>
  <c r="D3462" i="11"/>
  <c r="D3461" i="11"/>
  <c r="D3460" i="11"/>
  <c r="D3459" i="11"/>
  <c r="D3458" i="11"/>
  <c r="D3457" i="11"/>
  <c r="D3456" i="11"/>
  <c r="D3455" i="11"/>
  <c r="D3454" i="11"/>
  <c r="D3453" i="11"/>
  <c r="D3452" i="11"/>
  <c r="D3451" i="11"/>
  <c r="D3450" i="11"/>
  <c r="D3449" i="11"/>
  <c r="D3448" i="11"/>
  <c r="D3447" i="11"/>
  <c r="D3446" i="11"/>
  <c r="D3445" i="11"/>
  <c r="D3444" i="11"/>
  <c r="D3443" i="11"/>
  <c r="D3442" i="11"/>
  <c r="D3441" i="11"/>
  <c r="D3440" i="11"/>
  <c r="D3439" i="11"/>
  <c r="D3438" i="11"/>
  <c r="D3437" i="11"/>
  <c r="D3436" i="11"/>
  <c r="D3435" i="11"/>
  <c r="D3434" i="11"/>
  <c r="D3433" i="11"/>
  <c r="D3432" i="11"/>
  <c r="D3431" i="11"/>
  <c r="D3430" i="11"/>
  <c r="D3429" i="11"/>
  <c r="D3428" i="11"/>
  <c r="D3427" i="11"/>
  <c r="D3426" i="11"/>
  <c r="D3425" i="11"/>
  <c r="D3424" i="11"/>
  <c r="D3423" i="11"/>
  <c r="D3422" i="11"/>
  <c r="D3421" i="11"/>
  <c r="D3420" i="11"/>
  <c r="D3419" i="11"/>
  <c r="D3418" i="11"/>
  <c r="D3417" i="11"/>
  <c r="D3416" i="11"/>
  <c r="D3415" i="11"/>
  <c r="D3414" i="11"/>
  <c r="D3413" i="11"/>
  <c r="D3412" i="11"/>
  <c r="D3411" i="11"/>
  <c r="D3410" i="11"/>
  <c r="D3409" i="11"/>
  <c r="D3408" i="11"/>
  <c r="D3407" i="11"/>
  <c r="D3406" i="11"/>
  <c r="D3405" i="11"/>
  <c r="D3404" i="11"/>
  <c r="D3403" i="11"/>
  <c r="D3402" i="11"/>
  <c r="D3401" i="11"/>
  <c r="D3400" i="11"/>
  <c r="D3399" i="11"/>
  <c r="D3398" i="11"/>
  <c r="D3397" i="11"/>
  <c r="D3396" i="11"/>
  <c r="D3395" i="11"/>
  <c r="D3394" i="11"/>
  <c r="D3393" i="11"/>
  <c r="D3392" i="11"/>
  <c r="D3391" i="11"/>
  <c r="D3390" i="11"/>
  <c r="D3389" i="11"/>
  <c r="D3388" i="11"/>
  <c r="D3387" i="11"/>
  <c r="D3386" i="11"/>
  <c r="D3385" i="11"/>
  <c r="D3384" i="11"/>
  <c r="D3383" i="11"/>
  <c r="D3382" i="11"/>
  <c r="D3381" i="11"/>
  <c r="D3380" i="11"/>
  <c r="D3379" i="11"/>
  <c r="D3378" i="11"/>
  <c r="D3377" i="11"/>
  <c r="D3376" i="11"/>
  <c r="D3375" i="11"/>
  <c r="D3374" i="11"/>
  <c r="D3373" i="11"/>
  <c r="D3372" i="11"/>
  <c r="D3371" i="11"/>
  <c r="D3370" i="11"/>
  <c r="D3369" i="11"/>
  <c r="D3368" i="11"/>
  <c r="D3367" i="11"/>
  <c r="D3366" i="11"/>
  <c r="D3365" i="11"/>
  <c r="D3364" i="11"/>
  <c r="D3363" i="11"/>
  <c r="D3362" i="11"/>
  <c r="D3361" i="11"/>
  <c r="D3360" i="11"/>
  <c r="D3359" i="11"/>
  <c r="D3358" i="11"/>
  <c r="D3357" i="11"/>
  <c r="D3356" i="11"/>
  <c r="D3355" i="11"/>
  <c r="D3354" i="11"/>
  <c r="D3353" i="11"/>
  <c r="D3352" i="11"/>
  <c r="D3351" i="11"/>
  <c r="D3350" i="11"/>
  <c r="D3349" i="11"/>
  <c r="D3348" i="11"/>
  <c r="D3347" i="11"/>
  <c r="D3346" i="11"/>
  <c r="D3345" i="11"/>
  <c r="D3344" i="11"/>
  <c r="D3343" i="11"/>
  <c r="D3342" i="11"/>
  <c r="D3341" i="11"/>
  <c r="D3340" i="11"/>
  <c r="D3339" i="11"/>
  <c r="D3338" i="11"/>
  <c r="D3337" i="11"/>
  <c r="D3336" i="11"/>
  <c r="D3335" i="11"/>
  <c r="D3334" i="11"/>
  <c r="D3333" i="11"/>
  <c r="D3332" i="11"/>
  <c r="D3331" i="11"/>
  <c r="D3330" i="11"/>
  <c r="D3329" i="11"/>
  <c r="D3328" i="11"/>
  <c r="D3327" i="11"/>
  <c r="D3326" i="11"/>
  <c r="D3325" i="11"/>
  <c r="D3324" i="11"/>
  <c r="D3323" i="11"/>
  <c r="D3322" i="11"/>
  <c r="D3321" i="11"/>
  <c r="D3320" i="11"/>
  <c r="D3319" i="11"/>
  <c r="D3318" i="11"/>
  <c r="D3317" i="11"/>
  <c r="D3316" i="11"/>
  <c r="D3315" i="11"/>
  <c r="D3314" i="11"/>
  <c r="D3313" i="11"/>
  <c r="D3312" i="11"/>
  <c r="D3311" i="11"/>
  <c r="D3310" i="11"/>
  <c r="D3309" i="11"/>
  <c r="D3308" i="11"/>
  <c r="D3307" i="11"/>
  <c r="D3306" i="11"/>
  <c r="D3305" i="11"/>
  <c r="D3304" i="11"/>
  <c r="D3303" i="11"/>
  <c r="D3302" i="11"/>
  <c r="D3301" i="11"/>
  <c r="D3300" i="11"/>
  <c r="D3299" i="11"/>
  <c r="D3298" i="11"/>
  <c r="D3297" i="11"/>
  <c r="D3296" i="11"/>
  <c r="D3295" i="11"/>
  <c r="D3294" i="11"/>
  <c r="D3293" i="11"/>
  <c r="D3292" i="11"/>
  <c r="D3291" i="11"/>
  <c r="D3290" i="11"/>
  <c r="D3289" i="11"/>
  <c r="D3288" i="11"/>
  <c r="D3287" i="11"/>
  <c r="D3286" i="11"/>
  <c r="D3285" i="11"/>
  <c r="D3284" i="11"/>
  <c r="D3283" i="11"/>
  <c r="D3282" i="11"/>
  <c r="D3281" i="11"/>
  <c r="D3280" i="11"/>
  <c r="D3279" i="11"/>
  <c r="D3278" i="11"/>
  <c r="D3277" i="11"/>
  <c r="D3276" i="11"/>
  <c r="D3275" i="11"/>
  <c r="D3274" i="11"/>
  <c r="D3273" i="11"/>
  <c r="D3272" i="11"/>
  <c r="D3271" i="11"/>
  <c r="D3270" i="11"/>
  <c r="D3269" i="11"/>
  <c r="D3268" i="11"/>
  <c r="D3267" i="11"/>
  <c r="D3266" i="11"/>
  <c r="D3265" i="11"/>
  <c r="D3264" i="11"/>
  <c r="D3263" i="11"/>
  <c r="D3262" i="11"/>
  <c r="D3261" i="11"/>
  <c r="D3260" i="11"/>
  <c r="D3259" i="11"/>
  <c r="D3258" i="11"/>
  <c r="D3257" i="11"/>
  <c r="D3256" i="11"/>
  <c r="D3255" i="11"/>
  <c r="D3254" i="11"/>
  <c r="D3253" i="11"/>
  <c r="D3252" i="11"/>
  <c r="D3251" i="11"/>
  <c r="D3250" i="11"/>
  <c r="D3249" i="11"/>
  <c r="D3248" i="11"/>
  <c r="D3247" i="11"/>
  <c r="D3246" i="11"/>
  <c r="D3245" i="11"/>
  <c r="D3244" i="11"/>
  <c r="D3243" i="11"/>
  <c r="D3242" i="11"/>
  <c r="D3241" i="11"/>
  <c r="D3240" i="11"/>
  <c r="D3239" i="11"/>
  <c r="D3238" i="11"/>
  <c r="D3237" i="11"/>
  <c r="D3236" i="11"/>
  <c r="D3235" i="11"/>
  <c r="D3234" i="11"/>
  <c r="D3233" i="11"/>
  <c r="D3232" i="11"/>
  <c r="D3231" i="11"/>
  <c r="D3230" i="11"/>
  <c r="D3229" i="11"/>
  <c r="D3228" i="11"/>
  <c r="D3227" i="11"/>
  <c r="D3226" i="11"/>
  <c r="D3225" i="11"/>
  <c r="D3224" i="11"/>
  <c r="D3223" i="11"/>
  <c r="D3222" i="11"/>
  <c r="D3221" i="11"/>
  <c r="D3220" i="11"/>
  <c r="D3219" i="11"/>
  <c r="D3218" i="11"/>
  <c r="D3217" i="11"/>
  <c r="D3216" i="11"/>
  <c r="D3215" i="11"/>
  <c r="D3214" i="11"/>
  <c r="D3213" i="11"/>
  <c r="D3212" i="11"/>
  <c r="D3211" i="11"/>
  <c r="D3210" i="11"/>
  <c r="D3209" i="11"/>
  <c r="D3208" i="11"/>
  <c r="D3207" i="11"/>
  <c r="D3206" i="11"/>
  <c r="D3205" i="11"/>
  <c r="D3204" i="11"/>
  <c r="D3203" i="11"/>
  <c r="D3202" i="11"/>
  <c r="D3201" i="11"/>
  <c r="D3200" i="11"/>
  <c r="D3199" i="11"/>
  <c r="D3198" i="11"/>
  <c r="D3197" i="11"/>
  <c r="D3196" i="11"/>
  <c r="D3195" i="11"/>
  <c r="D3194" i="11"/>
  <c r="D3193" i="11"/>
  <c r="D3192" i="11"/>
  <c r="D3191" i="11"/>
  <c r="D3190" i="11"/>
  <c r="D3189" i="11"/>
  <c r="D3188" i="11"/>
  <c r="D3187" i="11"/>
  <c r="D3186" i="11"/>
  <c r="D3185" i="11"/>
  <c r="D3184" i="11"/>
  <c r="D3183" i="11"/>
  <c r="D3182" i="11"/>
  <c r="D3181" i="11"/>
  <c r="D3180" i="11"/>
  <c r="D3179" i="11"/>
  <c r="D3178" i="11"/>
  <c r="D3177" i="11"/>
  <c r="D3176" i="11"/>
  <c r="D3175" i="11"/>
  <c r="D3174" i="11"/>
  <c r="D3173" i="11"/>
  <c r="D3172" i="11"/>
  <c r="D3171" i="11"/>
  <c r="D3170" i="11"/>
  <c r="D3169" i="11"/>
  <c r="D3168" i="11"/>
  <c r="D3167" i="11"/>
  <c r="D3166" i="11"/>
  <c r="D3165" i="11"/>
  <c r="D3164" i="11"/>
  <c r="D3163" i="11"/>
  <c r="D3162" i="11"/>
  <c r="D3161" i="11"/>
  <c r="D3160" i="11"/>
  <c r="D3159" i="11"/>
  <c r="D3158" i="11"/>
  <c r="D3157" i="11"/>
  <c r="D3156" i="11"/>
  <c r="D3155" i="11"/>
  <c r="D3154" i="11"/>
  <c r="D3153" i="11"/>
  <c r="D3152" i="11"/>
  <c r="D3151" i="11"/>
  <c r="D3150" i="11"/>
  <c r="D3149" i="11"/>
  <c r="D3148" i="11"/>
  <c r="D3147" i="11"/>
  <c r="D3146" i="11"/>
  <c r="D3145" i="11"/>
  <c r="D3144" i="11"/>
  <c r="D3143" i="11"/>
  <c r="D3142" i="11"/>
  <c r="D3141" i="11"/>
  <c r="D3140" i="11"/>
  <c r="D3139" i="11"/>
  <c r="D3138" i="11"/>
  <c r="D3137" i="11"/>
  <c r="D3136" i="11"/>
  <c r="D3135" i="11"/>
  <c r="D3134" i="11"/>
  <c r="D3133" i="11"/>
  <c r="D3132" i="11"/>
  <c r="D3131" i="11"/>
  <c r="D3130" i="11"/>
  <c r="D3129" i="11"/>
  <c r="D3128" i="11"/>
  <c r="D3127" i="11"/>
  <c r="D3126" i="11"/>
  <c r="D3125" i="11"/>
  <c r="D3124" i="11"/>
  <c r="D3123" i="11"/>
  <c r="D3122" i="11"/>
  <c r="D3121" i="11"/>
  <c r="D3120" i="11"/>
  <c r="D3119" i="11"/>
  <c r="D3118" i="11"/>
  <c r="D3117" i="11"/>
  <c r="D3116" i="11"/>
  <c r="D3115" i="11"/>
  <c r="D3114" i="11"/>
  <c r="D3113" i="11"/>
  <c r="D3112" i="11"/>
  <c r="D3111" i="11"/>
  <c r="D3110" i="11"/>
  <c r="D3109" i="11"/>
  <c r="D3108" i="11"/>
  <c r="D3107" i="11"/>
  <c r="D3106" i="11"/>
  <c r="D3105" i="11"/>
  <c r="D3104" i="11"/>
  <c r="D3103" i="11"/>
  <c r="D3102" i="11"/>
  <c r="D3101" i="11"/>
  <c r="D3100" i="11"/>
  <c r="D3099" i="11"/>
  <c r="D3098" i="11"/>
  <c r="D3097" i="11"/>
  <c r="D3096" i="11"/>
  <c r="D3095" i="11"/>
  <c r="D3094" i="11"/>
  <c r="D3093" i="11"/>
  <c r="D3092" i="11"/>
  <c r="D3091" i="11"/>
  <c r="D3090" i="11"/>
  <c r="D3089" i="11"/>
  <c r="D3088" i="11"/>
  <c r="D3087" i="11"/>
  <c r="D3086" i="11"/>
  <c r="D3085" i="11"/>
  <c r="D3084" i="11"/>
  <c r="D3083" i="11"/>
  <c r="D3082" i="11"/>
  <c r="D3081" i="11"/>
  <c r="D3080" i="11"/>
  <c r="D3079" i="11"/>
  <c r="D3078" i="11"/>
  <c r="D3077" i="11"/>
  <c r="D3076" i="11"/>
  <c r="D3075" i="11"/>
  <c r="D3074" i="11"/>
  <c r="D3073" i="11"/>
  <c r="D3072" i="11"/>
  <c r="D3071" i="11"/>
  <c r="D3070" i="11"/>
  <c r="D3069" i="11"/>
  <c r="D3068" i="11"/>
  <c r="D3067" i="11"/>
  <c r="D3066" i="11"/>
  <c r="D3065" i="11"/>
  <c r="D3064" i="11"/>
  <c r="D3063" i="11"/>
  <c r="D3062" i="11"/>
  <c r="D3061" i="11"/>
  <c r="D3060" i="11"/>
  <c r="D3059" i="11"/>
  <c r="D3058" i="11"/>
  <c r="D3057" i="11"/>
  <c r="D3056" i="11"/>
  <c r="D3055" i="11"/>
  <c r="D3054" i="11"/>
  <c r="D3053" i="11"/>
  <c r="D3052" i="11"/>
  <c r="D3051" i="11"/>
  <c r="D3050" i="11"/>
  <c r="D3049" i="11"/>
  <c r="D3048" i="11"/>
  <c r="D3047" i="11"/>
  <c r="D3046" i="11"/>
  <c r="D3045" i="11"/>
  <c r="D3044" i="11"/>
  <c r="D3043" i="11"/>
  <c r="D3042" i="11"/>
  <c r="D3041" i="11"/>
  <c r="D3040" i="11"/>
  <c r="D3039" i="11"/>
  <c r="D3038" i="11"/>
  <c r="D3037" i="11"/>
  <c r="D3036" i="11"/>
  <c r="D3035" i="11"/>
  <c r="D3034" i="11"/>
  <c r="D3033" i="11"/>
  <c r="D3032" i="11"/>
  <c r="D3031" i="11"/>
  <c r="D3030" i="11"/>
  <c r="D3029" i="11"/>
  <c r="D3028" i="11"/>
  <c r="D3027" i="11"/>
  <c r="D3026" i="11"/>
  <c r="D3025" i="11"/>
  <c r="D3024" i="11"/>
  <c r="D3023" i="11"/>
  <c r="D3022" i="11"/>
  <c r="D3021" i="11"/>
  <c r="D3020" i="11"/>
  <c r="D3019" i="11"/>
  <c r="D3018" i="11"/>
  <c r="D3017" i="11"/>
  <c r="D3016" i="11"/>
  <c r="D3015" i="11"/>
  <c r="D3014" i="11"/>
  <c r="D3013" i="11"/>
  <c r="D3012" i="11"/>
  <c r="D3011" i="11"/>
  <c r="D3010" i="11"/>
  <c r="D3009" i="11"/>
  <c r="D3008" i="11"/>
  <c r="D3007" i="11"/>
  <c r="D3006" i="11"/>
  <c r="D3005" i="11"/>
  <c r="D3004" i="11"/>
  <c r="D3003" i="11"/>
  <c r="D3002" i="11"/>
  <c r="D3001" i="11"/>
  <c r="D3000" i="11"/>
  <c r="D2999" i="11"/>
  <c r="D2998" i="11"/>
  <c r="D2997" i="11"/>
  <c r="D2996" i="11"/>
  <c r="D2995" i="11"/>
  <c r="D2994" i="11"/>
  <c r="D2993" i="11"/>
  <c r="D2992" i="11"/>
  <c r="D2991" i="11"/>
  <c r="D2990" i="11"/>
  <c r="D2989" i="11"/>
  <c r="D2988" i="11"/>
  <c r="D2987" i="11"/>
  <c r="D2986" i="11"/>
  <c r="D2985" i="11"/>
  <c r="D2984" i="11"/>
  <c r="D2983" i="11"/>
  <c r="D2982" i="11"/>
  <c r="D2981" i="11"/>
  <c r="D2980" i="11"/>
  <c r="D2979" i="11"/>
  <c r="D2978" i="11"/>
  <c r="D2977" i="11"/>
  <c r="D2976" i="11"/>
  <c r="D2975" i="11"/>
  <c r="D2974" i="11"/>
  <c r="D2973" i="11"/>
  <c r="D2972" i="11"/>
  <c r="D2971" i="11"/>
  <c r="D2970" i="11"/>
  <c r="D2969" i="11"/>
  <c r="D2968" i="11"/>
  <c r="D2967" i="11"/>
  <c r="D2966" i="11"/>
  <c r="D2965" i="11"/>
  <c r="D2964" i="11"/>
  <c r="D2963" i="11"/>
  <c r="D2962" i="11"/>
  <c r="D2961" i="11"/>
  <c r="D2960" i="11"/>
  <c r="D2959" i="11"/>
  <c r="D2958" i="11"/>
  <c r="D2957" i="11"/>
  <c r="D2956" i="11"/>
  <c r="D2955" i="11"/>
  <c r="D2954" i="11"/>
  <c r="D2953" i="11"/>
  <c r="D2952" i="11"/>
  <c r="D2951" i="11"/>
  <c r="D2950" i="11"/>
  <c r="D2949" i="11"/>
  <c r="D2948" i="11"/>
  <c r="D2947" i="11"/>
  <c r="D2946" i="11"/>
  <c r="D2945" i="11"/>
  <c r="D2944" i="11"/>
  <c r="D2943" i="11"/>
  <c r="D2942" i="11"/>
  <c r="D2941" i="11"/>
  <c r="D2940" i="11"/>
  <c r="D2939" i="11"/>
  <c r="D2938" i="11"/>
  <c r="D2937" i="11"/>
  <c r="D2936" i="11"/>
  <c r="D2935" i="11"/>
  <c r="D2934" i="11"/>
  <c r="D2933" i="11"/>
  <c r="D2932" i="11"/>
  <c r="D2931" i="11"/>
  <c r="D2930" i="11"/>
  <c r="D2929" i="11"/>
  <c r="D2928" i="11"/>
  <c r="D2927" i="11"/>
  <c r="D2926" i="11"/>
  <c r="D2925" i="11"/>
  <c r="D2924" i="11"/>
  <c r="D2923" i="11"/>
  <c r="D2922" i="11"/>
  <c r="D2921" i="11"/>
  <c r="D2920" i="11"/>
  <c r="D2919" i="11"/>
  <c r="D2918" i="11"/>
  <c r="D2917" i="11"/>
  <c r="D2916" i="11"/>
  <c r="D2915" i="11"/>
  <c r="D2914" i="11"/>
  <c r="D2913" i="11"/>
  <c r="D2912" i="11"/>
  <c r="D2911" i="11"/>
  <c r="D2910" i="11"/>
  <c r="D2909" i="11"/>
  <c r="D2908" i="11"/>
  <c r="D2907" i="11"/>
  <c r="D2906" i="11"/>
  <c r="D2905" i="11"/>
  <c r="D2904" i="11"/>
  <c r="D2903" i="11"/>
  <c r="D2902" i="11"/>
  <c r="D2901" i="11"/>
  <c r="D2900" i="11"/>
  <c r="D2899" i="11"/>
  <c r="D2898" i="11"/>
  <c r="D2897" i="11"/>
  <c r="D2896" i="11"/>
  <c r="D2895" i="11"/>
  <c r="D2894" i="11"/>
  <c r="D2893" i="11"/>
  <c r="D2892" i="11"/>
  <c r="D2891" i="11"/>
  <c r="D2890" i="11"/>
  <c r="D2889" i="11"/>
  <c r="D2888" i="11"/>
  <c r="D2887" i="11"/>
  <c r="D2886" i="11"/>
  <c r="D2885" i="11"/>
  <c r="D2884" i="11"/>
  <c r="D2883" i="11"/>
  <c r="D2882" i="11"/>
  <c r="D2881" i="11"/>
  <c r="D2880" i="11"/>
  <c r="D2879" i="11"/>
  <c r="D2878" i="11"/>
  <c r="D2877" i="11"/>
  <c r="D2876" i="11"/>
  <c r="D2875" i="11"/>
  <c r="D2874" i="11"/>
  <c r="D2873" i="11"/>
  <c r="D2872" i="11"/>
  <c r="D2871" i="11"/>
  <c r="D2870" i="11"/>
  <c r="D2869" i="11"/>
  <c r="D2868" i="11"/>
  <c r="D2867" i="11"/>
  <c r="D2866" i="11"/>
  <c r="D2865" i="11"/>
  <c r="D2864" i="11"/>
  <c r="D2863" i="11"/>
  <c r="D2862" i="11"/>
  <c r="D2861" i="11"/>
  <c r="D2860" i="11"/>
  <c r="D2859" i="11"/>
  <c r="D2858" i="11"/>
  <c r="D2857" i="11"/>
  <c r="D2856" i="11"/>
  <c r="D2855" i="11"/>
  <c r="D2854" i="11"/>
  <c r="D2853" i="11"/>
  <c r="D2852" i="11"/>
  <c r="D2851" i="11"/>
  <c r="D2850" i="11"/>
  <c r="D2849" i="11"/>
  <c r="D2848" i="11"/>
  <c r="D2847" i="11"/>
  <c r="D2846" i="11"/>
  <c r="D2845" i="11"/>
  <c r="D2844" i="11"/>
  <c r="D2843" i="11"/>
  <c r="D2842" i="11"/>
  <c r="D2841" i="11"/>
  <c r="D2840" i="11"/>
  <c r="D2839" i="11"/>
  <c r="D2838" i="11"/>
  <c r="D2837" i="11"/>
  <c r="D2836" i="11"/>
  <c r="D2835" i="11"/>
  <c r="D2834" i="11"/>
  <c r="D2833" i="11"/>
  <c r="D2832" i="11"/>
  <c r="D2831" i="11"/>
  <c r="D2830" i="11"/>
  <c r="D2829" i="11"/>
  <c r="D2828" i="11"/>
  <c r="D2827" i="11"/>
  <c r="D2826" i="11"/>
  <c r="D2825" i="11"/>
  <c r="D2824" i="11"/>
  <c r="D2823" i="11"/>
  <c r="D2822" i="11"/>
  <c r="D2821" i="11"/>
  <c r="D2820" i="11"/>
  <c r="D2819" i="11"/>
  <c r="D2818" i="11"/>
  <c r="D2817" i="11"/>
  <c r="D2816" i="11"/>
  <c r="D2815" i="11"/>
  <c r="D2814" i="11"/>
  <c r="D2813" i="11"/>
  <c r="D2812" i="11"/>
  <c r="D2811" i="11"/>
  <c r="D2810" i="11"/>
  <c r="D2809" i="11"/>
  <c r="D2808" i="11"/>
  <c r="D2807" i="11"/>
  <c r="D2806" i="11"/>
  <c r="D2805" i="11"/>
  <c r="D2804" i="11"/>
  <c r="D2803" i="11"/>
  <c r="D2802" i="11"/>
  <c r="D2801" i="11"/>
  <c r="D2800" i="11"/>
  <c r="D2799" i="11"/>
  <c r="D2798" i="11"/>
  <c r="D2797" i="11"/>
  <c r="D2796" i="11"/>
  <c r="D2795" i="11"/>
  <c r="D2794" i="11"/>
  <c r="D2793" i="11"/>
  <c r="D2792" i="11"/>
  <c r="D2791" i="11"/>
  <c r="D2790" i="11"/>
  <c r="D2789" i="11"/>
  <c r="D2788" i="11"/>
  <c r="D2787" i="11"/>
  <c r="D2786" i="11"/>
  <c r="D2785" i="11"/>
  <c r="D2784" i="11"/>
  <c r="D2783" i="11"/>
  <c r="D2782" i="11"/>
  <c r="D2781" i="11"/>
  <c r="D2780" i="11"/>
  <c r="D2779" i="11"/>
  <c r="D2778" i="11"/>
  <c r="D2777" i="11"/>
  <c r="D2776" i="11"/>
  <c r="D2775" i="11"/>
  <c r="D2774" i="11"/>
  <c r="D2773" i="11"/>
  <c r="D2772" i="11"/>
  <c r="D2771" i="11"/>
  <c r="D2770" i="11"/>
  <c r="D2769" i="11"/>
  <c r="D2768" i="11"/>
  <c r="D2767" i="11"/>
  <c r="D2766" i="11"/>
  <c r="D2765" i="11"/>
  <c r="D2764" i="11"/>
  <c r="D2763" i="11"/>
  <c r="D2762" i="11"/>
  <c r="D2761" i="11"/>
  <c r="D2760" i="11"/>
  <c r="D2759" i="11"/>
  <c r="D2758" i="11"/>
  <c r="D2757" i="11"/>
  <c r="D2756" i="11"/>
  <c r="D2755" i="11"/>
  <c r="D2754" i="11"/>
  <c r="D2753" i="11"/>
  <c r="D2752" i="11"/>
  <c r="D2751" i="11"/>
  <c r="D2750" i="11"/>
  <c r="D2749" i="11"/>
  <c r="D2748" i="11"/>
  <c r="D2747" i="11"/>
  <c r="D2746" i="11"/>
  <c r="D2745" i="11"/>
  <c r="D2744" i="11"/>
  <c r="D2743" i="11"/>
  <c r="D2742" i="11"/>
  <c r="D2741" i="11"/>
  <c r="D2740" i="11"/>
  <c r="D2739" i="11"/>
  <c r="D2738" i="11"/>
  <c r="D2737" i="11"/>
  <c r="D2736" i="11"/>
  <c r="D2735" i="11"/>
  <c r="D2734" i="11"/>
  <c r="D2733" i="11"/>
  <c r="D2732" i="11"/>
  <c r="D2731" i="11"/>
  <c r="D2730" i="11"/>
  <c r="D2729" i="11"/>
  <c r="D2728" i="11"/>
  <c r="D2727" i="11"/>
  <c r="D2726" i="11"/>
  <c r="D2725" i="11"/>
  <c r="D2724" i="11"/>
  <c r="D2723" i="11"/>
  <c r="D2722" i="11"/>
  <c r="D2721" i="11"/>
  <c r="D2720" i="11"/>
  <c r="D2719" i="11"/>
  <c r="D2718" i="11"/>
  <c r="D2717" i="11"/>
  <c r="D2716" i="11"/>
  <c r="D2715" i="11"/>
  <c r="D2714" i="11"/>
  <c r="D2713" i="11"/>
  <c r="D2712" i="11"/>
  <c r="D2711" i="11"/>
  <c r="D2710" i="11"/>
  <c r="D2709" i="11"/>
  <c r="D2708" i="11"/>
  <c r="D2707" i="11"/>
  <c r="D2706" i="11"/>
  <c r="D2705" i="11"/>
  <c r="D2704" i="11"/>
  <c r="D2703" i="11"/>
  <c r="D2702" i="11"/>
  <c r="D2701" i="11"/>
  <c r="D2700" i="11"/>
  <c r="D2699" i="11"/>
  <c r="D2698" i="11"/>
  <c r="D2697" i="11"/>
  <c r="D2696" i="11"/>
  <c r="D2695" i="11"/>
  <c r="D2694" i="11"/>
  <c r="D2693" i="11"/>
  <c r="D2692" i="11"/>
  <c r="D2691" i="11"/>
  <c r="D2690" i="11"/>
  <c r="D2689" i="11"/>
  <c r="D2688" i="11"/>
  <c r="D2687" i="11"/>
  <c r="D2686" i="11"/>
  <c r="D2685" i="11"/>
  <c r="D2684" i="11"/>
  <c r="D2683" i="11"/>
  <c r="D2682" i="11"/>
  <c r="D2681" i="11"/>
  <c r="D2680" i="11"/>
  <c r="D2679" i="11"/>
  <c r="D2678" i="11"/>
  <c r="D2677" i="11"/>
  <c r="D2676" i="11"/>
  <c r="D2675" i="11"/>
  <c r="D2674" i="11"/>
  <c r="D2673" i="11"/>
  <c r="D2672" i="11"/>
  <c r="D2671" i="11"/>
  <c r="D2670" i="11"/>
  <c r="D2669" i="11"/>
  <c r="D2668" i="11"/>
  <c r="D2667" i="11"/>
  <c r="D2666" i="11"/>
  <c r="D2665" i="11"/>
  <c r="D2664" i="11"/>
  <c r="D2663" i="11"/>
  <c r="D2662" i="11"/>
  <c r="D2661" i="11"/>
  <c r="D2660" i="11"/>
  <c r="D2659" i="11"/>
  <c r="D2658" i="11"/>
  <c r="D2657" i="11"/>
  <c r="D2656" i="11"/>
  <c r="D2655" i="11"/>
  <c r="D2654" i="11"/>
  <c r="D2653" i="11"/>
  <c r="D2652" i="11"/>
  <c r="D2651" i="11"/>
  <c r="D2650" i="11"/>
  <c r="D2649" i="11"/>
  <c r="D2648" i="11"/>
  <c r="D2647" i="11"/>
  <c r="D2646" i="11"/>
  <c r="D2645" i="11"/>
  <c r="D2644" i="11"/>
  <c r="D2643" i="11"/>
  <c r="D2642" i="11"/>
  <c r="D2641" i="11"/>
  <c r="D2640" i="11"/>
  <c r="D2639" i="11"/>
  <c r="D2638" i="11"/>
  <c r="D2637" i="11"/>
  <c r="D2636" i="11"/>
  <c r="D2635" i="11"/>
  <c r="D2634" i="11"/>
  <c r="D2633" i="11"/>
  <c r="D2632" i="11"/>
  <c r="D2631" i="11"/>
  <c r="D2630" i="11"/>
  <c r="D2629" i="11"/>
  <c r="D2628" i="11"/>
  <c r="D2627" i="11"/>
  <c r="D2626" i="11"/>
  <c r="D2625" i="11"/>
  <c r="D2624" i="11"/>
  <c r="D2623" i="11"/>
  <c r="D2622" i="11"/>
  <c r="D2621" i="11"/>
  <c r="D2620" i="11"/>
  <c r="D2619" i="11"/>
  <c r="D2618" i="11"/>
  <c r="D2617" i="11"/>
  <c r="D2616" i="11"/>
  <c r="D2615" i="11"/>
  <c r="D2614" i="11"/>
  <c r="D2613" i="11"/>
  <c r="D2612" i="11"/>
  <c r="D2611" i="11"/>
  <c r="D2610" i="11"/>
  <c r="D2609" i="11"/>
  <c r="D2608" i="11"/>
  <c r="D2607" i="11"/>
  <c r="D2606" i="11"/>
  <c r="D2605" i="11"/>
  <c r="D2604" i="11"/>
  <c r="D2603" i="11"/>
  <c r="D2602" i="11"/>
  <c r="D2601" i="11"/>
  <c r="D2600" i="11"/>
  <c r="D2599" i="11"/>
  <c r="D2598" i="11"/>
  <c r="D2597" i="11"/>
  <c r="D2596" i="11"/>
  <c r="D2595" i="11"/>
  <c r="D2594" i="11"/>
  <c r="D2593" i="11"/>
  <c r="D2592" i="11"/>
  <c r="D2591" i="11"/>
  <c r="D2590" i="11"/>
  <c r="D2589" i="11"/>
  <c r="D2588" i="11"/>
  <c r="D2587" i="11"/>
  <c r="D2586" i="11"/>
  <c r="D2585" i="11"/>
  <c r="D2584" i="11"/>
  <c r="D2583" i="11"/>
  <c r="D2582" i="11"/>
  <c r="D2581" i="11"/>
  <c r="D2580" i="11"/>
  <c r="D2579" i="11"/>
  <c r="D2578" i="11"/>
  <c r="D2577" i="11"/>
  <c r="D2576" i="11"/>
  <c r="D2575" i="11"/>
  <c r="D2574" i="11"/>
  <c r="D2573" i="11"/>
  <c r="D2572" i="11"/>
  <c r="D2571" i="11"/>
  <c r="D2570" i="11"/>
  <c r="D2569" i="11"/>
  <c r="D2568" i="11"/>
  <c r="D2567" i="11"/>
  <c r="D2566" i="11"/>
  <c r="D2565" i="11"/>
  <c r="D2564" i="11"/>
  <c r="D2563" i="11"/>
  <c r="D2562" i="11"/>
  <c r="D2561" i="11"/>
  <c r="D2560" i="11"/>
  <c r="D2559" i="11"/>
  <c r="D2558" i="11"/>
  <c r="D2557" i="11"/>
  <c r="D2556" i="11"/>
  <c r="D2555" i="11"/>
  <c r="D2554" i="11"/>
  <c r="D2553" i="11"/>
  <c r="D2552" i="11"/>
  <c r="D2551" i="11"/>
  <c r="D2550" i="11"/>
  <c r="D2549" i="11"/>
  <c r="D2548" i="11"/>
  <c r="D2547" i="11"/>
  <c r="D2546" i="11"/>
  <c r="D2545" i="11"/>
  <c r="D2544" i="11"/>
  <c r="D2543" i="11"/>
  <c r="D2542" i="11"/>
  <c r="D2541" i="11"/>
  <c r="D2540" i="11"/>
  <c r="D2539" i="11"/>
  <c r="D2538" i="11"/>
  <c r="D2537" i="11"/>
  <c r="D2536" i="11"/>
  <c r="D2535" i="11"/>
  <c r="D2534" i="11"/>
  <c r="D2533" i="11"/>
  <c r="D2532" i="11"/>
  <c r="D2531" i="11"/>
  <c r="D2530" i="11"/>
  <c r="D2529" i="11"/>
  <c r="D2528" i="11"/>
  <c r="D2527" i="11"/>
  <c r="D2526" i="11"/>
  <c r="D2525" i="11"/>
  <c r="D2524" i="11"/>
  <c r="D2523" i="11"/>
  <c r="D2522" i="11"/>
  <c r="D2521" i="11"/>
  <c r="D2520" i="11"/>
  <c r="D2519" i="11"/>
  <c r="D2518" i="11"/>
  <c r="D2517" i="11"/>
  <c r="D2516" i="11"/>
  <c r="D2515" i="11"/>
  <c r="D2514" i="11"/>
  <c r="D2513" i="11"/>
  <c r="D2512" i="11"/>
  <c r="D2511" i="11"/>
  <c r="D2510" i="11"/>
  <c r="D2509" i="11"/>
  <c r="D2508" i="11"/>
  <c r="D2507" i="11"/>
  <c r="D2506" i="11"/>
  <c r="D2505" i="11"/>
  <c r="D2504" i="11"/>
  <c r="D2503" i="11"/>
  <c r="D2502" i="11"/>
  <c r="D2501" i="11"/>
  <c r="D2500" i="11"/>
  <c r="D2499" i="11"/>
  <c r="D2498" i="11"/>
  <c r="D2497" i="11"/>
  <c r="D2496" i="11"/>
  <c r="D2495" i="11"/>
  <c r="D2494" i="11"/>
  <c r="D2493" i="11"/>
  <c r="D2492" i="11"/>
  <c r="D2491" i="11"/>
  <c r="D2490" i="11"/>
  <c r="D2489" i="11"/>
  <c r="D2488" i="11"/>
  <c r="D2487" i="11"/>
  <c r="D2486" i="11"/>
  <c r="D2485" i="11"/>
  <c r="D2484" i="11"/>
  <c r="D2483" i="11"/>
  <c r="D2482" i="11"/>
  <c r="D2481" i="11"/>
  <c r="D2480" i="11"/>
  <c r="D2479" i="11"/>
  <c r="D2478" i="11"/>
  <c r="D2477" i="11"/>
  <c r="D2476" i="11"/>
  <c r="D2475" i="11"/>
  <c r="D2474" i="11"/>
  <c r="D2473" i="11"/>
  <c r="D2472" i="11"/>
  <c r="D2471" i="11"/>
  <c r="D2470" i="11"/>
  <c r="D2469" i="11"/>
  <c r="D2468" i="11"/>
  <c r="D2467" i="11"/>
  <c r="D2466" i="11"/>
  <c r="D2465" i="11"/>
  <c r="D2464" i="11"/>
  <c r="D2463" i="11"/>
  <c r="D2462" i="11"/>
  <c r="D2461" i="11"/>
  <c r="D2460" i="11"/>
  <c r="D2459" i="11"/>
  <c r="D2458" i="11"/>
  <c r="D2457" i="11"/>
  <c r="D2456" i="11"/>
  <c r="D2455" i="11"/>
  <c r="D2454" i="11"/>
  <c r="D2453" i="11"/>
  <c r="D2452" i="11"/>
  <c r="D2451" i="11"/>
  <c r="D2450" i="11"/>
  <c r="D2449" i="11"/>
  <c r="D2448" i="11"/>
  <c r="D2447" i="11"/>
  <c r="D2446" i="11"/>
  <c r="D2445" i="11"/>
  <c r="D2444" i="11"/>
  <c r="D2443" i="11"/>
  <c r="D2442" i="11"/>
  <c r="D2441" i="11"/>
  <c r="D2440" i="11"/>
  <c r="D2439" i="11"/>
  <c r="D2438" i="11"/>
  <c r="D2437" i="11"/>
  <c r="D2436" i="11"/>
  <c r="D2435" i="11"/>
  <c r="D2434" i="11"/>
  <c r="D2433" i="11"/>
  <c r="D2432" i="11"/>
  <c r="D2431" i="11"/>
  <c r="D2430" i="11"/>
  <c r="D2429" i="11"/>
  <c r="D2428" i="11"/>
  <c r="D2427" i="11"/>
  <c r="D2426" i="11"/>
  <c r="D2425" i="11"/>
  <c r="D2424" i="11"/>
  <c r="D2423" i="11"/>
  <c r="D2422" i="11"/>
  <c r="D2421" i="11"/>
  <c r="D2420" i="11"/>
  <c r="D2419" i="11"/>
  <c r="D2418" i="11"/>
  <c r="D2417" i="11"/>
  <c r="D2416" i="11"/>
  <c r="D2415" i="11"/>
  <c r="D2414" i="11"/>
  <c r="D2413" i="11"/>
  <c r="D2412" i="11"/>
  <c r="D2411" i="11"/>
  <c r="D2410" i="11"/>
  <c r="D2409" i="11"/>
  <c r="D2408" i="11"/>
  <c r="D2407" i="11"/>
  <c r="D2406" i="11"/>
  <c r="D2405" i="11"/>
  <c r="D2404" i="11"/>
  <c r="D2403" i="11"/>
  <c r="D2402" i="11"/>
  <c r="D2401" i="11"/>
  <c r="D2400" i="11"/>
  <c r="D2399" i="11"/>
  <c r="D2398" i="11"/>
  <c r="D2397" i="11"/>
  <c r="D2396" i="11"/>
  <c r="D2395" i="11"/>
  <c r="D2394" i="11"/>
  <c r="D2393" i="11"/>
  <c r="D2392" i="11"/>
  <c r="D2391" i="11"/>
  <c r="D2390" i="11"/>
  <c r="D2389" i="11"/>
  <c r="D2388" i="11"/>
  <c r="D2387" i="11"/>
  <c r="D2386" i="11"/>
  <c r="D2385" i="11"/>
  <c r="D2384" i="11"/>
  <c r="D2383" i="11"/>
  <c r="D2382" i="11"/>
  <c r="D2381" i="11"/>
  <c r="D2380" i="11"/>
  <c r="D2379" i="11"/>
  <c r="D2378" i="11"/>
  <c r="D2377" i="11"/>
  <c r="D2376" i="11"/>
  <c r="D2375" i="11"/>
  <c r="D2374" i="11"/>
  <c r="D2373" i="11"/>
  <c r="D2372" i="11"/>
  <c r="D2371" i="11"/>
  <c r="D2370" i="11"/>
  <c r="D2369" i="11"/>
  <c r="D2368" i="11"/>
  <c r="D2367" i="11"/>
  <c r="D2366" i="11"/>
  <c r="D2365" i="11"/>
  <c r="D2364" i="11"/>
  <c r="D2363" i="11"/>
  <c r="D2362" i="11"/>
  <c r="D2361" i="11"/>
  <c r="D2360" i="11"/>
  <c r="D2359" i="11"/>
  <c r="D2358" i="11"/>
  <c r="D2357" i="11"/>
  <c r="D2356" i="11"/>
  <c r="D2355" i="11"/>
  <c r="D2354" i="11"/>
  <c r="D2353" i="11"/>
  <c r="D2352" i="11"/>
  <c r="D2351" i="11"/>
  <c r="D2350" i="11"/>
  <c r="D2349" i="11"/>
  <c r="D2348" i="11"/>
  <c r="D2347" i="11"/>
  <c r="D2346" i="11"/>
  <c r="D2345" i="11"/>
  <c r="D2344" i="11"/>
  <c r="D2343" i="11"/>
  <c r="D2342" i="11"/>
  <c r="D2341" i="11"/>
  <c r="D2340" i="11"/>
  <c r="D2339" i="11"/>
  <c r="D2338" i="11"/>
  <c r="D2337" i="11"/>
  <c r="D2336" i="11"/>
  <c r="D2335" i="11"/>
  <c r="D2334" i="11"/>
  <c r="D2333" i="11"/>
  <c r="D2332" i="11"/>
  <c r="D2331" i="11"/>
  <c r="D2330" i="11"/>
  <c r="D2329" i="11"/>
  <c r="D2328" i="11"/>
  <c r="D2327" i="11"/>
  <c r="D2326" i="11"/>
  <c r="D2325" i="11"/>
  <c r="D2324" i="11"/>
  <c r="D2323" i="11"/>
  <c r="D2322" i="11"/>
  <c r="D2321" i="11"/>
  <c r="D2320" i="11"/>
  <c r="D2319" i="11"/>
  <c r="D2318" i="11"/>
  <c r="D2317" i="11"/>
  <c r="D2316" i="11"/>
  <c r="D2315" i="11"/>
  <c r="D2314" i="11"/>
  <c r="D2313" i="11"/>
  <c r="D2312" i="11"/>
  <c r="D2311" i="11"/>
  <c r="D2310" i="11"/>
  <c r="D2309" i="11"/>
  <c r="D2308" i="11"/>
  <c r="D2307" i="11"/>
  <c r="D2306" i="11"/>
  <c r="D2305" i="11"/>
  <c r="D2304" i="11"/>
  <c r="D2303" i="11"/>
  <c r="D2302" i="11"/>
  <c r="D2301" i="11"/>
  <c r="D2300" i="11"/>
  <c r="D2299" i="11"/>
  <c r="D2298" i="11"/>
  <c r="D2297" i="11"/>
  <c r="D2296" i="11"/>
  <c r="D2295" i="11"/>
  <c r="D2294" i="11"/>
  <c r="D2293" i="11"/>
  <c r="D2292" i="11"/>
  <c r="D2291" i="11"/>
  <c r="D2290" i="11"/>
  <c r="D2289" i="11"/>
  <c r="D2288" i="11"/>
  <c r="D2287" i="11"/>
  <c r="D2286" i="11"/>
  <c r="D2285" i="11"/>
  <c r="D2284" i="11"/>
  <c r="D2283" i="11"/>
  <c r="D2282" i="11"/>
  <c r="D2281" i="11"/>
  <c r="D2280" i="11"/>
  <c r="D2279" i="11"/>
  <c r="D2278" i="11"/>
  <c r="D2277" i="11"/>
  <c r="D2276" i="11"/>
  <c r="D2275" i="11"/>
  <c r="D2274" i="11"/>
  <c r="D2273" i="11"/>
  <c r="D2272" i="11"/>
  <c r="D2271" i="11"/>
  <c r="D2270" i="11"/>
  <c r="D2269" i="11"/>
  <c r="D2268" i="11"/>
  <c r="D2267" i="11"/>
  <c r="D2266" i="11"/>
  <c r="D2265" i="11"/>
  <c r="D2264" i="11"/>
  <c r="D2263" i="11"/>
  <c r="D2262" i="11"/>
  <c r="D2261" i="11"/>
  <c r="D2260" i="11"/>
  <c r="D2259" i="11"/>
  <c r="D2258" i="11"/>
  <c r="D2257" i="11"/>
  <c r="D2256" i="11"/>
  <c r="D2255" i="11"/>
  <c r="D2254" i="11"/>
  <c r="D2253" i="11"/>
  <c r="D2252" i="11"/>
  <c r="D2251" i="11"/>
  <c r="D2250" i="11"/>
  <c r="D2249" i="11"/>
  <c r="D2248" i="11"/>
  <c r="D2247" i="11"/>
  <c r="D2246" i="11"/>
  <c r="D2245" i="11"/>
  <c r="D2244" i="11"/>
  <c r="D2243" i="11"/>
  <c r="D2242" i="11"/>
  <c r="D2241" i="11"/>
  <c r="D2240" i="11"/>
  <c r="D2239" i="11"/>
  <c r="D2238" i="11"/>
  <c r="D2237" i="11"/>
  <c r="D2236" i="11"/>
  <c r="D2235" i="11"/>
  <c r="D2234" i="11"/>
  <c r="D2233" i="11"/>
  <c r="D2232" i="11"/>
  <c r="D2231" i="11"/>
  <c r="D2230" i="11"/>
  <c r="D2229" i="11"/>
  <c r="D2228" i="11"/>
  <c r="D2227" i="11"/>
  <c r="D2226" i="11"/>
  <c r="D2225" i="11"/>
  <c r="D2224" i="11"/>
  <c r="D2223" i="11"/>
  <c r="D2222" i="11"/>
  <c r="D2221" i="11"/>
  <c r="D2220" i="11"/>
  <c r="D2219" i="11"/>
  <c r="D2218" i="11"/>
  <c r="D2217" i="11"/>
  <c r="D2216" i="11"/>
  <c r="D2215" i="11"/>
  <c r="D2214" i="11"/>
  <c r="D2213" i="11"/>
  <c r="D2212" i="11"/>
  <c r="D2211" i="11"/>
  <c r="D2210" i="11"/>
  <c r="D2209" i="11"/>
  <c r="D2208" i="11"/>
  <c r="D2207" i="11"/>
  <c r="D2206" i="11"/>
  <c r="D2205" i="11"/>
  <c r="D2204" i="11"/>
  <c r="D2203" i="11"/>
  <c r="D2202" i="11"/>
  <c r="D2201" i="11"/>
  <c r="D2200" i="11"/>
  <c r="D2199" i="11"/>
  <c r="D2198" i="11"/>
  <c r="D2197" i="11"/>
  <c r="D2196" i="11"/>
  <c r="D2195" i="11"/>
  <c r="D2194" i="11"/>
  <c r="D2193" i="11"/>
  <c r="D2192" i="11"/>
  <c r="D2191" i="11"/>
  <c r="D2190" i="11"/>
  <c r="D2189" i="11"/>
  <c r="D2188" i="11"/>
  <c r="D2187" i="11"/>
  <c r="D2186" i="11"/>
  <c r="D2185" i="11"/>
  <c r="D2184" i="11"/>
  <c r="D2183" i="11"/>
  <c r="D2182" i="11"/>
  <c r="D2181" i="11"/>
  <c r="D2180" i="11"/>
  <c r="D2179" i="11"/>
  <c r="D2178" i="11"/>
  <c r="D2177" i="11"/>
  <c r="D2176" i="11"/>
  <c r="D2175" i="11"/>
  <c r="D2174" i="11"/>
  <c r="D2173" i="11"/>
  <c r="D2172" i="11"/>
  <c r="D2171" i="11"/>
  <c r="D2170" i="11"/>
  <c r="D2169" i="11"/>
  <c r="D2168" i="11"/>
  <c r="D2167" i="11"/>
  <c r="D2166" i="11"/>
  <c r="D2165" i="11"/>
  <c r="D2164" i="11"/>
  <c r="D2163" i="11"/>
  <c r="D2162" i="11"/>
  <c r="D2161" i="11"/>
  <c r="D2160" i="11"/>
  <c r="D2159" i="11"/>
  <c r="D2158" i="11"/>
  <c r="D2157" i="11"/>
  <c r="D2156" i="11"/>
  <c r="D2155" i="11"/>
  <c r="D2154" i="11"/>
  <c r="D2153" i="11"/>
  <c r="D2152" i="11"/>
  <c r="D2151" i="11"/>
  <c r="D2150" i="11"/>
  <c r="D2149" i="11"/>
  <c r="D2148" i="11"/>
  <c r="D2147" i="11"/>
  <c r="D2146" i="11"/>
  <c r="D2145" i="11"/>
  <c r="D2144" i="11"/>
  <c r="D2143" i="11"/>
  <c r="D2142" i="11"/>
  <c r="D2141" i="11"/>
  <c r="D2140" i="11"/>
  <c r="D2139" i="11"/>
  <c r="D2138" i="11"/>
  <c r="D2137" i="11"/>
  <c r="D2136" i="11"/>
  <c r="D2135" i="11"/>
  <c r="D2134" i="11"/>
  <c r="D2133" i="11"/>
  <c r="D2132" i="11"/>
  <c r="D2131" i="11"/>
  <c r="D2130" i="11"/>
  <c r="D2129" i="11"/>
  <c r="D2128" i="11"/>
  <c r="D2127" i="11"/>
  <c r="D2126" i="11"/>
  <c r="D2125" i="11"/>
  <c r="D2124" i="11"/>
  <c r="D2123" i="11"/>
  <c r="D2122" i="11"/>
  <c r="D2121" i="11"/>
  <c r="D2120" i="11"/>
  <c r="D2119" i="11"/>
  <c r="D2118" i="11"/>
  <c r="D2117" i="11"/>
  <c r="D2116" i="11"/>
  <c r="D2115" i="11"/>
  <c r="D2114" i="11"/>
  <c r="D2113" i="11"/>
  <c r="D2112" i="11"/>
  <c r="D2111" i="11"/>
  <c r="D2110" i="11"/>
  <c r="D2109" i="11"/>
  <c r="D2108" i="11"/>
  <c r="D2107" i="11"/>
  <c r="D2106" i="11"/>
  <c r="D2105" i="11"/>
  <c r="D2104" i="11"/>
  <c r="D2103" i="11"/>
  <c r="D2102" i="11"/>
  <c r="D2101" i="11"/>
  <c r="D2100" i="11"/>
  <c r="D2099" i="11"/>
  <c r="D2098" i="11"/>
  <c r="D2097" i="11"/>
  <c r="D2096" i="11"/>
  <c r="D2095" i="11"/>
  <c r="D2094" i="11"/>
  <c r="D2093" i="11"/>
  <c r="D2092" i="11"/>
  <c r="D2091" i="11"/>
  <c r="D2090" i="11"/>
  <c r="D2089" i="11"/>
  <c r="D2088" i="11"/>
  <c r="D2087" i="11"/>
  <c r="D2086" i="11"/>
  <c r="D2085" i="11"/>
  <c r="D2084" i="11"/>
  <c r="D2083" i="11"/>
  <c r="D2082" i="11"/>
  <c r="D2081" i="11"/>
  <c r="D2080" i="11"/>
  <c r="D2079" i="11"/>
  <c r="D2078" i="11"/>
  <c r="D2077" i="11"/>
  <c r="D2076" i="11"/>
  <c r="D2075" i="11"/>
  <c r="D2074" i="11"/>
  <c r="D2073" i="11"/>
  <c r="D2072" i="11"/>
  <c r="D2071" i="11"/>
  <c r="D2070" i="11"/>
  <c r="D2069" i="11"/>
  <c r="D2068" i="11"/>
  <c r="D2067" i="11"/>
  <c r="D2066" i="11"/>
  <c r="D2065" i="11"/>
  <c r="D2064" i="11"/>
  <c r="D2063" i="11"/>
  <c r="D2062" i="11"/>
  <c r="D2061" i="11"/>
  <c r="D2060" i="11"/>
  <c r="D2059" i="11"/>
  <c r="D2058" i="11"/>
  <c r="D2057" i="11"/>
  <c r="D2056" i="11"/>
  <c r="D2055" i="11"/>
  <c r="D2054" i="11"/>
  <c r="D2053" i="11"/>
  <c r="D2052" i="11"/>
  <c r="D2051" i="11"/>
  <c r="D2050" i="11"/>
  <c r="D2049" i="11"/>
  <c r="D2048" i="11"/>
  <c r="D2047" i="11"/>
  <c r="D2046" i="11"/>
  <c r="D2045" i="11"/>
  <c r="D2044" i="11"/>
  <c r="D2043" i="11"/>
  <c r="D2042" i="11"/>
  <c r="D2041" i="11"/>
  <c r="D2040" i="11"/>
  <c r="D2039" i="11"/>
  <c r="D2038" i="11"/>
  <c r="D2037" i="11"/>
  <c r="D2036" i="11"/>
  <c r="D2035" i="11"/>
  <c r="D2034" i="11"/>
  <c r="D2033" i="11"/>
  <c r="D2032" i="11"/>
  <c r="D2031" i="11"/>
  <c r="D2030" i="11"/>
  <c r="D2029" i="11"/>
  <c r="D2028" i="11"/>
  <c r="D2027" i="11"/>
  <c r="D2026" i="11"/>
  <c r="D2025" i="11"/>
  <c r="D2024" i="11"/>
  <c r="D2023" i="11"/>
  <c r="D2022" i="11"/>
  <c r="D2021" i="11"/>
  <c r="D2020" i="11"/>
  <c r="D2019" i="11"/>
  <c r="D2018" i="11"/>
  <c r="D2017" i="11"/>
  <c r="D2016" i="11"/>
  <c r="D2015" i="11"/>
  <c r="D2014" i="11"/>
  <c r="D2013" i="11"/>
  <c r="D2012" i="11"/>
  <c r="D2011" i="11"/>
  <c r="D2010" i="11"/>
  <c r="D2009" i="11"/>
  <c r="D2008" i="11"/>
  <c r="D2007" i="11"/>
  <c r="D2006" i="11"/>
  <c r="D2005" i="11"/>
  <c r="D2004" i="11"/>
  <c r="D2003" i="11"/>
  <c r="D2002" i="11"/>
  <c r="D2001" i="11"/>
  <c r="D2000" i="11"/>
  <c r="D1999" i="11"/>
  <c r="D1998" i="11"/>
  <c r="D1997" i="11"/>
  <c r="D1996" i="11"/>
  <c r="D1995" i="11"/>
  <c r="D1994" i="11"/>
  <c r="D1993" i="11"/>
  <c r="D1992" i="11"/>
  <c r="D1991" i="11"/>
  <c r="D1990" i="11"/>
  <c r="D1989" i="11"/>
  <c r="D1988" i="11"/>
  <c r="D1987" i="11"/>
  <c r="D1986" i="11"/>
  <c r="D1985" i="11"/>
  <c r="D1984" i="11"/>
  <c r="D1983" i="11"/>
  <c r="D1982" i="11"/>
  <c r="D1981" i="11"/>
  <c r="D1980" i="11"/>
  <c r="D1979" i="11"/>
  <c r="D1978" i="11"/>
  <c r="D1977" i="11"/>
  <c r="D1976" i="11"/>
  <c r="D1975" i="11"/>
  <c r="D1974" i="11"/>
  <c r="D1973" i="11"/>
  <c r="D1972" i="11"/>
  <c r="D1971" i="11"/>
  <c r="D1970" i="11"/>
  <c r="D1969" i="11"/>
  <c r="D1968" i="11"/>
  <c r="D1967" i="11"/>
  <c r="D1966" i="11"/>
  <c r="D1965" i="11"/>
  <c r="D1964" i="11"/>
  <c r="D1963" i="11"/>
  <c r="D1962" i="11"/>
  <c r="D1961" i="11"/>
  <c r="D1960" i="11"/>
  <c r="D1959" i="11"/>
  <c r="D1958" i="11"/>
  <c r="D1957" i="11"/>
  <c r="D1956" i="11"/>
  <c r="D1955" i="11"/>
  <c r="D1954" i="11"/>
  <c r="D1953" i="11"/>
  <c r="D1952" i="11"/>
  <c r="D1951" i="11"/>
  <c r="D1950" i="11"/>
  <c r="D1949" i="11"/>
  <c r="D1948" i="11"/>
  <c r="D1947" i="11"/>
  <c r="D1946" i="11"/>
  <c r="D1945" i="11"/>
  <c r="D1944" i="11"/>
  <c r="D1943" i="11"/>
  <c r="D1942" i="11"/>
  <c r="D1941" i="11"/>
  <c r="D1940" i="11"/>
  <c r="D1939" i="11"/>
  <c r="D1938" i="11"/>
  <c r="D1937" i="11"/>
  <c r="D1936" i="11"/>
  <c r="D1935" i="11"/>
  <c r="D1934" i="11"/>
  <c r="D1933" i="11"/>
  <c r="D1932" i="11"/>
  <c r="D1931" i="11"/>
  <c r="D1930" i="11"/>
  <c r="D1929" i="11"/>
  <c r="D1928" i="11"/>
  <c r="D1927" i="11"/>
  <c r="D1926" i="11"/>
  <c r="D1925" i="11"/>
  <c r="D1924" i="11"/>
  <c r="D1923" i="11"/>
  <c r="D1922" i="11"/>
  <c r="D1921" i="11"/>
  <c r="D1920" i="11"/>
  <c r="D1919" i="11"/>
  <c r="D1918" i="11"/>
  <c r="D1917" i="11"/>
  <c r="D1916" i="11"/>
  <c r="D1915" i="11"/>
  <c r="D1914" i="11"/>
  <c r="D1913" i="11"/>
  <c r="D1912" i="11"/>
  <c r="D1911" i="11"/>
  <c r="D1910" i="11"/>
  <c r="D1909" i="11"/>
  <c r="D1908" i="11"/>
  <c r="D1907" i="11"/>
  <c r="D1906" i="11"/>
  <c r="D1905" i="11"/>
  <c r="D1904" i="11"/>
  <c r="D1903" i="11"/>
  <c r="D1902" i="11"/>
  <c r="D1901" i="11"/>
  <c r="D1900" i="11"/>
  <c r="D1899" i="11"/>
  <c r="D1898" i="11"/>
  <c r="D1897" i="11"/>
  <c r="D1896" i="11"/>
  <c r="D1895" i="11"/>
  <c r="D1894" i="11"/>
  <c r="D1893" i="11"/>
  <c r="D1892" i="11"/>
  <c r="D1891" i="11"/>
  <c r="D1890" i="11"/>
  <c r="D1889" i="11"/>
  <c r="D1888" i="11"/>
  <c r="D1887" i="11"/>
  <c r="D1886" i="11"/>
  <c r="D1885" i="11"/>
  <c r="D1884" i="11"/>
  <c r="D1883" i="11"/>
  <c r="D1882" i="11"/>
  <c r="D1881" i="11"/>
  <c r="D1880" i="11"/>
  <c r="D1879" i="11"/>
  <c r="D1878" i="11"/>
  <c r="D1877" i="11"/>
  <c r="D1876" i="11"/>
  <c r="D1875" i="11"/>
  <c r="D1874" i="11"/>
  <c r="D1873" i="11"/>
  <c r="D1872" i="11"/>
  <c r="D1871" i="11"/>
  <c r="D1870" i="11"/>
  <c r="D1869" i="11"/>
  <c r="D1868" i="11"/>
  <c r="D1867" i="11"/>
  <c r="D1866" i="11"/>
  <c r="D1865" i="11"/>
  <c r="D1864" i="11"/>
  <c r="D1863" i="11"/>
  <c r="D1862" i="11"/>
  <c r="D1861" i="11"/>
  <c r="D1860" i="11"/>
  <c r="D1859" i="11"/>
  <c r="D1858" i="11"/>
  <c r="D1857" i="11"/>
  <c r="D1856" i="11"/>
  <c r="D1855" i="11"/>
  <c r="D1854" i="11"/>
  <c r="D1853" i="11"/>
  <c r="D1852" i="11"/>
  <c r="D1851" i="11"/>
  <c r="D1850" i="11"/>
  <c r="D1849" i="11"/>
  <c r="D1848" i="11"/>
  <c r="D1847" i="11"/>
  <c r="D1846" i="11"/>
  <c r="D1845" i="11"/>
  <c r="D1844" i="11"/>
  <c r="D1843" i="11"/>
  <c r="D1842" i="11"/>
  <c r="D1841" i="11"/>
  <c r="D1840" i="11"/>
  <c r="D1839" i="11"/>
  <c r="D1838" i="11"/>
  <c r="D1837" i="11"/>
  <c r="D1836" i="11"/>
  <c r="D1835" i="11"/>
  <c r="D1834" i="11"/>
  <c r="D1833" i="11"/>
  <c r="D1832" i="11"/>
  <c r="D1831" i="11"/>
  <c r="D1830" i="11"/>
  <c r="D1829" i="11"/>
  <c r="D1828" i="11"/>
  <c r="D1827" i="11"/>
  <c r="D1826" i="11"/>
  <c r="D1825" i="11"/>
  <c r="D1824" i="11"/>
  <c r="D1823" i="11"/>
  <c r="D1822" i="11"/>
  <c r="D1821" i="11"/>
  <c r="D1820" i="11"/>
  <c r="D1819" i="11"/>
  <c r="D1818" i="11"/>
  <c r="D1817" i="11"/>
  <c r="D1816" i="11"/>
  <c r="D1815" i="11"/>
  <c r="D1814" i="11"/>
  <c r="D1813" i="11"/>
  <c r="D1812" i="11"/>
  <c r="D1811" i="11"/>
  <c r="D1810" i="11"/>
  <c r="D1809" i="11"/>
  <c r="D1808" i="11"/>
  <c r="D1807" i="11"/>
  <c r="D1806" i="11"/>
  <c r="D1805" i="11"/>
  <c r="D1804" i="11"/>
  <c r="D1803" i="11"/>
  <c r="D1802" i="11"/>
  <c r="D1801" i="11"/>
  <c r="D1800" i="11"/>
  <c r="D1799" i="11"/>
  <c r="D1798" i="11"/>
  <c r="D1797" i="11"/>
  <c r="D1796" i="11"/>
  <c r="D1795" i="11"/>
  <c r="D1794" i="11"/>
  <c r="D1793" i="11"/>
  <c r="D1792" i="11"/>
  <c r="D1791" i="11"/>
  <c r="D1790" i="11"/>
  <c r="D1789" i="11"/>
  <c r="D1788" i="11"/>
  <c r="D1787" i="11"/>
  <c r="D1786" i="11"/>
  <c r="D1785" i="11"/>
  <c r="D1784" i="11"/>
  <c r="D1783" i="11"/>
  <c r="D1782" i="11"/>
  <c r="D1781" i="11"/>
  <c r="D1780" i="11"/>
  <c r="D1779" i="11"/>
  <c r="D1778" i="11"/>
  <c r="D1777" i="11"/>
  <c r="D1776" i="11"/>
  <c r="D1775" i="11"/>
  <c r="D1774" i="11"/>
  <c r="D1773" i="11"/>
  <c r="D1772" i="11"/>
  <c r="D1771" i="11"/>
  <c r="D1770" i="11"/>
  <c r="D1769" i="11"/>
  <c r="D1768" i="11"/>
  <c r="D1767" i="11"/>
  <c r="D1766" i="11"/>
  <c r="D1765" i="11"/>
  <c r="D1764" i="11"/>
  <c r="D1763" i="11"/>
  <c r="D1762" i="11"/>
  <c r="D1761" i="11"/>
  <c r="D1760" i="11"/>
  <c r="D1759" i="11"/>
  <c r="D1758" i="11"/>
  <c r="D1757" i="11"/>
  <c r="D1756" i="11"/>
  <c r="D1755" i="11"/>
  <c r="D1754" i="11"/>
  <c r="D1753" i="11"/>
  <c r="D1752" i="11"/>
  <c r="D1751" i="11"/>
  <c r="D1750" i="11"/>
  <c r="D1749" i="11"/>
  <c r="D1748" i="11"/>
  <c r="D1747" i="11"/>
  <c r="D1746" i="11"/>
  <c r="D1745" i="11"/>
  <c r="D1744" i="11"/>
  <c r="D1743" i="11"/>
  <c r="D1742" i="11"/>
  <c r="D1741" i="11"/>
  <c r="D1740" i="11"/>
  <c r="D1739" i="11"/>
  <c r="D1738" i="11"/>
  <c r="D1737" i="11"/>
  <c r="D1736" i="11"/>
  <c r="D1735" i="11"/>
  <c r="D1734" i="11"/>
  <c r="D1733" i="11"/>
  <c r="D1732" i="11"/>
  <c r="D1731" i="11"/>
  <c r="D1730" i="11"/>
  <c r="D1729" i="11"/>
  <c r="D1728" i="11"/>
  <c r="D1727" i="11"/>
  <c r="D1726" i="11"/>
  <c r="D1725" i="11"/>
  <c r="D1724" i="11"/>
  <c r="D1723" i="11"/>
  <c r="D1722" i="11"/>
  <c r="D1721" i="11"/>
  <c r="D1720" i="11"/>
  <c r="D1719" i="11"/>
  <c r="D1718" i="11"/>
  <c r="D1717" i="11"/>
  <c r="D1716" i="11"/>
  <c r="D1715" i="11"/>
  <c r="D1714" i="11"/>
  <c r="D1713" i="11"/>
  <c r="D1712" i="11"/>
  <c r="D1711" i="11"/>
  <c r="D1710" i="11"/>
  <c r="D1709" i="11"/>
  <c r="D1708" i="11"/>
  <c r="D1707" i="11"/>
  <c r="D1706" i="11"/>
  <c r="D1705" i="11"/>
  <c r="D1704" i="11"/>
  <c r="D1703" i="11"/>
  <c r="D1702" i="11"/>
  <c r="D1701" i="11"/>
  <c r="D1700" i="11"/>
  <c r="D1699" i="11"/>
  <c r="D1698" i="11"/>
  <c r="D1697" i="11"/>
  <c r="D1696" i="11"/>
  <c r="D1695" i="11"/>
  <c r="D1694" i="11"/>
  <c r="D1693" i="11"/>
  <c r="D1692" i="11"/>
  <c r="D1691" i="11"/>
  <c r="D1690" i="11"/>
  <c r="D1689" i="11"/>
  <c r="D1688" i="11"/>
  <c r="D1687" i="11"/>
  <c r="D1686" i="11"/>
  <c r="D1685" i="11"/>
  <c r="D1684" i="11"/>
  <c r="D1683" i="11"/>
  <c r="D1682" i="11"/>
  <c r="D1681" i="11"/>
  <c r="D1680" i="11"/>
  <c r="D1679" i="11"/>
  <c r="D1678" i="11"/>
  <c r="D1677" i="11"/>
  <c r="D1676" i="11"/>
  <c r="D1675" i="11"/>
  <c r="D1674" i="11"/>
  <c r="D1673" i="11"/>
  <c r="D1672" i="11"/>
  <c r="D1671" i="11"/>
  <c r="D1670" i="11"/>
  <c r="D1669" i="11"/>
  <c r="D1668" i="11"/>
  <c r="D1667" i="11"/>
  <c r="D1666" i="11"/>
  <c r="D1665" i="11"/>
  <c r="D1664" i="11"/>
  <c r="D1663" i="11"/>
  <c r="D1662" i="11"/>
  <c r="D1661" i="11"/>
  <c r="D1660" i="11"/>
  <c r="D1659" i="11"/>
  <c r="D1658" i="11"/>
  <c r="D1657" i="11"/>
  <c r="D1656" i="11"/>
  <c r="D1655" i="11"/>
  <c r="D1654" i="11"/>
  <c r="D1653" i="11"/>
  <c r="D1652" i="11"/>
  <c r="D1651" i="11"/>
  <c r="D1650" i="11"/>
  <c r="D1649" i="11"/>
  <c r="D1648" i="11"/>
  <c r="D1647" i="11"/>
  <c r="D1646" i="11"/>
  <c r="D1645" i="11"/>
  <c r="D1644" i="11"/>
  <c r="D1643" i="11"/>
  <c r="D1642" i="11"/>
  <c r="D1641" i="11"/>
  <c r="D1640" i="11"/>
  <c r="D1639" i="11"/>
  <c r="D1638" i="11"/>
  <c r="D1637" i="11"/>
  <c r="D1636" i="11"/>
  <c r="D1635" i="11"/>
  <c r="D1634" i="11"/>
  <c r="D1633" i="11"/>
  <c r="D1632" i="11"/>
  <c r="D1631" i="11"/>
  <c r="D1630" i="11"/>
  <c r="D1629" i="11"/>
  <c r="D1628" i="11"/>
  <c r="D1627" i="11"/>
  <c r="D1626" i="11"/>
  <c r="D1625" i="11"/>
  <c r="D1624" i="11"/>
  <c r="D1623" i="11"/>
  <c r="D1622" i="11"/>
  <c r="D1621" i="11"/>
  <c r="D1620" i="11"/>
  <c r="D1619" i="11"/>
  <c r="D1618" i="11"/>
  <c r="D1617" i="11"/>
  <c r="D1616" i="11"/>
  <c r="D1615" i="11"/>
  <c r="D1614" i="11"/>
  <c r="D1613" i="11"/>
  <c r="D1612" i="11"/>
  <c r="D1611" i="11"/>
  <c r="D1610" i="11"/>
  <c r="D1609" i="11"/>
  <c r="D1608" i="11"/>
  <c r="D1607" i="11"/>
  <c r="D1606" i="11"/>
  <c r="D1605" i="11"/>
  <c r="D1604" i="11"/>
  <c r="D1603" i="11"/>
  <c r="D1602" i="11"/>
  <c r="D1601" i="11"/>
  <c r="D1600" i="11"/>
  <c r="D1599" i="11"/>
  <c r="D1598" i="11"/>
  <c r="D1597" i="11"/>
  <c r="D1596" i="11"/>
  <c r="D1595" i="11"/>
  <c r="D1594" i="11"/>
  <c r="D1593" i="11"/>
  <c r="D1592" i="11"/>
  <c r="D1591" i="11"/>
  <c r="D1590" i="11"/>
  <c r="D1589" i="11"/>
  <c r="D1588" i="11"/>
  <c r="D1587" i="11"/>
  <c r="D1586" i="11"/>
  <c r="D1585" i="11"/>
  <c r="D1584" i="11"/>
  <c r="D1583" i="11"/>
  <c r="D1582" i="11"/>
  <c r="D1581" i="11"/>
  <c r="D1580" i="11"/>
  <c r="D1579" i="11"/>
  <c r="D1578" i="11"/>
  <c r="D1577" i="11"/>
  <c r="D1576" i="11"/>
  <c r="D1575" i="11"/>
  <c r="D1574" i="11"/>
  <c r="D1573" i="11"/>
  <c r="D1572" i="11"/>
  <c r="D1571" i="11"/>
  <c r="D1570" i="11"/>
  <c r="D1569" i="11"/>
  <c r="D1568" i="11"/>
  <c r="D1567" i="11"/>
  <c r="D1566" i="11"/>
  <c r="D1565" i="11"/>
  <c r="D1564" i="11"/>
  <c r="D1563" i="11"/>
  <c r="D1562" i="11"/>
  <c r="D1561" i="11"/>
  <c r="D1560" i="11"/>
  <c r="D1559" i="11"/>
  <c r="D1558" i="11"/>
  <c r="D1557" i="11"/>
  <c r="D1556" i="11"/>
  <c r="D1555" i="11"/>
  <c r="D1554" i="11"/>
  <c r="D1553" i="11"/>
  <c r="D1552" i="11"/>
  <c r="D1551" i="11"/>
  <c r="D1550" i="11"/>
  <c r="D1549" i="11"/>
  <c r="D1548" i="11"/>
  <c r="D1547" i="11"/>
  <c r="D1546" i="11"/>
  <c r="D1545" i="11"/>
  <c r="D1544" i="11"/>
  <c r="D1543" i="11"/>
  <c r="D1542" i="11"/>
  <c r="D1541" i="11"/>
  <c r="D1540" i="11"/>
  <c r="D1539" i="11"/>
  <c r="D1538" i="11"/>
  <c r="D1537" i="11"/>
  <c r="D1536" i="11"/>
  <c r="D1535" i="11"/>
  <c r="D1534" i="11"/>
  <c r="D1533" i="11"/>
  <c r="D1532" i="11"/>
  <c r="D1531" i="11"/>
  <c r="D1530" i="11"/>
  <c r="D1529" i="11"/>
  <c r="D1528" i="11"/>
  <c r="D1527" i="11"/>
  <c r="D1526" i="11"/>
  <c r="D1525" i="11"/>
  <c r="D1524" i="11"/>
  <c r="D1523" i="11"/>
  <c r="D1522" i="11"/>
  <c r="D1521" i="11"/>
  <c r="D1520" i="11"/>
  <c r="D1519" i="11"/>
  <c r="D1518" i="11"/>
  <c r="D1517" i="11"/>
  <c r="D1516" i="11"/>
  <c r="D1515" i="11"/>
  <c r="D1514" i="11"/>
  <c r="D1513" i="11"/>
  <c r="D1512" i="11"/>
  <c r="D1511" i="11"/>
  <c r="D1510" i="11"/>
  <c r="D1509" i="11"/>
  <c r="D1508" i="11"/>
  <c r="D1507" i="11"/>
  <c r="D1506" i="11"/>
  <c r="D1505" i="11"/>
  <c r="D1504" i="11"/>
  <c r="D1503" i="11"/>
  <c r="D1502" i="11"/>
  <c r="D1501" i="11"/>
  <c r="D1500" i="11"/>
  <c r="D1499" i="11"/>
  <c r="D1498" i="11"/>
  <c r="D1497" i="11"/>
  <c r="D1496" i="11"/>
  <c r="D1495" i="11"/>
  <c r="D1494" i="11"/>
  <c r="D1493" i="11"/>
  <c r="D1492" i="11"/>
  <c r="D1491" i="11"/>
  <c r="D1490" i="11"/>
  <c r="D1489" i="11"/>
  <c r="D1488" i="11"/>
  <c r="D1487" i="11"/>
  <c r="D1486" i="11"/>
  <c r="D1485" i="11"/>
  <c r="D1484" i="11"/>
  <c r="D1483" i="11"/>
  <c r="D1482" i="11"/>
  <c r="D1481" i="11"/>
  <c r="D1480" i="11"/>
  <c r="D1479" i="11"/>
  <c r="D1478" i="11"/>
  <c r="D1477" i="11"/>
  <c r="D1476" i="11"/>
  <c r="D1475" i="11"/>
  <c r="D1474" i="11"/>
  <c r="D1473" i="11"/>
  <c r="D1472" i="11"/>
  <c r="D1471" i="11"/>
  <c r="D1470" i="11"/>
  <c r="D1469" i="11"/>
  <c r="D1468" i="11"/>
  <c r="D1467" i="11"/>
  <c r="D1466" i="11"/>
  <c r="D1465" i="11"/>
  <c r="D1464" i="11"/>
  <c r="D1463" i="11"/>
  <c r="D1462" i="11"/>
  <c r="D1461" i="11"/>
  <c r="D1460" i="11"/>
  <c r="D1459" i="11"/>
  <c r="D1458" i="11"/>
  <c r="D1457" i="11"/>
  <c r="D1456" i="11"/>
  <c r="D1455" i="11"/>
  <c r="D1454" i="11"/>
  <c r="D1453" i="11"/>
  <c r="D1452" i="11"/>
  <c r="D1451" i="11"/>
  <c r="D1450" i="11"/>
  <c r="D1449" i="11"/>
  <c r="D1448" i="11"/>
  <c r="D1447" i="11"/>
  <c r="D1446" i="11"/>
  <c r="D1445" i="11"/>
  <c r="D1444" i="11"/>
  <c r="D1443" i="11"/>
  <c r="D1442" i="11"/>
  <c r="D1441" i="11"/>
  <c r="D1440" i="11"/>
  <c r="D1439" i="11"/>
  <c r="D1438" i="11"/>
  <c r="D1437" i="11"/>
  <c r="D1436" i="11"/>
  <c r="D1435" i="11"/>
  <c r="D1434" i="11"/>
  <c r="D1433" i="11"/>
  <c r="D1432" i="11"/>
  <c r="D1431" i="11"/>
  <c r="D1430" i="11"/>
  <c r="D1429" i="11"/>
  <c r="D1428" i="11"/>
  <c r="D1427" i="11"/>
  <c r="D1426" i="11"/>
  <c r="D1425" i="11"/>
  <c r="D1424" i="11"/>
  <c r="D1423" i="11"/>
  <c r="D1422" i="11"/>
  <c r="D1421" i="11"/>
  <c r="D1420" i="11"/>
  <c r="D1419" i="11"/>
  <c r="D1418" i="11"/>
  <c r="D1417" i="11"/>
  <c r="D1416" i="11"/>
  <c r="D1415" i="11"/>
  <c r="D1414" i="11"/>
  <c r="D1413" i="11"/>
  <c r="D1412" i="11"/>
  <c r="D1411" i="11"/>
  <c r="D1410" i="11"/>
  <c r="D1409" i="11"/>
  <c r="D1408" i="11"/>
  <c r="D1407" i="11"/>
  <c r="D1406" i="11"/>
  <c r="D1405" i="11"/>
  <c r="D1404" i="11"/>
  <c r="D1403" i="11"/>
  <c r="D1402" i="11"/>
  <c r="D1401" i="11"/>
  <c r="D1400" i="11"/>
  <c r="D1399" i="11"/>
  <c r="D1398" i="11"/>
  <c r="D1397" i="11"/>
  <c r="D1396" i="11"/>
  <c r="D1395" i="11"/>
  <c r="D1394" i="11"/>
  <c r="D1393" i="11"/>
  <c r="D1392" i="11"/>
  <c r="D1391" i="11"/>
  <c r="D1390" i="11"/>
  <c r="D1389" i="11"/>
  <c r="D1388" i="11"/>
  <c r="D1387" i="11"/>
  <c r="D1386" i="11"/>
  <c r="D1385" i="11"/>
  <c r="D1384" i="11"/>
  <c r="D1383" i="11"/>
  <c r="D1382" i="11"/>
  <c r="D1381" i="11"/>
  <c r="D1380" i="11"/>
  <c r="D1379" i="11"/>
  <c r="D1378" i="11"/>
  <c r="D1377" i="11"/>
  <c r="D1376" i="11"/>
  <c r="D1375" i="11"/>
  <c r="D1374" i="11"/>
  <c r="D1373" i="11"/>
  <c r="D1372" i="11"/>
  <c r="D1371" i="11"/>
  <c r="D1370" i="11"/>
  <c r="D1369" i="11"/>
  <c r="D1368" i="11"/>
  <c r="D1367" i="11"/>
  <c r="D1366" i="11"/>
  <c r="D1365" i="11"/>
  <c r="D1364" i="11"/>
  <c r="D1363" i="11"/>
  <c r="D1362" i="11"/>
  <c r="D1361" i="11"/>
  <c r="D1360" i="11"/>
  <c r="D1359" i="11"/>
  <c r="D1358" i="11"/>
  <c r="D1357" i="11"/>
  <c r="D1356" i="11"/>
  <c r="D1355" i="11"/>
  <c r="D1354" i="11"/>
  <c r="D1353" i="11"/>
  <c r="D1352" i="11"/>
  <c r="D1351" i="11"/>
  <c r="D1350" i="11"/>
  <c r="D1349" i="11"/>
  <c r="D1348" i="11"/>
  <c r="D1347" i="11"/>
  <c r="D1346" i="11"/>
  <c r="D1345" i="11"/>
  <c r="D1344" i="11"/>
  <c r="D1343" i="11"/>
  <c r="D1342" i="11"/>
  <c r="D1341" i="11"/>
  <c r="D1340" i="11"/>
  <c r="D1339" i="11"/>
  <c r="D1338" i="11"/>
  <c r="D1337" i="11"/>
  <c r="D1336" i="11"/>
  <c r="D1335" i="11"/>
  <c r="D1334" i="11"/>
  <c r="D1333" i="11"/>
  <c r="D1332" i="11"/>
  <c r="D1331" i="11"/>
  <c r="D1330" i="11"/>
  <c r="D1329" i="11"/>
  <c r="D1328" i="11"/>
  <c r="D1327" i="11"/>
  <c r="D1326" i="11"/>
  <c r="D1325" i="11"/>
  <c r="D1324" i="11"/>
  <c r="D1323" i="11"/>
  <c r="D1322" i="11"/>
  <c r="D1321" i="11"/>
  <c r="D1320" i="11"/>
  <c r="D1319" i="11"/>
  <c r="D1318" i="11"/>
  <c r="D1317" i="11"/>
  <c r="D1316" i="11"/>
  <c r="D1315" i="11"/>
  <c r="D1314" i="11"/>
  <c r="D1313" i="11"/>
  <c r="D1312" i="11"/>
  <c r="D1311" i="11"/>
  <c r="D1310" i="11"/>
  <c r="D1309" i="11"/>
  <c r="D1308" i="11"/>
  <c r="D1307" i="11"/>
  <c r="D1306" i="11"/>
  <c r="D1305" i="11"/>
  <c r="D1304" i="11"/>
  <c r="D1303" i="11"/>
  <c r="D1302" i="11"/>
  <c r="D1301" i="11"/>
  <c r="D1300" i="11"/>
  <c r="D1299" i="11"/>
  <c r="D1298" i="11"/>
  <c r="D1297" i="11"/>
  <c r="D1296" i="11"/>
  <c r="D1295" i="11"/>
  <c r="D1294" i="11"/>
  <c r="D1293" i="11"/>
  <c r="D1292" i="11"/>
  <c r="D1291" i="11"/>
  <c r="D1290" i="11"/>
  <c r="D1289" i="11"/>
  <c r="D1288" i="11"/>
  <c r="D1287" i="11"/>
  <c r="D1286" i="11"/>
  <c r="D1285" i="11"/>
  <c r="D1284" i="11"/>
  <c r="D1283" i="11"/>
  <c r="D1282" i="11"/>
  <c r="D1281" i="11"/>
  <c r="D1280" i="11"/>
  <c r="D1279" i="11"/>
  <c r="D1278" i="11"/>
  <c r="D1277" i="11"/>
  <c r="D1276" i="11"/>
  <c r="D1275" i="11"/>
  <c r="D1274" i="11"/>
  <c r="D1273" i="11"/>
  <c r="D1272" i="11"/>
  <c r="D1271" i="11"/>
  <c r="D1270" i="11"/>
  <c r="D1269" i="11"/>
  <c r="D1268" i="11"/>
  <c r="D1267" i="11"/>
  <c r="D1266" i="11"/>
  <c r="D1265" i="11"/>
  <c r="D1264" i="11"/>
  <c r="D1263" i="11"/>
  <c r="D1262" i="11"/>
  <c r="D1261" i="11"/>
  <c r="D1260" i="11"/>
  <c r="D1259" i="11"/>
  <c r="D1258" i="11"/>
  <c r="D1257" i="11"/>
  <c r="D1256" i="11"/>
  <c r="D1255" i="11"/>
  <c r="D1254" i="11"/>
  <c r="D1253" i="11"/>
  <c r="D1252" i="11"/>
  <c r="D1251" i="11"/>
  <c r="D1250" i="11"/>
  <c r="D1249" i="11"/>
  <c r="D1248" i="11"/>
  <c r="D1247" i="11"/>
  <c r="D1246" i="11"/>
  <c r="D1245" i="11"/>
  <c r="D1244" i="11"/>
  <c r="D1243" i="11"/>
  <c r="D1242" i="11"/>
  <c r="D1241" i="11"/>
  <c r="D1240" i="11"/>
  <c r="D1239" i="11"/>
  <c r="D1238" i="11"/>
  <c r="D1237" i="11"/>
  <c r="D1236" i="11"/>
  <c r="D1235" i="11"/>
  <c r="D1234" i="11"/>
  <c r="D1233" i="11"/>
  <c r="D1232" i="11"/>
  <c r="D1231" i="11"/>
  <c r="D1230" i="11"/>
  <c r="D1229" i="11"/>
  <c r="D1228" i="11"/>
  <c r="D1227" i="11"/>
  <c r="D1226" i="11"/>
  <c r="D1225" i="11"/>
  <c r="D1224" i="11"/>
  <c r="D1223" i="11"/>
  <c r="D1222" i="11"/>
  <c r="D1221" i="11"/>
  <c r="D1220" i="11"/>
  <c r="D1219" i="11"/>
  <c r="D1218" i="11"/>
  <c r="D1217" i="11"/>
  <c r="D1216" i="11"/>
  <c r="D1215" i="11"/>
  <c r="D1214" i="11"/>
  <c r="D1213" i="11"/>
  <c r="D1212" i="11"/>
  <c r="D1211" i="11"/>
  <c r="D1210" i="11"/>
  <c r="D1209" i="11"/>
  <c r="D1208" i="11"/>
  <c r="D1207" i="11"/>
  <c r="D1206" i="11"/>
  <c r="D1205" i="11"/>
  <c r="D1204" i="11"/>
  <c r="D1203" i="11"/>
  <c r="D1202" i="11"/>
  <c r="D1201" i="11"/>
  <c r="D1200" i="11"/>
  <c r="D1199" i="11"/>
  <c r="D1198" i="11"/>
  <c r="D1197" i="11"/>
  <c r="D1196" i="11"/>
  <c r="D1195" i="11"/>
  <c r="D1194" i="11"/>
  <c r="D1193" i="11"/>
  <c r="D1192" i="11"/>
  <c r="D1191" i="11"/>
  <c r="D1190" i="11"/>
  <c r="D1189" i="11"/>
  <c r="D1188" i="11"/>
  <c r="D1187" i="11"/>
  <c r="D1186" i="11"/>
  <c r="D1185" i="11"/>
  <c r="D1184" i="11"/>
  <c r="D1183" i="11"/>
  <c r="D1182" i="11"/>
  <c r="D1181" i="11"/>
  <c r="D1180" i="11"/>
  <c r="D1179" i="11"/>
  <c r="D1178" i="11"/>
  <c r="D1177" i="11"/>
  <c r="D1176" i="11"/>
  <c r="D1175" i="11"/>
  <c r="D1174" i="11"/>
  <c r="D1173" i="11"/>
  <c r="D1172" i="11"/>
  <c r="D1171" i="11"/>
  <c r="D1170" i="11"/>
  <c r="D1169" i="11"/>
  <c r="D1168" i="11"/>
  <c r="D1167" i="11"/>
  <c r="D1166" i="11"/>
  <c r="D1165" i="11"/>
  <c r="D1164" i="11"/>
  <c r="D1163" i="11"/>
  <c r="D1162" i="11"/>
  <c r="D1161" i="11"/>
  <c r="D1160" i="11"/>
  <c r="D1159" i="11"/>
  <c r="D1158" i="11"/>
  <c r="D1157" i="11"/>
  <c r="D1156" i="11"/>
  <c r="D1155" i="11"/>
  <c r="D1154" i="11"/>
  <c r="D1153" i="11"/>
  <c r="D1152" i="11"/>
  <c r="D1151" i="11"/>
  <c r="D1150" i="11"/>
  <c r="D1149" i="11"/>
  <c r="D1148" i="11"/>
  <c r="D1147" i="11"/>
  <c r="D1146" i="11"/>
  <c r="D1145" i="11"/>
  <c r="D1144" i="11"/>
  <c r="G26" i="13" s="1"/>
  <c r="H26" i="13" s="1"/>
  <c r="D1143" i="11"/>
  <c r="D1142" i="11"/>
  <c r="D1141" i="11"/>
  <c r="D1140" i="11"/>
  <c r="D1139" i="11"/>
  <c r="D1138" i="11"/>
  <c r="D1137" i="11"/>
  <c r="D1136" i="11"/>
  <c r="D1135" i="11"/>
  <c r="D1134" i="11"/>
  <c r="D1133" i="11"/>
  <c r="D1132" i="11"/>
  <c r="D1131" i="11"/>
  <c r="D1130" i="11"/>
  <c r="D1129" i="11"/>
  <c r="D1128" i="11"/>
  <c r="D1127" i="11"/>
  <c r="D1126" i="11"/>
  <c r="D1125" i="11"/>
  <c r="D1124" i="11"/>
  <c r="D1123" i="11"/>
  <c r="D1122" i="11"/>
  <c r="D1121" i="11"/>
  <c r="D1120" i="11"/>
  <c r="D1119" i="11"/>
  <c r="D1118" i="11"/>
  <c r="D1117" i="11"/>
  <c r="D1116" i="11"/>
  <c r="D1115" i="11"/>
  <c r="D1114" i="11"/>
  <c r="D1113" i="11"/>
  <c r="D1112" i="11"/>
  <c r="D1111" i="11"/>
  <c r="D1110" i="11"/>
  <c r="D1109" i="11"/>
  <c r="D1108" i="11"/>
  <c r="D1107" i="11"/>
  <c r="D1106" i="11"/>
  <c r="D1105" i="11"/>
  <c r="D1104" i="11"/>
  <c r="D1103" i="11"/>
  <c r="D1102" i="11"/>
  <c r="D1101" i="11"/>
  <c r="D1100" i="11"/>
  <c r="D1099" i="11"/>
  <c r="D1098" i="11"/>
  <c r="D1097" i="11"/>
  <c r="D1096" i="11"/>
  <c r="D1095" i="11"/>
  <c r="D1094" i="11"/>
  <c r="D1093" i="11"/>
  <c r="D1092" i="11"/>
  <c r="D1091" i="11"/>
  <c r="D1090" i="11"/>
  <c r="D1089" i="11"/>
  <c r="D1088" i="11"/>
  <c r="D1087" i="11"/>
  <c r="D1086" i="11"/>
  <c r="D1085" i="11"/>
  <c r="D1084" i="11"/>
  <c r="D1083" i="11"/>
  <c r="D1082" i="11"/>
  <c r="D1081" i="11"/>
  <c r="D1080" i="11"/>
  <c r="D1079" i="11"/>
  <c r="D1078" i="11"/>
  <c r="D1077" i="11"/>
  <c r="D1076" i="11"/>
  <c r="D1075" i="11"/>
  <c r="D1074" i="11"/>
  <c r="D1073" i="11"/>
  <c r="D1072" i="11"/>
  <c r="D1071" i="11"/>
  <c r="D1070" i="11"/>
  <c r="D1069" i="11"/>
  <c r="D1068" i="11"/>
  <c r="D1067" i="11"/>
  <c r="D1066" i="11"/>
  <c r="D1065" i="11"/>
  <c r="D1064" i="11"/>
  <c r="D1063" i="11"/>
  <c r="D1062" i="11"/>
  <c r="D1061" i="11"/>
  <c r="D1060" i="11"/>
  <c r="D1059" i="11"/>
  <c r="D1058" i="11"/>
  <c r="D1057" i="11"/>
  <c r="D1056" i="11"/>
  <c r="D1055" i="11"/>
  <c r="D1054" i="11"/>
  <c r="D1053" i="11"/>
  <c r="D1052" i="11"/>
  <c r="D1051" i="11"/>
  <c r="D1050" i="11"/>
  <c r="D1049" i="11"/>
  <c r="D1048" i="11"/>
  <c r="D1047" i="11"/>
  <c r="D1046" i="11"/>
  <c r="D1045" i="11"/>
  <c r="D1044" i="11"/>
  <c r="D1043" i="11"/>
  <c r="D1042" i="11"/>
  <c r="D1041" i="11"/>
  <c r="D1040" i="11"/>
  <c r="D1039" i="11"/>
  <c r="D1038" i="11"/>
  <c r="D1037" i="11"/>
  <c r="D1036" i="11"/>
  <c r="D1035" i="11"/>
  <c r="D1034" i="11"/>
  <c r="D1033" i="11"/>
  <c r="D1032" i="11"/>
  <c r="D1031" i="11"/>
  <c r="D1030" i="11"/>
  <c r="D1029" i="11"/>
  <c r="D1028" i="11"/>
  <c r="D1027" i="11"/>
  <c r="D1026" i="11"/>
  <c r="D1025" i="11"/>
  <c r="D1024" i="11"/>
  <c r="D1023" i="11"/>
  <c r="D1022" i="11"/>
  <c r="D1021" i="11"/>
  <c r="D1020" i="11"/>
  <c r="D1019" i="11"/>
  <c r="D1018" i="11"/>
  <c r="D1017" i="11"/>
  <c r="D1016" i="11"/>
  <c r="D1015" i="11"/>
  <c r="D1014" i="11"/>
  <c r="D1013" i="11"/>
  <c r="D1012" i="11"/>
  <c r="D1011" i="11"/>
  <c r="D1010" i="11"/>
  <c r="D1009" i="11"/>
  <c r="D1008" i="11"/>
  <c r="D1007" i="11"/>
  <c r="D1006" i="11"/>
  <c r="D1005" i="11"/>
  <c r="D1004" i="11"/>
  <c r="D1003" i="11"/>
  <c r="D1002" i="11"/>
  <c r="D1001" i="11"/>
  <c r="D1000" i="11"/>
  <c r="D999" i="11"/>
  <c r="D998" i="11"/>
  <c r="D997" i="11"/>
  <c r="D996" i="11"/>
  <c r="D995" i="11"/>
  <c r="D994" i="11"/>
  <c r="D993" i="11"/>
  <c r="D992" i="11"/>
  <c r="D991" i="11"/>
  <c r="D990" i="11"/>
  <c r="D989" i="11"/>
  <c r="D988" i="11"/>
  <c r="D987" i="11"/>
  <c r="D986" i="11"/>
  <c r="D985" i="11"/>
  <c r="D984" i="11"/>
  <c r="D983" i="11"/>
  <c r="D982" i="11"/>
  <c r="D981" i="11"/>
  <c r="D980" i="11"/>
  <c r="D979" i="11"/>
  <c r="D978" i="11"/>
  <c r="D977" i="11"/>
  <c r="D976" i="11"/>
  <c r="D975" i="11"/>
  <c r="D974" i="11"/>
  <c r="D973" i="11"/>
  <c r="D972" i="11"/>
  <c r="D971" i="11"/>
  <c r="D970" i="11"/>
  <c r="D969" i="11"/>
  <c r="D968" i="11"/>
  <c r="D967" i="11"/>
  <c r="D966" i="11"/>
  <c r="D965" i="11"/>
  <c r="D964" i="11"/>
  <c r="D963" i="11"/>
  <c r="D962" i="11"/>
  <c r="D961" i="11"/>
  <c r="D960" i="11"/>
  <c r="D959" i="11"/>
  <c r="D958" i="11"/>
  <c r="D957" i="11"/>
  <c r="D956" i="11"/>
  <c r="D955" i="11"/>
  <c r="D954" i="11"/>
  <c r="D953" i="11"/>
  <c r="D952" i="11"/>
  <c r="D951" i="11"/>
  <c r="D950" i="11"/>
  <c r="D949" i="11"/>
  <c r="D948" i="11"/>
  <c r="D947" i="11"/>
  <c r="D946" i="11"/>
  <c r="D945" i="11"/>
  <c r="D944" i="11"/>
  <c r="D943" i="11"/>
  <c r="D942" i="11"/>
  <c r="D941" i="11"/>
  <c r="D940" i="11"/>
  <c r="D939" i="11"/>
  <c r="D938" i="11"/>
  <c r="D937" i="11"/>
  <c r="D936" i="11"/>
  <c r="D935" i="11"/>
  <c r="D934" i="11"/>
  <c r="D933" i="11"/>
  <c r="D932" i="11"/>
  <c r="D931" i="11"/>
  <c r="D930" i="11"/>
  <c r="D929" i="11"/>
  <c r="D928" i="11"/>
  <c r="D927" i="11"/>
  <c r="D926" i="11"/>
  <c r="D925" i="11"/>
  <c r="D924" i="11"/>
  <c r="D923" i="11"/>
  <c r="D922" i="11"/>
  <c r="D921" i="11"/>
  <c r="D920" i="11"/>
  <c r="D919" i="11"/>
  <c r="D918" i="11"/>
  <c r="D917" i="11"/>
  <c r="D916" i="11"/>
  <c r="D915" i="11"/>
  <c r="D914" i="11"/>
  <c r="D913" i="11"/>
  <c r="D912" i="11"/>
  <c r="D911" i="11"/>
  <c r="D910" i="11"/>
  <c r="D909" i="11"/>
  <c r="D908" i="11"/>
  <c r="D907" i="11"/>
  <c r="D906" i="11"/>
  <c r="D905" i="11"/>
  <c r="D904" i="11"/>
  <c r="D903" i="11"/>
  <c r="D902" i="11"/>
  <c r="D901" i="11"/>
  <c r="D900" i="11"/>
  <c r="D899" i="11"/>
  <c r="D898" i="11"/>
  <c r="D897" i="11"/>
  <c r="D896" i="11"/>
  <c r="D895" i="11"/>
  <c r="D894" i="11"/>
  <c r="D893" i="11"/>
  <c r="D892" i="11"/>
  <c r="D891" i="11"/>
  <c r="D890" i="11"/>
  <c r="D889" i="11"/>
  <c r="D888" i="11"/>
  <c r="D887" i="11"/>
  <c r="D886" i="11"/>
  <c r="D885" i="11"/>
  <c r="D884" i="11"/>
  <c r="D883" i="11"/>
  <c r="D882" i="11"/>
  <c r="D881" i="11"/>
  <c r="D880" i="11"/>
  <c r="D879" i="11"/>
  <c r="D878" i="11"/>
  <c r="D877" i="11"/>
  <c r="D876" i="11"/>
  <c r="D875" i="11"/>
  <c r="D874" i="11"/>
  <c r="D873" i="11"/>
  <c r="D872" i="11"/>
  <c r="D871" i="11"/>
  <c r="D870" i="11"/>
  <c r="D869" i="11"/>
  <c r="D868" i="11"/>
  <c r="D867" i="11"/>
  <c r="D866" i="11"/>
  <c r="D865" i="11"/>
  <c r="D864" i="11"/>
  <c r="D863" i="11"/>
  <c r="D862" i="11"/>
  <c r="D861" i="11"/>
  <c r="D860" i="11"/>
  <c r="D859" i="11"/>
  <c r="D858" i="11"/>
  <c r="D857" i="11"/>
  <c r="D856" i="11"/>
  <c r="D855" i="11"/>
  <c r="D854" i="11"/>
  <c r="D853" i="11"/>
  <c r="D852" i="11"/>
  <c r="D851" i="11"/>
  <c r="D850" i="11"/>
  <c r="D849" i="11"/>
  <c r="D848" i="11"/>
  <c r="D847" i="11"/>
  <c r="D846" i="11"/>
  <c r="D845" i="11"/>
  <c r="D844" i="11"/>
  <c r="D843" i="11"/>
  <c r="D842" i="11"/>
  <c r="D841" i="11"/>
  <c r="D840" i="11"/>
  <c r="D839" i="11"/>
  <c r="D838" i="11"/>
  <c r="D837" i="11"/>
  <c r="D836" i="11"/>
  <c r="D835" i="11"/>
  <c r="D834" i="11"/>
  <c r="D833" i="11"/>
  <c r="D832" i="11"/>
  <c r="D831" i="11"/>
  <c r="D830" i="11"/>
  <c r="D829" i="11"/>
  <c r="D828" i="11"/>
  <c r="D827" i="11"/>
  <c r="D826" i="11"/>
  <c r="D825" i="11"/>
  <c r="D824" i="11"/>
  <c r="D823" i="11"/>
  <c r="D822" i="11"/>
  <c r="D821" i="11"/>
  <c r="D820" i="11"/>
  <c r="D819" i="11"/>
  <c r="D818" i="11"/>
  <c r="D817" i="11"/>
  <c r="D816" i="11"/>
  <c r="D815" i="11"/>
  <c r="D814" i="11"/>
  <c r="D813" i="11"/>
  <c r="D812" i="11"/>
  <c r="D811" i="11"/>
  <c r="D810" i="11"/>
  <c r="D809" i="11"/>
  <c r="D808" i="11"/>
  <c r="D807" i="11"/>
  <c r="D806" i="11"/>
  <c r="D805" i="11"/>
  <c r="D804" i="11"/>
  <c r="D803" i="11"/>
  <c r="D802" i="11"/>
  <c r="D801" i="11"/>
  <c r="D800" i="11"/>
  <c r="D799" i="11"/>
  <c r="D798" i="11"/>
  <c r="D797" i="11"/>
  <c r="D796" i="11"/>
  <c r="D795" i="11"/>
  <c r="D794" i="11"/>
  <c r="D793" i="11"/>
  <c r="D792" i="11"/>
  <c r="D791" i="11"/>
  <c r="D790" i="11"/>
  <c r="D789" i="11"/>
  <c r="D788" i="11"/>
  <c r="D787" i="11"/>
  <c r="D786" i="11"/>
  <c r="D785" i="11"/>
  <c r="D784" i="11"/>
  <c r="D783" i="11"/>
  <c r="D782" i="11"/>
  <c r="D781" i="11"/>
  <c r="D780" i="11"/>
  <c r="D779" i="11"/>
  <c r="D778" i="11"/>
  <c r="D777" i="11"/>
  <c r="D776" i="11"/>
  <c r="D775" i="11"/>
  <c r="D774" i="11"/>
  <c r="D773" i="11"/>
  <c r="D772" i="11"/>
  <c r="D771" i="11"/>
  <c r="D770" i="11"/>
  <c r="D769" i="11"/>
  <c r="D768" i="11"/>
  <c r="D767" i="11"/>
  <c r="D766" i="11"/>
  <c r="D765" i="11"/>
  <c r="D764" i="11"/>
  <c r="D763" i="11"/>
  <c r="D762" i="11"/>
  <c r="D761" i="11"/>
  <c r="D760" i="11"/>
  <c r="D759" i="11"/>
  <c r="D758" i="11"/>
  <c r="D757" i="11"/>
  <c r="D756" i="11"/>
  <c r="D755"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9" i="11"/>
  <c r="D718" i="11"/>
  <c r="D717"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81" i="11"/>
  <c r="D680"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B8" i="1"/>
  <c r="F13" i="1"/>
  <c r="E14" i="1"/>
  <c r="F14" i="1" s="1"/>
  <c r="I11" i="6"/>
  <c r="G3" i="18"/>
  <c r="F3" i="15"/>
  <c r="G3" i="17"/>
  <c r="K3" i="16"/>
  <c r="G3" i="14"/>
  <c r="G3" i="13"/>
  <c r="G5" i="8"/>
  <c r="K5" i="8"/>
  <c r="C5" i="10"/>
  <c r="C19" i="10"/>
  <c r="D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G16" i="14" s="1"/>
  <c r="H16" i="14" s="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05" i="11"/>
  <c r="D406" i="11"/>
  <c r="D407" i="11"/>
  <c r="D408" i="11"/>
  <c r="D409" i="11"/>
  <c r="D410" i="11"/>
  <c r="D411" i="11"/>
  <c r="D412" i="11"/>
  <c r="D413" i="11"/>
  <c r="D414" i="11"/>
  <c r="D415" i="11"/>
  <c r="D416" i="11"/>
  <c r="D417" i="11"/>
  <c r="D418" i="11"/>
  <c r="D419" i="11"/>
  <c r="D420" i="11"/>
  <c r="D421" i="11"/>
  <c r="D422" i="11"/>
  <c r="D423" i="11"/>
  <c r="D424" i="11"/>
  <c r="D425" i="11"/>
  <c r="D426" i="11"/>
  <c r="D427" i="11"/>
  <c r="D428" i="11"/>
  <c r="D429" i="11"/>
  <c r="D430" i="11"/>
  <c r="D431" i="11"/>
  <c r="D432" i="11"/>
  <c r="D433" i="11"/>
  <c r="D434" i="11"/>
  <c r="D435" i="11"/>
  <c r="D436" i="11"/>
  <c r="D437" i="11"/>
  <c r="D438" i="11"/>
  <c r="D439" i="11"/>
  <c r="D440" i="11"/>
  <c r="D441" i="11"/>
  <c r="D442" i="11"/>
  <c r="D443" i="11"/>
  <c r="D444" i="11"/>
  <c r="D445" i="11"/>
  <c r="D446" i="11"/>
  <c r="D447" i="11"/>
  <c r="D448" i="11"/>
  <c r="D449" i="11"/>
  <c r="D450" i="11"/>
  <c r="D451" i="11"/>
  <c r="D452" i="11"/>
  <c r="D453" i="11"/>
  <c r="D454" i="11"/>
  <c r="D455" i="11"/>
  <c r="D456" i="11"/>
  <c r="D457" i="11"/>
  <c r="D458" i="11"/>
  <c r="D459" i="11"/>
  <c r="D460" i="11"/>
  <c r="D461" i="11"/>
  <c r="D462" i="11"/>
  <c r="D463" i="11"/>
  <c r="D464" i="11"/>
  <c r="D465" i="11"/>
  <c r="D466" i="11"/>
  <c r="D467" i="11"/>
  <c r="D468" i="11"/>
  <c r="D469" i="11"/>
  <c r="D470" i="11"/>
  <c r="D471" i="11"/>
  <c r="D472" i="11"/>
  <c r="D473" i="11"/>
  <c r="D474" i="11"/>
  <c r="D475" i="11"/>
  <c r="D476" i="11"/>
  <c r="D477" i="11"/>
  <c r="D478" i="11"/>
  <c r="D479" i="11"/>
  <c r="D480" i="11"/>
  <c r="D481" i="11"/>
  <c r="D482" i="11"/>
  <c r="D483" i="11"/>
  <c r="D484" i="11"/>
  <c r="D485" i="11"/>
  <c r="D486" i="11"/>
  <c r="D487" i="11"/>
  <c r="D488" i="11"/>
  <c r="D489" i="11"/>
  <c r="D490" i="11"/>
  <c r="D491" i="11"/>
  <c r="D492" i="11"/>
  <c r="D493" i="11"/>
  <c r="D494" i="11"/>
  <c r="D495" i="11"/>
  <c r="D496" i="11"/>
  <c r="D497" i="11"/>
  <c r="D498" i="11"/>
  <c r="D499" i="11"/>
  <c r="D500" i="11"/>
  <c r="D501" i="11"/>
  <c r="D502" i="11"/>
  <c r="D503" i="11"/>
  <c r="D504" i="11"/>
  <c r="D505" i="11"/>
  <c r="D506" i="11"/>
  <c r="D507" i="11"/>
  <c r="D508" i="11"/>
  <c r="D509" i="11"/>
  <c r="D510" i="11"/>
  <c r="D511" i="11"/>
  <c r="D512" i="11"/>
  <c r="D513" i="11"/>
  <c r="D514" i="11"/>
  <c r="D515" i="11"/>
  <c r="D516" i="11"/>
  <c r="D517" i="11"/>
  <c r="D518" i="11"/>
  <c r="D519" i="11"/>
  <c r="D520" i="11"/>
  <c r="D521" i="11"/>
  <c r="D522" i="11"/>
  <c r="D523" i="11"/>
  <c r="D524" i="11"/>
  <c r="D525" i="11"/>
  <c r="D526" i="11"/>
  <c r="D527" i="11"/>
  <c r="D528" i="11"/>
  <c r="D529" i="11"/>
  <c r="D530" i="11"/>
  <c r="D531" i="11"/>
  <c r="D532" i="11"/>
  <c r="D533" i="11"/>
  <c r="D534" i="11"/>
  <c r="D535" i="11"/>
  <c r="D536" i="11"/>
  <c r="D537" i="11"/>
  <c r="D538" i="11"/>
  <c r="D539" i="11"/>
  <c r="D540" i="11"/>
  <c r="D541" i="11"/>
  <c r="D542" i="11"/>
  <c r="D543" i="11"/>
  <c r="D544" i="11"/>
  <c r="D545" i="11"/>
  <c r="D546" i="11"/>
  <c r="D547" i="11"/>
  <c r="D548" i="11"/>
  <c r="D549" i="11"/>
  <c r="D550" i="11"/>
  <c r="D551" i="11"/>
  <c r="D552" i="11"/>
  <c r="D553" i="11"/>
  <c r="D554" i="11"/>
  <c r="D555" i="11"/>
  <c r="D556" i="11"/>
  <c r="D557" i="11"/>
  <c r="D558" i="11"/>
  <c r="G21" i="18"/>
  <c r="H21" i="18" s="1"/>
  <c r="G16" i="17"/>
  <c r="H16" i="17" s="1"/>
  <c r="G23" i="18"/>
  <c r="H23" i="18" s="1"/>
  <c r="G20" i="17"/>
  <c r="H20" i="17" s="1"/>
  <c r="K42" i="16"/>
  <c r="K40" i="16"/>
  <c r="L40" i="16" s="1"/>
  <c r="K38" i="16"/>
  <c r="K36" i="16"/>
  <c r="L36" i="16" s="1"/>
  <c r="K34" i="16"/>
  <c r="K22" i="16"/>
  <c r="K20" i="16"/>
  <c r="K18" i="16"/>
  <c r="K16" i="16"/>
  <c r="K14" i="16"/>
  <c r="K41" i="16"/>
  <c r="K39" i="16"/>
  <c r="K37" i="16"/>
  <c r="K35" i="16"/>
  <c r="K33" i="16"/>
  <c r="K23" i="16"/>
  <c r="L23" i="16" s="1"/>
  <c r="K21" i="16"/>
  <c r="K19" i="16"/>
  <c r="L19" i="16" s="1"/>
  <c r="K17" i="16"/>
  <c r="K15" i="16"/>
  <c r="L15" i="16" s="1"/>
  <c r="E6418" i="12"/>
  <c r="E6417" i="12"/>
  <c r="E6416" i="12"/>
  <c r="E6415" i="12"/>
  <c r="E6414" i="12"/>
  <c r="E6413" i="12"/>
  <c r="E6412" i="12"/>
  <c r="E6411" i="12"/>
  <c r="E6410" i="12"/>
  <c r="E6409" i="12"/>
  <c r="E6408" i="12"/>
  <c r="E6407" i="12"/>
  <c r="E6406" i="12"/>
  <c r="E6405" i="12"/>
  <c r="E6404" i="12"/>
  <c r="E6403" i="12"/>
  <c r="E6402" i="12"/>
  <c r="E6401" i="12"/>
  <c r="E6400" i="12"/>
  <c r="E6399" i="12"/>
  <c r="E6398" i="12"/>
  <c r="E6397" i="12"/>
  <c r="E6396" i="12"/>
  <c r="E6395" i="12"/>
  <c r="E6394" i="12"/>
  <c r="E6393" i="12"/>
  <c r="E6392" i="12"/>
  <c r="E6391" i="12"/>
  <c r="E6390" i="12"/>
  <c r="E6389" i="12"/>
  <c r="E6388" i="12"/>
  <c r="E6387" i="12"/>
  <c r="E6386" i="12"/>
  <c r="E6385" i="12"/>
  <c r="E6384" i="12"/>
  <c r="E6383" i="12"/>
  <c r="E6382" i="12"/>
  <c r="E6381" i="12"/>
  <c r="E6380" i="12"/>
  <c r="E6379" i="12"/>
  <c r="E6378" i="12"/>
  <c r="E6377" i="12"/>
  <c r="E6376" i="12"/>
  <c r="E6375" i="12"/>
  <c r="E6374" i="12"/>
  <c r="E6373" i="12"/>
  <c r="E6372" i="12"/>
  <c r="E6371" i="12"/>
  <c r="E6370" i="12"/>
  <c r="E6369" i="12"/>
  <c r="E6368" i="12"/>
  <c r="E6367" i="12"/>
  <c r="E6366" i="12"/>
  <c r="E6365" i="12"/>
  <c r="E6364" i="12"/>
  <c r="E6363" i="12"/>
  <c r="E6362" i="12"/>
  <c r="E6361" i="12"/>
  <c r="E6360" i="12"/>
  <c r="E6359" i="12"/>
  <c r="E6358" i="12"/>
  <c r="E6357" i="12"/>
  <c r="E6356" i="12"/>
  <c r="E6355" i="12"/>
  <c r="E6354" i="12"/>
  <c r="E6353" i="12"/>
  <c r="E6352" i="12"/>
  <c r="E6351" i="12"/>
  <c r="E6350" i="12"/>
  <c r="E6349" i="12"/>
  <c r="E6348" i="12"/>
  <c r="E6347" i="12"/>
  <c r="E6346" i="12"/>
  <c r="E6345" i="12"/>
  <c r="E6344" i="12"/>
  <c r="E6343" i="12"/>
  <c r="E6342" i="12"/>
  <c r="E6341" i="12"/>
  <c r="E6340" i="12"/>
  <c r="E6339" i="12"/>
  <c r="E6338" i="12"/>
  <c r="E6337" i="12"/>
  <c r="E6336" i="12"/>
  <c r="E6335" i="12"/>
  <c r="E6334" i="12"/>
  <c r="E6333" i="12"/>
  <c r="E6332" i="12"/>
  <c r="E6331" i="12"/>
  <c r="E6330" i="12"/>
  <c r="E6329" i="12"/>
  <c r="E6328" i="12"/>
  <c r="E6327" i="12"/>
  <c r="E6326" i="12"/>
  <c r="E6325" i="12"/>
  <c r="E6324" i="12"/>
  <c r="E6323" i="12"/>
  <c r="E6322" i="12"/>
  <c r="E6321" i="12"/>
  <c r="E6320" i="12"/>
  <c r="E6319" i="12"/>
  <c r="E6318" i="12"/>
  <c r="E6317" i="12"/>
  <c r="E6316" i="12"/>
  <c r="E6315" i="12"/>
  <c r="E6314" i="12"/>
  <c r="E6313" i="12"/>
  <c r="E6312" i="12"/>
  <c r="E6311" i="12"/>
  <c r="E6310" i="12"/>
  <c r="E6309" i="12"/>
  <c r="E6308" i="12"/>
  <c r="E6307" i="12"/>
  <c r="E6306" i="12"/>
  <c r="E6305" i="12"/>
  <c r="E6304" i="12"/>
  <c r="E6303" i="12"/>
  <c r="E6302" i="12"/>
  <c r="E6301" i="12"/>
  <c r="E6300" i="12"/>
  <c r="E6299" i="12"/>
  <c r="E6298" i="12"/>
  <c r="E6297" i="12"/>
  <c r="E6296" i="12"/>
  <c r="E6295" i="12"/>
  <c r="E6294" i="12"/>
  <c r="E6293" i="12"/>
  <c r="E6292" i="12"/>
  <c r="E6291" i="12"/>
  <c r="E6290" i="12"/>
  <c r="E6289" i="12"/>
  <c r="E6288" i="12"/>
  <c r="E6287" i="12"/>
  <c r="E6286" i="12"/>
  <c r="E6285" i="12"/>
  <c r="E6284" i="12"/>
  <c r="E6283" i="12"/>
  <c r="E6282" i="12"/>
  <c r="E6281" i="12"/>
  <c r="E6280" i="12"/>
  <c r="E6279" i="12"/>
  <c r="E6278" i="12"/>
  <c r="E6277" i="12"/>
  <c r="E6276" i="12"/>
  <c r="E6275" i="12"/>
  <c r="E6274" i="12"/>
  <c r="E6273" i="12"/>
  <c r="E6272" i="12"/>
  <c r="E6271" i="12"/>
  <c r="E6270" i="12"/>
  <c r="E6269" i="12"/>
  <c r="E6268" i="12"/>
  <c r="E6267" i="12"/>
  <c r="E6266" i="12"/>
  <c r="E6265" i="12"/>
  <c r="E6264" i="12"/>
  <c r="E6263" i="12"/>
  <c r="E6262" i="12"/>
  <c r="E6261" i="12"/>
  <c r="E6260" i="12"/>
  <c r="E6259" i="12"/>
  <c r="E6258" i="12"/>
  <c r="E6257" i="12"/>
  <c r="E6256" i="12"/>
  <c r="E6255" i="12"/>
  <c r="E6254" i="12"/>
  <c r="E6253" i="12"/>
  <c r="E6252" i="12"/>
  <c r="E6251" i="12"/>
  <c r="E6250" i="12"/>
  <c r="E6249" i="12"/>
  <c r="E6248" i="12"/>
  <c r="E6247" i="12"/>
  <c r="E6246" i="12"/>
  <c r="F17" i="15" s="1"/>
  <c r="G17" i="15" s="1"/>
  <c r="E6245" i="12"/>
  <c r="E6244" i="12"/>
  <c r="E6243" i="12"/>
  <c r="E6242" i="12"/>
  <c r="F15" i="15" s="1"/>
  <c r="G15" i="15" s="1"/>
  <c r="E6241" i="12"/>
  <c r="F16" i="15" s="1"/>
  <c r="G16" i="15" s="1"/>
  <c r="E6240" i="12"/>
  <c r="E6239" i="12"/>
  <c r="E6238" i="12"/>
  <c r="E6237" i="12"/>
  <c r="E6236" i="12"/>
  <c r="E6235" i="12"/>
  <c r="E6234" i="12"/>
  <c r="E6233" i="12"/>
  <c r="E6232" i="12"/>
  <c r="E6231" i="12"/>
  <c r="E6230" i="12"/>
  <c r="E6229" i="12"/>
  <c r="E6228" i="12"/>
  <c r="E6227" i="12"/>
  <c r="E6226" i="12"/>
  <c r="E6225" i="12"/>
  <c r="E6224" i="12"/>
  <c r="E6223" i="12"/>
  <c r="E6222" i="12"/>
  <c r="E6221" i="12"/>
  <c r="E6220" i="12"/>
  <c r="E6219" i="12"/>
  <c r="E6218" i="12"/>
  <c r="E6217" i="12"/>
  <c r="E6216" i="12"/>
  <c r="E6215" i="12"/>
  <c r="E6214" i="12"/>
  <c r="E6213" i="12"/>
  <c r="E6212" i="12"/>
  <c r="G19" i="14" s="1"/>
  <c r="H19" i="14" s="1"/>
  <c r="E6211" i="12"/>
  <c r="E6210" i="12"/>
  <c r="E6209" i="12"/>
  <c r="E6208" i="12"/>
  <c r="E6207" i="12"/>
  <c r="E6206" i="12"/>
  <c r="E6205" i="12"/>
  <c r="E6204" i="12"/>
  <c r="E6203" i="12"/>
  <c r="E6202" i="12"/>
  <c r="E6201" i="12"/>
  <c r="E6200" i="12"/>
  <c r="E6199" i="12"/>
  <c r="E6198" i="12"/>
  <c r="E6197" i="12"/>
  <c r="E6196" i="12"/>
  <c r="E6195" i="12"/>
  <c r="E6194" i="12"/>
  <c r="E6193" i="12"/>
  <c r="E6192" i="12"/>
  <c r="E6191" i="12"/>
  <c r="E6190" i="12"/>
  <c r="E6189" i="12"/>
  <c r="E6188" i="12"/>
  <c r="E6187" i="12"/>
  <c r="E6186" i="12"/>
  <c r="E6185" i="12"/>
  <c r="E6184" i="12"/>
  <c r="E6183" i="12"/>
  <c r="E6182" i="12"/>
  <c r="E6181" i="12"/>
  <c r="E6180" i="12"/>
  <c r="E6179" i="12"/>
  <c r="E6178" i="12"/>
  <c r="E6177" i="12"/>
  <c r="E6176" i="12"/>
  <c r="E6175" i="12"/>
  <c r="E6174" i="12"/>
  <c r="E6173" i="12"/>
  <c r="E6172" i="12"/>
  <c r="E6171" i="12"/>
  <c r="E6170" i="12"/>
  <c r="E6169" i="12"/>
  <c r="E6168" i="12"/>
  <c r="E6167" i="12"/>
  <c r="E6166" i="12"/>
  <c r="E6165" i="12"/>
  <c r="E6164" i="12"/>
  <c r="E6163" i="12"/>
  <c r="E6162" i="12"/>
  <c r="E6161" i="12"/>
  <c r="E6160" i="12"/>
  <c r="E6159" i="12"/>
  <c r="E6158" i="12"/>
  <c r="E6157" i="12"/>
  <c r="E6156" i="12"/>
  <c r="E6155" i="12"/>
  <c r="E6154" i="12"/>
  <c r="G20" i="14" s="1"/>
  <c r="H20" i="14" s="1"/>
  <c r="E6153" i="12"/>
  <c r="E6152" i="12"/>
  <c r="E6151" i="12"/>
  <c r="E6150" i="12"/>
  <c r="E6149" i="12"/>
  <c r="E6148" i="12"/>
  <c r="E6147" i="12"/>
  <c r="E6146" i="12"/>
  <c r="E6145" i="12"/>
  <c r="E6144" i="12"/>
  <c r="E6143" i="12"/>
  <c r="E6142" i="12"/>
  <c r="E6141" i="12"/>
  <c r="E6140" i="12"/>
  <c r="E6139" i="12"/>
  <c r="E6138" i="12"/>
  <c r="E6137" i="12"/>
  <c r="E6136" i="12"/>
  <c r="E6135" i="12"/>
  <c r="E6134" i="12"/>
  <c r="E6133" i="12"/>
  <c r="E6132" i="12"/>
  <c r="E6131" i="12"/>
  <c r="E6130" i="12"/>
  <c r="E6129" i="12"/>
  <c r="E6128" i="12"/>
  <c r="E6127" i="12"/>
  <c r="E6126" i="12"/>
  <c r="E6125" i="12"/>
  <c r="E6124" i="12"/>
  <c r="E6123" i="12"/>
  <c r="E6122" i="12"/>
  <c r="E6121" i="12"/>
  <c r="E6120" i="12"/>
  <c r="E6119" i="12"/>
  <c r="E6118" i="12"/>
  <c r="E6117" i="12"/>
  <c r="E6116" i="12"/>
  <c r="E6115" i="12"/>
  <c r="E6114" i="12"/>
  <c r="E6113" i="12"/>
  <c r="E6112" i="12"/>
  <c r="E6111" i="12"/>
  <c r="E6110" i="12"/>
  <c r="E6109" i="12"/>
  <c r="E6108" i="12"/>
  <c r="E6107" i="12"/>
  <c r="H47" i="7" s="1"/>
  <c r="E6106" i="12"/>
  <c r="E6105" i="12"/>
  <c r="E6104" i="12"/>
  <c r="E6103" i="12"/>
  <c r="E6102" i="12"/>
  <c r="E6101" i="12"/>
  <c r="E6100" i="12"/>
  <c r="E6099" i="12"/>
  <c r="E6098" i="12"/>
  <c r="E6097" i="12"/>
  <c r="E6096" i="12"/>
  <c r="E6095" i="12"/>
  <c r="E6094" i="12"/>
  <c r="E6093" i="12"/>
  <c r="E6092" i="12"/>
  <c r="E6091" i="12"/>
  <c r="E6090" i="12"/>
  <c r="E6089" i="12"/>
  <c r="E6088" i="12"/>
  <c r="H48" i="7" s="1"/>
  <c r="E6087" i="12"/>
  <c r="E6086" i="12"/>
  <c r="E6085" i="12"/>
  <c r="E6084" i="12"/>
  <c r="E6083" i="12"/>
  <c r="E6082" i="12"/>
  <c r="F18" i="15" s="1"/>
  <c r="E6081" i="12"/>
  <c r="E6080" i="12"/>
  <c r="E6079" i="12"/>
  <c r="E6078" i="12"/>
  <c r="E6077" i="12"/>
  <c r="E6076" i="12"/>
  <c r="E6075" i="12"/>
  <c r="E6074" i="12"/>
  <c r="E6073" i="12"/>
  <c r="E6072" i="12"/>
  <c r="E6071" i="12"/>
  <c r="E6070" i="12"/>
  <c r="E6069" i="12"/>
  <c r="E6068" i="12"/>
  <c r="E6067" i="12"/>
  <c r="E6066" i="12"/>
  <c r="E6065" i="12"/>
  <c r="E6064" i="12"/>
  <c r="E6063" i="12"/>
  <c r="E6062" i="12"/>
  <c r="E6061" i="12"/>
  <c r="E6060" i="12"/>
  <c r="E6059" i="12"/>
  <c r="E6058" i="12"/>
  <c r="E6057" i="12"/>
  <c r="E6056" i="12"/>
  <c r="E6055" i="12"/>
  <c r="E6054" i="12"/>
  <c r="E6053" i="12"/>
  <c r="E6052" i="12"/>
  <c r="E6051" i="12"/>
  <c r="E6050" i="12"/>
  <c r="E6049" i="12"/>
  <c r="E6048" i="12"/>
  <c r="E6047" i="12"/>
  <c r="E6046" i="12"/>
  <c r="E6045" i="12"/>
  <c r="E6044" i="12"/>
  <c r="E6043" i="12"/>
  <c r="E6042" i="12"/>
  <c r="E6041" i="12"/>
  <c r="E6040" i="12"/>
  <c r="E6039" i="12"/>
  <c r="E6038" i="12"/>
  <c r="E6037" i="12"/>
  <c r="E6036" i="12"/>
  <c r="E6035" i="12"/>
  <c r="E6034" i="12"/>
  <c r="E6033" i="12"/>
  <c r="E6032" i="12"/>
  <c r="E6031" i="12"/>
  <c r="E6030" i="12"/>
  <c r="E6029" i="12"/>
  <c r="E6028" i="12"/>
  <c r="E6027" i="12"/>
  <c r="E6026" i="12"/>
  <c r="E6025" i="12"/>
  <c r="E6024" i="12"/>
  <c r="E6023" i="12"/>
  <c r="E6022" i="12"/>
  <c r="E6021" i="12"/>
  <c r="E6020" i="12"/>
  <c r="E6019" i="12"/>
  <c r="E6018" i="12"/>
  <c r="E6017" i="12"/>
  <c r="E6016" i="12"/>
  <c r="E6015" i="12"/>
  <c r="E6014" i="12"/>
  <c r="E6013" i="12"/>
  <c r="E6012" i="12"/>
  <c r="E6011" i="12"/>
  <c r="E6010" i="12"/>
  <c r="E6009" i="12"/>
  <c r="E6008" i="12"/>
  <c r="E6007" i="12"/>
  <c r="E6006" i="12"/>
  <c r="E6005" i="12"/>
  <c r="E6004" i="12"/>
  <c r="E6003" i="12"/>
  <c r="E6002" i="12"/>
  <c r="E6001" i="12"/>
  <c r="E6000" i="12"/>
  <c r="E5999" i="12"/>
  <c r="E5998" i="12"/>
  <c r="E5997" i="12"/>
  <c r="E5996" i="12"/>
  <c r="E5995" i="12"/>
  <c r="E5994" i="12"/>
  <c r="E5993" i="12"/>
  <c r="E5992" i="12"/>
  <c r="E5991" i="12"/>
  <c r="E5990" i="12"/>
  <c r="E5989" i="12"/>
  <c r="E5988" i="12"/>
  <c r="E5987" i="12"/>
  <c r="E5986" i="12"/>
  <c r="E5985" i="12"/>
  <c r="E5984" i="12"/>
  <c r="G29" i="13" s="1"/>
  <c r="H29" i="13" s="1"/>
  <c r="E5983" i="12"/>
  <c r="E5982" i="12"/>
  <c r="E5981" i="12"/>
  <c r="E5980" i="12"/>
  <c r="E5979" i="12"/>
  <c r="E5978" i="12"/>
  <c r="E5977" i="12"/>
  <c r="E5976" i="12"/>
  <c r="E5975" i="12"/>
  <c r="E5974" i="12"/>
  <c r="E5973" i="12"/>
  <c r="E5972" i="12"/>
  <c r="E5971" i="12"/>
  <c r="E5970" i="12"/>
  <c r="E5969" i="12"/>
  <c r="E5968" i="12"/>
  <c r="E5967" i="12"/>
  <c r="E5966" i="12"/>
  <c r="E5965" i="12"/>
  <c r="E5964" i="12"/>
  <c r="E5963" i="12"/>
  <c r="E5962" i="12"/>
  <c r="E5961" i="12"/>
  <c r="E5960" i="12"/>
  <c r="E5959" i="12"/>
  <c r="E5958" i="12"/>
  <c r="E5957" i="12"/>
  <c r="E5956" i="12"/>
  <c r="E5955" i="12"/>
  <c r="E5954" i="12"/>
  <c r="E5953" i="12"/>
  <c r="E5952" i="12"/>
  <c r="E5951" i="12"/>
  <c r="E5950" i="12"/>
  <c r="E5949" i="12"/>
  <c r="E5948" i="12"/>
  <c r="E5947" i="12"/>
  <c r="E5946" i="12"/>
  <c r="E5945" i="12"/>
  <c r="L14" i="16"/>
  <c r="L16" i="16"/>
  <c r="L18" i="16"/>
  <c r="L20" i="16"/>
  <c r="L22" i="16"/>
  <c r="L33" i="16"/>
  <c r="L35" i="16"/>
  <c r="L37" i="16"/>
  <c r="L39" i="16"/>
  <c r="L41" i="16"/>
  <c r="L17" i="16"/>
  <c r="L21" i="16"/>
  <c r="L34" i="16"/>
  <c r="L38" i="16"/>
  <c r="L42" i="16"/>
  <c r="B30" i="20"/>
  <c r="B31" i="20" s="1"/>
  <c r="B32" i="20" s="1"/>
  <c r="H30" i="13" l="1"/>
  <c r="I14" i="13" s="1"/>
  <c r="B14" i="13" s="1"/>
  <c r="H21" i="14"/>
  <c r="I12" i="14" s="1"/>
  <c r="B12" i="14" s="1"/>
  <c r="D54" i="7"/>
  <c r="C19" i="19"/>
  <c r="E19" i="19"/>
  <c r="D19" i="19"/>
  <c r="L24" i="16"/>
  <c r="M11" i="16" s="1"/>
  <c r="H42" i="7"/>
  <c r="H38" i="7"/>
  <c r="G22" i="18"/>
  <c r="H22" i="18" s="1"/>
  <c r="G17" i="17"/>
  <c r="H17" i="17" s="1"/>
  <c r="H21" i="17" s="1"/>
  <c r="I12" i="17" s="1"/>
  <c r="B12" i="17" s="1"/>
  <c r="I13" i="1"/>
  <c r="H13" i="1"/>
  <c r="F4" i="21"/>
  <c r="E5" i="15"/>
  <c r="F5" i="9"/>
  <c r="I6" i="8"/>
  <c r="I6" i="20" s="1"/>
  <c r="G7" i="7"/>
  <c r="F5" i="6"/>
  <c r="P4" i="1" s="1"/>
  <c r="G46" i="7"/>
  <c r="G45" i="7"/>
  <c r="C31" i="2"/>
  <c r="E35" i="1"/>
  <c r="C16" i="19"/>
  <c r="L43" i="16"/>
  <c r="M30" i="16" s="1"/>
  <c r="I48" i="7"/>
  <c r="H14" i="1"/>
  <c r="I14" i="1"/>
  <c r="H30" i="18"/>
  <c r="I14" i="18" s="1"/>
  <c r="B14" i="18" s="1"/>
  <c r="L15" i="1"/>
  <c r="N15" i="1" s="1"/>
  <c r="K15" i="1"/>
  <c r="E16" i="1"/>
  <c r="D16" i="19" l="1"/>
  <c r="E16" i="19"/>
  <c r="D45" i="7"/>
  <c r="D10" i="19"/>
  <c r="E10" i="19"/>
  <c r="C10" i="19"/>
  <c r="D46" i="7"/>
  <c r="E13" i="19"/>
  <c r="D13" i="19"/>
  <c r="C13" i="19"/>
  <c r="C32" i="2"/>
  <c r="G32" i="2" s="1"/>
  <c r="I32" i="2" s="1"/>
  <c r="G31" i="2"/>
  <c r="I31" i="2" s="1"/>
  <c r="C38" i="2"/>
  <c r="F5" i="18"/>
  <c r="F5" i="17"/>
  <c r="F4" i="4"/>
  <c r="D4" i="3"/>
  <c r="I51" i="7"/>
  <c r="J51" i="7" s="1"/>
  <c r="J50" i="7" s="1"/>
  <c r="I41" i="7"/>
  <c r="I37" i="7"/>
  <c r="I36" i="7"/>
  <c r="I34" i="7"/>
  <c r="I23" i="7"/>
  <c r="J23" i="7" s="1"/>
  <c r="J22" i="7" s="1"/>
  <c r="G4" i="2"/>
  <c r="I31" i="7"/>
  <c r="I27" i="7"/>
  <c r="I32" i="7"/>
  <c r="I28" i="7"/>
  <c r="I33" i="7"/>
  <c r="I30" i="7"/>
  <c r="I16" i="1"/>
  <c r="L13" i="1"/>
  <c r="K13" i="1"/>
  <c r="I38" i="7"/>
  <c r="B30" i="16"/>
  <c r="D20" i="7" s="1"/>
  <c r="B11" i="16"/>
  <c r="H54" i="7"/>
  <c r="I54" i="7" s="1"/>
  <c r="J54" i="7" s="1"/>
  <c r="J53" i="7" s="1"/>
  <c r="F54" i="7"/>
  <c r="E54" i="7"/>
  <c r="E26" i="1"/>
  <c r="E27" i="1"/>
  <c r="K14" i="1"/>
  <c r="L14" i="1"/>
  <c r="N14" i="1" s="1"/>
  <c r="H16" i="1"/>
  <c r="E28" i="1" s="1"/>
  <c r="I47" i="7"/>
  <c r="I42" i="7"/>
  <c r="I33" i="2" l="1"/>
  <c r="G47" i="7" s="1"/>
  <c r="J47" i="7" s="1"/>
  <c r="E18" i="15"/>
  <c r="G18" i="15" s="1"/>
  <c r="G19" i="15" s="1"/>
  <c r="H12" i="15" s="1"/>
  <c r="B12" i="15" s="1"/>
  <c r="G41" i="7"/>
  <c r="G36" i="7"/>
  <c r="D19" i="7"/>
  <c r="C6" i="19"/>
  <c r="D7" i="19"/>
  <c r="F20" i="7" s="1"/>
  <c r="C7" i="19"/>
  <c r="E20" i="7" s="1"/>
  <c r="E7" i="19"/>
  <c r="H20" i="7" s="1"/>
  <c r="I20" i="7" s="1"/>
  <c r="J20" i="7" s="1"/>
  <c r="E6" i="19"/>
  <c r="D6" i="19"/>
  <c r="L16" i="1"/>
  <c r="N13" i="1"/>
  <c r="N16" i="1" s="1"/>
  <c r="J30" i="7"/>
  <c r="I19" i="9"/>
  <c r="I19" i="6"/>
  <c r="G34" i="7"/>
  <c r="J34" i="7" s="1"/>
  <c r="G33" i="7"/>
  <c r="G32" i="7"/>
  <c r="G31" i="7"/>
  <c r="G27" i="7"/>
  <c r="J27" i="7" s="1"/>
  <c r="G37" i="7"/>
  <c r="J37" i="7" s="1"/>
  <c r="E5" i="5"/>
  <c r="G30" i="7"/>
  <c r="G28" i="7"/>
  <c r="J28" i="7" s="1"/>
  <c r="E31" i="1"/>
  <c r="E32" i="1" s="1"/>
  <c r="E29" i="1"/>
  <c r="E30" i="1" s="1"/>
  <c r="C13" i="2" s="1"/>
  <c r="I20" i="9"/>
  <c r="I20" i="6"/>
  <c r="K16" i="1"/>
  <c r="J33" i="7"/>
  <c r="J32" i="7"/>
  <c r="J31" i="7"/>
  <c r="I16" i="9"/>
  <c r="I16" i="6"/>
  <c r="J36" i="7"/>
  <c r="J41" i="7"/>
  <c r="C40" i="2"/>
  <c r="G40" i="2" s="1"/>
  <c r="I40" i="2" s="1"/>
  <c r="C39" i="2"/>
  <c r="G39" i="2" s="1"/>
  <c r="I39" i="2" s="1"/>
  <c r="G38" i="2"/>
  <c r="I38" i="2" s="1"/>
  <c r="E46" i="7"/>
  <c r="H46" i="7"/>
  <c r="I46" i="7" s="1"/>
  <c r="J46" i="7" s="1"/>
  <c r="F46" i="7"/>
  <c r="H45" i="7"/>
  <c r="I45" i="7" s="1"/>
  <c r="J45" i="7" s="1"/>
  <c r="F45" i="7"/>
  <c r="E45" i="7"/>
  <c r="J27" i="10" l="1"/>
  <c r="G13" i="2"/>
  <c r="G5" i="5"/>
  <c r="E9" i="5"/>
  <c r="E7" i="5"/>
  <c r="H5" i="5"/>
  <c r="J25" i="10"/>
  <c r="H19" i="7"/>
  <c r="I19" i="7" s="1"/>
  <c r="J19" i="7" s="1"/>
  <c r="J18" i="7" s="1"/>
  <c r="E19" i="7"/>
  <c r="F19" i="7"/>
  <c r="I41" i="2"/>
  <c r="G48" i="7" s="1"/>
  <c r="J48" i="7" s="1"/>
  <c r="J44" i="7" s="1"/>
  <c r="J19" i="10"/>
  <c r="C14" i="2"/>
  <c r="G14" i="2" s="1"/>
  <c r="I14" i="2" s="1"/>
  <c r="E33" i="1"/>
  <c r="D16" i="7"/>
  <c r="E3" i="19"/>
  <c r="C3" i="19"/>
  <c r="D3" i="19"/>
  <c r="F16" i="7" l="1"/>
  <c r="H16" i="7"/>
  <c r="I16" i="7" s="1"/>
  <c r="J16" i="7" s="1"/>
  <c r="J15" i="7" s="1"/>
  <c r="E16" i="7"/>
  <c r="I18" i="9"/>
  <c r="I18" i="6"/>
  <c r="H25" i="10"/>
  <c r="F25" i="10"/>
  <c r="G9" i="5"/>
  <c r="H9" i="5"/>
  <c r="C15" i="2"/>
  <c r="G15" i="2" s="1"/>
  <c r="I15" i="2" s="1"/>
  <c r="G42" i="7" s="1"/>
  <c r="J42" i="7" s="1"/>
  <c r="H27" i="10"/>
  <c r="D19" i="10"/>
  <c r="I15" i="9"/>
  <c r="I15" i="6"/>
  <c r="G7" i="5"/>
  <c r="I7" i="5" s="1"/>
  <c r="H7" i="5"/>
  <c r="I5" i="5"/>
  <c r="G16" i="2"/>
  <c r="I13" i="2"/>
  <c r="C16" i="2" l="1"/>
  <c r="I16" i="2"/>
  <c r="G38" i="7"/>
  <c r="J38" i="7" s="1"/>
  <c r="J25" i="7" s="1"/>
  <c r="J17" i="10"/>
  <c r="I14" i="9"/>
  <c r="I14" i="6"/>
  <c r="I9" i="5"/>
  <c r="J23" i="10"/>
  <c r="J15" i="10" l="1"/>
  <c r="H17" i="10"/>
  <c r="D17" i="10"/>
  <c r="I17" i="9"/>
  <c r="I21" i="9" s="1"/>
  <c r="I17" i="6"/>
  <c r="F23" i="10"/>
  <c r="I56" i="7"/>
  <c r="G21" i="9" l="1"/>
  <c r="H21" i="9" s="1"/>
  <c r="F21" i="9"/>
  <c r="E17" i="9" s="1"/>
  <c r="G17" i="9" s="1"/>
  <c r="J21" i="10"/>
  <c r="J29" i="10" s="1"/>
  <c r="H15" i="10"/>
  <c r="H29" i="10" s="1"/>
  <c r="D15" i="10"/>
  <c r="F15" i="10"/>
  <c r="F29" i="10" s="1"/>
  <c r="H21" i="6"/>
  <c r="K33" i="8" l="1"/>
  <c r="K34" i="20" s="1"/>
  <c r="G20" i="6"/>
  <c r="G19" i="6"/>
  <c r="G16" i="6"/>
  <c r="G15" i="6"/>
  <c r="G18" i="6"/>
  <c r="G14" i="6"/>
  <c r="J30" i="10"/>
  <c r="K27" i="10"/>
  <c r="K19" i="10"/>
  <c r="K25" i="10"/>
  <c r="K23" i="10"/>
  <c r="K17" i="10"/>
  <c r="I29" i="10"/>
  <c r="G17" i="6"/>
  <c r="E16" i="9"/>
  <c r="G16" i="9" s="1"/>
  <c r="E20" i="9"/>
  <c r="G20" i="9" s="1"/>
  <c r="E19" i="9"/>
  <c r="G19" i="9" s="1"/>
  <c r="E18" i="9"/>
  <c r="G18" i="9" s="1"/>
  <c r="E15" i="9"/>
  <c r="G15" i="9" s="1"/>
  <c r="E14" i="9"/>
  <c r="G14" i="9" s="1"/>
  <c r="G29" i="10"/>
  <c r="K15" i="10"/>
  <c r="K21" i="10"/>
  <c r="D21" i="10"/>
  <c r="D29" i="10" s="1"/>
  <c r="K29" i="10" l="1"/>
  <c r="K30" i="10" s="1"/>
  <c r="E29" i="10"/>
  <c r="D30" i="10"/>
  <c r="G21" i="6"/>
  <c r="E30" i="10" l="1"/>
  <c r="F30" i="10"/>
  <c r="G30" i="10" l="1"/>
  <c r="H30" i="10"/>
  <c r="I30" i="10" s="1"/>
</calcChain>
</file>

<file path=xl/sharedStrings.xml><?xml version="1.0" encoding="utf-8"?>
<sst xmlns="http://schemas.openxmlformats.org/spreadsheetml/2006/main" count="42610" uniqueCount="26366">
  <si>
    <t>PREFEITURA MUNICIPAL DE 
PORTO DOS GAÚCHOS</t>
  </si>
  <si>
    <t>SITE: www.portodosgauchos.mt.gov.br   -   e-mail: engenharia@portodosgauchos.mt.gov.br
 PRAÇA LEOPOLDINA WILKE, N. 19 - CENTRO - CEP: 78.560-000 
PORTO DOS GAÚCHOS – MT  
FONE: (66) 3526-2011</t>
  </si>
  <si>
    <t>BDI</t>
  </si>
  <si>
    <t>D E P A R T A M E N T O    D E    E N G E N H A R I A</t>
  </si>
  <si>
    <t>Obra:</t>
  </si>
  <si>
    <t>Local:</t>
  </si>
  <si>
    <t>Memória de Cálculo das Vias (Cubação)</t>
  </si>
  <si>
    <t>Item</t>
  </si>
  <si>
    <t>Logradouro</t>
  </si>
  <si>
    <t>Extensão</t>
  </si>
  <si>
    <t>Reg. Subleito</t>
  </si>
  <si>
    <t>Terraplenagem - Escavação</t>
  </si>
  <si>
    <t>Base</t>
  </si>
  <si>
    <t>Subbase</t>
  </si>
  <si>
    <t>Imprimação</t>
  </si>
  <si>
    <t>TSD c/ capa</t>
  </si>
  <si>
    <t xml:space="preserve">m </t>
  </si>
  <si>
    <t>Larg. (m)</t>
  </si>
  <si>
    <t>Área (m²)</t>
  </si>
  <si>
    <t>Esp. (m)</t>
  </si>
  <si>
    <t>Vol. (m³)</t>
  </si>
  <si>
    <t>1.</t>
  </si>
  <si>
    <t>Rua São Leopoldo</t>
  </si>
  <si>
    <t>2.</t>
  </si>
  <si>
    <t>Avenida Brasil</t>
  </si>
  <si>
    <t>3.</t>
  </si>
  <si>
    <t>Rua Mato Grosso</t>
  </si>
  <si>
    <t>TOTAL</t>
  </si>
  <si>
    <t>LIMPA RODAS</t>
  </si>
  <si>
    <t>Meio-fio reto</t>
  </si>
  <si>
    <t xml:space="preserve">Meio-fio Curvo </t>
  </si>
  <si>
    <t xml:space="preserve">Sarjeta </t>
  </si>
  <si>
    <t>Calçadas (Largura 1,5m, Espessura 7cm)</t>
  </si>
  <si>
    <t>LIMPA RODA</t>
  </si>
  <si>
    <t>ÁREA (m²)</t>
  </si>
  <si>
    <t>QUANT.</t>
  </si>
  <si>
    <t>ÁREA TOTAL</t>
  </si>
  <si>
    <t>VOLUME</t>
  </si>
  <si>
    <t>Ext. (m)</t>
  </si>
  <si>
    <t>m³</t>
  </si>
  <si>
    <t>LR1</t>
  </si>
  <si>
    <t>SERVIÇO</t>
  </si>
  <si>
    <t>UNIDADE</t>
  </si>
  <si>
    <t>QUANTIDADE</t>
  </si>
  <si>
    <t>ÁREA REGULARIZAÇÃO SUBLEITO</t>
  </si>
  <si>
    <t>m2</t>
  </si>
  <si>
    <t>ÁREA TERRAPLANAGEM -ESCAVAÇÃO</t>
  </si>
  <si>
    <r>
      <rPr>
        <sz val="12"/>
        <rFont val="Arial"/>
        <family val="2"/>
        <charset val="1"/>
      </rPr>
      <t xml:space="preserve">_____________________________________
</t>
    </r>
    <r>
      <rPr>
        <b/>
        <sz val="12"/>
        <rFont val="Arial"/>
        <family val="2"/>
        <charset val="1"/>
      </rPr>
      <t xml:space="preserve">Evelin Luani Montagna
</t>
    </r>
    <r>
      <rPr>
        <sz val="12"/>
        <rFont val="Arial"/>
        <family val="2"/>
        <charset val="1"/>
      </rPr>
      <t>Engenheira Civil
CREA MT 039125</t>
    </r>
  </si>
  <si>
    <t>VOL. TERRAPLANAGEM -ESCAVAÇÃO</t>
  </si>
  <si>
    <t>m3</t>
  </si>
  <si>
    <t>ÁREA BASE</t>
  </si>
  <si>
    <t>VOL. BASE</t>
  </si>
  <si>
    <t>ÁREA SUB-BASE</t>
  </si>
  <si>
    <t>VOL. SUB-BASE</t>
  </si>
  <si>
    <t>VOL. TRANSPORTE</t>
  </si>
  <si>
    <t>IMPRIMAÇÃO</t>
  </si>
  <si>
    <t>TSD C/ CAPA</t>
  </si>
  <si>
    <t>MEIO FIO RETO</t>
  </si>
  <si>
    <t>m</t>
  </si>
  <si>
    <t>MEIO FIO CURVO</t>
  </si>
  <si>
    <t>CALÇADAS</t>
  </si>
  <si>
    <r>
      <rPr>
        <b/>
        <sz val="10"/>
        <rFont val="Arial"/>
        <family val="2"/>
        <charset val="1"/>
      </rPr>
      <t>SITE</t>
    </r>
    <r>
      <rPr>
        <sz val="10"/>
        <rFont val="Arial"/>
        <family val="2"/>
        <charset val="1"/>
      </rPr>
      <t xml:space="preserve">: www.portodosgauchos.mt.gov.br   -  </t>
    </r>
    <r>
      <rPr>
        <b/>
        <sz val="10"/>
        <rFont val="Arial"/>
        <family val="2"/>
        <charset val="1"/>
      </rPr>
      <t xml:space="preserve"> e-mail</t>
    </r>
    <r>
      <rPr>
        <sz val="10"/>
        <rFont val="Arial"/>
        <family val="2"/>
        <charset val="1"/>
      </rPr>
      <t>: engenharia@portodosgauchos.mt.gov.br
 Praça Lopoldina Wilke, N. 19 - Centro - CEP: 78.560-000 – Porto dos Gaúchos - MT  
FONE: (66) 3526-2011</t>
    </r>
  </si>
  <si>
    <t>PLANILHAS MEMÓRIA DE CÁLCULO DO TRANSPORTE</t>
  </si>
  <si>
    <t>Memória de Cálculo Transporte de Cascalho Vias Não Pavimentada</t>
  </si>
  <si>
    <t>MATERIAL</t>
  </si>
  <si>
    <t>QUANT. TRABALHO</t>
  </si>
  <si>
    <t>UND.</t>
  </si>
  <si>
    <t>F. UTILIZAÇÃO</t>
  </si>
  <si>
    <t>A TRANSPORTAR</t>
  </si>
  <si>
    <t>DMT (Km)</t>
  </si>
  <si>
    <t>MOMENTO DE TRANSPORTE (M³.Km)</t>
  </si>
  <si>
    <t>FATOR</t>
  </si>
  <si>
    <t>Solo</t>
  </si>
  <si>
    <t>Sub base</t>
  </si>
  <si>
    <t xml:space="preserve">Bota fora </t>
  </si>
  <si>
    <t>Memória de Cálculo Transporte de Material Asfaltico</t>
  </si>
  <si>
    <t>PESO (T) A TRANSPORTAR</t>
  </si>
  <si>
    <t>MOMENTO DE TRANSPORTE (t.Km)</t>
  </si>
  <si>
    <t>UND</t>
  </si>
  <si>
    <t>CM-30</t>
  </si>
  <si>
    <t>m²</t>
  </si>
  <si>
    <t>T/m²</t>
  </si>
  <si>
    <t>TSD</t>
  </si>
  <si>
    <t>RR-2C</t>
  </si>
  <si>
    <t>Memória de Cálculo Transporte de Brita Rodovia Pavimentada</t>
  </si>
  <si>
    <t xml:space="preserve"> A TRANSPORTAR</t>
  </si>
  <si>
    <t>Brita 1</t>
  </si>
  <si>
    <t>M3/m²</t>
  </si>
  <si>
    <t>Brita 0</t>
  </si>
  <si>
    <t>Po de pedra</t>
  </si>
  <si>
    <t>Memória de Cálculo Sinalização de Trânsito</t>
  </si>
  <si>
    <t>QUADRO QUANTITATIVO DE PLACAS SINALIZAÇÃO</t>
  </si>
  <si>
    <t>TIPO DE PLACA</t>
  </si>
  <si>
    <t xml:space="preserve">ÁREA </t>
  </si>
  <si>
    <t>QUANTIDADE (m2)</t>
  </si>
  <si>
    <t>R - 19 VELOCIDADE MAXIMA PERMITIDA</t>
  </si>
  <si>
    <t>R1-PARADA OBRIGATORIA</t>
  </si>
  <si>
    <t xml:space="preserve">A-32 B PASSAGEM SINALIZADA DE PEDESTRES </t>
  </si>
  <si>
    <t>TOTAL DE PLACAS SINALIZAÇÃO</t>
  </si>
  <si>
    <t>Obs: Placas executadas em fundo circular devendo-se considerar as perdas de recortes</t>
  </si>
  <si>
    <t>PREFEITURA MUNICIPAL DE PORTO DOS GAÚCHOS</t>
  </si>
  <si>
    <t>QUADRO QUANTITATIVO DE SINALIZAÇÃO HORIZONTAL</t>
  </si>
  <si>
    <t>Pintura</t>
  </si>
  <si>
    <t>Quantidade</t>
  </si>
  <si>
    <t>Área</t>
  </si>
  <si>
    <t>Área Total</t>
  </si>
  <si>
    <t>FAIXA PEDESTRE</t>
  </si>
  <si>
    <t>Conjunto Faixa de Pedestres 1</t>
  </si>
  <si>
    <t>Conjunto Faixa de Pedestres 2</t>
  </si>
  <si>
    <t>Comprimento</t>
  </si>
  <si>
    <t>Largura</t>
  </si>
  <si>
    <t>FAIXA CONTÍNUA</t>
  </si>
  <si>
    <t>Faixa Contínua Bordo da Pista</t>
  </si>
  <si>
    <t>FAIXA PONTILHADA</t>
  </si>
  <si>
    <t>Faixa Central Pontilhada</t>
  </si>
  <si>
    <t>Total em m²</t>
  </si>
  <si>
    <r>
      <rPr>
        <b/>
        <sz val="9"/>
        <rFont val="Arial"/>
        <family val="2"/>
        <charset val="1"/>
      </rPr>
      <t>SITE</t>
    </r>
    <r>
      <rPr>
        <sz val="9"/>
        <rFont val="Arial"/>
        <family val="2"/>
        <charset val="1"/>
      </rPr>
      <t xml:space="preserve">: www.portodosgauchos.mt.gov.br   -  </t>
    </r>
    <r>
      <rPr>
        <b/>
        <sz val="9"/>
        <rFont val="Arial"/>
        <family val="2"/>
        <charset val="1"/>
      </rPr>
      <t xml:space="preserve"> e-mail</t>
    </r>
    <r>
      <rPr>
        <sz val="9"/>
        <rFont val="Arial"/>
        <family val="2"/>
        <charset val="1"/>
      </rPr>
      <t>: engenharia@portodosgauchos.mt.gov.br
 Praça Lopoldina Wilke, N. 19 - Centro - CEP: 78.560-000 – Porto dos Gaúchos - MT  
FONE: (66) 3526-2011</t>
    </r>
  </si>
  <si>
    <t>Memória de Cálculo Piso Tátil Indicativo de Alerta</t>
  </si>
  <si>
    <t>Descrição</t>
  </si>
  <si>
    <t>Comprimento (m)</t>
  </si>
  <si>
    <t>Largura (m)</t>
  </si>
  <si>
    <t>M2</t>
  </si>
  <si>
    <t>Qtd Por Rampa</t>
  </si>
  <si>
    <t>Qtd. Por Rampa (m2)</t>
  </si>
  <si>
    <t>Qtd. De Rampa</t>
  </si>
  <si>
    <t>Qtd. Total M2</t>
  </si>
  <si>
    <t>Piso Alerta Início de Rampa (Calçada → Rampa)</t>
  </si>
  <si>
    <t>Piso Alerta Fim de Rampa (Rampa → Faixa)</t>
  </si>
  <si>
    <t>TOTAL DE PISO TÁTIL</t>
  </si>
  <si>
    <t>QUADRO DE COTAÇÕES DO MATERIAL DE JAZIDA E ESTUDO COMPARATIVO DE PREÇO DE MATERIAL E TRANSPORTE</t>
  </si>
  <si>
    <t>JAZIDA DE CASCALHO</t>
  </si>
  <si>
    <t>VOL. MAT</t>
  </si>
  <si>
    <t>VOL. MAT. EMP. 15%</t>
  </si>
  <si>
    <t>JAZIDA</t>
  </si>
  <si>
    <t>DMT (KM)</t>
  </si>
  <si>
    <t>MATERIAL R$/M³</t>
  </si>
  <si>
    <t>VOL. BASE + SUBBASE (15%) (M3)</t>
  </si>
  <si>
    <t>CUSTO UNIT. M³ x KM (R$)</t>
  </si>
  <si>
    <t>TOTAL COMPRA MATERIAL</t>
  </si>
  <si>
    <t>CUSTO TOTAL TRANSPORTE</t>
  </si>
  <si>
    <t>VALOR TOTAL MAT. + TRANSP.</t>
  </si>
  <si>
    <t>Jazida de Cascalho Estância Friden Haus. LA nº 012/2017</t>
  </si>
  <si>
    <t>CÓD. SINAPI 93598</t>
  </si>
  <si>
    <t>Casa Nova</t>
  </si>
  <si>
    <t>CÓD. SINAPI 93599</t>
  </si>
  <si>
    <t>Porto de Areia Delarica</t>
  </si>
  <si>
    <t>Secretaria Municipal de Planejamento, Tecnologia e Informática</t>
  </si>
  <si>
    <r>
      <rPr>
        <b/>
        <sz val="32"/>
        <rFont val="Arial"/>
        <family val="2"/>
        <charset val="1"/>
      </rPr>
      <t xml:space="preserve">PROJETO
</t>
    </r>
    <r>
      <rPr>
        <b/>
        <sz val="28"/>
        <rFont val="Arial"/>
        <family val="2"/>
        <charset val="1"/>
      </rPr>
      <t xml:space="preserve">PAVIMENTAÇÃO ASFÁLTICA DA RUA SÃO PAULO, AVENIDA BRASIL E RUA MATO GROSSO
</t>
    </r>
    <r>
      <rPr>
        <b/>
        <sz val="32"/>
        <rFont val="Arial"/>
        <family val="2"/>
        <charset val="1"/>
      </rPr>
      <t xml:space="preserve">
MUNICÍPIO DE PORTO DOS GAÚCHOS – MT,
COMUNIDADE SÃO JOÃO</t>
    </r>
  </si>
  <si>
    <t>R E S U M O    D O    O R Ç A M E N T O</t>
  </si>
  <si>
    <t>OBRA:</t>
  </si>
  <si>
    <t>DATA:</t>
  </si>
  <si>
    <t>LOCAL:</t>
  </si>
  <si>
    <t>LEIS SOCIAIS:</t>
  </si>
  <si>
    <t>1.0</t>
  </si>
  <si>
    <t>2.0</t>
  </si>
  <si>
    <t>3.0</t>
  </si>
  <si>
    <t>4.0</t>
  </si>
  <si>
    <t>5.0</t>
  </si>
  <si>
    <t>6.0</t>
  </si>
  <si>
    <t>7.0</t>
  </si>
  <si>
    <t>T O T A L   G E R A L</t>
  </si>
  <si>
    <t>NÃO DESONERADO</t>
  </si>
  <si>
    <t>#REF!</t>
  </si>
  <si>
    <t>Ref.: Tabela de Serviços
SINAPI 12/2019 e 
Tabela ANP – MT 11/2019</t>
  </si>
  <si>
    <t>PAVIMENTAÇÃO ASFÁLTICA RUA SÃO PAULO, AVENIDA BRASIL, RUA MATO GROSSO</t>
  </si>
  <si>
    <t>COMUNIDADE SÃO JOÃO – MUNICÍPIO DE PORTO DOS GAÚCHOS – MT</t>
  </si>
  <si>
    <t>O  R  Ç  A  M  E  N  T  O</t>
  </si>
  <si>
    <t>ITEM</t>
  </si>
  <si>
    <t>CÓDIGO</t>
  </si>
  <si>
    <t>DESCRIÇÃO DO SERVIÇO</t>
  </si>
  <si>
    <t>UN.</t>
  </si>
  <si>
    <t>PREÇO
UNIT. (R$)</t>
  </si>
  <si>
    <t>PREÇO
BDI. (R$)</t>
  </si>
  <si>
    <t>PREÇO
FINAL (R$)</t>
  </si>
  <si>
    <t>A D M I N I S T R A Ç Ã O    D A    O B R A</t>
  </si>
  <si>
    <t>1.1</t>
  </si>
  <si>
    <t>M O B I L I Z A Ç Ã O    E    D E S M O B I L I Z A Ç Ã O</t>
  </si>
  <si>
    <t>2.1</t>
  </si>
  <si>
    <t>2.2</t>
  </si>
  <si>
    <t>S E R V I Ç O S    P R E L I M I N A R E S</t>
  </si>
  <si>
    <t>ok</t>
  </si>
  <si>
    <t>3.1</t>
  </si>
  <si>
    <t>74209/1</t>
  </si>
  <si>
    <t>T E R R A P L A N A G E M</t>
  </si>
  <si>
    <t>DO SUB-LEITO DAS VIAS</t>
  </si>
  <si>
    <t>4.1</t>
  </si>
  <si>
    <t>79473</t>
  </si>
  <si>
    <t>4.2</t>
  </si>
  <si>
    <t>100577</t>
  </si>
  <si>
    <t>DO ATERRO</t>
  </si>
  <si>
    <t>4.3</t>
  </si>
  <si>
    <t>100575</t>
  </si>
  <si>
    <t>4.4</t>
  </si>
  <si>
    <t>74151/1</t>
  </si>
  <si>
    <t>4.5</t>
  </si>
  <si>
    <t>100574</t>
  </si>
  <si>
    <t>4.6</t>
  </si>
  <si>
    <t>96388</t>
  </si>
  <si>
    <t>4.7</t>
  </si>
  <si>
    <t>COTAÇÃO</t>
  </si>
  <si>
    <t>CASCALHO PARA ATERRO DE PAVIMENTAÇÃO ASFALTICA</t>
  </si>
  <si>
    <t>M3</t>
  </si>
  <si>
    <t>DA JAZIDA</t>
  </si>
  <si>
    <t>4.8</t>
  </si>
  <si>
    <t>73903/1</t>
  </si>
  <si>
    <t>4.9</t>
  </si>
  <si>
    <t>4.11</t>
  </si>
  <si>
    <t>93592</t>
  </si>
  <si>
    <t>DO BOTA-FORA</t>
  </si>
  <si>
    <t>4.12</t>
  </si>
  <si>
    <t>4.13</t>
  </si>
  <si>
    <t>P A V I M E N T A Ç Ã O</t>
  </si>
  <si>
    <t>5.1</t>
  </si>
  <si>
    <t>5.2</t>
  </si>
  <si>
    <t>5.3</t>
  </si>
  <si>
    <t>93176</t>
  </si>
  <si>
    <t>5.4</t>
  </si>
  <si>
    <t>93593</t>
  </si>
  <si>
    <t>O B R A S    C O M P L E M E N T A R E S</t>
  </si>
  <si>
    <t>6.1</t>
  </si>
  <si>
    <t>94267</t>
  </si>
  <si>
    <t>S I N A L I Z A Ç Ã O    D E    T R Â N S I T O</t>
  </si>
  <si>
    <t>7.2</t>
  </si>
  <si>
    <t>TOTAL GERAL</t>
  </si>
  <si>
    <t>MÍNIMO</t>
  </si>
  <si>
    <t>DISCRIMINAÇÃO</t>
  </si>
  <si>
    <t>PERCENTUAL</t>
  </si>
  <si>
    <t>( % )</t>
  </si>
  <si>
    <t>MAX</t>
  </si>
  <si>
    <t>MIN</t>
  </si>
  <si>
    <t>ADMINISTRAÇÃO DA OBRA</t>
  </si>
  <si>
    <r>
      <rPr>
        <b/>
        <sz val="12"/>
        <rFont val="Arial"/>
        <family val="2"/>
        <charset val="1"/>
      </rPr>
      <t>AC -</t>
    </r>
    <r>
      <rPr>
        <sz val="12"/>
        <rFont val="Arial"/>
        <family val="2"/>
        <charset val="1"/>
      </rPr>
      <t xml:space="preserve"> Administração Central</t>
    </r>
  </si>
  <si>
    <t>1.2</t>
  </si>
  <si>
    <r>
      <rPr>
        <b/>
        <sz val="12"/>
        <rFont val="Arial"/>
        <family val="2"/>
        <charset val="1"/>
      </rPr>
      <t>DF -</t>
    </r>
    <r>
      <rPr>
        <sz val="12"/>
        <rFont val="Arial"/>
        <family val="2"/>
        <charset val="1"/>
      </rPr>
      <t xml:space="preserve"> Custos Financeiras</t>
    </r>
  </si>
  <si>
    <t>MÉDIO</t>
  </si>
  <si>
    <t>1.3</t>
  </si>
  <si>
    <r>
      <rPr>
        <b/>
        <sz val="12"/>
        <rFont val="Arial"/>
        <family val="2"/>
        <charset val="1"/>
      </rPr>
      <t xml:space="preserve">C - </t>
    </r>
    <r>
      <rPr>
        <sz val="12"/>
        <rFont val="Arial"/>
        <family val="2"/>
        <charset val="1"/>
      </rPr>
      <t>Riscos</t>
    </r>
  </si>
  <si>
    <t>1.4</t>
  </si>
  <si>
    <r>
      <rPr>
        <b/>
        <sz val="12"/>
        <rFont val="Arial"/>
        <family val="2"/>
        <charset val="1"/>
      </rPr>
      <t>S –</t>
    </r>
    <r>
      <rPr>
        <sz val="12"/>
        <rFont val="Arial"/>
        <family val="2"/>
        <charset val="1"/>
      </rPr>
      <t xml:space="preserve"> Seguros + </t>
    </r>
    <r>
      <rPr>
        <b/>
        <sz val="12"/>
        <rFont val="Arial"/>
        <family val="2"/>
        <charset val="1"/>
      </rPr>
      <t xml:space="preserve">G </t>
    </r>
    <r>
      <rPr>
        <sz val="12"/>
        <rFont val="Arial"/>
        <family val="2"/>
        <charset val="1"/>
      </rPr>
      <t>– Garantias</t>
    </r>
  </si>
  <si>
    <t>LUCRO</t>
  </si>
  <si>
    <r>
      <rPr>
        <b/>
        <sz val="12"/>
        <rFont val="Arial"/>
        <family val="2"/>
        <charset val="1"/>
      </rPr>
      <t>L -</t>
    </r>
    <r>
      <rPr>
        <sz val="12"/>
        <rFont val="Arial"/>
        <family val="2"/>
        <charset val="1"/>
      </rPr>
      <t xml:space="preserve"> Lucro Operacional</t>
    </r>
  </si>
  <si>
    <t>TRIBUTOS</t>
  </si>
  <si>
    <t>**ISS</t>
  </si>
  <si>
    <t>3.2</t>
  </si>
  <si>
    <t>Cofins</t>
  </si>
  <si>
    <t>3.3</t>
  </si>
  <si>
    <t>Pis</t>
  </si>
  <si>
    <t>3.4</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</si>
  <si>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</si>
  <si>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</si>
  <si>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</si>
  <si>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</si>
  <si>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</si>
  <si>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</si>
  <si>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</si>
  <si>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</si>
  <si>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</si>
  <si>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</si>
  <si>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r>
      <rPr>
        <b/>
        <sz val="11"/>
        <color rgb="FF000000"/>
        <rFont val="Calibri"/>
        <family val="2"/>
        <charset val="1"/>
      </rPr>
      <t xml:space="preserve">
_____________________________________________________
Evelin Luani Montagna
</t>
    </r>
    <r>
      <rPr>
        <sz val="11"/>
        <color rgb="FF000000"/>
        <rFont val="Calibri"/>
        <family val="2"/>
        <charset val="1"/>
      </rPr>
      <t>Engenheira Civil
CREA MT 039125</t>
    </r>
  </si>
  <si>
    <t>**ISS -  Imposto Sobre Serviços</t>
  </si>
  <si>
    <t>ISS - Repassado pelo município</t>
  </si>
  <si>
    <t>% SOBRE MÃO DE OBRA</t>
  </si>
  <si>
    <t>QUADRO DE COMPOSIÇÃO DE INVESTIMENTO (QCI)</t>
  </si>
  <si>
    <t>Descrição Meta</t>
  </si>
  <si>
    <t>Investimentos</t>
  </si>
  <si>
    <t>Repasse R$</t>
  </si>
  <si>
    <t>Contrapartida R$</t>
  </si>
  <si>
    <t>Total</t>
  </si>
  <si>
    <t>DEPARTAMENTO DE ENGENHARIA</t>
  </si>
  <si>
    <t>CRONOGRAMA FÍSICO-FINANCEIRO</t>
  </si>
  <si>
    <t>30 Dias</t>
  </si>
  <si>
    <t>%</t>
  </si>
  <si>
    <t>60 Dias</t>
  </si>
  <si>
    <t>90 Dias</t>
  </si>
  <si>
    <t>VALOR DA PARCELA</t>
  </si>
  <si>
    <t>VALOR ACUMULADO</t>
  </si>
  <si>
    <t>Código</t>
  </si>
  <si>
    <t>Unidade</t>
  </si>
  <si>
    <t>Preço</t>
  </si>
  <si>
    <t>DESONERADO</t>
  </si>
  <si>
    <t>!EM PROCESSO DE DESATIVACAO! CAIXA DE PROTECAO PARA 1 MEDIDOR MONOFASICO, EM CHAPA DE ACO 20 USG (PADRAO DA CONCESSIONARIA LOCAL)</t>
  </si>
  <si>
    <t xml:space="preserve">UN    </t>
  </si>
  <si>
    <t>69,40</t>
  </si>
  <si>
    <t>!EM PROCESSO DE DESATIVACAO! CAIXA INTERNA/EXTERNA DE MEDICAO PARA 1 MEDIDOR MONOFASICO, COM VISOR, EM CHAPA DE ACO 18 USG (PADRAO DA CONCESSIONARIA LOCAL)</t>
  </si>
  <si>
    <t>42,48</t>
  </si>
  <si>
    <t>!EM PROCESSO DE DESATIVACAO! DIVISORIA COLMEIA CEGA COM MONTANTE E RODAPE DE ALUMINIO ANODIZADO SIMPLES (SEM COLOCACAO)</t>
  </si>
  <si>
    <t xml:space="preserve">M2    </t>
  </si>
  <si>
    <t>93,00</t>
  </si>
  <si>
    <t>!EM PROCESSO DE DESATIVACAO! ESCAVADEIRA DRAGA DE ARRASTE, CAP. 3/4 JC 140HP (INCL MANUTENCAO/OPERACAO)</t>
  </si>
  <si>
    <t xml:space="preserve">H     </t>
  </si>
  <si>
    <t>156,67</t>
  </si>
  <si>
    <t>!EM PROCESSO DE DESATIVACAO! ESCAVADEIRA HIDRAULICA SOBRE ESTEIRAS DE 99 HP, PESO OPERACIONAL DE *16* T E CAPACIDADE DE 0,85 A 1,00 M3 (LOCACAO COM OPERADOR, COMBUSTIVEL E MANUTENCAO)</t>
  </si>
  <si>
    <t>132,75</t>
  </si>
  <si>
    <t>!EM PROCESSO DE DESATIVACAO! HASTE DE ATERRAMENTO EM ACO COM 3,00 M DE COMPRIMENTO E DN = 3/4", REVESTIDA COM BAIXA CAMADA DE COBRE, SEM CONECTOR</t>
  </si>
  <si>
    <t>48,01</t>
  </si>
  <si>
    <t>!EM PROCESSO DE DESATIVACAO! HASTE DE ATERRAMENTO EM ACO COM 3,00 M DE COMPRIMENTO E DN = 5/8", REVESTIDA COM BAIXA CAMADA DE COBRE, COM CONECTOR TIPO GRAMPO</t>
  </si>
  <si>
    <t>33,61</t>
  </si>
  <si>
    <t>!EM PROCESSO DE DESATIVACAO! HASTE DE ATERRAMENTO EM ACO COM 3,00 M DE COMPRIMENTO E DN = 5/8", REVESTIDA COM BAIXA CAMADA DE COBRE, SEM CONECTOR</t>
  </si>
  <si>
    <t>32,45</t>
  </si>
  <si>
    <t>!EM PROCESSO DE DESATIVACAO! LOCACAO DE GRUPO GERADOR *80 A 125* KVA, MOTOR DIESEL, REBOCAVEL, ACIONAMENTO MANUAL</t>
  </si>
  <si>
    <t>13,50</t>
  </si>
  <si>
    <t>!EM PROCESSO DE DESATIVACAO! LOCACAO DE GRUPO GERADOR ACIMA DE * 125 ATE 180* KVA, MOTOR DIESEL, REBOCAVEL, ACIONAMENTO MANUAL</t>
  </si>
  <si>
    <t>16,15</t>
  </si>
  <si>
    <t>!EM PROCESSO DE DESATIVACAO! LOCACAO DE GRUPO GERADOR ACIMA DE * 20 A 80* KVA, MOTOR DIESEL, REBOCAVEL, ACIONAMENTO MANUAL</t>
  </si>
  <si>
    <t>10,43</t>
  </si>
  <si>
    <t>!EM PROCESSO DE DESATIVACAO! LOCACAO DE GRUPO GERADOR DE *260* KVA, DIESEL REBOCAVEL, ACIONAMENTO MANUAL</t>
  </si>
  <si>
    <t>22,12</t>
  </si>
  <si>
    <t>!EM PROCESSO DE DESATIVACAO! LOCACAO DE GRUPO GERADOR DE *400* KVA, DIESEL REBOCAVEL, ACIONAMENTO MANUAL</t>
  </si>
  <si>
    <t>37,96</t>
  </si>
  <si>
    <t>!EM PROCESSO DE DESATIVACAO! LOCACAO DE GRUPO GERADOR DE *550* KVA, DIESEL REBOCAVEL, ACIONAMENTO MANUAL</t>
  </si>
  <si>
    <t>46,28</t>
  </si>
  <si>
    <t>!EM PROCESSO DE DESATIVACAO! LUMINARIA FECHADA P/ ILUMINACAO PUBLICA, TIPO ABL 50/F OU EQUIV, P/ LAMPADA A VAPOR DE MERCURIO 400W</t>
  </si>
  <si>
    <t>189,76</t>
  </si>
  <si>
    <t>!EM PROCESSO DE DESATIVACAO! QUADRO DE DISTRIBUICAO SEM BARRAMENTO, COM PORTA, DE EMBUTIR, EM CHAPA DE ACO GALVANIZADO, PARA 3 DISJUNTORES NEMA</t>
  </si>
  <si>
    <t>21,66</t>
  </si>
  <si>
    <t>!EM PROCESSO DE DESATIVACAO! QUADRO DE DISTRIBUICAO SEM BARRAMENTO, COM PORTA, DE EMBUTIR, EM CHAPA DE ACO GALVANIZADO, PARA 6 DISJUNTORES NEMA</t>
  </si>
  <si>
    <t>29,79</t>
  </si>
  <si>
    <t>!EM PROCESSO DE DESATIVACAO! TERMINAL DE PORCELANA (MUFLA) UNIPOLAR, USO EXTERNO, TENSAO 3,6/6 KV, PARA CABO DE 10/16 MM2, COM ISOLAMENTO EPR</t>
  </si>
  <si>
    <t>209,97</t>
  </si>
  <si>
    <t>!EM PROCESSO DE DESATIVACAO! VEICULO DE PASSEIO COM MOTOR 1.0 FLEX, POTENCIA 72/85 CV, 5 PORTAS, COR SOLIDA, BASICO</t>
  </si>
  <si>
    <t>45.990,00</t>
  </si>
  <si>
    <t>!EM PROCESSO DESATIVACAO! ELETRODUTO EM ACO GALVANIZADO ELETROLITICO, LEVE, DIAMETRO 1", PAREDE DE 0,90 MM</t>
  </si>
  <si>
    <t xml:space="preserve">M     </t>
  </si>
  <si>
    <t>11,95</t>
  </si>
  <si>
    <t>!EM PROCESSO DESATIVACAO! ELETRODUTO EM ACO GALVANIZADO ELETROLITICO, LEVE, DIAMETRO 3/4", PAREDE DE 0,90 MM</t>
  </si>
  <si>
    <t>9,25</t>
  </si>
  <si>
    <t>!EM PROCESSO DESATIVACAO! ELETRODUTO EM ACO GALVANIZADO ELETROLITICO, SEMI-PESADO, DIAMETRO 1 1/2", PAREDE DE 1,20 MM</t>
  </si>
  <si>
    <t>23,36</t>
  </si>
  <si>
    <t>!EM PROCESSO DESATIVACAO! ELETRODUTO EM ACO GALVANIZADO ELETROLITICO, SEMI-PESADO, DIAMETRO 1 1/4", PAREDE DE 1,20 MM</t>
  </si>
  <si>
    <t>23,00</t>
  </si>
  <si>
    <t>AÇO CA-25, 16,0 MM, BARRA DE TRANSFERENCIA</t>
  </si>
  <si>
    <t xml:space="preserve">KG    </t>
  </si>
  <si>
    <t>5,33</t>
  </si>
  <si>
    <t>ABERTURA PARA ENCAIXE DE CUBA OU LAVATORIO EM BANCADA DE MARMORE/ GRANITO OU OUTRO TIPO DE PEDRA NATURAL</t>
  </si>
  <si>
    <t>92,40</t>
  </si>
  <si>
    <t>ABRACADEIRA DE LATAO PARA FIXACAO DE CABO PARA-RAIO, DIMENSOES 32 X 24 X 24 MM</t>
  </si>
  <si>
    <t>1,80</t>
  </si>
  <si>
    <t>ABRACADEIRA DE NYLON PARA AMARRACAO DE CABOS, COMPRIMENTO DE *230* X *7,6* MM</t>
  </si>
  <si>
    <t>1,02</t>
  </si>
  <si>
    <t>ABRACADEIRA DE NYLON PARA AMARRACAO DE CABOS, COMPRIMENTO DE 100 X 2,5 MM</t>
  </si>
  <si>
    <t>0,06</t>
  </si>
  <si>
    <t>ABRACADEIRA DE NYLON PARA AMARRACAO DE CABOS, COMPRIMENTO DE 150 X *3,6* MM</t>
  </si>
  <si>
    <t>0,15</t>
  </si>
  <si>
    <t>ABRACADEIRA DE NYLON PARA AMARRACAO DE CABOS, COMPRIMENTO DE 200 X *4,6* MM</t>
  </si>
  <si>
    <t>0,20</t>
  </si>
  <si>
    <t>ABRACADEIRA DE NYLON PARA AMARRACAO DE CABOS, COMPRIMENTO DE 390 X *4,6* MM</t>
  </si>
  <si>
    <t>0,99</t>
  </si>
  <si>
    <t>ABRACADEIRA EM ACO PARA AMARRACAO DE ELETRODUTOS, TIPO D, COM 1 1/2" E CUNHA DE FIXACAO</t>
  </si>
  <si>
    <t>2,68</t>
  </si>
  <si>
    <t>ABRACADEIRA EM ACO PARA AMARRACAO DE ELETRODUTOS, TIPO D, COM 1 1/2" E PARAFUSO DE FIXACAO</t>
  </si>
  <si>
    <t>2,72</t>
  </si>
  <si>
    <t>ABRACADEIRA EM ACO PARA AMARRACAO DE ELETRODUTOS, TIPO D, COM 1 1/4" E CUNHA DE FIXACAO</t>
  </si>
  <si>
    <t>2,45</t>
  </si>
  <si>
    <t>ABRACADEIRA EM ACO PARA AMARRACAO DE ELETRODUTOS, TIPO D, COM 1 1/4" E PARAFUSO DE FIXACAO</t>
  </si>
  <si>
    <t>2,62</t>
  </si>
  <si>
    <t>ABRACADEIRA EM ACO PARA AMARRACAO DE ELETRODUTOS, TIPO D, COM 1/2" E CUNHA DE FIXACAO</t>
  </si>
  <si>
    <t>1,29</t>
  </si>
  <si>
    <t>ABRACADEIRA EM ACO PARA AMARRACAO DE ELETRODUTOS, TIPO D, COM 1/2" E PARAFUSO DE FIXACAO</t>
  </si>
  <si>
    <t>1,32</t>
  </si>
  <si>
    <t>ABRACADEIRA EM ACO PARA AMARRACAO DE ELETRODUTOS, TIPO D, COM 1" E CUNHA DE FIXACAO</t>
  </si>
  <si>
    <t>1,51</t>
  </si>
  <si>
    <t>ABRACADEIRA EM ACO PARA AMARRACAO DE ELETRODUTOS, TIPO D, COM 1" E PARAFUSO DE FIXACAO</t>
  </si>
  <si>
    <t>1,58</t>
  </si>
  <si>
    <t>ABRACADEIRA EM ACO PARA AMARRACAO DE ELETRODUTOS, TIPO D, COM 2 1/2" E CUNHA DE FIXACAO</t>
  </si>
  <si>
    <t>3,52</t>
  </si>
  <si>
    <t>ABRACADEIRA EM ACO PARA AMARRACAO DE ELETRODUTOS, TIPO D, COM 2 1/2" E PARAFUSO DE FIXACAO</t>
  </si>
  <si>
    <t>3,89</t>
  </si>
  <si>
    <t>ABRACADEIRA EM ACO PARA AMARRACAO DE ELETRODUTOS, TIPO D, COM 2" E CUNHA DE FIXACAO</t>
  </si>
  <si>
    <t>2,82</t>
  </si>
  <si>
    <t>ABRACADEIRA EM ACO PARA AMARRACAO DE ELETRODUTOS, TIPO D, COM 2" E PARAFUSO DE FIXACAO</t>
  </si>
  <si>
    <t>3,02</t>
  </si>
  <si>
    <t>ABRACADEIRA EM ACO PARA AMARRACAO DE ELETRODUTOS, TIPO D, COM 3 1/2" E CUNHA DE FIXACAO</t>
  </si>
  <si>
    <t>5,64</t>
  </si>
  <si>
    <t>ABRACADEIRA EM ACO PARA AMARRACAO DE ELETRODUTOS, TIPO D, COM 3/4" E CUNHA DE FIXACAO</t>
  </si>
  <si>
    <t>1,41</t>
  </si>
  <si>
    <t>ABRACADEIRA EM ACO PARA AMARRACAO DE ELETRODUTOS, TIPO D, COM 3/4" E PARAFUSO DE FIXACAO</t>
  </si>
  <si>
    <t>1,37</t>
  </si>
  <si>
    <t>ABRACADEIRA EM ACO PARA AMARRACAO DE ELETRODUTOS, TIPO D, COM 3/8" E PARAFUSO DE FIXACAO</t>
  </si>
  <si>
    <t>ABRACADEIRA EM ACO PARA AMARRACAO DE ELETRODUTOS, TIPO D, COM 3" E CUNHA DE FIXACAO</t>
  </si>
  <si>
    <t>4,70</t>
  </si>
  <si>
    <t>ABRACADEIRA EM ACO PARA AMARRACAO DE ELETRODUTOS, TIPO D, COM 3" E PARAFUSO DE FIXACAO</t>
  </si>
  <si>
    <t>4,33</t>
  </si>
  <si>
    <t>ABRACADEIRA EM ACO PARA AMARRACAO DE ELETRODUTOS, TIPO D, COM 4" E CUNHA DE FIXACAO</t>
  </si>
  <si>
    <t>6,35</t>
  </si>
  <si>
    <t>ABRACADEIRA EM ACO PARA AMARRACAO DE ELETRODUTOS, TIPO D, COM 4" E PARAFUSO DE FIXACAO</t>
  </si>
  <si>
    <t>5,59</t>
  </si>
  <si>
    <t>ABRACADEIRA EM ACO PARA AMARRACAO DE ELETRODUTOS, TIPO ECONOMICA (GOTA), COM 8"</t>
  </si>
  <si>
    <t>15,02</t>
  </si>
  <si>
    <t>ABRACADEIRA EM ACO PARA AMARRACAO DE ELETRODUTOS, TIPO U SIMPLES, COM 1 1/2"</t>
  </si>
  <si>
    <t>1,09</t>
  </si>
  <si>
    <t>ABRACADEIRA EM ACO PARA AMARRACAO DE ELETRODUTOS, TIPO U SIMPLES, COM 1 1/4"</t>
  </si>
  <si>
    <t>ABRACADEIRA EM ACO PARA AMARRACAO DE ELETRODUTOS, TIPO U SIMPLES, COM 1/2"</t>
  </si>
  <si>
    <t>0,57</t>
  </si>
  <si>
    <t>ABRACADEIRA EM ACO PARA AMARRACAO DE ELETRODUTOS, TIPO U SIMPLES, COM 1"</t>
  </si>
  <si>
    <t>0,82</t>
  </si>
  <si>
    <t>ABRACADEIRA EM ACO PARA AMARRACAO DE ELETRODUTOS, TIPO U SIMPLES, COM 2 1/2"</t>
  </si>
  <si>
    <t>2,25</t>
  </si>
  <si>
    <t>ABRACADEIRA EM ACO PARA AMARRACAO DE ELETRODUTOS, TIPO U SIMPLES, COM 2"</t>
  </si>
  <si>
    <t>1,61</t>
  </si>
  <si>
    <t>ABRACADEIRA EM ACO PARA AMARRACAO DE ELETRODUTOS, TIPO U SIMPLES, COM 3/4"</t>
  </si>
  <si>
    <t>0,60</t>
  </si>
  <si>
    <t>ABRACADEIRA EM ACO PARA AMARRACAO DE ELETRODUTOS, TIPO U SIMPLES, COM 3/8"</t>
  </si>
  <si>
    <t>0,40</t>
  </si>
  <si>
    <t>ABRACADEIRA EM ACO PARA AMARRACAO DE ELETRODUTOS, TIPO U SIMPLES, COM 3"</t>
  </si>
  <si>
    <t>ABRACADEIRA EM ACO PARA AMARRACAO DE ELETRODUTOS, TIPO U SIMPLES, COM 4"</t>
  </si>
  <si>
    <t>4,31</t>
  </si>
  <si>
    <t>ABRACADEIRA PVC, PARA CALHA PLUVIAL, DIAMETRO ENTRE 80 E 100 MM, PARA DRENAGEM PREDIAL</t>
  </si>
  <si>
    <t>3,24</t>
  </si>
  <si>
    <t>ABRACADEIRA, GALVANIZADA/ZINCADA, ROSCA SEM FIM, PARAFUSO INOX, LARGURA  FITA *12,6 A *14 MM, D = 2" A 2 1/2"</t>
  </si>
  <si>
    <t>5,37</t>
  </si>
  <si>
    <t>ABRACADEIRA, GALVANIZADA/ZINCADA, ROSCA SEM FIM, PARAFUSO INOX, LARGURA  FITA *12,6 A *14 MM, D = 3" A 3 3/4"</t>
  </si>
  <si>
    <t>6,15</t>
  </si>
  <si>
    <t>ABRACADEIRA, GALVANIZADA/ZINCADA, ROSCA SEM FIM, PARAFUSO INOX, LARGURA  FITA *12,6 A *14 MM, D = 4" A 4 3/4"</t>
  </si>
  <si>
    <t>9,52</t>
  </si>
  <si>
    <t>ACABAMENTO CROMADO PARA REGISTRO PEQUENO, 1/2 " OU 3/4 "</t>
  </si>
  <si>
    <t>20,09</t>
  </si>
  <si>
    <t>ACABAMENTO SIMPLES/CONVENCIONAL PARA FORRO PVC, TIPO "U" OU "C", COR BRANCA, COMPRIMENTO 6 M</t>
  </si>
  <si>
    <t>2,11</t>
  </si>
  <si>
    <t>ACESSORIO DE LIGACAO NAO ELETRICO PARA CARGAS EXPLOSIVAS, TUBO DE 6 M</t>
  </si>
  <si>
    <t>59,58</t>
  </si>
  <si>
    <t>ACESSORIO INICIADOR NAO ELETRICO, TUBO DE 6 M, TEMPO DE RETARDO DE *160* MS</t>
  </si>
  <si>
    <t>55,45</t>
  </si>
  <si>
    <t>ACETILENO (RECARGA PARA CILINDRO DE CONJUNTO OXICORTE GRANDE)</t>
  </si>
  <si>
    <t>65,56</t>
  </si>
  <si>
    <t>ACIDO MURIATICO, DILUICAO 10% A 12% PARA USO EM LIMPEZA</t>
  </si>
  <si>
    <t xml:space="preserve">L     </t>
  </si>
  <si>
    <t>4,47</t>
  </si>
  <si>
    <t>ACO CA-25, 10,0 MM, OU 12,5 MM, OU 16,0 MM, OU 20,0 MM, OU 25,0 MM, VERGALHAO</t>
  </si>
  <si>
    <t>5,58</t>
  </si>
  <si>
    <t>ACO CA-25, 10,0 MM, VERGALHAO</t>
  </si>
  <si>
    <t>5,69</t>
  </si>
  <si>
    <t>ACO CA-25, 12,5 MM, VERGALHAO</t>
  </si>
  <si>
    <t>5,73</t>
  </si>
  <si>
    <t>ACO CA-25, 16,0 MM, VERGALHAO</t>
  </si>
  <si>
    <t>ACO CA-25, 20,0 MM, BARRA DE TRANSFERENCIA</t>
  </si>
  <si>
    <t>6,84</t>
  </si>
  <si>
    <t>ACO CA-25, 20,0 MM, VERGALHAO</t>
  </si>
  <si>
    <t>ACO CA-25, 25,0 MM, BARRA DE TRANSFERENCIA</t>
  </si>
  <si>
    <t>6,80</t>
  </si>
  <si>
    <t>ACO CA-25, 25,0 MM, VERGALHAO</t>
  </si>
  <si>
    <t>ACO CA-25, 32,0 MM, BARRA DE TRANSFERENCIA</t>
  </si>
  <si>
    <t>7,25</t>
  </si>
  <si>
    <t>ACO CA-25, 32,0 MM, VERGALHAO</t>
  </si>
  <si>
    <t>6,29</t>
  </si>
  <si>
    <t>ACO CA-25, 6,3 MM OU 8,0 MM, VERGALHAO</t>
  </si>
  <si>
    <t>4,98</t>
  </si>
  <si>
    <t>ACO CA-25, 6,3 MM, VERGALHAO</t>
  </si>
  <si>
    <t>6,13</t>
  </si>
  <si>
    <t>ACO CA-25, 8,0 MM, VERGALHAO</t>
  </si>
  <si>
    <t>6,08</t>
  </si>
  <si>
    <t>ACO CA-50, 10,0 MM, OU 12,5 MM, OU 16,0 MM, OU 20,0 MM, DOBRADO E CORTADO</t>
  </si>
  <si>
    <t>5,17</t>
  </si>
  <si>
    <t>ACO CA-50, 10,0 MM, VERGALHAO</t>
  </si>
  <si>
    <t>5,19</t>
  </si>
  <si>
    <t>ACO CA-50, 12,5 MM OU 16,0 MM, VERGALHAO</t>
  </si>
  <si>
    <t>4,50</t>
  </si>
  <si>
    <t>ACO CA-50, 12,5 MM, VERGALHAO</t>
  </si>
  <si>
    <t>ACO CA-50, 16 MM, DOBRADO E CORTADO</t>
  </si>
  <si>
    <t>5,04</t>
  </si>
  <si>
    <t>ACO CA-50, 16,0 MM, VERGALHAO</t>
  </si>
  <si>
    <t>ACO CA-50, 20,0 MM OU 25,0 MM, VERGALHAO</t>
  </si>
  <si>
    <t>ACO CA-50, 20,0 MM, VERGALHAO</t>
  </si>
  <si>
    <t>4,20</t>
  </si>
  <si>
    <t>ACO CA-50, 25,0 MM, VERGALHAO</t>
  </si>
  <si>
    <t>4,86</t>
  </si>
  <si>
    <t>ACO CA-50, 32,0 MM, VERGALHAO</t>
  </si>
  <si>
    <t>5,70</t>
  </si>
  <si>
    <t>ACO CA-50, 6,3 MM, DOBRADO E CORTADO</t>
  </si>
  <si>
    <t>6,09</t>
  </si>
  <si>
    <t>ACO CA-50, 6,3 MM, VERGALHAO</t>
  </si>
  <si>
    <t>5,48</t>
  </si>
  <si>
    <t>ACO CA-50, 8,0 MM, VERGALHAO</t>
  </si>
  <si>
    <t>5,51</t>
  </si>
  <si>
    <t>ACO CA-60, 4,2 MM OU 5,0 MM, DOBRADO E CORTADO</t>
  </si>
  <si>
    <t>5,15</t>
  </si>
  <si>
    <t>ACO CA-60, 4,2 MM, OU 5,0 MM, OU 6,0 MM, OU 7,0 MM, VERGALHAO</t>
  </si>
  <si>
    <t>4,91</t>
  </si>
  <si>
    <t>ACO CA-60, 4,2 MM, VERGALHAO</t>
  </si>
  <si>
    <t>4,69</t>
  </si>
  <si>
    <t>ACO CA-60, 5,0 MM, VERGALHAO</t>
  </si>
  <si>
    <t>ACO CA-60, 6,0 MM OU 7,0 MM, DOBRADO E CORTADO</t>
  </si>
  <si>
    <t>5,45</t>
  </si>
  <si>
    <t>ACO CA-60, 8,0 MM OU 9,5 MM, VERGALHAO</t>
  </si>
  <si>
    <t>4,28</t>
  </si>
  <si>
    <t>ACOPLAMENTO DE CONDUTOR PLUVIAL, EM PVC, DIAMETRO ENTRE 80 E 100 MM, PARA DRENAGEM PREDIAL</t>
  </si>
  <si>
    <t>3,22</t>
  </si>
  <si>
    <t>ACOPLAMENTO RIGIDO EM FERRO FUNDIDO PARA SISTEMA DE TUBULACAO RANHURADA, DN 50 MM (2")</t>
  </si>
  <si>
    <t>13,65</t>
  </si>
  <si>
    <t>ACOPLAMENTO RIGIDO EM FERRO FUNDIDO PARA SISTEMA DE TUBULACAO RANHURADA, DN 65 MM (2 1/2")</t>
  </si>
  <si>
    <t>14,81</t>
  </si>
  <si>
    <t>ACOPLAMENTO RIGIDO EM FERRO FUNDIDO PARA SISTEMA DE TUBULACAO RANHURADA, DN 80 MM (3")</t>
  </si>
  <si>
    <t>16,62</t>
  </si>
  <si>
    <t>ADAPTADOR DE COBRE PARA TUBULACAO PEX, DN 16 X 15 MM</t>
  </si>
  <si>
    <t>6,78</t>
  </si>
  <si>
    <t>ADAPTADOR DE COBRE PARA TUBULACAO PEX, DN 20 X 22 MM</t>
  </si>
  <si>
    <t>7,98</t>
  </si>
  <si>
    <t>ADAPTADOR DE COMPRESSAO EM POLIPROPILENO (PP), PARA TUBO EM PEAD, 20 MM X 1/2", PARA LIGACAO PREDIAL DE AGUA (NTS 179)</t>
  </si>
  <si>
    <t>3,20</t>
  </si>
  <si>
    <t>ADAPTADOR DE COMPRESSAO EM POLIPROPILENO (PP), PARA TUBO EM PEAD, 20 MM X 3/4", PARA LIGACAO PREDIAL DE AGUA (NTS 179)</t>
  </si>
  <si>
    <t>ADAPTADOR DE COMPRESSAO EM POLIPROPILENO (PP), PARA TUBO EM PEAD, 32 MM X 1", PARA LIGACAO PREDIAL DE AGUA (NTS 179)</t>
  </si>
  <si>
    <t>6,27</t>
  </si>
  <si>
    <t>ADAPTADOR PVC PARA SIFAO METALICO, SOLDAVEL, COM ANEL BORRACHA (JE), 40 MM X 1 1/2"</t>
  </si>
  <si>
    <t>0,76</t>
  </si>
  <si>
    <t>ADAPTADOR PVC PARA SIFAO, ROSCAVEL, 40 MM X 1 1/4"</t>
  </si>
  <si>
    <t>0,77</t>
  </si>
  <si>
    <t>ADAPTADOR PVC ROSCAVEL, COM FLANGES E ANEL DE VEDACAO, 1/2", PARA CAIXA D' AGUA</t>
  </si>
  <si>
    <t>7,46</t>
  </si>
  <si>
    <t>ADAPTADOR PVC ROSCAVEL, COM FLANGES E ANEL DE VEDACAO, 1", PARA CAIXA D' AGUA</t>
  </si>
  <si>
    <t>13,71</t>
  </si>
  <si>
    <t>ADAPTADOR PVC ROSCAVEL, COM FLANGES E ANEL DE VEDACAO, 3/4", PARA CAIXA D' AGUA</t>
  </si>
  <si>
    <t>10,24</t>
  </si>
  <si>
    <t>ADAPTADOR PVC SOLDAVEL CURTO COM BOLSA E ROSCA, 110 MM X 4", PARA AGUA FRIA</t>
  </si>
  <si>
    <t>30,45</t>
  </si>
  <si>
    <t>ADAPTADOR PVC SOLDAVEL CURTO COM BOLSA E ROSCA, 20 MM X 1/2", PARA AGUA FRIA</t>
  </si>
  <si>
    <t>0,47</t>
  </si>
  <si>
    <t>ADAPTADOR PVC SOLDAVEL CURTO COM BOLSA E ROSCA, 25 MM X 3/4", PARA AGUA FRIA</t>
  </si>
  <si>
    <t>0,58</t>
  </si>
  <si>
    <t>ADAPTADOR PVC SOLDAVEL CURTO COM BOLSA E ROSCA, 32 MM X 1", PARA AGUA FRIA</t>
  </si>
  <si>
    <t>1,21</t>
  </si>
  <si>
    <t>ADAPTADOR PVC SOLDAVEL CURTO COM BOLSA E ROSCA, 40 MM X 1 1/2", PARA AGUA FRIA</t>
  </si>
  <si>
    <t>ADAPTADOR PVC SOLDAVEL CURTO COM BOLSA E ROSCA, 40 MM X 1 1/4", PARA AGUA FRIA</t>
  </si>
  <si>
    <t>2,31</t>
  </si>
  <si>
    <t>ADAPTADOR PVC SOLDAVEL CURTO COM BOLSA E ROSCA, 50 MM X 1 1/4", PARA AGUA FRIA</t>
  </si>
  <si>
    <t>5,42</t>
  </si>
  <si>
    <t>ADAPTADOR PVC SOLDAVEL CURTO COM BOLSA E ROSCA, 50 MM X1 1/2", PARA AGUA FRIA</t>
  </si>
  <si>
    <t>2,95</t>
  </si>
  <si>
    <t>ADAPTADOR PVC SOLDAVEL CURTO COM BOLSA E ROSCA, 60 MM X 2", PARA AGUA FRIA</t>
  </si>
  <si>
    <t>8,01</t>
  </si>
  <si>
    <t>ADAPTADOR PVC SOLDAVEL CURTO COM BOLSA E ROSCA, 75 MM X 2 1/2", PARA AGUA FRIA</t>
  </si>
  <si>
    <t>11,65</t>
  </si>
  <si>
    <t>ADAPTADOR PVC SOLDAVEL CURTO COM BOLSA E ROSCA, 85 MM X 3", PARA AGUA FRIA</t>
  </si>
  <si>
    <t>19,12</t>
  </si>
  <si>
    <t>ADAPTADOR PVC SOLDAVEL, COM FLANGE E ANEL DE VEDACAO, 20 MM X 1/2", PARA CAIXA D'AGUA</t>
  </si>
  <si>
    <t>6,47</t>
  </si>
  <si>
    <t>ADAPTADOR PVC SOLDAVEL, COM FLANGE E ANEL DE VEDACAO, 25 MM X 3/4", PARA CAIXA D'AGUA</t>
  </si>
  <si>
    <t>7,44</t>
  </si>
  <si>
    <t>ADAPTADOR PVC SOLDAVEL, COM FLANGE E ANEL DE VEDACAO, 32 MM X 1", PARA CAIXA D'AGUA</t>
  </si>
  <si>
    <t>9,66</t>
  </si>
  <si>
    <t>ADAPTADOR PVC SOLDAVEL, COM FLANGE E ANEL DE VEDACAO, 40 MM X 1 1/4", PARA CAIXA D'AGUA</t>
  </si>
  <si>
    <t>13,03</t>
  </si>
  <si>
    <t>ADAPTADOR PVC SOLDAVEL, COM FLANGE E ANEL DE VEDACAO, 50 MM X 1 1/2", PARA CAIXA D'AGUA</t>
  </si>
  <si>
    <t>15,80</t>
  </si>
  <si>
    <t>ADAPTADOR PVC SOLDAVEL, COM FLANGES E ANEL DE VEDACAO, 60 MM X 2", PARA CAIXA D' AGUA</t>
  </si>
  <si>
    <t>22,04</t>
  </si>
  <si>
    <t>ADAPTADOR PVC SOLDAVEL, COM FLANGES LIVRES, 110 MM X 4", PARA CAIXA D' AGUA</t>
  </si>
  <si>
    <t>229,76</t>
  </si>
  <si>
    <t>ADAPTADOR PVC SOLDAVEL, COM FLANGES LIVRES, 25 MM X 3/4", PARA CAIXA D' AGUA</t>
  </si>
  <si>
    <t>8,37</t>
  </si>
  <si>
    <t>ADAPTADOR PVC SOLDAVEL, COM FLANGES LIVRES, 32 MM X 1", PARA CAIXA D' AGUA</t>
  </si>
  <si>
    <t>12,80</t>
  </si>
  <si>
    <t>ADAPTADOR PVC SOLDAVEL, COM FLANGES LIVRES, 40 MM X 1  1/4", PARA CAIXA D' AGUA</t>
  </si>
  <si>
    <t>23,80</t>
  </si>
  <si>
    <t>ADAPTADOR PVC SOLDAVEL, COM FLANGES LIVRES, 50 MM X 1  1/2", PARA CAIXA D' AGUA</t>
  </si>
  <si>
    <t>23,88</t>
  </si>
  <si>
    <t>ADAPTADOR PVC SOLDAVEL, COM FLANGES LIVRES, 60 MM X 2", PARA CAIXA D' AGUA</t>
  </si>
  <si>
    <t>36,51</t>
  </si>
  <si>
    <t>ADAPTADOR PVC SOLDAVEL, COM FLANGES LIVRES, 75 MM X 2  1/2", PARA CAIXA D' AGUA</t>
  </si>
  <si>
    <t>116,60</t>
  </si>
  <si>
    <t>ADAPTADOR PVC SOLDAVEL, COM FLANGES LIVRES, 85 MM X 3", PARA CAIXA D' AGUA</t>
  </si>
  <si>
    <t>162,79</t>
  </si>
  <si>
    <t>ADAPTADOR PVC SOLDAVEL, LONGO, COM FLANGE LIVRE,  110 MM X 4", PARA CAIXA D' AGUA</t>
  </si>
  <si>
    <t>247,30</t>
  </si>
  <si>
    <t>ADAPTADOR PVC SOLDAVEL, LONGO, COM FLANGE LIVRE,  25 MM X 3/4", PARA CAIXA D' AGUA</t>
  </si>
  <si>
    <t>11,75</t>
  </si>
  <si>
    <t>ADAPTADOR PVC SOLDAVEL, LONGO, COM FLANGE LIVRE,  32 MM X 1", PARA CAIXA D' AGUA</t>
  </si>
  <si>
    <t>13,12</t>
  </si>
  <si>
    <t>ADAPTADOR PVC SOLDAVEL, LONGO, COM FLANGE LIVRE,  40 MM X 1 1/4", PARA CAIXA D' AGUA</t>
  </si>
  <si>
    <t>19,40</t>
  </si>
  <si>
    <t>ADAPTADOR PVC SOLDAVEL, LONGO, COM FLANGE LIVRE,  50 MM X 1 1/2", PARA CAIXA D' AGUA</t>
  </si>
  <si>
    <t>22,22</t>
  </si>
  <si>
    <t>ADAPTADOR PVC SOLDAVEL, LONGO, COM FLANGE LIVRE,  60 MM X 2", PARA CAIXA D' AGUA</t>
  </si>
  <si>
    <t>38,01</t>
  </si>
  <si>
    <t>ADAPTADOR PVC SOLDAVEL, LONGO, COM FLANGE LIVRE,  75 MM X 2 1/2", PARA CAIXA D' AGUA</t>
  </si>
  <si>
    <t>147,56</t>
  </si>
  <si>
    <t>ADAPTADOR PVC SOLDAVEL, LONGO, COM FLANGE LIVRE,  85 MM X 3", PARA CAIXA D' AGUA</t>
  </si>
  <si>
    <t>172,75</t>
  </si>
  <si>
    <t>ADAPTADOR PVC, COM REGISTRO, PARA PEAD, 20 MM X 3/4", PARA LIGACAO PREDIAL DE AGUA</t>
  </si>
  <si>
    <t>4,15</t>
  </si>
  <si>
    <t>ADAPTADOR PVC, ROSCAVEL, COM FLANGES E ANEL DE VEDACAO, 1 1/2", PARA CAIXA D'AGUA</t>
  </si>
  <si>
    <t>23,23</t>
  </si>
  <si>
    <t>ADAPTADOR PVC, ROSCAVEL, COM FLANGES E ANEL DE VEDACAO, 1 1/4", PARA CAIXA D' AGUA</t>
  </si>
  <si>
    <t>19,43</t>
  </si>
  <si>
    <t>ADAPTADOR PVC, ROSCAVEL, COM FLANGES E ANEL DE VEDACAO, 2", PARA CAIXA D' AGUA</t>
  </si>
  <si>
    <t>28,20</t>
  </si>
  <si>
    <t>ADAPTADOR PVC, ROSCAVEL, PARA VALVULA PIA OU LAVATORIO, 40 MM</t>
  </si>
  <si>
    <t>0,32</t>
  </si>
  <si>
    <t>ADAPTADOR, CPVC, SOLDAVEL, 15 MM, PARA AGUA QUENTE</t>
  </si>
  <si>
    <t>7,22</t>
  </si>
  <si>
    <t>ADAPTADOR, CPVC, SOLDAVEL, 22 MM, PARA AGUA QUENTE</t>
  </si>
  <si>
    <t>7,48</t>
  </si>
  <si>
    <t>ADAPTADOR, EM LATAO, ENGATE RAPIDO 2 1/2" X ROSCA INTERNA 5 FIOS 2 1/2",  PARA INSTALACAO PREDIAL DE COMBATE A INCENDIO</t>
  </si>
  <si>
    <t>44,68</t>
  </si>
  <si>
    <t>ADAPTADOR, EM LATAO, ENGATE RAPIDO1 1/2" X ROSCA INTERNA 5 FIOS 2 1/2",  PARA INSTALACAO PREDIAL DE COMBATE A INCENDIO</t>
  </si>
  <si>
    <t>34,97</t>
  </si>
  <si>
    <t>ADAPTADOR, PVC PBA,  BOLSA/ROSCA, JE, DN 75 / DE  85 MM</t>
  </si>
  <si>
    <t>32,98</t>
  </si>
  <si>
    <t>ADAPTADOR, PVC PBA, A BOLSA DEFOFO, JE, DN 100 / DE 110 MM</t>
  </si>
  <si>
    <t>90,98</t>
  </si>
  <si>
    <t>ADAPTADOR, PVC PBA, A BOLSA DEFOFO, JE, DN 50 / DE 60 MM</t>
  </si>
  <si>
    <t>20,95</t>
  </si>
  <si>
    <t>ADAPTADOR, PVC PBA, A BOLSA DEFOFO, JE, DN 75 / DE  85 MM</t>
  </si>
  <si>
    <t>47,51</t>
  </si>
  <si>
    <t>ADAPTADOR, PVC PBA, BOLSA/ROSCA, JE, DN 100 / DE 110 MM</t>
  </si>
  <si>
    <t>56,39</t>
  </si>
  <si>
    <t>ADAPTADOR, PVC PBA, BOLSA/ROSCA, JE, DN 50 / DE 60 MM</t>
  </si>
  <si>
    <t>14,71</t>
  </si>
  <si>
    <t>ADAPTADOR, PVC PBA, PONTA/ROSCA, JE, DN 50 / DE  60 MM</t>
  </si>
  <si>
    <t>11,17</t>
  </si>
  <si>
    <t>ADAPTADOR, PVC PBA, PONTA/ROSCA, JE, DN 75 / DE  85 MM</t>
  </si>
  <si>
    <t>37,71</t>
  </si>
  <si>
    <t>ADESIVO ACRILICO/COLA DE CONTATO</t>
  </si>
  <si>
    <t>12,97</t>
  </si>
  <si>
    <t>ADESIVO ESTRUTURAL A BASE DE RESINA EPOXI PARA INJECAO EM TRINCAS, BICOMPONENTE, BAIXA VISCOSIDADE</t>
  </si>
  <si>
    <t>97,62</t>
  </si>
  <si>
    <t>ADESIVO ESTRUTURAL A BASE DE RESINA EPOXI, BICOMPONENTE, FLUIDO</t>
  </si>
  <si>
    <t>34,76</t>
  </si>
  <si>
    <t>ADESIVO ESTRUTURAL A BASE DE RESINA EPOXI, BICOMPONENTE, PASTOSO (TIXOTROPICO)</t>
  </si>
  <si>
    <t>29,72</t>
  </si>
  <si>
    <t>ADESIVO LIQUIDO A BASE DE RESINAS PARA COLAGEM DE ESPUMA DE ISOLAMENTO TERMICO FLEXIVEL</t>
  </si>
  <si>
    <t>85,17</t>
  </si>
  <si>
    <t>ADESIVO PARA TUBOS CPVC, *75* G</t>
  </si>
  <si>
    <t>18,25</t>
  </si>
  <si>
    <t>ADESIVO PLASTICO PARA PVC, BISNAGA COM 75 GR</t>
  </si>
  <si>
    <t>7,20</t>
  </si>
  <si>
    <t>ADESIVO PLASTICO PARA PVC, FRASCO COM 175 GR</t>
  </si>
  <si>
    <t>20,64</t>
  </si>
  <si>
    <t>ADESIVO PLASTICO PARA PVC, FRASCO COM 850 GR</t>
  </si>
  <si>
    <t>65,04</t>
  </si>
  <si>
    <t>ADESIVO/COLA PARA EPS (ISOPOR) E OUTROS MATERIAIS</t>
  </si>
  <si>
    <t>19,60</t>
  </si>
  <si>
    <t>ADITIVO ACELERADOR DE PEGA E ENDURECIMENTO PARA ARGAMASSAS E CONCRETOS, LIQUIDO E ISENTO DE CLORETOS</t>
  </si>
  <si>
    <t>11,46</t>
  </si>
  <si>
    <t>ADITIVO ADESIVO LIQUIDO PARA ARGAMASSAS DE REVESTIMENTOS CIMENTICIOS</t>
  </si>
  <si>
    <t>11,24</t>
  </si>
  <si>
    <t>ADITIVO IMPERMEABILIZANTE DE PEGA NORMAL PARA ARGAMASSAS E CONCRETOS SEM ARMACAO, LIQUIDO E ISENTO DE CLORETOS</t>
  </si>
  <si>
    <t>ADITIVO IMPERMEABILIZANTE DE PEGA ULTRARRAPIDA, LIQUIDO E ISENTO DE CLORETOS</t>
  </si>
  <si>
    <t>11,19</t>
  </si>
  <si>
    <t>ADITIVO LIQUIDO IMPERMEABILIZANTE CRISTALIZANTE</t>
  </si>
  <si>
    <t>15,60</t>
  </si>
  <si>
    <t>ADITIVO LIQUIDO INCORPORADOR DE AR PARA CONCRETO E ARGAMASSA, LIQUIDO E ISENTO DE CLORETOS</t>
  </si>
  <si>
    <t>4,65</t>
  </si>
  <si>
    <t>ADITIVO PLASTIFICANTE E ESTABILIZADOR PARA ARGAMASSAS DE ASSENTAMENTO E REBOCO</t>
  </si>
  <si>
    <t xml:space="preserve">18L   </t>
  </si>
  <si>
    <t>117,42</t>
  </si>
  <si>
    <t>ADITIVO PLASTIFICANTE E ESTABILIZADOR PARA ARGAMASSAS DE ASSENTAMENTO E REBOCO, LIQUIDO E ISENTO DE CLORETOS</t>
  </si>
  <si>
    <t>ADITIVO PLASTIFICANTE RETARDADOR DE PEGA E REDUTOR DE AGUA PARA CONCRETO, LIQUIDO E ISENTO DE CLORETOS</t>
  </si>
  <si>
    <t>4,82</t>
  </si>
  <si>
    <t>ADITIVO SUPERPLASTIFICANTE DE PEGA NORMAL PARA CONCRETO (TAMBOR 200 KG)</t>
  </si>
  <si>
    <t xml:space="preserve">200KG </t>
  </si>
  <si>
    <t>1.849,81</t>
  </si>
  <si>
    <t>ADITIVO SUPERPLASTIFICANTE DE PEGA NORMAL PARA CONCRETO, LIQUIDO E ISENTO DE CLORETOS</t>
  </si>
  <si>
    <t>12,13</t>
  </si>
  <si>
    <t>ADUELA/GALERIA DE CONCRETO ARMADO, SECAO RETANGULAR 1.50 X 1.50 M (L X A), C = 1.00 M, E = 20 CM</t>
  </si>
  <si>
    <t>1.889,90</t>
  </si>
  <si>
    <t>ADUELA/GALERIA DE CONCRETO ARMADO, SECAO RETANGULAR 2.00 X 2.00 M (L X A), C = 1.00 M, E = 20 CM</t>
  </si>
  <si>
    <t>2.673,71</t>
  </si>
  <si>
    <t>ADUELA/GALERIA DE CONCRETO ARMADO, SECAO RETANGULAR 2.50 X 2.50 M (L X A), C = 1.00 M, E = 20 CM</t>
  </si>
  <si>
    <t>3.271,67</t>
  </si>
  <si>
    <t>ADUELA/GALERIA DE CONCRETO ARMADO, SECAO RETANGULAR 3.00 X 3.00 M (L X A), C = 1.00 M, E = 20 CM</t>
  </si>
  <si>
    <t>4.090,85</t>
  </si>
  <si>
    <t>AFASTADOR PARA TELHA DE FIBROCIMENTO CANALETE 90 OU KALHETAO</t>
  </si>
  <si>
    <t>1,06</t>
  </si>
  <si>
    <t>AGENTE DE CURA, PROTETOR DA EVAPORACAO DA AGUA DE HIDRATACAO DO CONCRETO</t>
  </si>
  <si>
    <t>7,64</t>
  </si>
  <si>
    <t>AGREGADO RECICLADO, TIPO RACHAO RECICLADO CINZA, CLASSE A</t>
  </si>
  <si>
    <t xml:space="preserve">M3    </t>
  </si>
  <si>
    <t>35,00</t>
  </si>
  <si>
    <t>AGUA SANITARIA</t>
  </si>
  <si>
    <t>2,20</t>
  </si>
  <si>
    <t>AJUDANTE DE ARMADOR</t>
  </si>
  <si>
    <t>10,36</t>
  </si>
  <si>
    <t>AJUDANTE DE ARMADOR (MENSALISTA)</t>
  </si>
  <si>
    <t xml:space="preserve">MES   </t>
  </si>
  <si>
    <t>1.839,76</t>
  </si>
  <si>
    <t>AJUDANTE DE ELETRICISTA</t>
  </si>
  <si>
    <t>10,81</t>
  </si>
  <si>
    <t>AJUDANTE DE ELETRICISTA (MENSALISTA)</t>
  </si>
  <si>
    <t>1.919,31</t>
  </si>
  <si>
    <t>AJUDANTE DE ESTRUTURAS METALICAS</t>
  </si>
  <si>
    <t>7,68</t>
  </si>
  <si>
    <t>AJUDANTE DE ESTRUTURAS METALICAS (MENSALISTA)</t>
  </si>
  <si>
    <t>1.362,94</t>
  </si>
  <si>
    <t>AJUDANTE DE OPERACAO EM GERAL</t>
  </si>
  <si>
    <t>10,72</t>
  </si>
  <si>
    <t>AJUDANTE DE OPERACAO EM GERAL (MENSALISTA)</t>
  </si>
  <si>
    <t>1.903,72</t>
  </si>
  <si>
    <t>AJUDANTE DE PINTOR</t>
  </si>
  <si>
    <t>AJUDANTE DE PINTOR (MENSALISTA)</t>
  </si>
  <si>
    <t>AJUDANTE DE SERRALHEIRO</t>
  </si>
  <si>
    <t>11,13</t>
  </si>
  <si>
    <t>AJUDANTE DE SERRALHEIRO (MENSALISTA)</t>
  </si>
  <si>
    <t>1.973,32</t>
  </si>
  <si>
    <t>AJUDANTE ESPECIALIZADO</t>
  </si>
  <si>
    <t>14,34</t>
  </si>
  <si>
    <t>AJUDANTE ESPECIALIZADO (MENSALISTA)</t>
  </si>
  <si>
    <t>2.546,28</t>
  </si>
  <si>
    <t>ALCA PREFORMADA DE CONTRA POSTE, EM ACO GALVANIZADO, PARA CABO 3/16", COMPRIMENTO *860* MM</t>
  </si>
  <si>
    <t>5,23</t>
  </si>
  <si>
    <t>ALCA PREFORMADA DE DISTRIBUICAO, EM ACO GALVANIZADO, PARA CABO DE ALUMINIO DIAMETRO 16 A 25 MM</t>
  </si>
  <si>
    <t>2,46</t>
  </si>
  <si>
    <t>ALCA PREFORMADA DE DISTRIBUICAO, EM ACO GALVANIZADO, PARA CONDUTORES DE ALUMINIO AWG 1/0 (CAA 6/1 OU CA 7 FIOS)</t>
  </si>
  <si>
    <t>7,65</t>
  </si>
  <si>
    <t>ALCA PREFORMADA DE DISTRIBUICAO, EM ACO GALVANIZADO, PARA CONDUTORES DE ALUMINIO AWG 2 (CAA 6/1 OU CA 7 FIOS)</t>
  </si>
  <si>
    <t>4,62</t>
  </si>
  <si>
    <t>ALCA PREFORMADA DE SERVICO, EM ACO GALVANIZADO, PARA CONDUTORES DE ALUMINIO AWG 4 (CAA 6/1)</t>
  </si>
  <si>
    <t>1,85</t>
  </si>
  <si>
    <t>ALCA PREFORMADA DE SERVICO, EM ACO GALVANIZADO, PARA CONDUTORES DE ALUMINIO AWG 6 (CAA 6/1)</t>
  </si>
  <si>
    <t>ALICATE DE CORTE DIAGONAL 6 " COM ISOLAMENTO</t>
  </si>
  <si>
    <t>42,34</t>
  </si>
  <si>
    <t>ALICATE DE CRIMPAR RJ11, RJ12 E RJ45</t>
  </si>
  <si>
    <t>115,54</t>
  </si>
  <si>
    <t>ALICATE DE PRESSAO PARA SOLDA DE CHAPA 18 "</t>
  </si>
  <si>
    <t>124,23</t>
  </si>
  <si>
    <t>ALICATE DE PRESSAO 11 " PARA SOLDA, TIPO C</t>
  </si>
  <si>
    <t>69,90</t>
  </si>
  <si>
    <t>ALICATE DE PRESSAO 11 " PARA SOLDA, TIPO U</t>
  </si>
  <si>
    <t>76,92</t>
  </si>
  <si>
    <t>ALICATE PARA ANEIS DE PISTAO, CAPACIDADE 50 A 100 MM</t>
  </si>
  <si>
    <t>99,89</t>
  </si>
  <si>
    <t>ALIMENTACAO - HORISTA (COLETADO CAIXA)</t>
  </si>
  <si>
    <t>ALIMENTACAO - MENSALISTA (COLETADO CAIXA)</t>
  </si>
  <si>
    <t>415,08</t>
  </si>
  <si>
    <t>ALISADORA DE CONCRETO COM MOTOR A GASOLINA DE 5,5 HP, PESO COM MOTOR DE 78 KG, 4 PAS</t>
  </si>
  <si>
    <t>6.095,00</t>
  </si>
  <si>
    <t>ALMOXARIFE</t>
  </si>
  <si>
    <t>14,88</t>
  </si>
  <si>
    <t>ALMOXARIFE (MENSALISTA)</t>
  </si>
  <si>
    <t>2.637,37</t>
  </si>
  <si>
    <t>ALONGADOR COM TRES ALTURAS, EM TUBO DE ACO CARBONO, PINTURA NO PROCESSO ELETROSTATICO - EQUIPAMENTO DE GINASTICA PARA ACADEMIA AO AR LIVRE / ACADEMIA DA TERCEIRA IDADE - ATI</t>
  </si>
  <si>
    <t>1.290,00</t>
  </si>
  <si>
    <t>ALUMINIO ANODIZADO</t>
  </si>
  <si>
    <t>27,08</t>
  </si>
  <si>
    <t>ANEL BORRACHA DN 100 MM, PARA TUBO SERIE REFORCADA ESGOTO PREDIAL</t>
  </si>
  <si>
    <t>2,71</t>
  </si>
  <si>
    <t>ANEL BORRACHA DN 75 MM, PARA TUBO SERIE REFORCADA ESGOTO PREDIAL</t>
  </si>
  <si>
    <t>2,73</t>
  </si>
  <si>
    <t>ANEL BORRACHA PARA TUBO ESGOTO PREDIAL DN 40 MM (NBR 5688)</t>
  </si>
  <si>
    <t>1,63</t>
  </si>
  <si>
    <t>ANEL BORRACHA PARA TUBO ESGOTO PREDIAL DN 50 MM (NBR 5688)</t>
  </si>
  <si>
    <t>1,69</t>
  </si>
  <si>
    <t>ANEL BORRACHA PARA TUBO ESGOTO PREDIAL DN 75 MM (NBR 5688)</t>
  </si>
  <si>
    <t>2,38</t>
  </si>
  <si>
    <t>ANEL BORRACHA PARA TUBO ESGOTO PREDIAL, DN 100 MM (NBR 5688)</t>
  </si>
  <si>
    <t>2,99</t>
  </si>
  <si>
    <t>ANEL BORRACHA, DN 150 MM, PARA TUBO SERIE REFORCADA ESGOTO PREDIAL</t>
  </si>
  <si>
    <t>12,56</t>
  </si>
  <si>
    <t>ANEL BORRACHA, DN 40 MM, PARA TUBO SERIE REFORCADA ESGOTO PREDIAL</t>
  </si>
  <si>
    <t>ANEL BORRACHA, DN 50 MM, PARA TUBO SERIE REFORCADA ESGOTO PREDIAL</t>
  </si>
  <si>
    <t>ANEL BORRACHA, PARA TUBO PVC DEFOFO, DN 100 MM (NBR 7665)</t>
  </si>
  <si>
    <t>9,72</t>
  </si>
  <si>
    <t>ANEL BORRACHA, PARA TUBO PVC DEFOFO, DN 150 MM (NBR 7665)</t>
  </si>
  <si>
    <t>17,03</t>
  </si>
  <si>
    <t>ANEL BORRACHA, PARA TUBO PVC DEFOFO, DN 200 MM (NBR 7665)</t>
  </si>
  <si>
    <t>32,16</t>
  </si>
  <si>
    <t>ANEL BORRACHA, PARA TUBO PVC DEFOFO, DN 250 MM (NBR 7665)</t>
  </si>
  <si>
    <t>102,24</t>
  </si>
  <si>
    <t>ANEL BORRACHA, PARA TUBO PVC DEFOFO, DN 300 MM (NBR 7665)</t>
  </si>
  <si>
    <t>157,05</t>
  </si>
  <si>
    <t>ANEL BORRACHA, PARA TUBO PVC, REDE COLETOR ESGOTO, DN 100 MM (NBR 7362)</t>
  </si>
  <si>
    <t>4,07</t>
  </si>
  <si>
    <t>ANEL BORRACHA, PARA TUBO PVC, REDE COLETOR ESGOTO, DN 125 MM (NBR 7362)</t>
  </si>
  <si>
    <t>6,22</t>
  </si>
  <si>
    <t>ANEL BORRACHA, PARA TUBO PVC, REDE COLETOR ESGOTO, DN 150 MM (NBR 7362)</t>
  </si>
  <si>
    <t>10,63</t>
  </si>
  <si>
    <t>ANEL BORRACHA, PARA TUBO PVC, REDE COLETOR ESGOTO, DN 200 MM (NBR 7362)</t>
  </si>
  <si>
    <t>12,77</t>
  </si>
  <si>
    <t>ANEL BORRACHA, PARA TUBO PVC, REDE COLETOR ESGOTO, DN 250 MM (NBR 7362)</t>
  </si>
  <si>
    <t>25,21</t>
  </si>
  <si>
    <t>ANEL BORRACHA, PARA TUBO PVC, REDE COLETOR ESGOTO, DN 350 MM (NBR 7362)</t>
  </si>
  <si>
    <t>51,67</t>
  </si>
  <si>
    <t>ANEL BORRACHA, PARA TUBO PVC, REDE COLETOR ESGOTO, DN 400 MM (NBR 7362)</t>
  </si>
  <si>
    <t>65,53</t>
  </si>
  <si>
    <t>ANEL BORRACHA, PARA TUBO/CONEXAO PVC PBA, DN 100 MM, PARA REDE AGUA</t>
  </si>
  <si>
    <t>7,82</t>
  </si>
  <si>
    <t>ANEL BORRACHA, PARA TUBO/CONEXAO PVC PBA, DN 50 MM, PARA REDE AGUA</t>
  </si>
  <si>
    <t>3,03</t>
  </si>
  <si>
    <t>ANEL BORRACHA, PARA TUBO/CONEXAO PVC PBA, DN 60 MM, PARA REDE AGUA</t>
  </si>
  <si>
    <t>8,12</t>
  </si>
  <si>
    <t>ANEL BORRACHA, PARA TUBO/CONEXAO PVC PBA, DN 75 MM, PARA REDE AGUA</t>
  </si>
  <si>
    <t>9,99</t>
  </si>
  <si>
    <t>ANEL BORRACHA, PARA TUBO, PVC REDE COLETOR ESGOTO, DN 300 MM (NBR 7362)</t>
  </si>
  <si>
    <t>33,67</t>
  </si>
  <si>
    <t>ANEL DE BORRACHA PARA VEDACAO DE DUTO PEAD CORRUGADO PARA ELETRICA, DN 1 1/2"</t>
  </si>
  <si>
    <t>2,04</t>
  </si>
  <si>
    <t>ANEL DE BORRACHA PARA VEDACAO DE DUTO PEAD CORRUGADO PARA ELETRICA, DN 1 1/4"</t>
  </si>
  <si>
    <t>1,42</t>
  </si>
  <si>
    <t>ANEL DE BORRACHA PARA VEDACAO DE DUTO PEAD CORRUGADO PARA ELETRICA, DN 2"</t>
  </si>
  <si>
    <t>5,68</t>
  </si>
  <si>
    <t>ANEL DE BORRACHA PARA VEDACAO DE DUTO PEAD CORRUGADO PARA ELETRICA, DN 3"</t>
  </si>
  <si>
    <t>7,33</t>
  </si>
  <si>
    <t>ANEL DE BORRACHA PARA VEDACAO DE DUTO PEAD CORRUGADO PARA ELETRICA, DN 4"</t>
  </si>
  <si>
    <t>9,47</t>
  </si>
  <si>
    <t>ANEL DE CONCRETO ARMADO, D = *1,10* M, H = 0,30 M</t>
  </si>
  <si>
    <t>94,52</t>
  </si>
  <si>
    <t>ANEL DE CONCRETO ARMADO, D = 0,60 M, H = 0,10 M</t>
  </si>
  <si>
    <t>38,74</t>
  </si>
  <si>
    <t>ANEL DE CONCRETO ARMADO, D = 0,60 M, H = 0,15 M</t>
  </si>
  <si>
    <t>47,16</t>
  </si>
  <si>
    <t>ANEL DE CONCRETO ARMADO, D = 0,60 M, H = 0,30 M</t>
  </si>
  <si>
    <t>57,46</t>
  </si>
  <si>
    <t>ANEL DE CONCRETO ARMADO, D = 0,60 M, H = 0,40 M</t>
  </si>
  <si>
    <t>64,27</t>
  </si>
  <si>
    <t>ANEL DE CONCRETO ARMADO, D = 0,60 M, H = 0,50 M</t>
  </si>
  <si>
    <t>78,60</t>
  </si>
  <si>
    <t>ANEL DE CONCRETO ARMADO, D = 0,80 M, H = 0,30 M</t>
  </si>
  <si>
    <t>93,76</t>
  </si>
  <si>
    <t>ANEL DE CONCRETO ARMADO, D = 0,80 M, H = 0,50 M</t>
  </si>
  <si>
    <t>114,53</t>
  </si>
  <si>
    <t>ANEL DE CONCRETO ARMADO, D = 1,00 M, H = 0,40 M</t>
  </si>
  <si>
    <t>118,56</t>
  </si>
  <si>
    <t>ANEL DE CONCRETO ARMADO, D = 1,00 M, H = 0,50 M</t>
  </si>
  <si>
    <t>137,87</t>
  </si>
  <si>
    <t>ANEL DE CONCRETO ARMADO, D = 1,20 M, H = 0,50 M</t>
  </si>
  <si>
    <t>150,13</t>
  </si>
  <si>
    <t>ANEL DE CONCRETO ARMADO, D = 1,50 M, H = 0,50 M</t>
  </si>
  <si>
    <t>235,81</t>
  </si>
  <si>
    <t>ANEL DE CONCRETO ARMADO, D = 2,00 M, H = 0,50 M</t>
  </si>
  <si>
    <t>371,08</t>
  </si>
  <si>
    <t>ANEL DE CONCRETO ARMADO, D = 2,50 M, H = 0,50 M</t>
  </si>
  <si>
    <t>482,86</t>
  </si>
  <si>
    <t>ANEL DE CONCRETO ARMADO, D = 3,00 M, H = 0,50 M</t>
  </si>
  <si>
    <t>797,28</t>
  </si>
  <si>
    <t>ANEL DE DISTRIBUICAO EM ACO GALVANIZADO PARA FIO FE-160</t>
  </si>
  <si>
    <t>0,69</t>
  </si>
  <si>
    <t>ANEL DE EXPANSAO EM COBRE, ENGATE RAPIDO 1 1/2", PARA EMPATACAO MANGUEIRA DE COMBATE A INCENDIO PREDIAL</t>
  </si>
  <si>
    <t>7,00</t>
  </si>
  <si>
    <t>ANEL DE EXPANSAO EM COBRE, ENGATE RAPIDO 2 1/2", PARA EMPATACAO MANGUEIRA DE COMBATE A INCENDIO PREDIAL</t>
  </si>
  <si>
    <t>10,58</t>
  </si>
  <si>
    <t>ANEL DE VEDACAO/JUNTA ELASTICA, H = *16* MM, PARA TUBO DE CONCRETO DN 300 MM</t>
  </si>
  <si>
    <t>79,18</t>
  </si>
  <si>
    <t>ANEL DE VEDACAO/JUNTA ELASTICA, H = *16* MM, PARA TUBO DE CONCRETO DN 400 MM</t>
  </si>
  <si>
    <t>ANEL DE VEDACAO/JUNTA ELASTICA, H = *16* MM, PARA TUBO DE CONCRETO DN 500 MM</t>
  </si>
  <si>
    <t>118,86</t>
  </si>
  <si>
    <t>ANEL DE VEDACAO/JUNTA ELASTICA, H = *16* MM, PARA TUBO DE CONCRETO DN 600 MM</t>
  </si>
  <si>
    <t>145,82</t>
  </si>
  <si>
    <t>ANEL DE VEDACAO/JUNTA ELASTICA, H = *18* MM, PARA TUBO DE CONCRETO DN 700 MM</t>
  </si>
  <si>
    <t>154,18</t>
  </si>
  <si>
    <t>ANEL DE VEDACAO/JUNTA ELASTICA, H = *19* MM, PARA TUBO DE CONCRETO DN 800 MM</t>
  </si>
  <si>
    <t>192,50</t>
  </si>
  <si>
    <t>ANEL DE VEDACAO/JUNTA ELASTICA, H = *19* MM, PARA TUBO DE CONCRETO DN 900 MM</t>
  </si>
  <si>
    <t>181,09</t>
  </si>
  <si>
    <t>ANEL DE VEDACAO/JUNTA ELASTICA, H = *21* MM, PARA TUBO DE CONCRETO DN 1000 MM</t>
  </si>
  <si>
    <t>223,91</t>
  </si>
  <si>
    <t>ANEL DESLIZANTE / TRADICIONAL, METALICO, PARA TUBO PEX, DN 16 MM</t>
  </si>
  <si>
    <t>1,90</t>
  </si>
  <si>
    <t>ANEL DESLIZANTE / TRADICIONAL, METALICO, PARA TUBO PEX, DN 20 MM</t>
  </si>
  <si>
    <t>2,10</t>
  </si>
  <si>
    <t>ANEL DESLIZANTE / TRADICIONAL, METALICO, PARA TUBO PEX, DN 25 MM</t>
  </si>
  <si>
    <t>4,16</t>
  </si>
  <si>
    <t>ANEL DESLIZANTE / TRADICIONAL, METALICO, PARA TUBO PEX, DN 32 MM</t>
  </si>
  <si>
    <t>6,50</t>
  </si>
  <si>
    <t>APARELHO CORTE OXI-ACETILENO PARA SOLDA E CORTE CONTENDO MACARICO SOLDA, BICO DE CORTE, CILINDROS, REGULADORES, MANGUEIRAS E CARRINHO</t>
  </si>
  <si>
    <t>3.850,33</t>
  </si>
  <si>
    <t>APARELHO DE APOIO DE NEOPRENE FRETADO, 60 X 45 X 7,6 CM, COM FRETAGEM DE ACO DE 4 MM INTERCALADAS COM ELASTOMERO DE 11 MM E REVESTIMENTO FINAL COM ELASTOMERO DE 6 MM</t>
  </si>
  <si>
    <t xml:space="preserve">DM3   </t>
  </si>
  <si>
    <t>133,85</t>
  </si>
  <si>
    <t>APARELHO DE APOIO DE NEOPRENE SIMPLES/ NAO FRETADO, 100 X 100 CM, ESPESSURA 6,3 MM</t>
  </si>
  <si>
    <t>87,41</t>
  </si>
  <si>
    <t>APARELHO SINALIZADOR LUMINOSO COM LED, PARA SAIDA GARAGEM, COM 2 LENTES EM POLICARBONATO, BIVOLT (INCLUI SUPORTE DE FIXACAO)</t>
  </si>
  <si>
    <t>121,82</t>
  </si>
  <si>
    <t>APOIO DO PORTA DENTE PARA FRESADORA DE ASFALTO</t>
  </si>
  <si>
    <t>1.830,58</t>
  </si>
  <si>
    <t>APONTADOR OU APROPRIADOR</t>
  </si>
  <si>
    <t>14,30</t>
  </si>
  <si>
    <t>APONTADOR OU APROPRIADOR DE MAO DE OBRA (MENSALISTA)</t>
  </si>
  <si>
    <t>2.537,58</t>
  </si>
  <si>
    <t>AQUECEDOR DE AGUA A GAS GLP/GN COM CAPACIDADE DE ARMAZENAMENTO DE 50 A 80 L</t>
  </si>
  <si>
    <t>2.569,65</t>
  </si>
  <si>
    <t>AQUECEDOR DE AGUA ELETRICO  RESERVATORIO DE 100 L CILINDRICO EM COBRE, REFORCADO COM ACO CARBONO, MONOFASICO, TENSAO NOMINAL 220 V</t>
  </si>
  <si>
    <t>2.740,00</t>
  </si>
  <si>
    <t>AQUECEDOR DE AGUA ELETRICO  RESERVATORIO DE 500 L CILINDRICO EM COBRE, REFORCADO COM ACO CARBONO, MONOFASICO, TENSAO NOMINAL 220 V</t>
  </si>
  <si>
    <t>5.964,29</t>
  </si>
  <si>
    <t>AQUECEDOR DE AGUA ELETRICO  RESERVATORIO DE 500 L CILINDRICO EM COBRE, REFORCADO COM ACO CARBONO, TRIFASICO, TENSAO NOMINAL 220/380/400 V, POTENCIA 24 KW</t>
  </si>
  <si>
    <t>7.488,97</t>
  </si>
  <si>
    <t>AQUECEDOR DE AGUA ELETRICO  RESERVATORIO DE 700 L CILINDRICO EM COBRE, REFORCADO COM ACO CARBONO, MONOFASICO, TENSAO NOMINAL 220 V</t>
  </si>
  <si>
    <t>9.701,14</t>
  </si>
  <si>
    <t>AQUECEDOR DE AGUA ELETRICO HORIZONTAL, RESERVATORIO DE 200 L CILINDRICO EM COBRE, REFORCADO COM ACO CARBONO, MONOFASICO, TENSAO NOMINAL 220 V</t>
  </si>
  <si>
    <t>3.709,35</t>
  </si>
  <si>
    <t>AQUECEDOR DE OLEO BPF (FLUIDO) TERMICO, CAPACIDADE DE 300.000 KCAL/H</t>
  </si>
  <si>
    <t>202.992,51</t>
  </si>
  <si>
    <t>AQUECEDOR SOLAR  CAPACIDADE DO RESERVATORIO 800 L, INCLUI 8 PLACAS COLETORAS DE 1,42 M2</t>
  </si>
  <si>
    <t>4.913,59</t>
  </si>
  <si>
    <t>AQUECEDOR SOLAR CAPACIDADE DO RESERVATORIO 1000 L, INCLUI 10 PLACAS COLETORAS DE 1,42 M2</t>
  </si>
  <si>
    <t>7.600,71</t>
  </si>
  <si>
    <t>AQUECEDOR SOLAR CAPACIDADE DO RESERVATORIO 200 L, INCLUI 2 PLACAS COLETORAS DE 1,42 M2</t>
  </si>
  <si>
    <t>2.338,50</t>
  </si>
  <si>
    <t>AQUECEDOR SOLAR CAPACIDADE DO RESERVATORIO 400L, INCLUI 4 PLACAS COLETORAS DE 1,42 M2</t>
  </si>
  <si>
    <t>3.964,09</t>
  </si>
  <si>
    <t>AQUECEDOR SOLAR CAPACIDADE DO RESERVATORIO 600 L, INCLUI 6 PLACAS COLETORAS DE 1,42 M2</t>
  </si>
  <si>
    <t>5.261,11</t>
  </si>
  <si>
    <t>AR CONDICIONADO SPLIT INVERTER, HI-WALL (PAREDE), 12000 BTU/H, CICLO FRIO, 60HZ, CLASSIFICACAO A (SELO PROCEL), GAS HFC, CONTROLE S/FIO</t>
  </si>
  <si>
    <t>1.832,22</t>
  </si>
  <si>
    <t>AR CONDICIONADO SPLIT INVERTER, HI-WALL (PAREDE), 18000 BTU/H, CICLO FRIO, 60HZ, CLASSIFICACAO A (SELO PROCEL), GAS HFC, CONTROLE S/FIO</t>
  </si>
  <si>
    <t>2.720,00</t>
  </si>
  <si>
    <t>AR CONDICIONADO SPLIT INVERTER, HI-WALL (PAREDE), 24000 BTU/H, CICLO FRIO, 60HZ, CLASSIFICACAO A - SELO PROCEL, GAS HFC, CONTROLE S/FIO</t>
  </si>
  <si>
    <t>3.759,30</t>
  </si>
  <si>
    <t>AR CONDICIONADO SPLIT INVERTER, HI-WALL (PAREDE), 9000 BTU/H, CICLO FRIO, 60HZ, CLASSIFICACAO A (SELO PROCEL), GAS HFC, CONTROLE S/FIO</t>
  </si>
  <si>
    <t>1.636,33</t>
  </si>
  <si>
    <t>AR CONDICIONADO SPLIT INVERTER, PISO TETO, APRESENTANDO ENTRE 54000 E 58000 BTU/H, CICLO FRIO, 60HZ, CLASSIFICACAO ENERGETICA A OU B (SELO PROCEL), GAS HFC, CONTROLE S/FIO</t>
  </si>
  <si>
    <t>14.898,67</t>
  </si>
  <si>
    <t>AR CONDICIONADO SPLIT INVERTER, PISO TETO, 18000 BTU/H, CICLO FRIO, 60HZ, CLASSIFICACAO ENERGETICA A OU B (SELO PROCEL), GAS HFC, CONTROLE S/FIO</t>
  </si>
  <si>
    <t>7.054,06</t>
  </si>
  <si>
    <t>AR CONDICIONADO SPLIT INVERTER, PISO TETO, 24000 BTU/H, CICLO FRIO, 60HZ, CLASSIFICACAO ENERGETICA A OU B (SELO PROCEL), GAS HFC, CONTROLE S/FIO</t>
  </si>
  <si>
    <t>7.908,18</t>
  </si>
  <si>
    <t>AR CONDICIONADO SPLIT INVERTER, PISO TETO, 36000 BTU/H, CICLO FRIO, 60HZ, CLASSIFICACAO ENERGETICA A OU B (SELO PROCEL), GAS HFC, CONTROLE S/FIO</t>
  </si>
  <si>
    <t>8.934,56</t>
  </si>
  <si>
    <t>AR CONDICIONADO SPLIT INVERTER, PISO TETO, 48000 BTU/H, CICLO FRIO, 60HZ, CLASSIFICACAO ENERGETICA A OU B (SELO PROCEL), GAS HFC, CONTROLE S/FIO</t>
  </si>
  <si>
    <t>12.279,89</t>
  </si>
  <si>
    <t>AR CONDICIONADO SPLIT ON/OFF, CASSETE (TETO), FRIO 4 VIAS 18000 BTUS/H, CLASSIFICACAO ENERGETICA C - SELO PROCEL, GAS HFC, CONTROLE S/ FIO</t>
  </si>
  <si>
    <t>4.323,92</t>
  </si>
  <si>
    <t>AR CONDICIONADO SPLIT ON/OFF, CASSETE (TETO), FRIO 4 VIAS 24000 BTUS/H, CLASSIFICACAO ENERGETICA C - SELO PROCEL, GAS HFC, CONTROLE S/ FIO</t>
  </si>
  <si>
    <t>5.358,88</t>
  </si>
  <si>
    <t>AR CONDICIONADO SPLIT ON/OFF, CASSETE (TETO), FRIO 4 VIAS 36000 BTUS/H, CLASSIFICACAO ENERGETICA C - SELO PROCEL, GAS HFC, CONTROLE S/ FIO</t>
  </si>
  <si>
    <t>7.963,17</t>
  </si>
  <si>
    <t>AR CONDICIONADO SPLIT ON/OFF, CASSETE (TETO), FRIO 4 VIAS 48000 BTUS/H, CLASSIFICACAO ENERGETICA C - SELO PROCEL, GAS HFC, CONTROLE S/ FIO</t>
  </si>
  <si>
    <t>8.254,97</t>
  </si>
  <si>
    <t>AR CONDICIONADO SPLIT ON/OFF, CASSETE (TETO), FRIO 4 VIAS 60000 BTUS/H, CLASSIFICACAO ENERGETICA C - SELO PROCEL, GAS HFC, CONTROLE S/ FIO</t>
  </si>
  <si>
    <t>9.473,18</t>
  </si>
  <si>
    <t>AR CONDICIONADO SPLIT ON/OFF, CASSETE (TETO), 18000 BTUS/H, CICLO QUENTE/FRIO, 60 HZ, CLASSIFICACAO ENERGETICA C - SELO PROCEL, GAS HFC, CONTROLE S/ FIO</t>
  </si>
  <si>
    <t>5.173,97</t>
  </si>
  <si>
    <t>AR CONDICIONADO SPLIT ON/OFF, CASSETE (TETO), 24000 BTUS/H, CICLO QUENTE/FRIO, 60 HZ, CLASSIFICACAO ENERGETICA C - SELO PROCEL, GAS HFC, CONTROLE S/ FIO</t>
  </si>
  <si>
    <t>5.571,24</t>
  </si>
  <si>
    <t>AR CONDICIONADO SPLIT ON/OFF, CASSETE (TETO), 36000 BTUS/H, CICLO QUENTE/FRIO, 60 HZ, CLASSIFICACAO ENERGETICA A - SELO PROCEL, GAS HFC, CONTROLE S/ FIO</t>
  </si>
  <si>
    <t>8.233,22</t>
  </si>
  <si>
    <t>AR CONDICIONADO SPLIT ON/OFF, CASSETE (TETO), 48000 BTUS/H, CICLO QUENTE/FRIO, 60 HZ, CLASSIFICACAO ENERGETICA A - SELO PROCEL, GAS HFC, CONTROLE S/ FIO</t>
  </si>
  <si>
    <t>9.525,03</t>
  </si>
  <si>
    <t>AR CONDICIONADO SPLIT ON/OFF, CASSETE (TETO), 60000 BTUS/H, CICLO QUENTE/FRIO, 60 HZ, CLASSIFICACAO ENERGETICA A - SELO PROCEL, GAS HFC, CONTROLE S/ FIO</t>
  </si>
  <si>
    <t>9.964,40</t>
  </si>
  <si>
    <t>AR CONDICIONADO SPLIT ON/OFF, HI-WALL (PAREDE), 12000 BTUS/H, CICLO FRIO, 60 HZ, CLASSIFICACAO ENERGETICA A - SELO PROCEL, GAS HFC, CONTROLE S/ FIO</t>
  </si>
  <si>
    <t>1.470,48</t>
  </si>
  <si>
    <t>AR CONDICIONADO SPLIT ON/OFF, HI-WALL (PAREDE), 12000 BTUS/H, CICLO QUENTE/FRIO, 60 HZ, CLASSIFICACAO ENERGETICA A - SELO PROCEL, GAS HFC, CONTROLE S/ FIO</t>
  </si>
  <si>
    <t>1.590,68</t>
  </si>
  <si>
    <t>AR CONDICIONADO SPLIT ON/OFF, HI-WALL (PAREDE), 18000 BTUS/H, CICLO FRIO, 60 HZ, CLASSIFICACAO ENERGETICA A - SELO PROCEL, GAS HFC, CONTROLE S/ FIO</t>
  </si>
  <si>
    <t>2.115,82</t>
  </si>
  <si>
    <t>AR CONDICIONADO SPLIT ON/OFF, HI-WALL (PAREDE), 18000 BTUS/H, CICLO QUENTE/FRIO, 60 HZ, CLASSIFICACAO ENERGETICA A - SELO PROCEL, GAS HFC, CONTROLE S/ FIO</t>
  </si>
  <si>
    <t>2.359,47</t>
  </si>
  <si>
    <t>AR CONDICIONADO SPLIT ON/OFF, HI-WALL (PAREDE), 24000 BTUS/H, CICLO FRIO, 60 HZ, CLASSIFICACAO ENERGETICA A - SELO PROCEL, GAS HFC, CONTROLE S/ FIO</t>
  </si>
  <si>
    <t>2.771,54</t>
  </si>
  <si>
    <t>AR CONDICIONADO SPLIT ON/OFF, HI-WALL (PAREDE), 24000 BTUS/H, CICLO QUENTE/FRIO, 60 HZ, CLASSIFICACAO ENERGETICA A - SELO PROCEL, GAS HFC, CONTROLE S/ FIO</t>
  </si>
  <si>
    <t>3.120,05</t>
  </si>
  <si>
    <t>AR CONDICIONADO SPLIT ON/OFF, HI-WALL (PAREDE), 9000 BTUS/H, CICLO FRIO, 60 HZ, CLASSIFICACAO ENERGETICA A - SELO PROCEL, GAS HFC, CONTROLE S/ FIO</t>
  </si>
  <si>
    <t>1.259,72</t>
  </si>
  <si>
    <t>AR CONDICIONADO SPLIT ON/OFF, HI-WALL (PAREDE), 9000 BTUS/H, CICLO QUENTE/FRIO, 60 HZ, CLASSIFICACAO ENERGETICA A - SELO PROCEL, GAS HFC, CONTROLE S/ FIO</t>
  </si>
  <si>
    <t>1.387,08</t>
  </si>
  <si>
    <t>AR CONDICIONADO SPLIT ON/OFF, PISO TETO, 18.000 BTU/H, CICLO FRIO, 60HZ, CLASSIFICACAO ENERGETICA C - SELO PROCEL, GAS HFC, CONTROLE S/FIO</t>
  </si>
  <si>
    <t>3.941,84</t>
  </si>
  <si>
    <t>AR CONDICIONADO SPLIT ON/OFF, PISO TETO, 24.000 BTU/H, CICLO FRIO, 60HZ, CLASSIFICACAO ENERGETICA C - SELO PROCEL, GAS HFC, CONTROLE S/FIO</t>
  </si>
  <si>
    <t>4.157,85</t>
  </si>
  <si>
    <t>AR CONDICIONADO SPLIT ON/OFF, PISO TETO, 36.000 BTU/H, CICLO FRIO, 60HZ, CLASSIFICACAO ENERGETICA C - SELO PROCEL, GAS HFC, CONTROLE S/FIO</t>
  </si>
  <si>
    <t>5.517,50</t>
  </si>
  <si>
    <t>AR CONDICIONADO SPLIT ON/OFF, PISO TETO, 48.000 BTU/H, CICLO FRIO, 60HZ, CLASSIFICACAO ENERGETICA C - SELO PROCEL, GAS HFC, CONTROLE S/FIO</t>
  </si>
  <si>
    <t>6.685,19</t>
  </si>
  <si>
    <t>AR CONDICIONADO SPLIT ON/OFF, PISO TETO, 60.000 BTU/H, CICLO FRIO, 60HZ, CLASSIFICACAO ENERGETICA C - SELO PROCEL, GAS HFC, CONTROLE S/FIO</t>
  </si>
  <si>
    <t>7.519,72</t>
  </si>
  <si>
    <t>AR-CONDICIONADO FRIO SPLITAO INVERTER 30 TR</t>
  </si>
  <si>
    <t>59.258,51</t>
  </si>
  <si>
    <t>AR-CONDICIONADO FRIO SPLITAO MODULAR 10 TR</t>
  </si>
  <si>
    <t>18.547,79</t>
  </si>
  <si>
    <t>AR-CONDICIONADO FRIO SPLITAO MODULAR 15 TR</t>
  </si>
  <si>
    <t>23.936,29</t>
  </si>
  <si>
    <t>AR-CONDICIONADO FRIO SPLITAO MODULAR 20 TR</t>
  </si>
  <si>
    <t>34.825,42</t>
  </si>
  <si>
    <t>AR-CONDICIONADO SPLIT INVERTER, PISO TETO, 24000 BTU/H, QUENTE/FRIO, 60HZ, CLASSIFICACAO ENERGETICA A - SELO PROCEL, GAS HFC, CONTROLE S/FIO</t>
  </si>
  <si>
    <t>4.277,19</t>
  </si>
  <si>
    <t>ARADO REVERSIVEL COM 3 DISCOS DE 26" X 6MM REBOCAVEL</t>
  </si>
  <si>
    <t>12.121,63</t>
  </si>
  <si>
    <t>ARAME DE ACO OVALADO 15 X 17 ( 45,7 KG, 700 KGF), ROLO 1000 M</t>
  </si>
  <si>
    <t>14,21</t>
  </si>
  <si>
    <t>ARAME DE AMARRACAO PARA GABIAO GALVANIZADO, DIAMETRO 2,2 MM</t>
  </si>
  <si>
    <t>21,12</t>
  </si>
  <si>
    <t>ARAME FARPADO GALVANIZADO, 14 BWG (2,11 MM), CLASSE 250</t>
  </si>
  <si>
    <t>0,73</t>
  </si>
  <si>
    <t>ARAME FARPADO GALVANIZADO, 16 BWG (1,65 MM), CLASSE 250</t>
  </si>
  <si>
    <t>0,66</t>
  </si>
  <si>
    <t>ARAME GALVANIZADO 10 BWG, 3,40 MM (0,0713 KG/M)</t>
  </si>
  <si>
    <t>10,37</t>
  </si>
  <si>
    <t>ARAME GALVANIZADO 12 BWG, D = 2,76 MM (0,048 KG/M) OU 14 BWG, D = 2,11 MM (0,026 KG/M)</t>
  </si>
  <si>
    <t>12,00</t>
  </si>
  <si>
    <t>ARAME GALVANIZADO 12 BWG, 2,76 MM (0,048 KG/M)</t>
  </si>
  <si>
    <t>11,72</t>
  </si>
  <si>
    <t>ARAME GALVANIZADO 14 BWG, D = 2,11 MM (0,026 KG/M)</t>
  </si>
  <si>
    <t>ARAME GALVANIZADO 16 BWG, D = 1,65MM (0,0166 KG/M)</t>
  </si>
  <si>
    <t>15,77</t>
  </si>
  <si>
    <t>ARAME GALVANIZADO 18 BWG, D = 1,24MM (0,009 KG/M)</t>
  </si>
  <si>
    <t>17,11</t>
  </si>
  <si>
    <t>ARAME GALVANIZADO 6 BWG, D = 5,16 MM (0,157 KG/M), OU 8 BWG, D = 4,19 MM (0,101 KG/M), OU 10 BWG, D = 3,40 MM (0,0713 KG/M)</t>
  </si>
  <si>
    <t>13,94</t>
  </si>
  <si>
    <t>ARAME PROTEGIDO COM POLIMERO PARA GABIAO, DIAMETRO 2,2 MM</t>
  </si>
  <si>
    <t>27,18</t>
  </si>
  <si>
    <t>ARAME RECOZIDO 16 BWG, D = 1,60 MM (0,016 KG/M) OU 18 BWG, D = 1,25 MM (0,01 KG/M)</t>
  </si>
  <si>
    <t>11,29</t>
  </si>
  <si>
    <t>ARAME RECOZIDO 16 BWG, 1,60 MM (0,016 KG/M)</t>
  </si>
  <si>
    <t>11,33</t>
  </si>
  <si>
    <t>ARAME RECOZIDO 18 BWG, 1,25 MM (0,01 KG/M)</t>
  </si>
  <si>
    <t>10,95</t>
  </si>
  <si>
    <t>AREIA AMARELA, AREIA BARRADA OU ARENOSO (RETIRADA NO AREAL, SEM TRANSPORTE)</t>
  </si>
  <si>
    <t>66,81</t>
  </si>
  <si>
    <t>AREIA FINA - POSTO JAZIDA/FORNECEDOR (RETIRADO NA JAZIDA, SEM TRANSPORTE)</t>
  </si>
  <si>
    <t>65,00</t>
  </si>
  <si>
    <t>AREIA GROSSA - POSTO JAZIDA/FORNECEDOR (RETIRADO NA JAZIDA, SEM TRANSPORTE)</t>
  </si>
  <si>
    <t>56,50</t>
  </si>
  <si>
    <t>AREIA MEDIA - POSTO JAZIDA/FORNECEDOR (RETIRADO NA JAZIDA, SEM TRANSPORTE)</t>
  </si>
  <si>
    <t>62,50</t>
  </si>
  <si>
    <t>AREIA PARA ATERRO - POSTO JAZIDA/FORNECEDOR (RETIRADO NA JAZIDA, SEM TRANSPORTE)</t>
  </si>
  <si>
    <t>42,37</t>
  </si>
  <si>
    <t>AREIA PARA LEITO FILTRANTE (0,42 A 1,68 MM) - POSTO JAZIDA/FORNECEDOR (RETIRADO NA JAZIDA, SEM TRANSPORTE)</t>
  </si>
  <si>
    <t>925,18</t>
  </si>
  <si>
    <t>AREIA PRETA PARA EMBOCO - POSTO JAZIDA/FORNECEDOR (RETIRADO NA JAZIDA, SEM TRANSPORTE)</t>
  </si>
  <si>
    <t>70,62</t>
  </si>
  <si>
    <t>ARGAMASSA COLANTE AC I PARA CERAMICAS</t>
  </si>
  <si>
    <t>ARGAMASSA COLANTE AC-II</t>
  </si>
  <si>
    <t>1,20</t>
  </si>
  <si>
    <t>ARGAMASSA COLANTE TIPO ACIII</t>
  </si>
  <si>
    <t>1,83</t>
  </si>
  <si>
    <t>ARGAMASSA COLANTE TIPO ACIII E</t>
  </si>
  <si>
    <t>ARGAMASSA INDUSTRIALIZADA MULTIUSO, PARA REVESTIMENTO INTERNO E EXTERNO E ASSENTAMENTO DE BLOCOS DIVERSOS</t>
  </si>
  <si>
    <t>0,54</t>
  </si>
  <si>
    <t>ARGAMASSA INDUSTRIALIZADA PARA CHAPISCO COLANTE</t>
  </si>
  <si>
    <t>2,03</t>
  </si>
  <si>
    <t>ARGAMASSA INDUSTRIALIZADA PARA CHAPISCO ROLADO</t>
  </si>
  <si>
    <t>2,60</t>
  </si>
  <si>
    <t>ARGAMASSA PARA REVESTIMENTO DECORATIVO MONOCAMADA, CORES CLARAS</t>
  </si>
  <si>
    <t>2,02</t>
  </si>
  <si>
    <t>ARGAMASSA PISO SOBRE PISO</t>
  </si>
  <si>
    <t>1,66</t>
  </si>
  <si>
    <t>ARGAMASSA POLIMERICA DE REPARO ESTRUTURAL, BICOMPONENTE</t>
  </si>
  <si>
    <t>2,67</t>
  </si>
  <si>
    <t>ARGAMASSA POLIMERICA IMPERMEABILIZANTE SEMIFLEXIVEL, BICOMPONENTE (MEMBRANA IMPERMEABILIZANTE ACRILICA)</t>
  </si>
  <si>
    <t>2,15</t>
  </si>
  <si>
    <t>ARGAMASSA PRONTA PARA CONTRAPISO</t>
  </si>
  <si>
    <t>0,64</t>
  </si>
  <si>
    <t>ARGAMASSA PRONTA PARA REVESTIMENTO INTERNO EM PAREDES</t>
  </si>
  <si>
    <t>0,46</t>
  </si>
  <si>
    <t>ARGAMASSA USINADA AUTOADENSAVEL E AUTONIVELANTE PARA CONTRAPISO, INCLUI BOMBEAMENTO</t>
  </si>
  <si>
    <t>465,76</t>
  </si>
  <si>
    <t>ARGILA EXPANDIDA, GRANULOMETRIA 2215</t>
  </si>
  <si>
    <t>200,43</t>
  </si>
  <si>
    <t>ARGILA OU BARRO PARA ATERRO/REATERRO (COM TRANSPORTE ATE 10 KM)</t>
  </si>
  <si>
    <t>28,39</t>
  </si>
  <si>
    <t>ARGILA OU BARRO PARA ATERRO/REATERRO (RETIRADO NA JAZIDA, SEM TRANSPORTE)</t>
  </si>
  <si>
    <t>16,36</t>
  </si>
  <si>
    <t>ARGILA, ARGILA VERMELHA OU ARGILA ARENOSA (RETIRADA NA JAZIDA, SEM TRANSPORTE)</t>
  </si>
  <si>
    <t>9,35</t>
  </si>
  <si>
    <t>ARMACAO VERTICAL COM HASTE E CONTRA-PINO, EM CHAPA DE ACO GALVANIZADO 3/16", COM 1 ESTRIBO E 1 ISOLADOR</t>
  </si>
  <si>
    <t>20,84</t>
  </si>
  <si>
    <t>ARMACAO VERTICAL COM HASTE E CONTRA-PINO, EM CHAPA DE ACO GALVANIZADO 3/16", COM 1 ESTRIBO, SEM ISOLADOR</t>
  </si>
  <si>
    <t>14,57</t>
  </si>
  <si>
    <t>ARMACAO VERTICAL COM HASTE E CONTRA-PINO, EM CHAPA DE ACO GALVANIZADO 3/16", COM 2 ESTRIBOS, E 2 ISOLADORES</t>
  </si>
  <si>
    <t>30,98</t>
  </si>
  <si>
    <t>ARMACAO VERTICAL COM HASTE E CONTRA-PINO, EM CHAPA DE ACO GALVANIZADO 3/16", COM 2 ESTRIBOS, SEM ISOLADOR</t>
  </si>
  <si>
    <t>23,97</t>
  </si>
  <si>
    <t>ARMACAO VERTICAL COM HASTE E CONTRA-PINO, EM CHAPA DE ACO GALVANIZADO 3/16", COM 3 ESTRIBOS E 3 ISOLADORES</t>
  </si>
  <si>
    <t>55,97</t>
  </si>
  <si>
    <t>ARMACAO VERTICAL COM HASTE E CONTRA-PINO, EM CHAPA DE ACO GALVANIZADO 3/16", COM 3 ESTRIBOS, SEM ISOLADOR</t>
  </si>
  <si>
    <t>40,08</t>
  </si>
  <si>
    <t>ARMACAO VERTICAL COM HASTE E CONTRA-PINO, EM CHAPA DE ACO GALVANIZADO 3/16", COM 4 ESTRIBOS E 4 ISOLADORES</t>
  </si>
  <si>
    <t>72,13</t>
  </si>
  <si>
    <t>ARMACAO VERTICAL COM HASTE E CONTRA-PINO, EM CHAPA DE ACO GALVANIZADO 3/16", COM 4 ESTRIBOS, SEM ISOLADOR</t>
  </si>
  <si>
    <t>61,22</t>
  </si>
  <si>
    <t>ARMADOR</t>
  </si>
  <si>
    <t>ARMADOR (MENSALISTA)</t>
  </si>
  <si>
    <t>ARQUITETO JUNIOR</t>
  </si>
  <si>
    <t>66,35</t>
  </si>
  <si>
    <t>ARQUITETO JUNIOR (MENSALISTA)</t>
  </si>
  <si>
    <t>11.761,93</t>
  </si>
  <si>
    <t>ARQUITETO PAISAGISTA</t>
  </si>
  <si>
    <t>62,64</t>
  </si>
  <si>
    <t>ARQUITETO PAISAGISTA (MENSALISTA)</t>
  </si>
  <si>
    <t>11.106,13</t>
  </si>
  <si>
    <t>ARQUITETO PLENO</t>
  </si>
  <si>
    <t>94,25</t>
  </si>
  <si>
    <t>ARQUITETO PLENO (MENSALISTA)</t>
  </si>
  <si>
    <t>16.706,86</t>
  </si>
  <si>
    <t>ARQUITETO SENIOR</t>
  </si>
  <si>
    <t>124,61</t>
  </si>
  <si>
    <t>ARQUITETO SENIOR (MENSALISTA)</t>
  </si>
  <si>
    <t>22.087,96</t>
  </si>
  <si>
    <t>ARRUELA  EM ACO GALVANIZADO, DIAMETRO EXTERNO = 35MM, ESPESSURA = 3MM, DIAMETRO DO FURO= 18MM</t>
  </si>
  <si>
    <t>0,49</t>
  </si>
  <si>
    <t>ARRUELA EM ALUMINIO, COM ROSCA, DE  1 1/4", PARA ELETRODUTO</t>
  </si>
  <si>
    <t>0,85</t>
  </si>
  <si>
    <t>ARRUELA EM ALUMINIO, COM ROSCA, DE 1 1/2", PARA ELETRODUTO</t>
  </si>
  <si>
    <t>0,95</t>
  </si>
  <si>
    <t>ARRUELA EM ALUMINIO, COM ROSCA, DE 1/2", PARA ELETRODUTO</t>
  </si>
  <si>
    <t>0,26</t>
  </si>
  <si>
    <t>ARRUELA EM ALUMINIO, COM ROSCA, DE 1", PARA ELETRODUTO</t>
  </si>
  <si>
    <t>ARRUELA EM ALUMINIO, COM ROSCA, DE 2 1/2", PARA ELETRODUTO</t>
  </si>
  <si>
    <t>1,76</t>
  </si>
  <si>
    <t>ARRUELA EM ALUMINIO, COM ROSCA, DE 2", PARA ELETRODUTO</t>
  </si>
  <si>
    <t>1,24</t>
  </si>
  <si>
    <t>ARRUELA EM ALUMINIO, COM ROSCA, DE 3/4", PARA ELETRODUTO</t>
  </si>
  <si>
    <t>0,31</t>
  </si>
  <si>
    <t>ARRUELA EM ALUMINIO, COM ROSCA, DE 3/8", PARA ELETRODUTO</t>
  </si>
  <si>
    <t>ARRUELA EM ALUMINIO, COM ROSCA, DE 3", PARA ELETRODUTO</t>
  </si>
  <si>
    <t>3,21</t>
  </si>
  <si>
    <t>ARRUELA EM ALUMINIO, COM ROSCA, DE 4", PARA ELETRODUTO</t>
  </si>
  <si>
    <t>4,48</t>
  </si>
  <si>
    <t>ARRUELA QUADRADA EM ACO GALVANIZADO, DIMENSAO = 38 MM, ESPESSURA = 3MM, DIAMETRO DO FURO= 18 MM</t>
  </si>
  <si>
    <t>0,43</t>
  </si>
  <si>
    <t>ARRUELA REDONDA DE LATAO, DIAMETRO EXTERNO = 34 MM, ESPESSURA = 2,5 MM, DIAMETRO DO FURO = 17 MM</t>
  </si>
  <si>
    <t>ASFALTO DILUIDO DE PETROLEO CM-30 (COLETADO CAIXA NA ANP ACRESCIDO DE ICMS)</t>
  </si>
  <si>
    <t>5,80</t>
  </si>
  <si>
    <t>ASFALTO MODIFICADO TIPO I - NBR 9910 (ASFALTO OXIDADO PARA IMPERMEABILIZACAO, COEFICIENTE DE PENETRACAO 25-40)</t>
  </si>
  <si>
    <t>8,49</t>
  </si>
  <si>
    <t>ASFALTO MODIFICADO TIPO II - NBR 9910 (ASFALTO OXIDADO PARA IMPERMEABILIZACAO, COEFICIENTE DE PENETRACAO 20-35)</t>
  </si>
  <si>
    <t>9,05</t>
  </si>
  <si>
    <t>ASFALTO MODIFICADO TIPO III - NBR 9910 (ASFALTO OXIDADO PARA IMPERMEABILIZACAO, COEFICIENTE DE PENETRACAO 15-25)</t>
  </si>
  <si>
    <t>9,24</t>
  </si>
  <si>
    <t>ASSENTADOR DE MANILHAS</t>
  </si>
  <si>
    <t>12,48</t>
  </si>
  <si>
    <t>ASSENTADOR DE MANILHAS (MENSALISTA)</t>
  </si>
  <si>
    <t>2.214,78</t>
  </si>
  <si>
    <t>ASSENTO  VASO SANITARIO INFANTIL EM PLASTICO BRANCO</t>
  </si>
  <si>
    <t>51,99</t>
  </si>
  <si>
    <t>ASSENTO SANITARIO DE PLASTICO, TIPO CONVENCIONAL</t>
  </si>
  <si>
    <t>24,43</t>
  </si>
  <si>
    <t>AUTOMATICO DE BOIA SUPERIOR / INFERIOR, *15* A / 250 V</t>
  </si>
  <si>
    <t>29,43</t>
  </si>
  <si>
    <t>AUXILIAR  DE ALMOXARIFE</t>
  </si>
  <si>
    <t>11,39</t>
  </si>
  <si>
    <t>AUXILIAR DE ALMOXARIFE (MENSALISTA)</t>
  </si>
  <si>
    <t>2.020,87</t>
  </si>
  <si>
    <t>AUXILIAR DE AZULEJISTA</t>
  </si>
  <si>
    <t>10,83</t>
  </si>
  <si>
    <t>AUXILIAR DE AZULEJISTA (MENSALISTA)</t>
  </si>
  <si>
    <t>1.922,52</t>
  </si>
  <si>
    <t>AUXILIAR DE ENCANADOR OU BOMBEIRO HIDRAULICO</t>
  </si>
  <si>
    <t>10,89</t>
  </si>
  <si>
    <t>AUXILIAR DE ENCANADOR OU BOMBEIRO HIDRAULICO (MENSALISTA)</t>
  </si>
  <si>
    <t>1.934,42</t>
  </si>
  <si>
    <t>AUXILIAR DE ESCRITORIO</t>
  </si>
  <si>
    <t>11,99</t>
  </si>
  <si>
    <t>AUXILIAR DE ESCRITORIO (MENSALISTA)</t>
  </si>
  <si>
    <t>2.126,42</t>
  </si>
  <si>
    <t>AUXILIAR DE LABORATORISTA DE SOLOS E CONCRETO</t>
  </si>
  <si>
    <t>20,40</t>
  </si>
  <si>
    <t>AUXILIAR DE LABORATORISTA DE SOLOS E DE CONCRETO (MENSALISTA)</t>
  </si>
  <si>
    <t>3.618,68</t>
  </si>
  <si>
    <t>AUXILIAR DE MECANICO</t>
  </si>
  <si>
    <t>9,31</t>
  </si>
  <si>
    <t>AUXILIAR DE MECANICO (MENSALISTA)</t>
  </si>
  <si>
    <t>1.653,31</t>
  </si>
  <si>
    <t>AUXILIAR DE PEDREIRO</t>
  </si>
  <si>
    <t>11,04</t>
  </si>
  <si>
    <t>AUXILIAR DE PEDREIRO (MENSALISTA)</t>
  </si>
  <si>
    <t>1.959,64</t>
  </si>
  <si>
    <t>AUXILIAR DE SERVICOS GERAIS</t>
  </si>
  <si>
    <t>11,90</t>
  </si>
  <si>
    <t>AUXILIAR DE SERVICOS GERAIS (MENSALISTA)</t>
  </si>
  <si>
    <t>2.112,15</t>
  </si>
  <si>
    <t>AUXILIAR DE TOPOGRAFO</t>
  </si>
  <si>
    <t>5,86</t>
  </si>
  <si>
    <t>AUXILIAR DE TOPOGRAFO (MENSALISTA)</t>
  </si>
  <si>
    <t>1.091,99</t>
  </si>
  <si>
    <t>AUXILIAR TECNICO / ASSISTENTE DE ENGENHARIA</t>
  </si>
  <si>
    <t>23,25</t>
  </si>
  <si>
    <t>AUXILIAR TECNICO / ASSISTENTE DE ENGENHARIA (MENSALISTA)</t>
  </si>
  <si>
    <t>4.122,49</t>
  </si>
  <si>
    <t>AVENTAL DE SEGURANCA DE RASPA DE COURO 1,00 X 0,60 M</t>
  </si>
  <si>
    <t>34,60</t>
  </si>
  <si>
    <t>AZULEJISTA OU LADRILHEIRO (MENSALISTA)</t>
  </si>
  <si>
    <t>AZULEJISTA OU LADRILHISTA</t>
  </si>
  <si>
    <t>BACIA SANITARIA (VASO) COM CAIXA ACOPLADA, DE LOUCA BRANCA</t>
  </si>
  <si>
    <t>263,96</t>
  </si>
  <si>
    <t>BACIA SANITARIA (VASO) CONVENCIONAL DE LOUCA BRANCA</t>
  </si>
  <si>
    <t>99,00</t>
  </si>
  <si>
    <t>BACIA SANITARIA (VASO) CONVENCIONAL DE LOUCA COR</t>
  </si>
  <si>
    <t>132,49</t>
  </si>
  <si>
    <t>BACIA SANITARIA (VASO) CONVENCIONAL PARA PCD SEM FURO FRONTAL, DE LOUCA BRANCA, SEM ASSENTO</t>
  </si>
  <si>
    <t>493,23</t>
  </si>
  <si>
    <t>BACIA SANITARIA TURCA DE LOUCA BRANCA</t>
  </si>
  <si>
    <t>370,44</t>
  </si>
  <si>
    <t>BALDE PLASTICO CAPACIDADE *10* L</t>
  </si>
  <si>
    <t>BALDE VERMELHO PARA SINALIZACAO DE VIAS</t>
  </si>
  <si>
    <t>4,89</t>
  </si>
  <si>
    <t>BANCADA DE MARMORE SINTETICO COM UMA CUBA, 120 X *60* CM</t>
  </si>
  <si>
    <t>128,35</t>
  </si>
  <si>
    <t>BANCADA DE MARMORE SINTETICO COM UMA CUBA, 150 X *60* CM</t>
  </si>
  <si>
    <t>160,88</t>
  </si>
  <si>
    <t>BANCADA DE MARMORE SINTETICO COM UMA CUBA, 200 X *60* CM</t>
  </si>
  <si>
    <t>362,56</t>
  </si>
  <si>
    <t>BANCADA/ BANCA EM GRANITO, POLIDO, TIPO ANDORINHA/ QUARTZ/ CASTELO/ CORUMBA OU OUTROS EQUIVALENTES DA REGIAO, COM CUBA INOX, FORMATO *120 X 60* CM, E=  *2* CM</t>
  </si>
  <si>
    <t>618,44</t>
  </si>
  <si>
    <t>BANCADA/ BANCA EM MARMORE, POLIDO, BRANCO COMUM, E=  *3* CM</t>
  </si>
  <si>
    <t>312,73</t>
  </si>
  <si>
    <t>BANCADA/BANCA/PIA DE ACO INOXIDAVEL (AISI 430) COM 1 CUBA CENTRAL, COM VALVULA, ESCORREDOR DUPLO, DE *0,55 X 1,20* M</t>
  </si>
  <si>
    <t>170,54</t>
  </si>
  <si>
    <t>BANCADA/BANCA/PIA DE ACO INOXIDAVEL (AISI 430) COM 1 CUBA CENTRAL, COM VALVULA, ESCORREDOR DUPLO, DE *0,55 X 1,40* M</t>
  </si>
  <si>
    <t>226,77</t>
  </si>
  <si>
    <t>BANCADA/BANCA/PIA DE ACO INOXIDAVEL (AISI 430) COM 1 CUBA CENTRAL, COM VALVULA, ESCORREDOR DUPLO, DE *0,55 X 1,80* M</t>
  </si>
  <si>
    <t>328,56</t>
  </si>
  <si>
    <t>BANCADA/BANCA/PIA DE ACO INOXIDAVEL (AISI 430) COM 1 CUBA CENTRAL, COM VALVULA, LISA (SEM ESCORREDOR), DE *0,55 X 1,20* M</t>
  </si>
  <si>
    <t>166,70</t>
  </si>
  <si>
    <t>BANCADA/BANCA/PIA DE ACO INOXIDAVEL (AISI 430) COM 1 CUBA CENTRAL, SEM VALVULA, ESCORREDOR DUPLO, DE *0,55 X 1,60* M</t>
  </si>
  <si>
    <t>198,23</t>
  </si>
  <si>
    <t>BANCADA/BANCA/PIA DE ACO INOXIDAVEL (AISI 430) COM 2 CUBAS, COM VALVULAS, ESCORREDOR DUPLO, DE *0,55 X 2,00* M</t>
  </si>
  <si>
    <t>463,23</t>
  </si>
  <si>
    <t>BANCADA/TAMPO ACO INOX (AISI 304), LARGURA 60 CM, COM RODABANCA (NAO INCLUI PES DE APOIO)</t>
  </si>
  <si>
    <t>738,08</t>
  </si>
  <si>
    <t>BANCADA/TAMPO ACO INOX (AISI 304), LARGURA 70 CM, COM RODABANCA (NAO INCLUI PES DE APOIO)</t>
  </si>
  <si>
    <t>924,77</t>
  </si>
  <si>
    <t>BANCADA/TAMPO LISO (SEM CUBA) EM MARMORE SINTETICO</t>
  </si>
  <si>
    <t>142,31</t>
  </si>
  <si>
    <t>BANCO ARTICULADO PARA BANHO, EM ACO INOX POLIDO, 70* CM X 45* CM</t>
  </si>
  <si>
    <t>989,46</t>
  </si>
  <si>
    <t>BANCO COM ENCOSTO, 1,60M* DE COMPRIMENTO, EM TUBO DE ACO CARBONO E PINTURA NO PROCESSO ELETROSTATICO - PARA ACADEMIA AO AR LIVRE / ACADEMIA DA TERCEIRA IDADE - ATI</t>
  </si>
  <si>
    <t>686,09</t>
  </si>
  <si>
    <t>BANDEJA DE PINTURA PARA ROLO 23 CM</t>
  </si>
  <si>
    <t>7,84</t>
  </si>
  <si>
    <t>BARRA ANTIPANICO DUPLA, CEGA LADO OPOSTO, COR CINZA</t>
  </si>
  <si>
    <t xml:space="preserve">PAR   </t>
  </si>
  <si>
    <t>1.193,59</t>
  </si>
  <si>
    <t>BARRA ANTIPANICO DUPLA, PARA PORTA DE VIDRO, COR CINZA</t>
  </si>
  <si>
    <t>1.207,84</t>
  </si>
  <si>
    <t>BARRA ANTIPANICO SIMPLES, CEGA LADO OPOSTO, COR CINZA</t>
  </si>
  <si>
    <t>416,41</t>
  </si>
  <si>
    <t>BARRA ANTIPANICO SIMPLES, COM FECHADURA LADO OPOSTO, COR CINZA</t>
  </si>
  <si>
    <t>636,58</t>
  </si>
  <si>
    <t>BARRA ANTIPANICO SIMPLES, PARA PORTA DE VIDRO, COR CINZA</t>
  </si>
  <si>
    <t>616,42</t>
  </si>
  <si>
    <t>BARRA DE APOIO EM "L", EM ACO INOX POLIDO 70 X 70 CM, DIAMETRO MINIMO 3 CM</t>
  </si>
  <si>
    <t>438,26</t>
  </si>
  <si>
    <t>BARRA DE APOIO EM "L", EM ACO INOX POLIDO 80 X 80 CM, DIAMETRO MINIMO 3 CM</t>
  </si>
  <si>
    <t>502,97</t>
  </si>
  <si>
    <t>BARRA DE APOIO LATERAL ARTICULADA, COM TRAVA, EM ACO INOX POLIDO, 70 CM, DIAMETRO MINIMO 3 CM</t>
  </si>
  <si>
    <t>544,20</t>
  </si>
  <si>
    <t>BARRA DE APOIO RETA, EM ACO INOX POLIDO, COMPRIMENTO 60CM, DIAMETRO MINIMO 3 CM</t>
  </si>
  <si>
    <t>192,95</t>
  </si>
  <si>
    <t>BARRA DE APOIO RETA, EM ACO INOX POLIDO, COMPRIMENTO 70CM, DIAMETRO MINIMO 3 CM</t>
  </si>
  <si>
    <t>214,29</t>
  </si>
  <si>
    <t>BARRA DE APOIO RETA, EM ACO INOX POLIDO, COMPRIMENTO 80CM, DIAMETRO MINIMO 3 CM</t>
  </si>
  <si>
    <t>228,49</t>
  </si>
  <si>
    <t>BARRA DE APOIO RETA, EM ACO INOX POLIDO, COMPRIMENTO 90 CM, DIAMETRO MINIMO 3 CM</t>
  </si>
  <si>
    <t>239,38</t>
  </si>
  <si>
    <t>BARRA DE APOIO RETA, EM ALUMINIO, COMPRIMENTO 60CM, DIAMETRO MINIMO 3 CM</t>
  </si>
  <si>
    <t>95,46</t>
  </si>
  <si>
    <t>BARRA DE APOIO RETA, EM ALUMINIO, COMPRIMENTO 70CM, DIAMETRO MINIMO 3 CM</t>
  </si>
  <si>
    <t>109,46</t>
  </si>
  <si>
    <t>BARRA DE APOIO RETA, EM ALUMINIO, COMPRIMENTO 80 CM, DIAMETRO MINIMO 3 CM</t>
  </si>
  <si>
    <t>118,40</t>
  </si>
  <si>
    <t>BARRA DE APOIO RETA, EM ALUMINIO, COMPRIMENTO 90 CM, DIAMETRO MINIMO 3 CM</t>
  </si>
  <si>
    <t>123,98</t>
  </si>
  <si>
    <t>BARRA DE FERRO RETANGULAR, BARRA CHATA (QUALQUER DIMENSAO)</t>
  </si>
  <si>
    <t>BARRA DE FERRO RETANGULAR, BARRA CHATA, 1 1/2"  X 1/2" (L X E), 3,79 KG/M</t>
  </si>
  <si>
    <t>21,64</t>
  </si>
  <si>
    <t>BARRA DE FERRO RETANGULAR, BARRA CHATA, 1 1/2" X 1/4" (L X E), 1,89 KG/M</t>
  </si>
  <si>
    <t>10,65</t>
  </si>
  <si>
    <t>BARRA DE FERRO RETANGULAR, BARRA CHATA, 1" X 1/4" (L X E), 1,2265 KG/M</t>
  </si>
  <si>
    <t>6,53</t>
  </si>
  <si>
    <t>BARRA DE FERRO RETANGULAR, BARRA CHATA, 1" X 3/16" (L X E), 1,73 KG/M</t>
  </si>
  <si>
    <t>9,98</t>
  </si>
  <si>
    <t>BARRA DE FERRO RETANGULAR, BARRA CHATA, 2" X 1/2" (L X E), 5,06 KG/M</t>
  </si>
  <si>
    <t>28,53</t>
  </si>
  <si>
    <t>BARRA DE FERRO RETANGULAR, BARRA CHATA, 2" X 1/4" (L X E), 2,53 KG/M</t>
  </si>
  <si>
    <t>14,26</t>
  </si>
  <si>
    <t>BARRA DE FERRO RETANGULAR, BARRA CHATA, 2" X 1" (L X E), 10,12 KG/M</t>
  </si>
  <si>
    <t>55,75</t>
  </si>
  <si>
    <t>BARRA DE FERRO RETANGULAR, BARRA CHATA, 2" X 3/8" (L X E), 3,79KG/M</t>
  </si>
  <si>
    <t>21,37</t>
  </si>
  <si>
    <t>BARRA DE FERRO RETANGULAR, BARRA CHATA, 2" X 5/16" (L X E), 3,162 KG/M</t>
  </si>
  <si>
    <t>18,06</t>
  </si>
  <si>
    <t>BARRA DE FERRO RETANGULAR, BARRA CHATA, 3/4" X 1/8" (L X E), 0,47 KG/M</t>
  </si>
  <si>
    <t>2,90</t>
  </si>
  <si>
    <t>BARRA DE FERRO RETANGULAR, BARRA CHATA, 3/8" X 1 1/2" (L X E), 2,84 KG/M</t>
  </si>
  <si>
    <t>16,22</t>
  </si>
  <si>
    <t>BASE DE MISTURADOR MONOCOMANDO PARA CHUVEIRO</t>
  </si>
  <si>
    <t>351,90</t>
  </si>
  <si>
    <t>BASE PARA MASTRO DE PARA-RAIOS DIAMETRO NOMINAL 1 1/2"</t>
  </si>
  <si>
    <t>BASE PARA MASTRO DE PARA-RAIOS DIAMETRO NOMINAL 2"</t>
  </si>
  <si>
    <t>68,93</t>
  </si>
  <si>
    <t>BASE PARA RELE COM SUPORTE METALICO</t>
  </si>
  <si>
    <t>9,87</t>
  </si>
  <si>
    <t>BASE UNIPOLAR PARA FUSIVEL NH1, CORRENTE NOMINAL DE 250 A, SEM CAPA</t>
  </si>
  <si>
    <t>89,96</t>
  </si>
  <si>
    <t>BATE-ESTACAS POR GRAVIDADE, POTENCIA160 HP, PESO DO MARTELO ATE 3 TONELADAS</t>
  </si>
  <si>
    <t>332.215,39</t>
  </si>
  <si>
    <t>BATENTE/ PORTAL/ ADUELA/ MARCO MACICO, E= *3 CM, L= *13 CM, *60 CM A 120* CM X *210 CM,  EM CEDRINHO/ ANGELIM COMERCIAL/ EUCALIPTO/ CURUPIXA/ PEROBA/ CUMARU OU EQUIVALENTE DA REGIAO (NAO INCLUI ALIZARES)</t>
  </si>
  <si>
    <t xml:space="preserve">JG    </t>
  </si>
  <si>
    <t>99,62</t>
  </si>
  <si>
    <t>BATENTE/ PORTAL/ ADUELA/ MARCO MACICO, E= *3* CM, L= *13* CM, *60 CM A 120* CM X *210* CM, EM PINUS/ TAUARI/ VIROLA OU EQUIVALENTE DA REGIAO (NAO INCLUI ALIZARES)</t>
  </si>
  <si>
    <t>65,84</t>
  </si>
  <si>
    <t>BATENTE/ PORTAL/ ADUELA/ MARCO MACICO, E= *3* CM, L= *7* CM, *60 CM A 120* CM X *210* CM,  EM CEDRINHO/ ANGELIM COMERCIAL/ EUCALIPTO/ CURUPIXA/ PEROBA/ CUMARU OU EQUIVALENTE DA REGIAO (NAO INCLUI ALIZARES)</t>
  </si>
  <si>
    <t>80,92</t>
  </si>
  <si>
    <t>BATENTE/ PORTAL/ ADUELA/ MARCO MACICO, E= *3* CM, L= *7* CM, *60 CM A 120* CM X *210* CM, EM PINUS/ TAUARI/ VIROLA OU EQUIVALENTE DA REGIAO (NAO INCLUI ALIZARES)</t>
  </si>
  <si>
    <t>43,99</t>
  </si>
  <si>
    <t>BATENTE/ PORTAL/ ADUELA/MARCO MACICO, E= *3* CM, L= *15* CM, *60 CM A 120* CM  X *210* CM, EM PINUS/ TAUARI/ VIROLA OU EQUIVALENTE DA REGIAO</t>
  </si>
  <si>
    <t>80,64</t>
  </si>
  <si>
    <t>BATENTE/ PORTAL/ADUELA/ MARCO MACICO, E= *3* CM, L= *15* CM, *60 CM A 120* CM  X *210* CM,  EM CEDRINHO/ ANGELIM COMERCIAL/  EUCALIPTO/ CURUPIXA/ PEROBA/ CUMARU OU EQUIVALENTE DA REGIAO (NAO INCLUI ALIZARES)</t>
  </si>
  <si>
    <t>109,10</t>
  </si>
  <si>
    <t>BATENTE/PORTAL/ADUELA/MARCO, EM MDF/PVC WOOD/POLIESTIRENO OU MADEIRA LAMINADA, L = *9,0* CM COM GUARNICAO REGULAVEL 2 FACES = *35* MM, PRIMER</t>
  </si>
  <si>
    <t>209,83</t>
  </si>
  <si>
    <t>BETONEIRA CAPACIDADE NOMINAL 400 L, CAPACIDADE DE MISTURA  280 L, MOTOR ELETRICO TRIFASICO 220/380 V POTENCIA 2 CV, SEM CARREGADOR</t>
  </si>
  <si>
    <t>3.870,00</t>
  </si>
  <si>
    <t>BETONEIRA CAPACIDADE NOMINAL 400 L, CAPACIDADE DE MISTURA 310 L, MOTOR A DIESEL POTENCIA 5 CV, SEM CARREGADOR</t>
  </si>
  <si>
    <t>5.277,63</t>
  </si>
  <si>
    <t>BETONEIRA CAPACIDADE NOMINAL 400 L, CAPACIDADE DE MISTURA 310 L, MOTOR A GASOLINA POTENCIA 5,5 CV, SEM CARREGADOR</t>
  </si>
  <si>
    <t>4.840,77</t>
  </si>
  <si>
    <t>BETONEIRA CAPACIDADE NOMINAL 600 L, CAPACIDADE DE MISTURA 440 L, MOTOR A GASOLINA POTENCIA 10 HP, COM CARREGADOR</t>
  </si>
  <si>
    <t>21.055,42</t>
  </si>
  <si>
    <t>BETONEIRA, CAPACIDADE NOMINAL 400 L, CAPACIDADE DE MISTURA 310L, MOTOR ELETRICO TRIFASICO 220/380V POTENCIA 2 CV, SEM CARREGADOR</t>
  </si>
  <si>
    <t>4.427,54</t>
  </si>
  <si>
    <t>BETONEIRA, CAPACIDADE NOMINAL 600 L, CAPACIDADE DE MISTURA  360L, MOTOR ELETRICO TRIFASICO 220/380V, POTENCIA 4CV, EXCLUSO CARREGADOR</t>
  </si>
  <si>
    <t>15.742,37</t>
  </si>
  <si>
    <t>BETONEIRA, CAPACIDADE NOMINAL 600 L, CAPACIDADE DE MISTURA 440 L, MOTOR A DIESEL POTENCIA 10 CV, COM CARREGADOR</t>
  </si>
  <si>
    <t>19.133,54</t>
  </si>
  <si>
    <t>BLASTER, DINAMITADOR OU CABO DE FOGO</t>
  </si>
  <si>
    <t>10,23</t>
  </si>
  <si>
    <t>BLASTER, DINAMITADOR OU CABO DE FOGO (MENSALISTA)</t>
  </si>
  <si>
    <t>1.813,93</t>
  </si>
  <si>
    <t>BLOCO CERAMICO (ALVENARIA DE VEDACAO), DE 9 X 19 X 19 CM</t>
  </si>
  <si>
    <t xml:space="preserve">MIL   </t>
  </si>
  <si>
    <t>597,00</t>
  </si>
  <si>
    <t>BLOCO CERAMICO (ALVENARIA DE VEDACAO), 4 FUROS, DE 9 X 9 X 19 CM</t>
  </si>
  <si>
    <t>0,56</t>
  </si>
  <si>
    <t>BLOCO CERAMICO (ALVENARIA DE VEDACAO), 6 FUROS, DE 9 X 9 X 19 CM</t>
  </si>
  <si>
    <t>BLOCO CERAMICO (ALVENARIA DE VEDACAO), 8 FUROS, DE 9 X 19 X 19 CM</t>
  </si>
  <si>
    <t>0,59</t>
  </si>
  <si>
    <t>BLOCO CERAMICO (ALVENARIA DE VEDACAO), 8 FUROS, DE 9 X 19 X 29 CM</t>
  </si>
  <si>
    <t>0,84</t>
  </si>
  <si>
    <t>BLOCO CERAMICO (ALVENARIA VEDACAO), 6 FUROS, DE 9 X 14 X 19 CM</t>
  </si>
  <si>
    <t>0,41</t>
  </si>
  <si>
    <t>BLOCO CERAMICO DE VEDACAO COM FUROS NA HORIZONTAL, 11,5 X 19 X 19 CM - 4,5 MPA (NBR 15270)</t>
  </si>
  <si>
    <t>0,74</t>
  </si>
  <si>
    <t>BLOCO CERAMICO DE VEDACAO COM FUROS NA VERTICAL, 14 X 19 X 39 CM - 4,5 MPA (NBR 15270)</t>
  </si>
  <si>
    <t>1,95</t>
  </si>
  <si>
    <t>BLOCO CERAMICO DE VEDACAO COM FUROS NA VERTICAL, 19 X 19 X 39 CM - 4,5 MPA (NBR 15270)</t>
  </si>
  <si>
    <t>BLOCO CERAMICO DE VEDACAO COM FUROS NA VERTICAL, 9 X 19 X 39 CM - 4,5 MPA (NBR 15270)</t>
  </si>
  <si>
    <t>1,46</t>
  </si>
  <si>
    <t>BLOCO CONCRETO ESTRUTURAL 14 X 19 X 29 CM, FBK 10 MPA (NBR 6136)</t>
  </si>
  <si>
    <t>2,86</t>
  </si>
  <si>
    <t>BLOCO CONCRETO ESTRUTURAL 14 X 19 X 29 CM, FBK 12 MPA  (NBR 6136)</t>
  </si>
  <si>
    <t>3,12</t>
  </si>
  <si>
    <t>BLOCO CONCRETO ESTRUTURAL 14 X 19 X 29 CM, FBK 14 MPA (NBR 6136)</t>
  </si>
  <si>
    <t>3,58</t>
  </si>
  <si>
    <t>BLOCO CONCRETO ESTRUTURAL 14 X 19 X 29 CM, FBK 16 MPA (NBR 6136)</t>
  </si>
  <si>
    <t>4,13</t>
  </si>
  <si>
    <t>BLOCO CONCRETO ESTRUTURAL 14 X 19 X 29 CM, FBK 4,5 MPA (NBR 6136)</t>
  </si>
  <si>
    <t>2,40</t>
  </si>
  <si>
    <t>BLOCO CONCRETO ESTRUTURAL 14 X 19 X 29 CM, FBK 6 MPA (NBR 6136)</t>
  </si>
  <si>
    <t>2,24</t>
  </si>
  <si>
    <t>BLOCO CONCRETO ESTRUTURAL 14 X 19 X 29 CM, FBK 8 MPA (NBR 6136)</t>
  </si>
  <si>
    <t>2,51</t>
  </si>
  <si>
    <t>BLOCO CONCRETO ESTRUTURAL 14 X 19 X 34 CM, FBK 4,5 MPA (NBR 6136)</t>
  </si>
  <si>
    <t>BLOCO CONCRETO ESTRUTURAL 14 X 19 X 39 CM, FBK 10 MPA (NBR 6136)</t>
  </si>
  <si>
    <t>3,28</t>
  </si>
  <si>
    <t>BLOCO CONCRETO ESTRUTURAL 14 X 19 X 39 CM, FBK 12 MPA (NBR 6136)</t>
  </si>
  <si>
    <t>3,36</t>
  </si>
  <si>
    <t>BLOCO CONCRETO ESTRUTURAL 14 X 19 X 39 CM, FBK 14 MPA (NBR 6136)</t>
  </si>
  <si>
    <t>3,59</t>
  </si>
  <si>
    <t>BLOCO CONCRETO ESTRUTURAL 14 X 19 X 39 CM, FBK 4,5 MPA (NBR 6136)</t>
  </si>
  <si>
    <t>2,75</t>
  </si>
  <si>
    <t>BLOCO CONCRETO ESTRUTURAL 14 X 19 X 39 CM, FBK 6 MPA (NBR 6136)</t>
  </si>
  <si>
    <t>2,80</t>
  </si>
  <si>
    <t>BLOCO CONCRETO ESTRUTURAL 14 X 19 X 39 CM, FBK 8 MPA (NBR 6136)</t>
  </si>
  <si>
    <t>BLOCO CONCRETO ESTRUTURAL 14 X 19 X 39, FCK 16 MPA - NBR 6136/2007</t>
  </si>
  <si>
    <t>4,36</t>
  </si>
  <si>
    <t>BLOCO CONCRETO ESTRUTURAL 19 X 19 X 39 CM, FBK 10 MPA (NBR 6136)</t>
  </si>
  <si>
    <t>4,08</t>
  </si>
  <si>
    <t>BLOCO CONCRETO ESTRUTURAL 19 X 19 X 39 CM, FBK 12 MPA (NBR 6136)</t>
  </si>
  <si>
    <t>BLOCO CONCRETO ESTRUTURAL 19 X 19 X 39 CM, FBK 14 MPA (NBR 6136)</t>
  </si>
  <si>
    <t>4,84</t>
  </si>
  <si>
    <t>BLOCO CONCRETO ESTRUTURAL 19 X 19 X 39 CM, FBK 16 MPA (NBR 6136)</t>
  </si>
  <si>
    <t>6,19</t>
  </si>
  <si>
    <t>BLOCO CONCRETO ESTRUTURAL 19 X 19 X 39 CM, FBK 4,5 MPA (NBR 6136)</t>
  </si>
  <si>
    <t>BLOCO CONCRETO ESTRUTURAL 19 X 19 X 39 CM, FBK 8 MPA (NBR 6136)</t>
  </si>
  <si>
    <t>BLOCO CONCRETO ESTRUTURAL 9 X 19 X 39 CM, FBK 4,5 MPA (NBR 6136)</t>
  </si>
  <si>
    <t>1,88</t>
  </si>
  <si>
    <t>BLOCO DE ESPUMA MULTIUSO *23 X 13 X 8* CM</t>
  </si>
  <si>
    <t>6,55</t>
  </si>
  <si>
    <t>BLOCO DE GESSO COMPACTO, BRANCO, E = 10 CM, *67 X 50* CM</t>
  </si>
  <si>
    <t>68,23</t>
  </si>
  <si>
    <t>BLOCO DE GESSO VAZADO BRANCO, E = *7* CM, *67 X 50* CM</t>
  </si>
  <si>
    <t>38,19</t>
  </si>
  <si>
    <t>BLOCO DE POLIETILENO ALTA DENSIDADE, *27* X *30* X *100* CM, ACOMPANHADOS PLACAS  TERMINAIS  E LONGARINAS, PARA FUNDO DE FILTRO</t>
  </si>
  <si>
    <t>484,33</t>
  </si>
  <si>
    <t>BLOCO DE VIDRO INCOLOR XADREZ, DE *20 X 20 X 10* CM</t>
  </si>
  <si>
    <t>BLOCO DE VIDRO INCOLOR, CANELADO, DE *19 X 19 X 8* CM</t>
  </si>
  <si>
    <t>14,11</t>
  </si>
  <si>
    <t>BLOCO DE VIDRO/ELEMENTO VAZADO INCOLOR, VENEZIANA, DE *20 X 20 X 6* CM</t>
  </si>
  <si>
    <t>21,02</t>
  </si>
  <si>
    <t>BLOCO DE VIDRO/ELEMENTO VAZADO, INCOLOR, VENEZIANA, *20 X 10 X 8* CM</t>
  </si>
  <si>
    <t>14,41</t>
  </si>
  <si>
    <t>BLOCO ESTRUTURAL CERAMICO - 14 X 19 X 29 CM - 4,0 MPA -  NBR 15270</t>
  </si>
  <si>
    <t>BLOCO ESTRUTURAL CERAMICO 14 X 19 X 29 CM, 3,0 MPA (NBR 15270)</t>
  </si>
  <si>
    <t>1,64</t>
  </si>
  <si>
    <t>BLOCO ESTRUTURAL CERAMICO 14 X 19 X 29 CM, 6,0 MPA (NBR 15270)</t>
  </si>
  <si>
    <t>BLOCO ESTRUTURAL CERAMICO 14 X 19 X 34 CM, 6,0 MPA (NBR 15270)</t>
  </si>
  <si>
    <t>1,92</t>
  </si>
  <si>
    <t>BLOCO ESTRUTURAL CERAMICO 14 X 19 X 39 CM, 6,0 MPA (NBR 15270)</t>
  </si>
  <si>
    <t>2,13</t>
  </si>
  <si>
    <t>BLOCO ESTRUTURAL CERAMICO 19 X 19 X 29 CM, 6,0 MPA (NBR 15270)</t>
  </si>
  <si>
    <t>2,30</t>
  </si>
  <si>
    <t>BLOCO ESTRUTURAL CERAMICO 19 X 19 X 39 CM, 6,0 MPA (NBR 15270)</t>
  </si>
  <si>
    <t>2,87</t>
  </si>
  <si>
    <t>BLOCO VEDACAO CONCRETO APARENTE 14 X 19 X 39 CM (CLASSE C - NBR 6136)</t>
  </si>
  <si>
    <t>2,34</t>
  </si>
  <si>
    <t>BLOCO VEDACAO CONCRETO APARENTE 19 X 19 X 39 CM  (CLASSE C - NBR 6136)</t>
  </si>
  <si>
    <t>2,93</t>
  </si>
  <si>
    <t>BLOCO VEDACAO CONCRETO APARENTE 9 X 19 X 39 CM (CLASSE C - NBR 6136)</t>
  </si>
  <si>
    <t>BLOCO VEDACAO CONCRETO CELULAR AUTOCLAVADO 10 X 30 X 60 CM (E X A X C)</t>
  </si>
  <si>
    <t>49,31</t>
  </si>
  <si>
    <t>BLOCO VEDACAO CONCRETO CELULAR AUTOCLAVADO 15 X 30 X 60 CM (E X A X C)</t>
  </si>
  <si>
    <t>80,12</t>
  </si>
  <si>
    <t>BLOCO VEDACAO CONCRETO CELULAR AUTOCLAVADO 20 X 30 X 60 CM</t>
  </si>
  <si>
    <t>102,04</t>
  </si>
  <si>
    <t>BLOCO VEDACAO CONCRETO 14 X 19 X 29 CM (CLASSE C - NBR 6136)</t>
  </si>
  <si>
    <t>1,99</t>
  </si>
  <si>
    <t>BLOCO VEDACAO CONCRETO 14 X 19 X 39 CM (CLASSE C - NBR 6136)</t>
  </si>
  <si>
    <t>2,28</t>
  </si>
  <si>
    <t>BLOCO VEDACAO CONCRETO 19 X 19 X 39 CM (CLASSE C - NBR 6136)</t>
  </si>
  <si>
    <t>2,94</t>
  </si>
  <si>
    <t>BLOCO VEDACAO CONCRETO 9 X 19 X 39 CM (CLASSE C - NBR 6136)</t>
  </si>
  <si>
    <t>1,94</t>
  </si>
  <si>
    <t>BLOQUETE/PISO DE CONCRETO - MODELO BLOCO PISOGRAMA/CONCREGRAMA 2 FUROS, *35  CM X 15* CM, E =  *6* CM, COR NATURAL</t>
  </si>
  <si>
    <t>52,85</t>
  </si>
  <si>
    <t>BLOQUETE/PISO DE CONCRETO - MODELO BLOCO PISOGRAMA/CONCREGRAMA 2 FUROS, *35  CM X 15* CM, E =  *8* CM, COR NATURAL</t>
  </si>
  <si>
    <t>55,36</t>
  </si>
  <si>
    <t>BLOQUETE/PISO DE CONCRETO - MODELO PISOGRAMA/CONCREGRAMA/PAVI-GRADE/GRAMEIRO, *60  CM X 45* CM, E =  *7* CM, COR NATURAL</t>
  </si>
  <si>
    <t>66,84</t>
  </si>
  <si>
    <t>BLOQUETE/PISO DE CONCRETO - MODELO PISOGRAMA/CONCREGRAMA/PAVI-GRADE/GRAMEIRO, *60  CM X 45* CM, E =  *9* CM, COR NATURAL</t>
  </si>
  <si>
    <t>79,60</t>
  </si>
  <si>
    <t>BLOQUETE/PISO INTERTRAVADO DE CONCRETO - MODELO ONDA/16 FACES/RETANGULAR/TIJOLINHO/PAVER/HOLANDES/PARALELEPIPEDO, *22 CM X *11 CM, E = 10 CM, RESISTENCIA DE 50 MPA (NBR 9781), COR NATURAL</t>
  </si>
  <si>
    <t>62,16</t>
  </si>
  <si>
    <t>BLOQUETE/PISO INTERTRAVADO DE CONCRETO - MODELO ONDA/16 FACES/RETANGULAR/TIJOLINHO/PAVER/HOLANDES/PARALELEPIPEDO, *22 CM X 11* CM, E = 8 CM, RESISTENCIA DE 35 MPA (NBR 9781), COR NATURAL</t>
  </si>
  <si>
    <t>46,56</t>
  </si>
  <si>
    <t>BLOQUETE/PISO INTERTRAVADO DE CONCRETO - MODELO ONDA/16 FACES/RETANGULAR/TIJOLINHO/PAVER/HOLANDES/PARALELEPIPEDO, 20 CM X 10 CM, E = 10 CM, RESISTENCIA DE 35 MPA (NBR 9781), COR NATURAL</t>
  </si>
  <si>
    <t>56,62</t>
  </si>
  <si>
    <t>BLOQUETE/PISO INTERTRAVADO DE CONCRETO - MODELO ONDA/16 FACES/RETANGULAR/TIJOLINHO/PAVER/HOLANDES/PARALELEPIPEDO, 20 CM X 10 CM, E = 6 CM, RESISTENCIA DE 35 MPA (NBR 9781), COLORIDO</t>
  </si>
  <si>
    <t>49,07</t>
  </si>
  <si>
    <t>BLOQUETE/PISO INTERTRAVADO DE CONCRETO - MODELO ONDA/16 FACES/RETANGULAR/TIJOLINHO/PAVER/HOLANDES/PARALELEPIPEDO, 20 CM X 10 CM, E = 6 CM, RESISTENCIA DE 35 MPA (NBR 9781), COR NATURAL</t>
  </si>
  <si>
    <t>43,47</t>
  </si>
  <si>
    <t>BLOQUETE/PISO INTERTRAVADO DE CONCRETO - MODELO ONDA/16 FACES/RETANGULAR/TIJOLINHO/PAVER/HOLANDES/PARALELEPIPEDO, 20 CM X 10 CM, E = 8 CM, RESISTENCIA DE 35 MPA (NBR 9781), COLORIDO</t>
  </si>
  <si>
    <t>57,75</t>
  </si>
  <si>
    <t>BLOQUETE/PISO INTERTRAVADO DE CONCRETO - MODELO RAQUETE, *22 CM X 13,5* CM, E = 6 CM, RESISTENCIA DE 35 MPA (NBR 9781), COR NATURAL</t>
  </si>
  <si>
    <t>42,69</t>
  </si>
  <si>
    <t>BLOQUETE/PISO INTERTRAVADO DE CONCRETO - MODELO SEXTAVADO, 25 CM X 25 CM, E = 10 CM, RESISTENCIA DE 35 MPA (NBR 9781), COR NATURAL</t>
  </si>
  <si>
    <t>58,51</t>
  </si>
  <si>
    <t>BLOQUETE/PISO INTERTRAVADO DE CONCRETO - MODELO SEXTAVADO, 25 CM X 25 CM, E = 6 CM, RESISTENCIA DE 35 MPA (NBR 9781), COR NATURAL</t>
  </si>
  <si>
    <t>44,67</t>
  </si>
  <si>
    <t>BLOQUETE/PISO INTERTRAVADO DE CONCRETO - MODELO SEXTAVADO, 25 CM X 25 CM, E = 8 CM, RESISTENCIA DE 35 MPA (NBR 9781), COR NATURAL</t>
  </si>
  <si>
    <t>BOCAL PVC, PARA CALHA PLUVIAL, DIAMETRO DA SAIDA ENTRE 80 E 100 MM, PARA DRENAGEM PREDIAL</t>
  </si>
  <si>
    <t>15,07</t>
  </si>
  <si>
    <t>BOLSA DE LIGACAO EM PVC FLEXIVEL PARA VASO SANITARIO 1.1/2 " (40 MM)</t>
  </si>
  <si>
    <t>2,69</t>
  </si>
  <si>
    <t>BOLSA DE LONA PARA FERRAMENTAS *50 X 35 X 25* CM</t>
  </si>
  <si>
    <t>148,16</t>
  </si>
  <si>
    <t>BOMBA CENTRIFUGA  MOTOR ELETRICO TRIFASICO 1,48HP  DIAMETRO DE SUCCAO X ELEVACAO 1" X 1", 4 ESTAGIOS, DIAMETRO DOS ROTORES 3 X 107 MM + 1 X 100 MM, HM/Q: 10 M / 5,3 M3/H A 70 M / 1,8 M3/H</t>
  </si>
  <si>
    <t>1.647,16</t>
  </si>
  <si>
    <t>BOMBA CENTRIFUGA  MOTOR ELETRICO TRIFASICO 2,96HP, DIAMETRO DE SUCCAO X ELEVACAO 1 1/2" X 1 1/4", DIAMETRO DO ROTOR 148 MM, HM/Q: 34 M / 14,80 M3/H A 40 M / 8,60 M3/H</t>
  </si>
  <si>
    <t>1.384,97</t>
  </si>
  <si>
    <t>BOMBA CENTRIFUGA COM MOTOR ELETRICO MONOFASICO, POTENCIA 0,33 HP,  BOCAIS 1" X 3/4", DIAMETRO DO ROTOR 99 MM, HM/Q = 4 MCA / 8,5 M3/H A 18 MCA / 0,90 M3/H</t>
  </si>
  <si>
    <t>564,39</t>
  </si>
  <si>
    <t>BOMBA CENTRIFUGA MONOESTAGIO COM MOTOR ELETRICO MONOFASICO, POTENCIA 15 HP,  DIAMETRO DO ROTOR *173* MM, HM/Q = *30* MCA / *90* M3/H A *45* MCA / *55* M3/H</t>
  </si>
  <si>
    <t>8.155,38</t>
  </si>
  <si>
    <t>BOMBA CENTRIFUGA MOTOR ELETRICO MONOFASICO 0,49 HP  BOCAIS 1" X 3/4", DIAMETRO DO ROTOR 110 MM, HM/Q: 6 M / 8,3 M3/H A 20 M / 1,2 M3/H</t>
  </si>
  <si>
    <t>549,29</t>
  </si>
  <si>
    <t>BOMBA CENTRIFUGA MOTOR ELETRICO MONOFASICO 0,50 CV DIAMETRO DE SUCCAO X ELEVACAO 3/4" X 3/4", MONOESTAGIO, DIAMETRO DOS ROTORES 114 MM, HM/Q: 2 M / 2,99 M3/H A 24 M / 0,71 M3/H</t>
  </si>
  <si>
    <t>857,21</t>
  </si>
  <si>
    <t>BOMBA CENTRIFUGA MOTOR ELETRICO MONOFASICO 0,74HP  DIAMETRO DE SUCCAO X ELEVACAO 1 1/4" X 1", DIAMETRO DO ROTOR 120 MM, HM/Q: 8 M / 7,70 M3/H A 24 M / 2,80 M3/H</t>
  </si>
  <si>
    <t>938,54</t>
  </si>
  <si>
    <t>BOMBA CENTRIFUGA MOTOR ELETRICO TRIFASICO 0,99HP  DIAMETRO DE SUCCAO X ELEVACAO 1" X 1", DIAMETRO DO ROTOR 145 MM, HM/Q: 14 M / 8,4 M3/H A 40 M / 0,60 M3/H</t>
  </si>
  <si>
    <t>925,92</t>
  </si>
  <si>
    <t>BOMBA CENTRIFUGA MOTOR ELETRICO TRIFASICO 14,8 HP, DIAMETRO DE SUCCAO X ELEVACAO 2 1/2" X 2", DIAMETRO DO ROTOR 195 MM, HM/Q: 62 M / 55,5 M3/H A 80 M / 31,50 M3/H</t>
  </si>
  <si>
    <t>5.192,29</t>
  </si>
  <si>
    <t>BOMBA CENTRIFUGA MOTOR ELETRICO TRIFASICO 5HP, DIAMETRO DE SUCCAO X ELEVACAO 2" X 1 1/2", DIAMETRO DO ROTOR 155 MM, HM/Q: 40 M / 20,40 M3/H A 46 M / 9,20 M3/H</t>
  </si>
  <si>
    <t>2.407,63</t>
  </si>
  <si>
    <t>BOMBA CENTRIFUGA MOTOR ELETRICO TRIFASICO 9,86 DIAMETRO DE SUCCAO X ELEVACAO 1" X 1", 4 ESTAGIOS, DIAMETRO DOS ROTORES 4 X 146 MM, HM/Q: 85 M / 14,9 M3/H A 140 M / 4,2 M3/H</t>
  </si>
  <si>
    <t>4.884,58</t>
  </si>
  <si>
    <t>BOMBA CENTRIFUGA,  MOTOR ELETRICO TRIFASICO 1,48HP  DIAMETRO DE SUCCAO X ELEVACAO 1 1/2" X 1", DIAMETRO DO ROTOR 117 MM, HM/Q: 10 M / 21,9 M3/H A 24 M / 6,1 M3/H</t>
  </si>
  <si>
    <t>992,58</t>
  </si>
  <si>
    <t>BOMBA DE PROJECAO DE CONCRETO SECO, POTENCIA 10 CV, VAZAO 3 M3/H</t>
  </si>
  <si>
    <t>47.176,48</t>
  </si>
  <si>
    <t>BOMBA DE PROJECAO DE CONCRETO SECO, POTENCIA 10 CV, VAZAO 6 M3/H</t>
  </si>
  <si>
    <t>50.543,75</t>
  </si>
  <si>
    <t>BOMBA SUBMERSA PARA POCOS TUBULARES PROFUNDOS DIAMETRO DE 4 POLEGADAS, ELETRICA, MONOFASICA, POTENCIA 0,49 HP, 13 ESTAGIOS, BOCAL DE DESCARGA DIAMETRO DE UMA POLEGADA E MEIA, HM/Q = 18 M / 1,90 M3/H A 85 M / 0,60 M3/H</t>
  </si>
  <si>
    <t>3.180,43</t>
  </si>
  <si>
    <t>BOMBA SUBMERSA PARA POCOS TUBULARES PROFUNDOS DIAMETRO DE 4 POLEGADAS, ELETRICA, TRIFASICA, POTENCIA 1,97 HP, 20 ESTAGIOS, BOCAL DE DESCARGA DIAMETRO DE UMA POLEGADA E MEIA, HM/Q = 18 M / 5,40 M3/H A 164 M / 0,80 M3/H</t>
  </si>
  <si>
    <t>4.572,82</t>
  </si>
  <si>
    <t>BOMBA SUBMERSA PARA POCOS TUBULARES PROFUNDOS DIAMETRO DE 4 POLEGADAS, ELETRICA, TRIFASICA, POTENCIA 5,42 HP, 15 ESTAGIOS, BOCAL DE DESCARGA DIAMETRO DE 2 POLEGADAS, HM/Q = 18 M / 18,10 M3/H A 121 M / 2,90 M3/H</t>
  </si>
  <si>
    <t>7.751,32</t>
  </si>
  <si>
    <t>BOMBA SUBMERSA PARA POCOS TUBULARES PROFUNDOS DIAMETRO DE 4 POLEGADAS, ELETRICA, TRIFASICA, POTENCIA 5,42 HP, 29 ESTAGIOS, BOCAL DE DESCARGA DE UMA POLEGADA E MEIA, HM/Q = 18 M / 8,10 M3/H A 201 M / 3,2 M3/H</t>
  </si>
  <si>
    <t>7.359,26</t>
  </si>
  <si>
    <t>BOMBA SUBMERSA PARA POCOS TUBULARES PROFUNDOS DIAMETRO DE 6 POLEGADAS, ELETRICA, TRIFASICA, POTENCIA 27,12 HP, 7 ESTAGIOS, BOCAL DE DESCARGA DIAMETRO DE 4 POLEGADAS, HM/Q = 13,9 M / 90 M3/H A 44,0 M / 25,0 M3/H</t>
  </si>
  <si>
    <t>30.198,85</t>
  </si>
  <si>
    <t>BOMBA SUBMERSA PARA POCOS TUBULARES PROFUNDOS DIAMETRO DE 6 POLEGADAS, ELETRICA, TRIFASICA, POTENCIA 3,45 HP, 5 ESTAGIOS, BOCAL DE DESCARGA DIAMETRO DE 2 POLEGADAS, HM/Q = 68,5 M / 6,12 M3/H A 39,5 M / 14,04 M3/H</t>
  </si>
  <si>
    <t>11.106,58</t>
  </si>
  <si>
    <t>BOMBA SUBMERSA PARA POCOS TUBULARES PROFUNDOS DIAMETRO DE 6 POLEGADAS, ELETRICA, TRIFASICA, POTENCIA 32 HP, 9 ESTAGIOS, BOCAL DE DESCARGA DIAMETRO DE 4 POLEGADAS, HM/Q = 114,0 M / 13,9 M3/H A 57,0 M / 25,0 M3/H</t>
  </si>
  <si>
    <t>32.935,89</t>
  </si>
  <si>
    <t>BOMBA SUBMERSIVEL,  ELETRICA, TRIFASICA, POTENCIA 6 HP, DIAMETRO DO ROTOR 127 MM, BOCAL DE SAIDA DIAMETRO DE 3 POLEGADAS, HM/Q = 7 M / 66,90 M3/H A 26 M / 2,88 M3/H</t>
  </si>
  <si>
    <t>14.955,00</t>
  </si>
  <si>
    <t>BOMBA SUBMERSIVEL, ELETRICA, TRIFASICA, POTENCIA 0,98 HP, DIAMETRO DO ROTOR 142 MM SEMIABERTO, BOCAL DE SAIDA DIAMETRO DE 2 POLEGADAS, HM/Q = 2 M / 32 M3/H A 8 M / 16 M3/H</t>
  </si>
  <si>
    <t>3.301,69</t>
  </si>
  <si>
    <t>BOMBA SUBMERSIVEL, ELETRICA, TRIFASICA, POTENCIA 0,99 HP, DIAMETRO ROTOR 98 MM SEMIABERTO, BOCAL DE SAIDA DIAMETRO 2 POLEGADAS, HM/Q = 2 M / 28,90 M3/H A 14 M / 7 M3/H</t>
  </si>
  <si>
    <t>3.988,00</t>
  </si>
  <si>
    <t>BOMBA SUBMERSIVEL, ELETRICA, TRIFASICA, POTENCIA 1,97 HP, DIAMETRO DO ROTOR 144 MM SEMIABERTO, BOCAL DE SAIDA DIAMETRO DE 2 POLEGADAS, HM/Q = 2 M / 26,8 M3/H A 28 M / 4,6 M3/H</t>
  </si>
  <si>
    <t>5.357,62</t>
  </si>
  <si>
    <t>BOMBA SUBMERSIVEL, ELETRICA, TRIFASICA, POTENCIA 13 HP, DIAMETRO DO ROTOR 170 MM, BOCAL DE SAIDA DIAMETRO DE 3 POLEGADAS, HM/Q = 11 M / 68,40 M3/H A 72 M / 3,6 M3/H</t>
  </si>
  <si>
    <t>29.910,00</t>
  </si>
  <si>
    <t>BOMBA SUBMERSIVEL, ELETRICA, TRIFASICA, POTENCIA 2,96 HP, DIAMETRO DO ROTOR 144 MM SEMIABERTO, BOCAL DE SAIDA DIAMETRO DE DUAS POLEGADAS, HM/Q = 2 M / 38,8 M3/H A 28 M / 5 M3/H</t>
  </si>
  <si>
    <t>4.710,82</t>
  </si>
  <si>
    <t>BOMBA SUBMERSIVEL, ELETRICA, TRIFASICA, POTENCIA 3,75 HP, DIAMETRO DO ROTOR 90 MM SEMIABERTO, BOCAL DE SAIDA DIAMETRO DE 2 POLEGADAS, HM/Q = 5 M / 61,2 M3/H A 25,5 M / 3,6 M3/H</t>
  </si>
  <si>
    <t>7.477,50</t>
  </si>
  <si>
    <t>BOMBA TRIPLEX COM MOTOR A DIESEL, NACIONAL, DIAMETRO DE SUCCAO DE 2 1/2''</t>
  </si>
  <si>
    <t>140.307,10</t>
  </si>
  <si>
    <t>BOMBA TRIPLEX, PARA INJECAO DE CALDA DE CIMENTO, VAZAO MAXIMA DE *100* LITROS/MINUTO, PRESSAO MAXIMA DE *70* BAR, POTENCIA DE 15 CV</t>
  </si>
  <si>
    <t>72.466,48</t>
  </si>
  <si>
    <t>BORBOLETA EM LATAO FUNDIDO CROMADO, PARA TRAVAR JANELA TIPO GUILHOTINA</t>
  </si>
  <si>
    <t>BORBOLETA EM ZAMAC CROMADO, PARA TRAVAR JANELA TIPO GUILHOTINA</t>
  </si>
  <si>
    <t>17,96</t>
  </si>
  <si>
    <t>BOTA DE PVC PRETA, CANO MEDIO, SEM FORRO</t>
  </si>
  <si>
    <t>33,55</t>
  </si>
  <si>
    <t>BOTA DE SEGURANCA COM BIQUEIRA DE ACO E COLARINHO ACOLCHOADO</t>
  </si>
  <si>
    <t>55,92</t>
  </si>
  <si>
    <t>BRACO / CANO PARA CHUVEIRO ELETRICO, EM ALUMINIO, 30 CM X 1/2 "</t>
  </si>
  <si>
    <t>23,52</t>
  </si>
  <si>
    <t>BRACO OU HASTE COM CANOPLA PLASTICA, 1/2 ", PARA CHUVEIRO ELETRICO</t>
  </si>
  <si>
    <t>BRACO OU HASTE COM CANOPLA PLASTICA, 1/2 ", PARA CHUVEIRO SIMPLES</t>
  </si>
  <si>
    <t>5,39</t>
  </si>
  <si>
    <t>BRACO P/ LUMINARIA PUBLICA 1 X 1,50M ROMAGNOLE OU EQUIV</t>
  </si>
  <si>
    <t>18,97</t>
  </si>
  <si>
    <t>BUCHA DE NYLON SEM ABA S10</t>
  </si>
  <si>
    <t>0,18</t>
  </si>
  <si>
    <t>BUCHA DE NYLON SEM ABA S10, COM PARAFUSO DE 6,10 X 65 MM EM ACO ZINCADO COM ROSCA SOBERBA, CABECA CHATA E FENDA PHILLIPS</t>
  </si>
  <si>
    <t>0,30</t>
  </si>
  <si>
    <t>BUCHA DE NYLON SEM ABA S12, COM PARAFUSO DE 5/16" X 80 MM EM ACO ZINCADO COM ROSCA SOBERBA E CABECA SEXTAVADA</t>
  </si>
  <si>
    <t>BUCHA DE NYLON SEM ABA S4</t>
  </si>
  <si>
    <t>0,03</t>
  </si>
  <si>
    <t>BUCHA DE NYLON SEM ABA S5</t>
  </si>
  <si>
    <t>BUCHA DE NYLON SEM ABA S6</t>
  </si>
  <si>
    <t>0,05</t>
  </si>
  <si>
    <t>BUCHA DE NYLON SEM ABA S6, COM PARAFUSO DE 4,20 X 40 MM EM ACO ZINCADO COM ROSCA SOBERBA, CABECA CHATA E FENDA PHILLIPS</t>
  </si>
  <si>
    <t>0,10</t>
  </si>
  <si>
    <t>BUCHA DE NYLON SEM ABA S8</t>
  </si>
  <si>
    <t>0,09</t>
  </si>
  <si>
    <t>BUCHA DE NYLON SEM ABA S8, COM PARAFUSO DE 4,80 X 50 MM EM ACO ZINCADO COM ROSCA SOBERBA, CABECA CHATA E FENDA PHILLIPS</t>
  </si>
  <si>
    <t>BUCHA DE NYLON, DIAMETRO DO FURO 8 MM, COMPRIMENTO 40 MM, COM PARAFUSO DE ROSCA SOBERBA, CABECA CHATA, FENDA SIMPLES, 4,8 X 50 MM</t>
  </si>
  <si>
    <t>0,44</t>
  </si>
  <si>
    <t>BUCHA DE REDUCAO DE COBRE (REF 600-2) SEM ANEL DE SOLDA, PONTA X BOLSA, 22 X 15 MM</t>
  </si>
  <si>
    <t>3,43</t>
  </si>
  <si>
    <t>BUCHA DE REDUCAO DE COBRE (REF 600-2) SEM ANEL DE SOLDA, PONTA X BOLSA, 28 X 22 MM</t>
  </si>
  <si>
    <t>BUCHA DE REDUCAO DE COBRE (REF 600-2) SEM ANEL DE SOLDA, PONTA X BOLSA, 35 X 28 MM</t>
  </si>
  <si>
    <t>11,77</t>
  </si>
  <si>
    <t>BUCHA DE REDUCAO DE COBRE (REF 600-2) SEM ANEL DE SOLDA, PONTA X BOLSA, 42 X 35 MM</t>
  </si>
  <si>
    <t>20,10</t>
  </si>
  <si>
    <t>BUCHA DE REDUCAO DE COBRE (REF 600-2) SEM ANEL DE SOLDA, PONTA X BOLSA, 54 X 42 MM</t>
  </si>
  <si>
    <t>28,34</t>
  </si>
  <si>
    <t>BUCHA DE REDUCAO DE COBRE (REF 600-2) SEM ANEL DE SOLDA, PONTA X BOLSA, 66 X 54 MM</t>
  </si>
  <si>
    <t>88,35</t>
  </si>
  <si>
    <t>BUCHA DE REDUCAO DE FERRO GALVANIZADO, COM ROSCA BSP, DE 1 1/2" X 1 1/4"</t>
  </si>
  <si>
    <t>9,51</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</si>
  <si>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</si>
  <si>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</si>
  <si>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</si>
  <si>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</si>
  <si>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7,47</t>
  </si>
  <si>
    <t>BUCHA DE REDUCAO DE FERRO GALVANIZADO, COM ROSCA BSP, DE 1 1/4" X 1"</t>
  </si>
  <si>
    <t>7,31</t>
  </si>
  <si>
    <t>BUCHA DE REDUCAO DE FERRO GALVANIZADO, COM ROSCA BSP, DE 1 1/4" X 3/4"</t>
  </si>
  <si>
    <t>BUCHA DE REDUCAO DE FERRO GALVANIZADO, COM ROSCA BSP, DE 1/2" X 1/4"</t>
  </si>
  <si>
    <t>2,63</t>
  </si>
  <si>
    <t>BUCHA DE REDUCAO DE FERRO GALVANIZADO, COM ROSCA BSP, DE 1/2" X 3/8"</t>
  </si>
  <si>
    <t>BUCHA DE REDUCAO DE FERRO GALVANIZADO, COM ROSCA BSP, DE 1" X 1/2"</t>
  </si>
  <si>
    <t>4,60</t>
  </si>
  <si>
    <t>BUCHA DE REDUCAO DE FERRO GALVANIZADO, COM ROSCA BSP, DE 1" X 3/4"</t>
  </si>
  <si>
    <t>BUCHA DE REDUCAO DE FERRO GALVANIZADO, COM ROSCA BSP, DE 2 1/2" X 1 1/2"</t>
  </si>
  <si>
    <t>20,54</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</si>
  <si>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</si>
  <si>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</si>
  <si>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</si>
  <si>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</si>
  <si>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</si>
  <si>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</si>
  <si>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</si>
  <si>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3,17</t>
  </si>
  <si>
    <t>BUCHA DE REDUCAO DE FERRO GALVANIZADO, COM ROSCA BSP, DE 3" X 1 1/2"</t>
  </si>
  <si>
    <t>30,29</t>
  </si>
  <si>
    <t>BUCHA DE REDUCAO DE FERRO GALVANIZADO, COM ROSCA BSP, DE 3" X 1 1/4"</t>
  </si>
  <si>
    <t>29,44</t>
  </si>
  <si>
    <t>BUCHA DE REDUCAO DE FERRO GALVANIZADO, COM ROSCA BSP, DE 3" X 2 1/2"</t>
  </si>
  <si>
    <t>29,59</t>
  </si>
  <si>
    <t>BUCHA DE REDUCAO DE FERRO GALVANIZADO, COM ROSCA BSP, DE 3" X 2"</t>
  </si>
  <si>
    <t>BUCHA DE REDUCAO DE FERRO GALVANIZADO, COM ROSCA BSP, DE 4" X 2 1/2"</t>
  </si>
  <si>
    <t>55,96</t>
  </si>
  <si>
    <t>BUCHA DE REDUCAO DE FERRO GALVANIZADO, COM ROSCA BSP, DE 4" X 2"</t>
  </si>
  <si>
    <t>BUCHA DE REDUCAO DE FERRO GALVANIZADO, COM ROSCA BSP, DE 4" X 3"</t>
  </si>
  <si>
    <t>BUCHA DE REDUCAO DE FERRO GALVANIZADO, COM ROSCA BSP, DE 5" X 4"</t>
  </si>
  <si>
    <t>153,17</t>
  </si>
  <si>
    <t>BUCHA DE REDUCAO DE FERRO GALVANIZADO, COM ROSCA BSP, DE 6" X 4"</t>
  </si>
  <si>
    <t>161,84</t>
  </si>
  <si>
    <t>BUCHA DE REDUCAO DE FERRO GALVANIZADO, COM ROSCA BSP, DE 6" X 5"</t>
  </si>
  <si>
    <t>173,61</t>
  </si>
  <si>
    <t>BUCHA DE REDUCAO DE PVC, SOLDAVEL, CURTA, COM 110 X 85 MM, PARA AGUA FRIA PREDIAL</t>
  </si>
  <si>
    <t>49,83</t>
  </si>
  <si>
    <t>BUCHA DE REDUCAO DE PVC, SOLDAVEL, CURTA, COM 25 X 20 MM, PARA AGUA FRIA PREDIAL</t>
  </si>
  <si>
    <t>0,28</t>
  </si>
  <si>
    <t>BUCHA DE REDUCAO DE PVC, SOLDAVEL, CURTA, COM 32 X 25 MM, PARA AGUA FRIA PREDIAL</t>
  </si>
  <si>
    <t>BUCHA DE REDUCAO DE PVC, SOLDAVEL, CURTA, COM 40 X 32 MM, PARA AGUA FRIA PREDIAL</t>
  </si>
  <si>
    <t>1,31</t>
  </si>
  <si>
    <t>BUCHA DE REDUCAO DE PVC, SOLDAVEL, CURTA, COM 50 X 40 MM, PARA AGUA FRIA PREDIAL</t>
  </si>
  <si>
    <t>BUCHA DE REDUCAO DE PVC, SOLDAVEL, CURTA, COM 60 X 50 MM, PARA AGUA FRIA PREDIAL</t>
  </si>
  <si>
    <t>3,62</t>
  </si>
  <si>
    <t>BUCHA DE REDUCAO DE PVC, SOLDAVEL, CURTA, COM 75 X 60 MM, PARA AGUA FRIA PREDIAL</t>
  </si>
  <si>
    <t>10,90</t>
  </si>
  <si>
    <t>BUCHA DE REDUCAO DE PVC, SOLDAVEL, CURTA, COM 85 X 75 MM, PARA AGUA FRIA PREDIAL</t>
  </si>
  <si>
    <t>8,98</t>
  </si>
  <si>
    <t>BUCHA DE REDUCAO DE PVC, SOLDAVEL, LONGA, COM 110 X 60 MM, PARA AGUA FRIA PREDIAL</t>
  </si>
  <si>
    <t>27,95</t>
  </si>
  <si>
    <t>BUCHA DE REDUCAO DE PVC, SOLDAVEL, LONGA, COM 110 X 75 MM, PARA AGUA FRIA PREDIAL</t>
  </si>
  <si>
    <t>23,61</t>
  </si>
  <si>
    <t>BUCHA DE REDUCAO DE PVC, SOLDAVEL, LONGA, COM 32 X 20 MM, PARA AGUA FRIA PREDIAL</t>
  </si>
  <si>
    <t>BUCHA DE REDUCAO DE PVC, SOLDAVEL, LONGA, COM 40 X 20 MM, PARA AGUA FRIA PREDIAL</t>
  </si>
  <si>
    <t>BUCHA DE REDUCAO DE PVC, SOLDAVEL, LONGA, COM 40 X 25 MM, PARA AGUA FRIA PREDIAL</t>
  </si>
  <si>
    <t>2,54</t>
  </si>
  <si>
    <t>BUCHA DE REDUCAO DE PVC, SOLDAVEL, LONGA, COM 50 X 20 MM, PARA AGUA FRIA PREDIAL</t>
  </si>
  <si>
    <t>2,83</t>
  </si>
  <si>
    <t>BUCHA DE REDUCAO DE PVC, SOLDAVEL, LONGA, COM 50 X 25 MM, PARA AGUA FRIA PREDIAL</t>
  </si>
  <si>
    <t>2,78</t>
  </si>
  <si>
    <t>BUCHA DE REDUCAO DE PVC, SOLDAVEL, LONGA, COM 50 X 32 MM, PARA AGUA FRIA PREDIAL</t>
  </si>
  <si>
    <t>3,53</t>
  </si>
  <si>
    <t>BUCHA DE REDUCAO DE PVC, SOLDAVEL, LONGA, COM 60 X 25 MM, PARA AGUA FRIA PREDIAL</t>
  </si>
  <si>
    <t>6,01</t>
  </si>
  <si>
    <t>BUCHA DE REDUCAO DE PVC, SOLDAVEL, LONGA, COM 60 X 32 MM, PARA AGUA FRIA PREDIAL</t>
  </si>
  <si>
    <t>7,27</t>
  </si>
  <si>
    <t>BUCHA DE REDUCAO DE PVC, SOLDAVEL, LONGA, COM 60 X 40 MM, PARA AGUA FRIA PREDIAL</t>
  </si>
  <si>
    <t>7,85</t>
  </si>
  <si>
    <t>BUCHA DE REDUCAO DE PVC, SOLDAVEL, LONGA, COM 60 X 50 MM, PARA AGUA FRIA PREDIAL</t>
  </si>
  <si>
    <t>9,56</t>
  </si>
  <si>
    <t>BUCHA DE REDUCAO DE PVC, SOLDAVEL, LONGA, COM 75 X 50 MM, PARA AGUA FRIA PREDIAL</t>
  </si>
  <si>
    <t>11,18</t>
  </si>
  <si>
    <t>BUCHA DE REDUCAO DE PVC, SOLDAVEL, LONGA, COM 85 X 60 MM, PARA AGUA FRIA PREDIAL</t>
  </si>
  <si>
    <t>13,29</t>
  </si>
  <si>
    <t>BUCHA DE REDUCAO DE PVC, SOLDAVEL, LONGA, 50 X 40 MM, PARA ESGOTO PREDIAL</t>
  </si>
  <si>
    <t>BUCHA DE REDUCAO EM ALUMINIO, COM ROSCA, DE 1 1/2" X 1 1/4", PARA ELETRODUTO</t>
  </si>
  <si>
    <t>10,01</t>
  </si>
  <si>
    <t>BUCHA DE REDUCAO EM ALUMINIO, COM ROSCA, DE 1 1/2" X 1", PARA ELETRODUTO</t>
  </si>
  <si>
    <t>10,46</t>
  </si>
  <si>
    <t>BUCHA DE REDUCAO EM ALUMINIO, COM ROSCA, DE 1 1/2" X 3/4", PARA ELETRODUTO</t>
  </si>
  <si>
    <t>11,07</t>
  </si>
  <si>
    <t>BUCHA DE REDUCAO EM ALUMINIO, COM ROSCA, DE 1 1/4" X 1/2", PARA ELETRODUTO</t>
  </si>
  <si>
    <t>9,90</t>
  </si>
  <si>
    <t>BUCHA DE REDUCAO EM ALUMINIO, COM ROSCA, DE 1 1/4" X 1", PARA ELETRODUTO</t>
  </si>
  <si>
    <t>8,15</t>
  </si>
  <si>
    <t>BUCHA DE REDUCAO EM ALUMINIO, COM ROSCA, DE 1 1/4" X 3/4", PARA ELETRODUTO</t>
  </si>
  <si>
    <t>8,54</t>
  </si>
  <si>
    <t>BUCHA DE REDUCAO EM ALUMINIO, COM ROSCA, DE 1" X 1/2", PARA ELETRODUTO</t>
  </si>
  <si>
    <t>BUCHA DE REDUCAO EM ALUMINIO, COM ROSCA, DE 1" X 3/4", PARA ELETRODUTO</t>
  </si>
  <si>
    <t>BUCHA DE REDUCAO EM ALUMINIO, COM ROSCA, DE 2 1/2" X 1 1/2", PARA ELETRODUTO</t>
  </si>
  <si>
    <t>32,85</t>
  </si>
  <si>
    <t>BUCHA DE REDUCAO EM ALUMINIO, COM ROSCA, DE 2 1/2" X 1 1/4", PARA ELETRODUTO</t>
  </si>
  <si>
    <t>34,32</t>
  </si>
  <si>
    <t>BUCHA DE REDUCAO EM ALUMINIO, COM ROSCA, DE 2 1/2" X 1", PARA ELETRODUTO</t>
  </si>
  <si>
    <t>35,39</t>
  </si>
  <si>
    <t>BUCHA DE REDUCAO EM ALUMINIO, COM ROSCA, DE 2 1/2" X 2", PARA ELETRODUTO</t>
  </si>
  <si>
    <t>31,62</t>
  </si>
  <si>
    <t>BUCHA DE REDUCAO EM ALUMINIO, COM ROSCA, DE 2" X 1 1/2", PARA ELETRODUTO</t>
  </si>
  <si>
    <t>BUCHA DE REDUCAO EM ALUMINIO, COM ROSCA, DE 2" X 1 1/4", PARA ELETRODUTO</t>
  </si>
  <si>
    <t>19,53</t>
  </si>
  <si>
    <t>BUCHA DE REDUCAO EM ALUMINIO, COM ROSCA, DE 2" X 1", PARA ELETRODUTO</t>
  </si>
  <si>
    <t>21,40</t>
  </si>
  <si>
    <t>BUCHA DE REDUCAO EM ALUMINIO, COM ROSCA, DE 2" X 3/4", PARA ELETRODUTO</t>
  </si>
  <si>
    <t>22,26</t>
  </si>
  <si>
    <t>BUCHA DE REDUCAO EM ALUMINIO, COM ROSCA, DE 3/4" X 1/2",  PARA ELETRODUTO</t>
  </si>
  <si>
    <t>BUCHA DE REDUCAO EM ALUMINIO, COM ROSCA, DE 3" X 1 1/2", PARA ELETRODUTO</t>
  </si>
  <si>
    <t>39,28</t>
  </si>
  <si>
    <t>BUCHA DE REDUCAO EM ALUMINIO, COM ROSCA, DE 3" X 1 1/4", PARA ELETRODUTO</t>
  </si>
  <si>
    <t>39,60</t>
  </si>
  <si>
    <t>BUCHA DE REDUCAO EM ALUMINIO, COM ROSCA, DE 3" X 2 1/2", PARA ELETRODUTO</t>
  </si>
  <si>
    <t>31,97</t>
  </si>
  <si>
    <t>BUCHA DE REDUCAO EM ALUMINIO, COM ROSCA, DE 3" X 2", PARA ELETRODUTO</t>
  </si>
  <si>
    <t>37,56</t>
  </si>
  <si>
    <t>BUCHA DE REDUCAO EM ALUMINIO, COM ROSCA, DE 4" X 2 1/2", PARA ELETRODUTO</t>
  </si>
  <si>
    <t>62,66</t>
  </si>
  <si>
    <t>BUCHA DE REDUCAO EM ALUMINIO, COM ROSCA, DE 4" X 2", PARA ELETRODUTO</t>
  </si>
  <si>
    <t>64,18</t>
  </si>
  <si>
    <t>BUCHA DE REDUCAO EM ALUMINIO, COM ROSCA, DE 4" X 3", PARA ELETRODUTO</t>
  </si>
  <si>
    <t>60,89</t>
  </si>
  <si>
    <t>BUCHA DE REDUCAO PVC ROSCAVEL 1 1/2" X 1"</t>
  </si>
  <si>
    <t>5,20</t>
  </si>
  <si>
    <t>BUCHA DE REDUCAO PVC ROSCAVEL 3/4" X 1/2"</t>
  </si>
  <si>
    <t>0,71</t>
  </si>
  <si>
    <t>BUCHA DE REDUCAO PVC ROSCAVEL, 1 1/2" X 3/4"</t>
  </si>
  <si>
    <t>BUCHA DE REDUCAO PVC ROSCAVEL, 1" X 1/2"</t>
  </si>
  <si>
    <t>BUCHA DE REDUCAO PVC ROSCAVEL, 1" X 3/4"</t>
  </si>
  <si>
    <t>BUCHA DE REDUCAO PVC, ROSCAVEL,  2"  X 1 1/2 "</t>
  </si>
  <si>
    <t>11,81</t>
  </si>
  <si>
    <t>BUCHA DE REDUCAO PVC, ROSCAVEL, 1 1/2"  X1 1/4 "</t>
  </si>
  <si>
    <t>5,07</t>
  </si>
  <si>
    <t>BUCHA DE REDUCAO PVC, ROSCAVEL, 1 1/4"  X 3/4 "</t>
  </si>
  <si>
    <t>3,61</t>
  </si>
  <si>
    <t>BUCHA DE REDUCAO PVC, ROSCAVEL, 1 1/4" X 1 "</t>
  </si>
  <si>
    <t>3,73</t>
  </si>
  <si>
    <t>BUCHA DE REDUCAO PVC, ROSCAVEL, 2"  X 1 "</t>
  </si>
  <si>
    <t>10,41</t>
  </si>
  <si>
    <t>BUCHA DE REDUCAO PVC, ROSCAVEL, 2"  X 1 1/4 "</t>
  </si>
  <si>
    <t>9,08</t>
  </si>
  <si>
    <t>BUCHA DE REDUCAO, CPVC, SOLDAVEL, 22 X 15 MM, PARA AGUA QUENTE</t>
  </si>
  <si>
    <t>1,18</t>
  </si>
  <si>
    <t>BUCHA DE REDUCAO, CPVC, SOLDAVEL, 28 X 22 MM, PARA AGUA QUENTE</t>
  </si>
  <si>
    <t>BUCHA DE REDUCAO, CPVC, SOLDAVEL, 35 X 28 MM, PARA AGUA QUENTE</t>
  </si>
  <si>
    <t>26,42</t>
  </si>
  <si>
    <t>BUCHA DE REDUCAO, CPVC, SOLDAVEL, 42 X 22 MM, PARA AGUA QUENTE</t>
  </si>
  <si>
    <t>35,33</t>
  </si>
  <si>
    <t>BUCHA DE REDUCAO, PPR, DN 25 X 20 MM, PARA AGUA QUENTE PREDIAL</t>
  </si>
  <si>
    <t>BUCHA DE REDUCAO, PPR, DN 32 X 25 MM, PARA AGUA QUENTE E FRIA PREDIAL</t>
  </si>
  <si>
    <t>2,41</t>
  </si>
  <si>
    <t>BUCHA DE REDUCAO, PPR, DN 40 X 25 MM, PARA AGUA QUENTE E FRIA PREDIAL</t>
  </si>
  <si>
    <t>6,88</t>
  </si>
  <si>
    <t>BUCHA DE REDUCAO, PVC, LONGA, SERIE R, DN 50 X 40 MM, PARA ESGOTO PREDIAL</t>
  </si>
  <si>
    <t>3,82</t>
  </si>
  <si>
    <t>BUCHA EM ALUMINIO, COM ROSCA, DE  1 1/2", PARA ELETRODUTO</t>
  </si>
  <si>
    <t>1,08</t>
  </si>
  <si>
    <t>BUCHA EM ALUMINIO, COM ROSCA, DE 1 1/4", PARA ELETRODUTO</t>
  </si>
  <si>
    <t>0,98</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</si>
  <si>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</si>
  <si>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</si>
  <si>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</si>
  <si>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</si>
  <si>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</si>
  <si>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</si>
  <si>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</si>
  <si>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3,94</t>
  </si>
  <si>
    <t>BUCHA EM ALUMINIO, COM ROSCA, DE 4", PARA ELETRODUTO</t>
  </si>
  <si>
    <t>5,54</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</si>
  <si>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</si>
  <si>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</si>
  <si>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4,64</t>
  </si>
  <si>
    <t>CABECOTE PARA ENTRADA DE LINHA DE ALIMENTACAO PARA ELETRODUTO, EM LIGA DE ALUMINIO COM ACABAMENTO ANTI CORROSIVO, COM FIXACAO POR ENCAIXE LISO DE 360 GRAUS, DE 1 1/4"</t>
  </si>
  <si>
    <t>3,55</t>
  </si>
  <si>
    <t>CABECOTE PARA ENTRADA DE LINHA DE ALIMENTACAO PARA ELETRODUTO, EM LIGA DE ALUMINIO COM ACABAMENTO ANTI CORROSIVO, COM FIXACAO POR ENCAIXE LISO DE 360 GRAUS, DE 1/2"</t>
  </si>
  <si>
    <t>1,43</t>
  </si>
  <si>
    <t>CABECOTE PARA ENTRADA DE LINHA DE ALIMENTACAO PARA ELETRODUTO, EM LIGA DE ALUMINIO COM ACABAMENTO ANTI CORROSIVO, COM FIXACAO POR ENCAIXE LISO DE 360 GRAUS, DE 1"</t>
  </si>
  <si>
    <t>2,43</t>
  </si>
  <si>
    <t>CABECOTE PARA ENTRADA DE LINHA DE ALIMENTACAO PARA ELETRODUTO, EM LIGA DE ALUMINIO COM ACABAMENTO ANTI CORROSIVO, COM FIXACAO POR ENCAIXE LISO DE 360 GRAUS, DE 2 1/2"</t>
  </si>
  <si>
    <t>15,31</t>
  </si>
  <si>
    <t>CABECOTE PARA ENTRADA DE LINHA DE ALIMENTACAO PARA ELETRODUTO, EM LIGA DE ALUMINIO COM ACABAMENTO ANTI CORROSIVO, COM FIXACAO POR ENCAIXE LISO DE 360 GRAUS, DE 2"</t>
  </si>
  <si>
    <t>7,90</t>
  </si>
  <si>
    <t>CABECOTE PARA ENTRADA DE LINHA DE ALIMENTACAO PARA ELETRODUTO, EM LIGA DE ALUMINIO COM ACABAMENTO ANTI CORROSIVO, COM FIXACAO POR ENCAIXE LISO DE 360 GRAUS, DE 3 1/2"</t>
  </si>
  <si>
    <t>30,52</t>
  </si>
  <si>
    <t>CABECOTE PARA ENTRADA DE LINHA DE ALIMENTACAO PARA ELETRODUTO, EM LIGA DE ALUMINIO COM ACABAMENTO ANTI CORROSIVO, COM FIXACAO POR ENCAIXE LISO DE 360 GRAUS, DE 3/4"</t>
  </si>
  <si>
    <t>1,89</t>
  </si>
  <si>
    <t>CABECOTE PARA ENTRADA DE LINHA DE ALIMENTACAO PARA ELETRODUTO, EM LIGA DE ALUMINIO COM ACABAMENTO ANTI CORROSIVO, COM FIXACAO POR ENCAIXE LISO DE 360 GRAUS, DE 3"</t>
  </si>
  <si>
    <t>22,83</t>
  </si>
  <si>
    <t>CABECOTE PARA ENTRADA DE LINHA DE ALIMENTACAO PARA ELETRODUTO, EM LIGA DE ALUMINIO COM ACABAMENTO ANTI CORROSIVO, COM FIXACAO POR ENCAIXE LISO DE 360 GRAUS, DE 4"</t>
  </si>
  <si>
    <t>33,19</t>
  </si>
  <si>
    <t>CABIDE/GANCHO DE BANHEIRO SIMPLES EM METAL CROMADO</t>
  </si>
  <si>
    <t>18,95</t>
  </si>
  <si>
    <t>CABO DE ACO GALVANIZADO, DIAMETRO 12,7 MM (1/2"), COM ALMA DE ACO CABO INDEPENDENTE 6 X 25 F</t>
  </si>
  <si>
    <t>40,16</t>
  </si>
  <si>
    <t>CABO DE ACO GALVANIZADO, DIAMETRO 12,7 MM (1/2"), COM ALMA DE FIBRA 6 X 25 F</t>
  </si>
  <si>
    <t>38,32</t>
  </si>
  <si>
    <t>CABO DE ACO GALVANIZADO, DIAMETRO 9,53 MM (3/8"), COM ALMA DE FIBRA 6 X 25 F</t>
  </si>
  <si>
    <t>35,73</t>
  </si>
  <si>
    <t>CABO DE ACO GALVANIZADO, DIAMETRO 9,53 MM (3/8"), COM ALMA DE FIBRA 6 X 25 F  (COLETADO CAIXA)</t>
  </si>
  <si>
    <t>8,96</t>
  </si>
  <si>
    <t>CABO DE ALUMINIO NU COM ALMA DE ACO, BITOLA 1/0 AWG</t>
  </si>
  <si>
    <t>22,90</t>
  </si>
  <si>
    <t>CABO DE ALUMINIO NU COM ALMA DE ACO, BITOLA 2 AWG</t>
  </si>
  <si>
    <t>23,09</t>
  </si>
  <si>
    <t>CABO DE ALUMINIO NU COM ALMA DE ACO, BITOLA 2/0 AWG</t>
  </si>
  <si>
    <t>22,71</t>
  </si>
  <si>
    <t>CABO DE ALUMINIO NU COM ALMA DE ACO, BITOLA 4 AWG</t>
  </si>
  <si>
    <t>23,46</t>
  </si>
  <si>
    <t>CABO DE ALUMINIO NU SEM ALMA DE ACO, BITOLA 1/0 AWG</t>
  </si>
  <si>
    <t>25,72</t>
  </si>
  <si>
    <t>CABO DE ALUMINIO NU SEM ALMA DE ACO, BITOLA 2 AWG</t>
  </si>
  <si>
    <t>27,47</t>
  </si>
  <si>
    <t>CABO DE ALUMINIO NU SEM ALMA DE ACO, BITOLA 2/0 AWG</t>
  </si>
  <si>
    <t>CABO DE ALUMINIO NU SEM ALMA DE ACO, BITOLA 4 AWG</t>
  </si>
  <si>
    <t>28,94</t>
  </si>
  <si>
    <t>CABO DE COBRE NU 10 MM2 MEIO-DURO</t>
  </si>
  <si>
    <t>4,97</t>
  </si>
  <si>
    <t>CABO DE COBRE NU 120 MM2 MEIO-DURO</t>
  </si>
  <si>
    <t>61,10</t>
  </si>
  <si>
    <t>CABO DE COBRE NU 150 MM2 MEIO-DURO</t>
  </si>
  <si>
    <t>77,70</t>
  </si>
  <si>
    <t>CABO DE COBRE NU 16 MM2 MEIO-DURO</t>
  </si>
  <si>
    <t>7,91</t>
  </si>
  <si>
    <t>CABO DE COBRE NU 185 MM2 MEIO-DURO</t>
  </si>
  <si>
    <t>93,43</t>
  </si>
  <si>
    <t>CABO DE COBRE NU 25 MM2 MEIO-DURO</t>
  </si>
  <si>
    <t>12,21</t>
  </si>
  <si>
    <t>CABO DE COBRE NU 300 MM2 MEIO-DURO</t>
  </si>
  <si>
    <t>161,00</t>
  </si>
  <si>
    <t>CABO DE COBRE NU 35 MM2 MEIO-DURO</t>
  </si>
  <si>
    <t>16,87</t>
  </si>
  <si>
    <t>CABO DE COBRE NU 50 MM2 MEIO-DURO</t>
  </si>
  <si>
    <t>23,50</t>
  </si>
  <si>
    <t>CABO DE COBRE NU 500 MM2 MEIO-DURO</t>
  </si>
  <si>
    <t>270,39</t>
  </si>
  <si>
    <t>CABO DE COBRE NU 70 MM2 MEIO-DURO</t>
  </si>
  <si>
    <t>33,11</t>
  </si>
  <si>
    <t>CABO DE COBRE NU 95 MM2 MEIO-DURO</t>
  </si>
  <si>
    <t>46,64</t>
  </si>
  <si>
    <t>CABO DE COBRE RIGIDO, CLASSE 2, ISOLACAO EM PVC, ANTI-CHAMA BWF-B, 1 CONDUTOR, 450/750 V, DIAMETRO 120 MM2</t>
  </si>
  <si>
    <t>63,24</t>
  </si>
  <si>
    <t>CABO DE COBRE UNIPOLAR 10 MM2, BLINDADO, ISOLACAO 3,6/6 KV EPR, COBERTURA EM PVC</t>
  </si>
  <si>
    <t>12,45</t>
  </si>
  <si>
    <t>CABO DE COBRE UNIPOLAR 16 MM2, BLINDADO, ISOLACAO 3,6/6 KV EPR, COBERTURA EM PVC</t>
  </si>
  <si>
    <t>12,66</t>
  </si>
  <si>
    <t>CABO DE COBRE UNIPOLAR 16 MM2, BLINDADO, ISOLACAO 6/10 KV EPR, COBERTURA EM PVC</t>
  </si>
  <si>
    <t>18,42</t>
  </si>
  <si>
    <t>CABO DE COBRE UNIPOLAR 25 MM2, BLINDADO, ISOLACAO 3,6/6 KV EPR, COBERTURA EM PVC</t>
  </si>
  <si>
    <t>17,02</t>
  </si>
  <si>
    <t>CABO DE COBRE UNIPOLAR 25MM2, BLINDADO, ISOLACAO 6/10 KV EPR, COBERTURA EM PVC</t>
  </si>
  <si>
    <t>18,81</t>
  </si>
  <si>
    <t>CABO DE COBRE UNIPOLAR 35 MM2, BLINDADO, ISOLACAO 12/20 KV EPR, COBERTURA EM PVC</t>
  </si>
  <si>
    <t>20,13</t>
  </si>
  <si>
    <t>CABO DE COBRE UNIPOLAR 35 MM2, BLINDADO, ISOLACAO 3,6/6 KV EPR, COBERTURA EM PVC</t>
  </si>
  <si>
    <t>21,27</t>
  </si>
  <si>
    <t>CABO DE COBRE UNIPOLAR 35 MM2, BLINDADO, ISOLACAO 6/10 KV EPR, COBERTURA EM PVC</t>
  </si>
  <si>
    <t>CABO DE COBRE UNIPOLAR 50 MM2, BLINDADO, ISOLACAO 12/20 KV EPR, COBERTURA EM PVC</t>
  </si>
  <si>
    <t>25,54</t>
  </si>
  <si>
    <t>CABO DE COBRE UNIPOLAR 50 MM2, BLINDADO, ISOLACAO 3,6/6 KV EPR, COBERTURA EM PVC</t>
  </si>
  <si>
    <t>28,72</t>
  </si>
  <si>
    <t>CABO DE COBRE UNIPOLAR 50 MM2, BLINDADO, ISOLACAO 6/10 KV EPR, COBERTURA EM PVC</t>
  </si>
  <si>
    <t>26,13</t>
  </si>
  <si>
    <t>CABO DE COBRE UNIPOLAR 70 MM2, BLINDADO, ISOLACAO 12/20 KV EPR, COBERTURA EM PVC</t>
  </si>
  <si>
    <t>31,77</t>
  </si>
  <si>
    <t>CABO DE COBRE UNIPOLAR 70 MM2, BLINDADO, ISOLACAO 3,6/6 KV EPR, COBERTURA EM PVC</t>
  </si>
  <si>
    <t>30,79</t>
  </si>
  <si>
    <t>CABO DE COBRE UNIPOLAR 70 MM2, BLINDADO, ISOLACAO 6/10 KV EPR, COBERTURA EM PVC</t>
  </si>
  <si>
    <t>34,37</t>
  </si>
  <si>
    <t>CABO DE COBRE UNIPOLAR 95 MM2, BLINDADO, ISOLACAO 12/20 KV EPR, COBERTURA EM PVC</t>
  </si>
  <si>
    <t>38,90</t>
  </si>
  <si>
    <t>CABO DE COBRE UNIPOLAR 95 MM2, BLINDADO, ISOLACAO 3,6/6 KV EPR, COBERTURA EM PVC</t>
  </si>
  <si>
    <t>41,15</t>
  </si>
  <si>
    <t>CABO DE COBRE UNIPOLAR 95 MM2, BLINDADO, ISOLACAO 6/10 KV EPR, COBERTURA EM PVC</t>
  </si>
  <si>
    <t>42,16</t>
  </si>
  <si>
    <t>CABO DE COBRE, FLEXIVEL, CLASSE 4 OU 5, ISOLACAO EM PVC/A, ANTICHAMA BWF-B, COBERTURA PVC-ST1, ANTICHAMA BWF-B, 1 CONDUTOR, 0,6/1 KV, SECAO NOMINAL 1,5 MM2</t>
  </si>
  <si>
    <t>1,36</t>
  </si>
  <si>
    <t>CABO DE COBRE, FLEXIVEL, CLASSE 4 OU 5, ISOLACAO EM PVC/A, ANTICHAMA BWF-B, COBERTURA PVC-ST1, ANTICHAMA BWF-B, 1 CONDUTOR, 0,6/1 KV, SECAO NOMINAL 10 MM2</t>
  </si>
  <si>
    <t>5,93</t>
  </si>
  <si>
    <t>CABO DE COBRE, FLEXIVEL, CLASSE 4 OU 5, ISOLACAO EM PVC/A, ANTICHAMA BWF-B, COBERTURA PVC-ST1, ANTICHAMA BWF-B, 1 CONDUTOR, 0,6/1 KV, SECAO NOMINAL 120 MM2</t>
  </si>
  <si>
    <t>65,15</t>
  </si>
  <si>
    <t>CABO DE COBRE, FLEXIVEL, CLASSE 4 OU 5, ISOLACAO EM PVC/A, ANTICHAMA BWF-B, COBERTURA PVC-ST1, ANTICHAMA BWF-B, 1 CONDUTOR, 0,6/1 KV, SECAO NOMINAL 150 MM2</t>
  </si>
  <si>
    <t>80,73</t>
  </si>
  <si>
    <t>CABO DE COBRE, FLEXIVEL, CLASSE 4 OU 5, ISOLACAO EM PVC/A, ANTICHAMA BWF-B, COBERTURA PVC-ST1, ANTICHAMA BWF-B, 1 CONDUTOR, 0,6/1 KV, SECAO NOMINAL 16 MM2</t>
  </si>
  <si>
    <t>9,09</t>
  </si>
  <si>
    <t>CABO DE COBRE, FLEXIVEL, CLASSE 4 OU 5, ISOLACAO EM PVC/A, ANTICHAMA BWF-B, COBERTURA PVC-ST1, ANTICHAMA BWF-B, 1 CONDUTOR, 0,6/1 KV, SECAO NOMINAL 185 MM2</t>
  </si>
  <si>
    <t>98,96</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</si>
  <si>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</si>
  <si>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</si>
  <si>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130,31</t>
  </si>
  <si>
    <t>CABO DE COBRE, FLEXIVEL, CLASSE 4 OU 5, ISOLACAO EM PVC/A, ANTICHAMA BWF-B, COBERTURA PVC-ST1, ANTICHAMA BWF-B, 1 CONDUTOR, 0,6/1 KV, SECAO NOMINAL 25 MM2</t>
  </si>
  <si>
    <t>13,84</t>
  </si>
  <si>
    <t>CABO DE COBRE, FLEXIVEL, CLASSE 4 OU 5, ISOLACAO EM PVC/A, ANTICHAMA BWF-B, COBERTURA PVC-ST1, ANTICHAMA BWF-B, 1 CONDUTOR, 0,6/1 KV, SECAO NOMINAL 300 MM2</t>
  </si>
  <si>
    <t>163,07</t>
  </si>
  <si>
    <t>CABO DE COBRE, FLEXIVEL, CLASSE 4 OU 5, ISOLACAO EM PVC/A, ANTICHAMA BWF-B, COBERTURA PVC-ST1, ANTICHAMA BWF-B, 1 CONDUTOR, 0,6/1 KV, SECAO NOMINAL 35 MM2</t>
  </si>
  <si>
    <t>19,08</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</si>
  <si>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</si>
  <si>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</si>
  <si>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212,73</t>
  </si>
  <si>
    <t>CABO DE COBRE, FLEXIVEL, CLASSE 4 OU 5, ISOLACAO EM PVC/A, ANTICHAMA BWF-B, COBERTURA PVC-ST1, ANTICHAMA BWF-B, 1 CONDUTOR, 0,6/1 KV, SECAO NOMINAL 50 MM2</t>
  </si>
  <si>
    <t>27,20</t>
  </si>
  <si>
    <t>CABO DE COBRE, FLEXIVEL, CLASSE 4 OU 5, ISOLACAO EM PVC/A, ANTICHAMA BWF-B, COBERTURA PVC-ST1, ANTICHAMA BWF-B, 1 CONDUTOR, 0,6/1 KV, SECAO NOMINAL 500 MM2</t>
  </si>
  <si>
    <t>273,27</t>
  </si>
  <si>
    <t>CABO DE COBRE, FLEXIVEL, CLASSE 4 OU 5, ISOLACAO EM PVC/A, ANTICHAMA BWF-B, COBERTURA PVC-ST1, ANTICHAMA BWF-B, 1 CONDUTOR, 0,6/1 KV, SECAO NOMINAL 6 MM2</t>
  </si>
  <si>
    <t>3,70</t>
  </si>
  <si>
    <t>CABO DE COBRE, FLEXIVEL, CLASSE 4 OU 5, ISOLACAO EM PVC/A, ANTICHAMA BWF-B, COBERTURA PVC-ST1, ANTICHAMA BWF-B, 1 CONDUTOR, 0,6/1 KV, SECAO NOMINAL 70 MM2</t>
  </si>
  <si>
    <t>37,68</t>
  </si>
  <si>
    <t>CABO DE COBRE, FLEXIVEL, CLASSE 4 OU 5, ISOLACAO EM PVC/A, ANTICHAMA BWF-B, COBERTURA PVC-ST1, ANTICHAMA BWF-B, 1 CONDUTOR, 0,6/1 KV, SECAO NOMINAL 95 MM2</t>
  </si>
  <si>
    <t>50,05</t>
  </si>
  <si>
    <t>CABO DE COBRE, FLEXIVEL, CLASSE 4 OU 5, ISOLACAO EM PVC/A, ANTICHAMA BWF-B, 1 CONDUTOR, 450/750 V, SECAO NOMINAL 0,5 MM2</t>
  </si>
  <si>
    <t>0,36</t>
  </si>
  <si>
    <t>CABO DE COBRE, FLEXIVEL, CLASSE 4 OU 5, ISOLACAO EM PVC/A, ANTICHAMA BWF-B, 1 CONDUTOR, 450/750 V, SECAO NOMINAL 0,75 MM2</t>
  </si>
  <si>
    <t>0,50</t>
  </si>
  <si>
    <t>CABO DE COBRE, FLEXIVEL, CLASSE 4 OU 5, ISOLACAO EM PVC/A, ANTICHAMA BWF-B, 1 CONDUTOR, 450/750 V, SECAO NOMINAL 1,0 MM2</t>
  </si>
  <si>
    <t>CABO DE COBRE, FLEXIVEL, CLASSE 4 OU 5, ISOLACAO EM PVC/A, ANTICHAMA BWF-B, 1 CONDUTOR, 450/750 V, SECAO NOMINAL 1,5 MM2</t>
  </si>
  <si>
    <t>0,80</t>
  </si>
  <si>
    <t>CABO DE COBRE, FLEXIVEL, CLASSE 4 OU 5, ISOLACAO EM PVC/A, ANTICHAMA BWF-B, 1 CONDUTOR, 450/750 V, SECAO NOMINAL 10 MM2</t>
  </si>
  <si>
    <t>5,44</t>
  </si>
  <si>
    <t>CABO DE COBRE, FLEXIVEL, CLASSE 4 OU 5, ISOLACAO EM PVC/A, ANTICHAMA BWF-B, 1 CONDUTOR, 450/750 V, SECAO NOMINAL 120 MM2</t>
  </si>
  <si>
    <t>64,47</t>
  </si>
  <si>
    <t>CABO DE COBRE, FLEXIVEL, CLASSE 4 OU 5, ISOLACAO EM PVC/A, ANTICHAMA BWF-B, 1 CONDUTOR, 450/750 V, SECAO NOMINAL 150 MM2</t>
  </si>
  <si>
    <t>80,49</t>
  </si>
  <si>
    <t>CABO DE COBRE, FLEXIVEL, CLASSE 4 OU 5, ISOLACAO EM PVC/A, ANTICHAMA BWF-B, 1 CONDUTOR, 450/750 V, SECAO NOMINAL 16 MM2</t>
  </si>
  <si>
    <t>8,38</t>
  </si>
  <si>
    <t>CABO DE COBRE, FLEXIVEL, CLASSE 4 OU 5, ISOLACAO EM PVC/A, ANTICHAMA BWF-B, 1 CONDUTOR, 450/750 V, SECAO NOMINAL 185 MM2</t>
  </si>
  <si>
    <t>97,96</t>
  </si>
  <si>
    <t>CABO DE COBRE, FLEXIVEL, CLASSE 4 OU 5, ISOLACAO EM PVC/A, ANTICHAMA BWF-B, 1 CONDUTOR, 450/750 V, SECAO NOMINAL 2,5 MM2</t>
  </si>
  <si>
    <t>1,27</t>
  </si>
  <si>
    <t>CABO DE COBRE, FLEXIVEL, CLASSE 4 OU 5, ISOLACAO EM PVC/A, ANTICHAMA BWF-B, 1 CONDUTOR, 450/750 V, SECAO NOMINAL 240 MM2</t>
  </si>
  <si>
    <t>129,47</t>
  </si>
  <si>
    <t>CABO DE COBRE, FLEXIVEL, CLASSE 4 OU 5, ISOLACAO EM PVC/A, ANTICHAMA BWF-B, 1 CONDUTOR, 450/750 V, SECAO NOMINAL 25 MM2</t>
  </si>
  <si>
    <t>13,44</t>
  </si>
  <si>
    <t>CABO DE COBRE, FLEXIVEL, CLASSE 4 OU 5, ISOLACAO EM PVC/A, ANTICHAMA BWF-B, 1 CONDUTOR, 450/750 V, SECAO NOMINAL 35 MM2</t>
  </si>
  <si>
    <t>18,48</t>
  </si>
  <si>
    <t>CABO DE COBRE, FLEXIVEL, CLASSE 4 OU 5, ISOLACAO EM PVC/A, ANTICHAMA BWF-B, 1 CONDUTOR, 450/750 V, SECAO NOMINAL 4 MM2</t>
  </si>
  <si>
    <t>2,27</t>
  </si>
  <si>
    <t>CABO DE COBRE, FLEXIVEL, CLASSE 4 OU 5, ISOLACAO EM PVC/A, ANTICHAMA BWF-B, 1 CONDUTOR, 450/750 V, SECAO NOMINAL 50 MM2</t>
  </si>
  <si>
    <t>27,12</t>
  </si>
  <si>
    <t>CABO DE COBRE, FLEXIVEL, CLASSE 4 OU 5, ISOLACAO EM PVC/A, ANTICHAMA BWF-B, 1 CONDUTOR, 450/750 V, SECAO NOMINAL 6 MM2</t>
  </si>
  <si>
    <t>3,18</t>
  </si>
  <si>
    <t>CABO DE COBRE, FLEXIVEL, CLASSE 4 OU 5, ISOLACAO EM PVC/A, ANTICHAMA BWF-B, 1 CONDUTOR, 450/750 V, SECAO NOMINAL 70 MM2</t>
  </si>
  <si>
    <t>38,15</t>
  </si>
  <si>
    <t>CABO DE COBRE, FLEXIVEL, CLASSE 4 OU 5, ISOLACAO EM PVC/A, ANTICHAMA BWF-B, 1 CONDUTOR, 450/750 V, SECAO NOMINAL 95 MM2</t>
  </si>
  <si>
    <t>50,01</t>
  </si>
  <si>
    <t>CABO DE COBRE, RIGIDO, CLASSE 2, COMPACTADO, BLINDADO, ISOLACAO EM EPR OU XLPE, COBERTURA ANTICHAMA EM PVC, PEAD OU HFFR, 1 CONDUTOR, 20/35 KV, SECAO NOMINAL 120 MM2</t>
  </si>
  <si>
    <t>129,11</t>
  </si>
  <si>
    <t>CABO DE COBRE, RIGIDO, CLASSE 2, COMPACTADO, BLINDADO, ISOLACAO EM EPR OU XLPE, COBERTURA ANTICHAMA EM PVC, PEAD OU HFFR, 1 CONDUTOR, 20/35 KV, SECAO NOMINAL 150 MM2</t>
  </si>
  <si>
    <t>151,78</t>
  </si>
  <si>
    <t>CABO DE COBRE, RIGIDO, CLASSE 2, COMPACTADO, BLINDADO, ISOLACAO EM EPR OU XLPE, COBERTURA ANTICHAMA EM PVC, PEAD OU HFFR, 1 CONDUTOR, 20/35 KV, SECAO NOMINAL 185 MM2</t>
  </si>
  <si>
    <t>165,39</t>
  </si>
  <si>
    <t>CABO DE COBRE, RIGIDO, CLASSE 2, COMPACTADO, BLINDADO, ISOLACAO EM EPR OU XLPE, COBERTURA ANTICHAMA EM PVC, PEAD OU HFFR, 1 CONDUTOR, 20/35 KV, SECAO NOMINAL 240 MM2</t>
  </si>
  <si>
    <t>205,62</t>
  </si>
  <si>
    <t>CABO DE COBRE, RIGIDO, CLASSE 2, COMPACTADO, BLINDADO, ISOLACAO EM EPR OU XLPE, COBERTURA ANTICHAMA EM PVC, PEAD OU HFFR, 1 CONDUTOR, 20/35 KV, SECAO NOMINAL 300 MM2</t>
  </si>
  <si>
    <t>242,35</t>
  </si>
  <si>
    <t>CABO DE COBRE, RIGIDO, CLASSE 2, COMPACTADO, BLINDADO, ISOLACAO EM EPR OU XLPE, COBERTURA ANTICHAMA EM PVC, PEAD OU HFFR, 1 CONDUTOR, 20/35 KV, SECAO NOMINAL 400 MM2</t>
  </si>
  <si>
    <t>285,16</t>
  </si>
  <si>
    <t>CABO DE COBRE, RIGIDO, CLASSE 2, COMPACTADO, BLINDADO, ISOLACAO EM EPR OU XLPE, COBERTURA ANTICHAMA EM PVC, PEAD OU HFFR, 1 CONDUTOR, 20/35 KV, SECAO NOMINAL 50 MM2</t>
  </si>
  <si>
    <t>86,70</t>
  </si>
  <si>
    <t>CABO DE COBRE, RIGIDO, CLASSE 2, COMPACTADO, BLINDADO, ISOLACAO EM EPR OU XLPE, COBERTURA ANTICHAMA EM PVC, PEAD OU HFFR, 1 CONDUTOR, 20/35 KV, SECAO NOMINAL 500 MM2</t>
  </si>
  <si>
    <t>389,76</t>
  </si>
  <si>
    <t>CABO DE COBRE, RIGIDO, CLASSE 2, COMPACTADO, BLINDADO, ISOLACAO EM EPR OU XLPE, COBERTURA ANTICHAMA EM PVC, PEAD OU HFFR, 1 CONDUTOR, 20/35 KV, SECAO NOMINAL 70 MM2</t>
  </si>
  <si>
    <t>102,90</t>
  </si>
  <si>
    <t>CABO DE COBRE, RIGIDO, CLASSE 2, COMPACTADO, BLINDADO, ISOLACAO EM EPR OU XLPE, COBERTURA ANTICHAMA EM PVC, PEAD OU HFFR, 1 CONDUTOR, 20/35 KV, SECAO NOMINAL 95 MM2</t>
  </si>
  <si>
    <t>122,77</t>
  </si>
  <si>
    <t>CABO DE COBRE, RIGIDO, CLASSE 2, ISOLACAO EM PVC/A, ANTICHAMA BWF-B, 1 CONDUTOR, 450/750 V, SECAO NOMINAL 1,5 MM2</t>
  </si>
  <si>
    <t>CABO DE COBRE, RIGIDO, CLASSE 2, ISOLACAO EM PVC/A, ANTICHAMA BWF-B, 1 CONDUTOR, 450/750 V, SECAO NOMINAL 10 MM2</t>
  </si>
  <si>
    <t>5,76</t>
  </si>
  <si>
    <t>CABO DE COBRE, RIGIDO, CLASSE 2, ISOLACAO EM PVC/A, ANTICHAMA BWF-B, 1 CONDUTOR, 450/750 V, SECAO NOMINAL 150 MM2</t>
  </si>
  <si>
    <t>78,92</t>
  </si>
  <si>
    <t>CABO DE COBRE, RIGIDO, CLASSE 2, ISOLACAO EM PVC/A, ANTICHAMA BWF-B, 1 CONDUTOR, 450/750 V, SECAO NOMINAL 16 MM2</t>
  </si>
  <si>
    <t>9,02</t>
  </si>
  <si>
    <t>CABO DE COBRE, RIGIDO, CLASSE 2, ISOLACAO EM PVC/A, ANTICHAMA BWF-B, 1 CONDUTOR, 450/750 V, SECAO NOMINAL 185 MM2</t>
  </si>
  <si>
    <t>96,87</t>
  </si>
  <si>
    <t>CABO DE COBRE, RIGIDO, CLASSE 2, ISOLACAO EM PVC/A, ANTICHAMA BWF-B, 1 CONDUTOR, 450/750 V, SECAO NOMINAL 2,5 MM2</t>
  </si>
  <si>
    <t>CABO DE COBRE, RIGIDO, CLASSE 2, ISOLACAO EM PVC/A, ANTICHAMA BWF-B, 1 CONDUTOR, 450/750 V, SECAO NOMINAL 240 MM2</t>
  </si>
  <si>
    <t>128,00</t>
  </si>
  <si>
    <t>CABO DE COBRE, RIGIDO, CLASSE 2, ISOLACAO EM PVC/A, ANTICHAMA BWF-B, 1 CONDUTOR, 450/750 V, SECAO NOMINAL 25 MM2</t>
  </si>
  <si>
    <t>13,79</t>
  </si>
  <si>
    <t>CABO DE COBRE, RIGIDO, CLASSE 2, ISOLACAO EM PVC/A, ANTICHAMA BWF-B, 1 CONDUTOR, 450/750 V, SECAO NOMINAL 300 MM2</t>
  </si>
  <si>
    <t>158,42</t>
  </si>
  <si>
    <t>CABO DE COBRE, RIGIDO, CLASSE 2, ISOLACAO EM PVC/A, ANTICHAMA BWF-B, 1 CONDUTOR, 450/750 V, SECAO NOMINAL 35 MM2</t>
  </si>
  <si>
    <t>18,74</t>
  </si>
  <si>
    <t>CABO DE COBRE, RIGIDO, CLASSE 2, ISOLACAO EM PVC/A, ANTICHAMA BWF-B, 1 CONDUTOR, 450/750 V, SECAO NOMINAL 4 MM2</t>
  </si>
  <si>
    <t>2,91</t>
  </si>
  <si>
    <t>CABO DE COBRE, RIGIDO, CLASSE 2, ISOLACAO EM PVC/A, ANTICHAMA BWF-B, 1 CONDUTOR, 450/750 V, SECAO NOMINAL 400 MM2</t>
  </si>
  <si>
    <t>204,96</t>
  </si>
  <si>
    <t>CABO DE COBRE, RIGIDO, CLASSE 2, ISOLACAO EM PVC/A, ANTICHAMA BWF-B, 1 CONDUTOR, 450/750 V, SECAO NOMINAL 50 MM2</t>
  </si>
  <si>
    <t>26,58</t>
  </si>
  <si>
    <t>CABO DE COBRE, RIGIDO, CLASSE 2, ISOLACAO EM PVC/A, ANTICHAMA BWF-B, 1 CONDUTOR, 450/750 V, SECAO NOMINAL 500 MM2</t>
  </si>
  <si>
    <t>253,95</t>
  </si>
  <si>
    <t>CABO DE COBRE, RIGIDO, CLASSE 2, ISOLACAO EM PVC/A, ANTICHAMA BWF-B, 1 CONDUTOR, 450/750 V, SECAO NOMINAL 6 MM2</t>
  </si>
  <si>
    <t>3,31</t>
  </si>
  <si>
    <t>CABO DE COBRE, RIGIDO, CLASSE 2, ISOLACAO EM PVC/A, ANTICHAMA BWF-B, 1 CONDUTOR, 450/750 V, SECAO NOMINAL 70 MM2</t>
  </si>
  <si>
    <t>36,71</t>
  </si>
  <si>
    <t>CABO DE COBRE, RIGIDO, CLASSE 2, ISOLACAO EM PVC/A, ANTICHAMA BWF-B, 1 CONDUTOR, 450/750 V, SECAO NOMINAL 95 MM2</t>
  </si>
  <si>
    <t>49,73</t>
  </si>
  <si>
    <t>CABO DE PAR TRANCADO UTP, 4 PARES, CATEGORIA 5E</t>
  </si>
  <si>
    <t>1,04</t>
  </si>
  <si>
    <t>CABO DE PAR TRANCADO UTP, 4 PARES, CATEGORIA 6</t>
  </si>
  <si>
    <t>CABO FLEXIVEL PVC 750 V, 2 CONDUTORES DE 1,5 MM2</t>
  </si>
  <si>
    <t>1,17</t>
  </si>
  <si>
    <t>CABO FLEXIVEL PVC 750 V, 2 CONDUTORES DE 10,0 MM2</t>
  </si>
  <si>
    <t>CABO FLEXIVEL PVC 750 V, 2 CONDUTORES DE 4,0 MM2</t>
  </si>
  <si>
    <t>CABO FLEXIVEL PVC 750 V, 2 CONDUTORES DE 6,0 MM2</t>
  </si>
  <si>
    <t>3,77</t>
  </si>
  <si>
    <t>CABO FLEXIVEL PVC 750 V, 3 CONDUTORES DE 1,5 MM2</t>
  </si>
  <si>
    <t>1,55</t>
  </si>
  <si>
    <t>CABO FLEXIVEL PVC 750 V, 3 CONDUTORES DE 10,0 MM2</t>
  </si>
  <si>
    <t>7,78</t>
  </si>
  <si>
    <t>CABO FLEXIVEL PVC 750 V, 3 CONDUTORES DE 4,0 MM2</t>
  </si>
  <si>
    <t>CABO FLEXIVEL PVC 750 V, 3 CONDUTORES DE 6,0 MM2</t>
  </si>
  <si>
    <t>5,11</t>
  </si>
  <si>
    <t>CABO FLEXIVEL PVC 750 V, 4 CONDUTORES DE 1,5 MM2</t>
  </si>
  <si>
    <t>1,98</t>
  </si>
  <si>
    <t>CABO FLEXIVEL PVC 750 V, 4 CONDUTORES DE 10,0 MM2</t>
  </si>
  <si>
    <t>10,70</t>
  </si>
  <si>
    <t>CABO FLEXIVEL PVC 750 V, 4 CONDUTORES DE 4,0 MM2</t>
  </si>
  <si>
    <t>4,61</t>
  </si>
  <si>
    <t>CABO FLEXIVEL PVC 750 V, 4 CONDUTORES DE 6,0 MM2</t>
  </si>
  <si>
    <t>6,75</t>
  </si>
  <si>
    <t>CABO MULTIPOLAR DE COBRE, FLEXIVEL, CLASSE 4 OU 5, ISOLACAO EM HEPR, COBERTURA EM PVC-ST2, ANTICHAMA BWF-B, 0,6/1 KV, 3 CONDUTORES DE 1,5 MM2</t>
  </si>
  <si>
    <t>3,47</t>
  </si>
  <si>
    <t>CABO MULTIPOLAR DE COBRE, FLEXIVEL, CLASSE 4 OU 5, ISOLACAO EM HEPR, COBERTURA EM PVC-ST2, ANTICHAMA BWF-B, 0,6/1 KV, 3 CONDUTORES DE 10 MM2</t>
  </si>
  <si>
    <t>18,50</t>
  </si>
  <si>
    <t>CABO MULTIPOLAR DE COBRE, FLEXIVEL, CLASSE 4 OU 5, ISOLACAO EM HEPR, COBERTURA EM PVC-ST2, ANTICHAMA BWF-B, 0,6/1 KV, 3 CONDUTORES DE 120 MM2</t>
  </si>
  <si>
    <t>213,46</t>
  </si>
  <si>
    <t>CABO MULTIPOLAR DE COBRE, FLEXIVEL, CLASSE 4 OU 5, ISOLACAO EM HEPR, COBERTURA EM PVC-ST2, ANTICHAMA BWF-B, 0,6/1 KV, 3 CONDUTORES DE 16 MM2</t>
  </si>
  <si>
    <t>28,93</t>
  </si>
  <si>
    <t>CABO MULTIPOLAR DE COBRE, FLEXIVEL, CLASSE 4 OU 5, ISOLACAO EM HEPR, COBERTURA EM PVC-ST2, ANTICHAMA BWF-B, 0,6/1 KV, 3 CONDUTORES DE 2,5 MM2</t>
  </si>
  <si>
    <t>5,14</t>
  </si>
  <si>
    <t>CABO MULTIPOLAR DE COBRE, FLEXIVEL, CLASSE 4 OU 5, ISOLACAO EM HEPR, COBERTURA EM PVC-ST2, ANTICHAMA BWF-B, 0,6/1 KV, 3 CONDUTORES DE 25 MM2</t>
  </si>
  <si>
    <t>44,75</t>
  </si>
  <si>
    <t>CABO MULTIPOLAR DE COBRE, FLEXIVEL, CLASSE 4 OU 5, ISOLACAO EM HEPR, COBERTURA EM PVC-ST2, ANTICHAMA BWF-B, 0,6/1 KV, 3 CONDUTORES DE 35 MM2</t>
  </si>
  <si>
    <t>60,60</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</si>
  <si>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</si>
  <si>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</si>
  <si>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89,27</t>
  </si>
  <si>
    <t>CABO MULTIPOLAR DE COBRE, FLEXIVEL, CLASSE 4 OU 5, ISOLACAO EM HEPR, COBERTURA EM PVC-ST2, ANTICHAMA BWF-B, 0,6/1 KV, 3 CONDUTORES DE 6 MM2</t>
  </si>
  <si>
    <t>11,16</t>
  </si>
  <si>
    <t>CABO MULTIPOLAR DE COBRE, FLEXIVEL, CLASSE 4 OU 5, ISOLACAO EM HEPR, COBERTURA EM PVC-ST2, ANTICHAMA BWF-B, 0,6/1 KV, 3 CONDUTORES DE 70 MM2</t>
  </si>
  <si>
    <t>125,27</t>
  </si>
  <si>
    <t>CABO MULTIPOLAR DE COBRE, FLEXIVEL, CLASSE 4 OU 5, ISOLACAO EM HEPR, COBERTURA EM PVC-ST2, ANTICHAMA BWF-B, 0,6/1 KV, 3 CONDUTORES DE 95 MM2</t>
  </si>
  <si>
    <t>164,21</t>
  </si>
  <si>
    <t>CABO TELEFONICO CCI 50, 1 PAR, USO INTERNO, SEM BLINDAGEM</t>
  </si>
  <si>
    <t>0,61</t>
  </si>
  <si>
    <t>CABO TELEFONICO CCI 50, 2 PARES, USO INTERNO, SEM BLINDAGEM</t>
  </si>
  <si>
    <t>CABO TELEFONICO CCI 50, 3 PARES, USO INTERNO, SEM BLINDAGEM</t>
  </si>
  <si>
    <t>CABO TELEFONICO CCI 50, 4 PARES, USO INTERNO, SEM BLINDAGEM</t>
  </si>
  <si>
    <t>2,09</t>
  </si>
  <si>
    <t>CABO TELEFONICO CCI 50, 5 PARES, USO INTERNO, SEM BLINDAGEM</t>
  </si>
  <si>
    <t>2,81</t>
  </si>
  <si>
    <t>CABO TELEFONICO CCI 50, 6 PARES, USO INTERNO, SEM BLINDAGEM</t>
  </si>
  <si>
    <t>CABO TELEFONICO CI 50, 10 PARES, USO INTERNO</t>
  </si>
  <si>
    <t>CABO TELEFONICO CI 50, 20 PARES, USO INTERNO</t>
  </si>
  <si>
    <t>12,31</t>
  </si>
  <si>
    <t>CABO TELEFONICO CI 50, 200 PARES, USO INTERNO</t>
  </si>
  <si>
    <t>119,71</t>
  </si>
  <si>
    <t>CABO TELEFONICO CI 50, 30 PARES, USO INTERNO</t>
  </si>
  <si>
    <t>16,76</t>
  </si>
  <si>
    <t>CABO TELEFONICO CI 50, 50 PARES, USO INTERNO</t>
  </si>
  <si>
    <t>29,75</t>
  </si>
  <si>
    <t>CABO TELEFONICO CI 50, 75 PARES, USO INTERNO</t>
  </si>
  <si>
    <t>48,59</t>
  </si>
  <si>
    <t>CABO TELEFONICO CTP - APL - 50, 10 PARES, USO EXTERNO</t>
  </si>
  <si>
    <t>8,24</t>
  </si>
  <si>
    <t>CABO TELEFONICO CTP - APL - 50, 100 PARES, USO EXTERNO</t>
  </si>
  <si>
    <t>59,87</t>
  </si>
  <si>
    <t>CABO TELEFONICO CTP - APL - 50, 20 PARES, USO EXTERNO</t>
  </si>
  <si>
    <t>14,35</t>
  </si>
  <si>
    <t>CABO TELEFONICO CTP - APL - 50, 30 PARES, USO EXTERNO</t>
  </si>
  <si>
    <t>19,47</t>
  </si>
  <si>
    <t>CACAMBA METALICA BASCULANTE COM CAPACIDADE DE 10 M3 (INCLUI MONTAGEM, NAO INCLUI CAMINHAO)</t>
  </si>
  <si>
    <t>40.756,99</t>
  </si>
  <si>
    <t>CACAMBA METALICA BASCULANTE COM CAPACIDADE DE 12 M3 (INCLUI MONTAGEM, NAO INCLUI CAMINHAO)</t>
  </si>
  <si>
    <t>46.282,05</t>
  </si>
  <si>
    <t>CACAMBA METALICA BASCULANTE COM CAPACIDADE DE 6 M3 (INCLUI MONTAGEM, NAO INCLUI CAMINHAO)</t>
  </si>
  <si>
    <t>30.559,44</t>
  </si>
  <si>
    <t>CACAMBA METALICA BASCULANTE COM CAPACIDADE DE 8 M3 (INCLUI MONTAGEM, NAO INCLUI CAMINHAO)</t>
  </si>
  <si>
    <t>36.824,12</t>
  </si>
  <si>
    <t>CADEADO EM ACO INOX, LARGURA DE *50* MM, COM HASTE EM ACO TEMPERADO, SEM MOLA - CHAVES INCLUIDAS</t>
  </si>
  <si>
    <t>144,73</t>
  </si>
  <si>
    <t>CADEADO SIMPLES/COMUM, EM LATAO MACICO CROMADO, LARGURA DE 25 MM,  HASTE DE ACO TEMPERADO, CEMENTADO (NAO LONGA), INCLUI 2 CHAVES</t>
  </si>
  <si>
    <t>16,58</t>
  </si>
  <si>
    <t>CADEADO SIMPLES, EM LATAO MACICO CROMADO, LARGURA DE 35 MM,  HASTE DE ACO TEMPERADO, CEMENTADO (NAO LONGA), INCLUI 2 CHAVES</t>
  </si>
  <si>
    <t>CADEIRA SUSPENSA MANUAL / BALANCIM INDIVIDUAL (NBR 14751)</t>
  </si>
  <si>
    <t>841,07</t>
  </si>
  <si>
    <t>CAIBRO DE MADEIRA APARELHADA *6 X 8* CM, MACARANDUBA, ANGELIM OU EQUIVALENTE DA REGIAO</t>
  </si>
  <si>
    <t>8,66</t>
  </si>
  <si>
    <t>CAIBRO DE MADEIRA NAO APARELHADA *5 X 6* CM, MACARANDUBA, ANGELIM OU EQUIVALENTE DA REGIAO</t>
  </si>
  <si>
    <t>5,50</t>
  </si>
  <si>
    <t>CAIBRO DE MADEIRA NAO APARELHADA *6 X 8* CM, MACARANDUBA, ANGELIM OU EQUIVALENTE DA REGIAO</t>
  </si>
  <si>
    <t>6,94</t>
  </si>
  <si>
    <t>CAIBRO DE MADEIRA NAO APARELHADA *7,5 X 10 CM (3 X 4 ") PINUS, MISTA OU EQUIVALENTE DA REGIAO</t>
  </si>
  <si>
    <t>16,89</t>
  </si>
  <si>
    <t>CAIBRO DE MADEIRA NAO APARELHADA 5 X 5 CM (2 X 2 ") PINUS, MISTA OU EQUIVALENTE DA REGIAO</t>
  </si>
  <si>
    <t>4,53</t>
  </si>
  <si>
    <t>CAIBRO DE MADEIRA NAO APARELHADA 5 X 5 CM, CEDRINHO OU EQUIVALENTE DA REGIAO</t>
  </si>
  <si>
    <t>3,72</t>
  </si>
  <si>
    <t>CAIXA D'AGUA DE FIBRA DE VIDRO, PARA 500 LITROS, COM TAMPA</t>
  </si>
  <si>
    <t>264,00</t>
  </si>
  <si>
    <t>CAIXA D'AGUA EM POLIETILENO 1000 LITROS, COM TAMPA</t>
  </si>
  <si>
    <t>279,00</t>
  </si>
  <si>
    <t>CAIXA D'AGUA EM POLIETILENO 1500 LITROS, COM TAMPA</t>
  </si>
  <si>
    <t>566,64</t>
  </si>
  <si>
    <t>CAIXA D'AGUA EM POLIETILENO 2000 LITROS, COM TAMPA</t>
  </si>
  <si>
    <t>636,49</t>
  </si>
  <si>
    <t>CAIXA D'AGUA EM POLIETILENO 500 LITROS, COM TAMPA</t>
  </si>
  <si>
    <t>160,18</t>
  </si>
  <si>
    <t>CAIXA D'AGUA EM POLIETILENO 750 LITROS, COM TAMPA</t>
  </si>
  <si>
    <t>274,70</t>
  </si>
  <si>
    <t>CAIXA D'AGUA FIBRA DE VIDRO PARA 1000 LITROS, COM TAMPA</t>
  </si>
  <si>
    <t>362,83</t>
  </si>
  <si>
    <t>CAIXA D'AGUA FIBRA DE VIDRO PARA 10000 LITROS, COM TAMPA</t>
  </si>
  <si>
    <t>3.504,54</t>
  </si>
  <si>
    <t>CAIXA D'AGUA FIBRA DE VIDRO PARA 1500 LITROS, COM TAMPA</t>
  </si>
  <si>
    <t>588,69</t>
  </si>
  <si>
    <t>CAIXA D'AGUA FIBRA DE VIDRO PARA 2000 LITROS, COM TAMPA</t>
  </si>
  <si>
    <t>758,85</t>
  </si>
  <si>
    <t>CAIXA D'AGUA FIBRA DE VIDRO PARA 5000 LITROS, COM TAMPA</t>
  </si>
  <si>
    <t>1.690,09</t>
  </si>
  <si>
    <t>CAIXA DE DERIVACAO PARA MEDIDOR DE ENERGIA, COM BARRAMENTO MONOFASICO, EM POLICARBONATO / TERMOPLASTICO - MODULO (PADRAO CONCESSIONARIA LOCAL)</t>
  </si>
  <si>
    <t>180,09</t>
  </si>
  <si>
    <t>CAIXA DE DERIVACAO PARA MEDIDOR DE ENERGIA, COM BARRAMENTO POLIFASICO, EM POLICARBONATO / TERMOPLASTICO - MODULO (PADRAO CONCESSIONARIA LOCAL)</t>
  </si>
  <si>
    <t>191,39</t>
  </si>
  <si>
    <t>CAIXA DE DESCARGA DE PLASTICO EXTERNA, DE *9* L, PUXADOR FIO DE NYLON, NAO INCLUSO CANO, BOLSA, ENGATE</t>
  </si>
  <si>
    <t>CAIXA DE DESCARGA PLASTICA DE EMBUTIR COMPLETA, COM ESPELHO PLASTICO, CAPACIDADE 6 A 10 L, ACESSORIOS INCLUSOS</t>
  </si>
  <si>
    <t>684,82</t>
  </si>
  <si>
    <t>CAIXA DE GORDURA EM PVC, DIAMETRO MINIMO 300 MM, DIAMETRO DE SAIDA 100 MM, CAPACIDADE  APROXIMADA 18 LITROS, COM TAMPA</t>
  </si>
  <si>
    <t>381,03</t>
  </si>
  <si>
    <t>CAIXA DE INCENDIO/ABRIGO PARA MANGUEIRA, DE EMBUTIR/INTERNA, COM 75 X 45 X 17 CM, EM CHAPA DE ACO, PORTA COM VENTILACAO, VISOR COM A INSCRICAO "INCENDIO", SUPORTE/CESTA INTERNA PARA A MANGUEIRA, PINTURA ELETROSTATICA VERMELHA</t>
  </si>
  <si>
    <t>185,73</t>
  </si>
  <si>
    <t>CAIXA DE INCENDIO/ABRIGO PARA MANGUEIRA, DE EMBUTIR/INTERNA, COM 90 X 60 X 17 CM, EM CHAPA DE ACO, PORTA COM VENTILACAO, VISOR COM A INSCRICAO "INCENDIO", SUPORTE/CESTA INTERNA PARA A MANGUEIRA, PINTURA ELETROSTATICA VERMELHA</t>
  </si>
  <si>
    <t>234,93</t>
  </si>
  <si>
    <t>CAIXA DE INCENDIO/ABRIGO PARA MANGUEIRA, DE SOBREPOR/EXTERNA, COM 75 X 45 X 17 CM, EM CHAPA DE ACO, PORTA COM VENTILACAO, VISOR COM A INSCRICAO "INCENDIO", SUPORTE/CESTA INTERNA PARA A MANGUEIRA, PINTURA ELETROSTATICA VERMELHA</t>
  </si>
  <si>
    <t>194,58</t>
  </si>
  <si>
    <t>CAIXA DE INCENDIO/ABRIGO PARA MANGUEIRA, DE SOBREPOR/EXTERNA, COM 90 X 60 X 17 CM, EM CHAPA DE ACO, PORTA COM VENTILACAO, VISOR COM A INSCRICAO "INCENDIO", SUPORTE/CESTA INTERNA PARA A MANGUEIRA, PINTURA ELETROSTATICA VERMELHA</t>
  </si>
  <si>
    <t>237,69</t>
  </si>
  <si>
    <t>CAIXA DE LUZ "3 X 3" EM ACO ESMALTADA</t>
  </si>
  <si>
    <t>1,03</t>
  </si>
  <si>
    <t>CAIXA DE LUZ "4 X 2" EM ACO ESMALTADA</t>
  </si>
  <si>
    <t>1,07</t>
  </si>
  <si>
    <t>CAIXA DE LUZ "4 X 4" EM ACO ESMALTADA</t>
  </si>
  <si>
    <t>2,26</t>
  </si>
  <si>
    <t>CAIXA DE PASSAGEM / DERIVACAO / LUZ, OCTOGONAL 4 X4, EM ACO ESMALTADA, COM FUNDO MOVEL SIMPLES (FMS)</t>
  </si>
  <si>
    <t>CAIXA DE PASSAGEM ELETRICA DE PAREDE, DE EMBUTIR, EM PVC, COM TAMPA APARAFUSADA, DIMENSOES 120 X 120 X *75* MM</t>
  </si>
  <si>
    <t>24,30</t>
  </si>
  <si>
    <t>CAIXA DE PASSAGEM ELETRICA DE PAREDE, DE EMBUTIR, EM PVC, COM TAMPA APARAFUSADA, DIMENSOES 150 X 150 X *75* MM</t>
  </si>
  <si>
    <t>29,73</t>
  </si>
  <si>
    <t>CAIXA DE PASSAGEM ELETRICA DE PAREDE, DE EMBUTIR, EM PVC, COM TAMPA APARAFUSADA, DIMENSOES 200 X 200 X *90* MM</t>
  </si>
  <si>
    <t>48,88</t>
  </si>
  <si>
    <t>CAIXA DE PASSAGEM ELETRICA DE PAREDE, DE EMBUTIR, EM TERMOPLASTICO / PVC, COM TAMPA APARAFUSADA, DIMENSOES 400 X 400 X *120* MM</t>
  </si>
  <si>
    <t>162,03</t>
  </si>
  <si>
    <t>CAIXA DE PASSAGEM ELETRICA DE PAREDE, DE SOBREPOR, EM PVC, COM TAMPA APARAFUSADA, DIMENSOES 300 X 300 X *100* MM</t>
  </si>
  <si>
    <t>98,52</t>
  </si>
  <si>
    <t>CAIXA DE PASSAGEM ELETRICA DE PAREDE, DE SOBREPOR, EM PVC, COM TAMPA APARAFUSADA, DIMENSOES, 400 X 400 X *120* MM</t>
  </si>
  <si>
    <t>145,07</t>
  </si>
  <si>
    <t>CAIXA DE PASSAGEM ELETRICA DE PAREDE, DE SOBREPOR, EM TERMOPLASTICO / PVC, COM TAMPA APARAFUSA, DIMENSOES 200 X 200 X *100* MM</t>
  </si>
  <si>
    <t>54,88</t>
  </si>
  <si>
    <t>CAIXA DE PASSAGEM ELETRICA DE PAREDE, DE SOBREPOR, EM TERMOPLASTICO / PVC, COM TAMPA APARAFUSADA, DIMENSOES, 150 X 150 X *100* MM</t>
  </si>
  <si>
    <t>32,51</t>
  </si>
  <si>
    <t>CAIXA DE PASSAGEM ELETRICA, PARA PISO, EM PVC, DIMENSOES DE 3/4" A 4"</t>
  </si>
  <si>
    <t>384,63</t>
  </si>
  <si>
    <t>CAIXA DE PASSAGEM METALICA DE SOBREPOR COM TAMPA PARAFUSADA, DIMENSOES 20 X 20 X 10 CM</t>
  </si>
  <si>
    <t>21,75</t>
  </si>
  <si>
    <t>CAIXA DE PASSAGEM METALICA DE SOBREPOR COM TAMPA PARAFUSADA, DIMENSOES 30 X 30 X 10 CM</t>
  </si>
  <si>
    <t>42,76</t>
  </si>
  <si>
    <t>CAIXA DE PASSAGEM METALICA DE SOBREPOR COM TAMPA PARAFUSADA, DIMENSOES 40 X 40 X 15 CM</t>
  </si>
  <si>
    <t>68,73</t>
  </si>
  <si>
    <t>CAIXA DE PASSAGEM METALICA DE SOBREPOR COM TAMPA PARAFUSADA, DIMENSOES 50 X 50 X 15 CM</t>
  </si>
  <si>
    <t>102,80</t>
  </si>
  <si>
    <t>CAIXA DE PASSAGEM METALICA DE SOBREPOR COM TAMPA PARAFUSADA, DIMENSOES 60 X 60 X 20 CM</t>
  </si>
  <si>
    <t>137,20</t>
  </si>
  <si>
    <t>CAIXA DE PASSAGEM METALICA DE SOBREPOR COM TAMPA PARAFUSADA, DIMENSOES 70 X 70 X 20 CM</t>
  </si>
  <si>
    <t>165,81</t>
  </si>
  <si>
    <t>CAIXA DE PASSAGEM METALICA DE SOBREPOR COM TAMPA PARAFUSADA, DIMENSOES 80 X 80 X 20 CM</t>
  </si>
  <si>
    <t>210,16</t>
  </si>
  <si>
    <t>CAIXA DE PASSAGEM METALICA, DE SOBREPOR, COM TAMPA APARAFUSADA, DIMENSOES 15 X 15 X *10* CM</t>
  </si>
  <si>
    <t>15,25</t>
  </si>
  <si>
    <t>CAIXA DE PASSAGEM METALICA, DE SOBREPOR, COM TAMPA APARAFUSADA, DIMENSOES 35 X 35 X *12* CM</t>
  </si>
  <si>
    <t>50,09</t>
  </si>
  <si>
    <t>CAIXA DE PASSAGEM/ LUZ / TELEFONIA, DE EMBUTIR,  EM CHAPA DE ACO GALVANIZADO, DIMENSOES 150 X 150 X 15 CM (PADRAO CONCESSIONARIA LOCAL)</t>
  </si>
  <si>
    <t>963,19</t>
  </si>
  <si>
    <t>CAIXA DE PASSAGEM/ LUZ / TELEFONIA, DE EMBUTIR,  EM CHAPA DE ACO GALVANIZADO, DIMENSOES 20 X 20 X *12* CM (PADRAO CONCESSIONARIA LOCAL)</t>
  </si>
  <si>
    <t>41,46</t>
  </si>
  <si>
    <t>CAIXA DE PASSAGEM/ LUZ / TELEFONIA, DE EMBUTIR,  EM CHAPA DE ACO GALVANIZADO, DIMENSOES 200 X 200 X 20 CM (PADRAO CONCESSIONARIA LOCAL)</t>
  </si>
  <si>
    <t>1.881,45</t>
  </si>
  <si>
    <t>CAIXA DE PASSAGEM/ LUZ / TELEFONIA, DE EMBUTIR,  EM CHAPA DE ACO GALVANIZADO, DIMENSOES 40 X 40 X *12* CM (PADRAO CONCESSIONARIA LOCAL)</t>
  </si>
  <si>
    <t>91,85</t>
  </si>
  <si>
    <t>CAIXA DE PASSAGEM/ LUZ / TELEFONIA, DE EMBUTIR,  EM CHAPA DE ACO GALVANIZADO, DIMENSOES 60 X 60 X *12* CM (PADRAO CONCESSIONARIA LOCAL)</t>
  </si>
  <si>
    <t>152,20</t>
  </si>
  <si>
    <t>CAIXA DE PASSAGEM/ LUZ / TELEFONIA, DE EMBUTIR,  EM CHAPA DE ACO GALVANIZADO, DIMENSOES 80 X 80 X *12* CM (PADRAO CONCESSIONARIA LOCAL)</t>
  </si>
  <si>
    <t>227,54</t>
  </si>
  <si>
    <t>CAIXA DE PASSAGEM/ LUZ / TELEFONIA, DE EMBUTIR, EM CHAPA DE ACO GALVANIZADO, DIMENSOES 120 X 120 X *12* CM (PADRAO CONCESSIONARIA LOCAL)</t>
  </si>
  <si>
    <t>457,74</t>
  </si>
  <si>
    <t>CAIXA DE PASSAGEM/ LUZ / TELEFONIA, DE SOBREPOR,  EM CHAPA DE ACO GALVANIZADO, DIMENSOES 80 X 80 X *12* CM (PADRAO CONCESSIONARIA LOCAL)</t>
  </si>
  <si>
    <t>285,02</t>
  </si>
  <si>
    <t>CAIXA DE PASSAGEM, EM PVC, DE 4" X 2", PARA ELETRODUTO FLEXIVEL CORRUGADO</t>
  </si>
  <si>
    <t>1,56</t>
  </si>
  <si>
    <t>CAIXA DE PASSAGEM, EM PVC, DE 4" X 4", PARA ELETRODUTO FLEXIVEL CORRUGADO</t>
  </si>
  <si>
    <t>3,11</t>
  </si>
  <si>
    <t>CAIXA DE PROTECAO EXTERNA PARA MEDIDOR HOROSAZONAL, DE BAIXA TENSAO, COM MODULO, EM CHAPA DE ACO (PADRAO DA CONCESSIONARIA LOCAL)</t>
  </si>
  <si>
    <t>1.790,09</t>
  </si>
  <si>
    <t>CAIXA DE PROTECAO PARA TRANSFORMADOR CORRENTE, EM CHAPA DE ACO 18 USG (PADRAO DA CONCESSIONARIA LOCAL)</t>
  </si>
  <si>
    <t>572,79</t>
  </si>
  <si>
    <t>CAIXA GORDURA DUPLA, CONCRETO PRE MOLDADO, CIRCULAR, COM TAMPA, D = 60* CM</t>
  </si>
  <si>
    <t>149,91</t>
  </si>
  <si>
    <t>CAIXA GORDURA, SIMPLES, CONCRETO PRE MOLDADO, CIRCULAR, COM TAMPA, D = 40 CM</t>
  </si>
  <si>
    <t>69,62</t>
  </si>
  <si>
    <t>CAIXA INSPECAO EM CONCRETO PARA ATERRAMENTO E PARA RAIOS DIAMETRO = 300 MM</t>
  </si>
  <si>
    <t>56,14</t>
  </si>
  <si>
    <t>CAIXA INSPECAO EM POLIETILENO PARA ATERRAMENTO E PARA RAIOS DIAMETRO = 300 MM</t>
  </si>
  <si>
    <t>12,33</t>
  </si>
  <si>
    <t>CAIXA INSPECAO, CONCRETO PRE MOLDADO, CIRCULAR, COM TAMPA, D = 40* CM</t>
  </si>
  <si>
    <t>CAIXA INSPECAO, CONCRETO PRE MOLDADO, CIRCULAR, COM TAMPA, D = 60* CM, H= 60* CM</t>
  </si>
  <si>
    <t>129,69</t>
  </si>
  <si>
    <t>CAIXA INTERNA/EXTERNA DE MEDICAO PARA 1 MEDIDOR TRIFASICO, COM VISOR, EM CHAPA DE ACO 18 USG (PADRAO DA CONCESSIONARIA LOCAL)</t>
  </si>
  <si>
    <t>122,49</t>
  </si>
  <si>
    <t>CAIXA INTERNA/EXTERNA DE MEDICAO PARA 4 MEDIDORES MONOFASICOS, COM VISOR, EM CHAPA DE ACO 18 USG (PADRAO DA CONCESSIONARIA LOCAL)</t>
  </si>
  <si>
    <t>293,93</t>
  </si>
  <si>
    <t>CAIXA MODULAR PARA MEDIDOR DE ENERGIA AGRUPADA, EM POLICARBONATO /  TERMOPLASTICO, COM SUPORTE PARA DISJUNTOR (PADRAO DA CONCESSIONARIA LOCAL)</t>
  </si>
  <si>
    <t>106,77</t>
  </si>
  <si>
    <t>CAIXA OCTOGONAL DE FUNDO MOVEL, EM PVC, DE 3" X 3", PARA ELETRODUTO FLEXIVEL CORRUGADO</t>
  </si>
  <si>
    <t>CAIXA OCTOGONAL DE FUNDO MOVEL, EM PVC, DE 4" X 4", PARA ELETRODUTO FLEXIVEL CORRUGADO</t>
  </si>
  <si>
    <t>4,04</t>
  </si>
  <si>
    <t>CAIXA PARA HIDROMETRO CONCRETO PRE MOLDADO</t>
  </si>
  <si>
    <t>CAIXA PARA MEDICAO COLETIVA TIPO L, PADRAO BIFASICO OU TRIFASICO, PARA ATE 4 MEDIDORES, SEM BARRAMENTO E COM PORTAS INFERIOR E SUPERIOR</t>
  </si>
  <si>
    <t>1.197,36</t>
  </si>
  <si>
    <t>CAIXA PARA MEDICAO COLETIVA TIPO M, PADRAO BIFASICO OU TRIFASICO, PARA ATE 8 MEDIDORES, SEM BARRAMENTO E COM PORTAS INFERIOR E SUPERIOR</t>
  </si>
  <si>
    <t>2.008,77</t>
  </si>
  <si>
    <t>CAIXA PARA MEDICAO COLETIVA TIPO N, PADRAO BIFASICO OU TRIFASICO, PARA ATE 12 MEDIDORES, SEM BARRAMENTO E COM PORTAS INFERIOR E SUPERIOR</t>
  </si>
  <si>
    <t>2.526,47</t>
  </si>
  <si>
    <t>CAIXA PARA MEDIDOR MONOFASICO, EM POLICARBONATO /TERMOPLASTICO, COM DISJUNTOR (PADRAO DA CONCESSIONARIA LOCAL)</t>
  </si>
  <si>
    <t>55,74</t>
  </si>
  <si>
    <t>CAIXA PARA MEDIDOR POLIFASICO, EM POLICARBONATO (TERMOPLASTICO), COM 1 DISJUNTOR</t>
  </si>
  <si>
    <t>132,21</t>
  </si>
  <si>
    <t>CAIXA SIFONADA PVC 150 X 150 X 50MM COM TAMPA CEGA QUADRADA BRANCA</t>
  </si>
  <si>
    <t>26,77</t>
  </si>
  <si>
    <t>CAIXA SIFONADA PVC, 100 X 100 X 40 MM, COM GRELHA REDONDA BRANCA</t>
  </si>
  <si>
    <t>11,43</t>
  </si>
  <si>
    <t>CAIXA SIFONADA PVC, 100 X 100 X 50 MM, COM GRELHA REDONDA BRANCA</t>
  </si>
  <si>
    <t>11,59</t>
  </si>
  <si>
    <t>CAIXA SIFONADA PVC, 150 X 150 X 50 MM, COM GRELHA QUADRADA BRANCA (NBR 5688)</t>
  </si>
  <si>
    <t>26,99</t>
  </si>
  <si>
    <t>CAIXA SIFONADA PVC, 150 X 150 X 50 MM, COM GRELHA REDONDA BRANCA</t>
  </si>
  <si>
    <t>29,33</t>
  </si>
  <si>
    <t>CAIXA SIFONADA PVC, 150 X 185 X 75 MM, COM GRELHA QUADRADA BRANCA</t>
  </si>
  <si>
    <t>36,49</t>
  </si>
  <si>
    <t>CAIXA SIFONADA PVC, 150 X 185 X 75 MM, COM TAMPA CEGA QUADRADA BRANCA</t>
  </si>
  <si>
    <t>41,98</t>
  </si>
  <si>
    <t>CAIXA SIFONADA PVC, 250 X 230 X 75 MM, COM TAMPA E PORTA TAMPA QUADRADA BRANCA</t>
  </si>
  <si>
    <t>75,47</t>
  </si>
  <si>
    <t>CAL HIDRATADA CH-I PARA ARGAMASSAS</t>
  </si>
  <si>
    <t>0,55</t>
  </si>
  <si>
    <t>CAL HIDRATADA PARA PINTURA</t>
  </si>
  <si>
    <t>0,91</t>
  </si>
  <si>
    <t>CAL VIRGEM COMUM PARA ARGAMASSAS (NBR 6453)</t>
  </si>
  <si>
    <t>0,63</t>
  </si>
  <si>
    <t>CALAFETADOR / CALAFATE</t>
  </si>
  <si>
    <t>18,11</t>
  </si>
  <si>
    <t>CALAFETADOR / CALAFATE (MENSALISTA)</t>
  </si>
  <si>
    <t>3.212,98</t>
  </si>
  <si>
    <t>CALCARIO DOLOMITICO A (POSTO PEDREIRA/FORNECEDOR, SEM FRETE)</t>
  </si>
  <si>
    <t>0,11</t>
  </si>
  <si>
    <t>CALCETEIRO</t>
  </si>
  <si>
    <t>14,70</t>
  </si>
  <si>
    <t>CALCETEIRO  (MENSALISTA)</t>
  </si>
  <si>
    <t>2.608,11</t>
  </si>
  <si>
    <t>CALHA MOLDURA AMERICANA DE CHAPA DE ACO GALVANIZADA NUM 26, CORTE 33 CM</t>
  </si>
  <si>
    <t>19,52</t>
  </si>
  <si>
    <t>CALHA PARA AGUA FURTADA DE CHAPA DE ACO GALVANIZADA NUM 26, CORTE 40 CM</t>
  </si>
  <si>
    <t>19,68</t>
  </si>
  <si>
    <t>CALHA PARA AGUA FURTADA DE CHAPA DE ACO GALVANIZADA NUM 26, CORTE 50 CM</t>
  </si>
  <si>
    <t>23,26</t>
  </si>
  <si>
    <t>CALHA PLATIBANDA DE CHAPA DE ACO GALVANIZADA NUM 26, CORTE 45 CM</t>
  </si>
  <si>
    <t>CALHA PLUVIAL DE PVC, DIAMETRO ENTRE 119 E 170 MM, COMPRIMENTO DE 3 M, PARA DRENAGEM PREDIAL</t>
  </si>
  <si>
    <t>35,94</t>
  </si>
  <si>
    <t>CALHA QUADRADA DE CHAPA DE ACO GALVANIZADA NUM 24, CORTE 100 CM</t>
  </si>
  <si>
    <t>64,15</t>
  </si>
  <si>
    <t>CALHA QUADRADA DE CHAPA DE ACO GALVANIZADA NUM 24, CORTE 100 CM (COLETADO CAIXA)</t>
  </si>
  <si>
    <t>81,56</t>
  </si>
  <si>
    <t>CALHA QUADRADA DE CHAPA DE ACO GALVANIZADA NUM 24, CORTE 33 CM</t>
  </si>
  <si>
    <t>25,17</t>
  </si>
  <si>
    <t>CALHA QUADRADA DE CHAPA DE ACO GALVANIZADA NUM 24, CORTE 33 CM (COLETADO CAIXA)</t>
  </si>
  <si>
    <t>26,78</t>
  </si>
  <si>
    <t>CALHA QUADRADA DE CHAPA DE ACO GALVANIZADA NUM 24, CORTE 50 CM</t>
  </si>
  <si>
    <t>32,79</t>
  </si>
  <si>
    <t>CALHA QUADRADA DE CHAPA DE ACO GALVANIZADA NUM 24, CORTE 50 CM (COLETADO CAIXA)</t>
  </si>
  <si>
    <t>40,92</t>
  </si>
  <si>
    <t>CALHA QUADRADA DE CHAPA DE ACO GALVANIZADA NUM 26, CORTE 33 CM</t>
  </si>
  <si>
    <t>CALHA QUADRADA DE CHAPA DE ACO GALVANIZADA NUM 28, CORTE 25 CM</t>
  </si>
  <si>
    <t>12,58</t>
  </si>
  <si>
    <t>CALHA/CANALETA DE CONCRETO SIMPLES, TIPO MEIA CANA, D = 20 CM, PARA AGUA PLUVIAL</t>
  </si>
  <si>
    <t>15,23</t>
  </si>
  <si>
    <t>CALHA/CANALETA DE CONCRETO SIMPLES, TIPO MEIA CANA, D = 30 CM, PARA AGUA PLUVIAL</t>
  </si>
  <si>
    <t>17,69</t>
  </si>
  <si>
    <t>CALHA/CANALETA DE CONCRETO SIMPLES, TIPO MEIA CANA, D = 50 CM, PARA AGUA PLUVIAL</t>
  </si>
  <si>
    <t>34,33</t>
  </si>
  <si>
    <t>CALHA/CANALETA DE CONCRETO SIMPLES, TIPO MEIA CANA, D = 60 CM, PARA AGUA PLUVIAL</t>
  </si>
  <si>
    <t>41,28</t>
  </si>
  <si>
    <t>CALHA/CANALETA DE CONCRETO SIMPLES, TIPO MEIA CANA, D = 80 CM, PARA AGUA PLUVIAL</t>
  </si>
  <si>
    <t>63,32</t>
  </si>
  <si>
    <t>CALHA/CANALETA DE CONCRETO SIMPLES, TIPO MEIA CANA, D= 40 CM, PARA AGUA PLUVIAL</t>
  </si>
  <si>
    <t>24,37</t>
  </si>
  <si>
    <t>CAMADA SEPARADORA DE FILME DE POLIETILENO 20 A 25 MICRA</t>
  </si>
  <si>
    <t>1,49</t>
  </si>
  <si>
    <t>CAMINHAO TOCO, PESO BRUTO TOTAL 13000 KG, CARGA UTIL MAXIMA 7925 KG, DISTANCIA ENTRE EIXOS 4,80 M, POTENCIA 189 CV (INCLUI CABINE E CHASSI, NAO INCLUI CARROCERIA)</t>
  </si>
  <si>
    <t>235.000,00</t>
  </si>
  <si>
    <t>CAMINHAO TOCO, PESO BRUTO TOTAL 14300 KG, CARGA UTIL MAXIMA 9590 KG, DISTANCIA ENTRE EIXOS 4,76 M, POTENCIA 185 CV (INCLUI CABINE E CHASSI, NAO INCLUI CARROCERIA)</t>
  </si>
  <si>
    <t>245.411,39</t>
  </si>
  <si>
    <t>CAMINHAO TOCO, PESO BRUTO TOTAL 14300 KG, CARGA UTIL MAXIMA 9710 KG, DISTANCIA ENTRE EIXOS 3,56 M, POTENCIA 185 CV (INCLUI CABINE E CHASSI, NAO INCLUI CARROCERIA)</t>
  </si>
  <si>
    <t>249.836,23</t>
  </si>
  <si>
    <t>CAMINHAO TOCO, PESO BRUTO TOTAL 16000 KG, CARGA UTIL MAXIMA DE 10685 KG, DISTANCIA ENTRE EIXOS 4,8M, POTENCIA 189 CV (INCLUI CABINE E CHASSI, NAO INCLUI CARROCERIA)</t>
  </si>
  <si>
    <t>206.740,49</t>
  </si>
  <si>
    <t>CAMINHAO TOCO, PESO BRUTO TOTAL 16000 KG, CARGA UTIL MAXIMA 10600 KG, DISTANCIA ENTRE EIXOS 4,80 M, POTENCIA 275 CV (INCLUI CABINE E CHASSI, NAO INCLUI CARROCERIA)</t>
  </si>
  <si>
    <t>287.800,62</t>
  </si>
  <si>
    <t>CAMINHAO TOCO, PESO BRUTO TOTAL 16000 KG, CARGA UTIL MAXIMA 10780 KG, DISTANCIA ENTRE EIXOS 3,56 M, POTENCIA 275 CV (INCLUI CABINE E CHASSI, NAO INCLUI CARROCERIA)</t>
  </si>
  <si>
    <t>288.916,14</t>
  </si>
  <si>
    <t>CAMINHAO TOCO, PESO BRUTO TOTAL 16000 KG, CARGA UTIL MAXIMA 11030 KG, DISTANCIA ENTRE EIXOS 3,56M, POTENCIA 186 CV (INCLUI CABINE E CHASSI, NAO INCLUI CARROCERIA)</t>
  </si>
  <si>
    <t>288.916,12</t>
  </si>
  <si>
    <t>CAMINHAO TOCO, PESO BRUTO TOTAL 16000 KG, CARGA UTIL MAXIMA 11130 KG, DISTANCIA ENTRE EIXOS 5,36 M, POTENCIA 185 CV (INCLUI CABINE E CHASSI, NAO INCLUI CARROCERIA)</t>
  </si>
  <si>
    <t>261.995,24</t>
  </si>
  <si>
    <t>CAMINHAO TOCO, PESO BRUTO TOTAL 16000 KG, CARGA UTIL MAXIMA 13071 KG, DISTANCIA ENTRE EIXOS 4,80 M, POTENCIA 230 CV (INCLUI CABINE E CHASSI, NAO INCLUI CARROCERIA)</t>
  </si>
  <si>
    <t>275.901,89</t>
  </si>
  <si>
    <t>CAMINHAO TOCO, PESO BRUTO TOTAL 8250 KG, CARGA UTIL MAXIMA 5110 KG, DISTANCIA ENTRE EIXOS 4,30 M, POTENCIA 162 CV (INCLUI CABINE E CHASSI, NAO INCLUI CARROCERIA)</t>
  </si>
  <si>
    <t>192.610,77</t>
  </si>
  <si>
    <t>CAMINHAO TOCO, PESO BRUTO TOTAL 9000 KG, CARGA UTIL MAXIMA 5940 KG, DISTANCIA ENTRE EIXOS 3,69 M, POTENCIA 177 CV (INCLUI CABINE E CHASSI, NAO INCLUI CARROCERIA)</t>
  </si>
  <si>
    <t>211.165,33</t>
  </si>
  <si>
    <t>CAMINHAO TOCO, PESO BRUTO TOTAL 9600 KG, CARGA UTIL MAXIMA 6110 KG, DISTANCIA ENTRE EIXOS 3,70 M, POTENCIA 156 CV (INCLUI CABINE E CHASSI, NAO INCLUI CARROCERIA)</t>
  </si>
  <si>
    <t>210.421,67</t>
  </si>
  <si>
    <t>CAMINHAO TOCO, PESO BRUTO TOTAL 9600 KG, CARGA UTIL MAXIMA 6200 KG, DISTANCIA ENTRE EIXOS 3,10 M, POTENCIA 156 CV (INCLUI CABINE E CHASSI, NAO INCLUI CARROCERIA)</t>
  </si>
  <si>
    <t>209.677,99</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</si>
  <si>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</si>
  <si>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</si>
  <si>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300.443,03</t>
  </si>
  <si>
    <t>CAMINHAO TRUCADO, PESO BRUTO TOTAL 23000 KG, CARGA UTIL MAXIMA 15378 KG, DISTANCIA ENTRE EIXOS 4,80 M, POTENCIA 326 CV (INCLUI CABINE E CHASSI, NAO INCLUI CARROCERIA)</t>
  </si>
  <si>
    <t>339.113,93</t>
  </si>
  <si>
    <t>CAMINHAO TRUCADO, PESO BRUTO TOTAL 23000 KG, CARGA UTIL MAXIMA 15935 KG, DISTANCIA ENTRE EIXOS 4,80 M, POTENCIA 230 CV (INCLUI CABINE E CHASSI, NAO INCLUI CARROCERIA)</t>
  </si>
  <si>
    <t>305.128,15</t>
  </si>
  <si>
    <t>CAMINHAO TRUCADO, PESO BRUTO TOTAL 23000 KG, CARGA UTIL MAXIMA 15940 KG, DISTANCIA ENTRE EIXOS 3,60 M, POTENCIA 286 CV (INCLUI CABINE E CHASSI, NAO INCLUI CARROCERIA)</t>
  </si>
  <si>
    <t>322.009,50</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</si>
  <si>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</si>
  <si>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</si>
  <si>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318.291,14</t>
  </si>
  <si>
    <t>CAMINHONETE COM MOTOR A DIESEL, POTENCIA *160* CV, CABINE DUPLA, 4X4</t>
  </si>
  <si>
    <t>162.042,74</t>
  </si>
  <si>
    <t>CAMPAINHA ALTA POTENCIA 110V / 220V, DIAMETRO 150 MM</t>
  </si>
  <si>
    <t>95,85</t>
  </si>
  <si>
    <t>CAMPAINHA CIGARRA 127 V / 220 V (APENAS MODULO)</t>
  </si>
  <si>
    <t>13,02</t>
  </si>
  <si>
    <t>CAMPAINHA CIGARRA 127 V / 220 V, CONJUNTO MONTADO PARA EMBUTIR 4" X 2" (PLACA + SUPORTE + MODULO)</t>
  </si>
  <si>
    <t>15,38</t>
  </si>
  <si>
    <t>CANALETA CONCRETO ESTRUTURAL 14 X 19 X 29 CM, FBK 14 MPA (NBR 6136)</t>
  </si>
  <si>
    <t>3,68</t>
  </si>
  <si>
    <t>CANALETA CONCRETO ESTRUTURAL 14 X 19 X 29 CM, FBK 4,5 MPA (NBR 6136)</t>
  </si>
  <si>
    <t>CANALETA CONCRETO ESTRUTURAL 14 X 19 X 39 CM, FBK 14 MPA (NBR 6136)</t>
  </si>
  <si>
    <t>CANALETA CONCRETO ESTRUTURAL 14 X 19 X 39 CM, FBK 4,5 MPA (NBR 6136)</t>
  </si>
  <si>
    <t>3,07</t>
  </si>
  <si>
    <t>CANALETA CONCRETO 14 X 19 X 19 CM (CLASSE C - NBR 6136)</t>
  </si>
  <si>
    <t>CANALETA CONCRETO 19 X 19 X 19 CM (CLASSE C - NBR 6136)</t>
  </si>
  <si>
    <t>2,19</t>
  </si>
  <si>
    <t>CANALETA CONCRETO 9 X 19 X 19 CM (CLASSE C - NBR 6136)</t>
  </si>
  <si>
    <t>CANALETA ESTRUTURAL CERAMICA, 14 X 19 X 19 CM, 6,0 MPA (NBR 15270)</t>
  </si>
  <si>
    <t>1,25</t>
  </si>
  <si>
    <t>CANALETA ESTRUTURAL CERAMICA, 14 X 19 X 29 CM, 4,0 MPA (NBR 15270)</t>
  </si>
  <si>
    <t>2,17</t>
  </si>
  <si>
    <t>CANALETA ESTRUTURAL CERAMICA, 14 X 19 X 29 CM, 6,0 MPA (NBR 15270)</t>
  </si>
  <si>
    <t>2,23</t>
  </si>
  <si>
    <t>CANALETA ESTRUTURAL CERAMICA, 14 X 19 X 39 CM, 4,0 MPA (NBR 15270)</t>
  </si>
  <si>
    <t>3,04</t>
  </si>
  <si>
    <t>CANALETA ESTRUTURAL CERAMICA, 14 X 19 X 39 CM, 6,0 MPA (NBR 15270)</t>
  </si>
  <si>
    <t>CANOPLA ACABAMENTO CROMADO PARA INSTALACAO DE SPRINKLER, SOB FORRO, 15 MM</t>
  </si>
  <si>
    <t>3,57</t>
  </si>
  <si>
    <t>CANTONEIRA "U" ALUMINIO ABAS IGUAIS 1 ", E = 3/32 "</t>
  </si>
  <si>
    <t>21,97</t>
  </si>
  <si>
    <t>CANTONEIRA ACO ABAS IGUAIS (QUALQUER BITOLA), ESPESSURA ENTRE 1/8" E 1/4"</t>
  </si>
  <si>
    <t>5,03</t>
  </si>
  <si>
    <t>CANTONEIRA ALUMINIO ABAS DESIGUAIS 1" X 3/4 ", E = 1/8 "</t>
  </si>
  <si>
    <t>23,55</t>
  </si>
  <si>
    <t>CANTONEIRA ALUMINIO ABAS DESIGUAIS 2 1/2" X 1/2 ", E = 3/16 "</t>
  </si>
  <si>
    <t>22,76</t>
  </si>
  <si>
    <t>CANTONEIRA ALUMINIO ABAS IGUAIS 1 ", E = 1/8 ", 25,40 X 3,17 MM (0,408 KG/M)</t>
  </si>
  <si>
    <t>CANTONEIRA ALUMINIO ABAS IGUAIS 1 ", E = 3 /16 "</t>
  </si>
  <si>
    <t>CANTONEIRA ALUMINIO ABAS IGUAIS 1 1/2 ", E = 3/16 "</t>
  </si>
  <si>
    <t>CANTONEIRA ALUMINIO ABAS IGUAIS 1 1/4 ", E = 3/16 "</t>
  </si>
  <si>
    <t>21,90</t>
  </si>
  <si>
    <t>CANTONEIRA ALUMINIO ABAS IGUAIS 2 ", E = 1/4 "</t>
  </si>
  <si>
    <t>37,02</t>
  </si>
  <si>
    <t>CANTONEIRA ALUMINIO ABAS IGUAIS 2 ", E = 1/8 "</t>
  </si>
  <si>
    <t>23,39</t>
  </si>
  <si>
    <t>CANTONEIRA FERRO GALVANIZADO DE ABAS IGUAIS, 1 1/2" X 1/4" (L X E), 3,40 KG/M</t>
  </si>
  <si>
    <t>20,06</t>
  </si>
  <si>
    <t>CANTONEIRA FERRO GALVANIZADO DE ABAS IGUAIS, 1" X 1/8" (L X E) , 1,20KG/M</t>
  </si>
  <si>
    <t>7,43</t>
  </si>
  <si>
    <t>CANTONEIRA FERRO GALVANIZADO DE ABAS IGUAIS, 2" X 3/8" (L X E), 6,9 KG/M</t>
  </si>
  <si>
    <t>45,00</t>
  </si>
  <si>
    <t>CANTONEIRA FERRO GALVANIZADO DE ABAS IGUAIS, 3/4" X 1/8" (L X E)</t>
  </si>
  <si>
    <t>6,26</t>
  </si>
  <si>
    <t>CAP OU TAMPAO DE FERRO GALVANIZADO, COM ROSCA BSP, DE 1 1/2"</t>
  </si>
  <si>
    <t>8,82</t>
  </si>
  <si>
    <t>CAP OU TAMPAO DE FERRO GALVANIZADO, COM ROSCA BSP, DE 1 1/4"</t>
  </si>
  <si>
    <t>7,14</t>
  </si>
  <si>
    <t>CAP OU TAMPAO DE FERRO GALVANIZADO, COM ROSCA BSP, DE 1/2"</t>
  </si>
  <si>
    <t>2,48</t>
  </si>
  <si>
    <t>CAP OU TAMPAO DE FERRO GALVANIZADO, COM ROSCA BSP, DE 1/4"</t>
  </si>
  <si>
    <t>CAP OU TAMPAO DE FERRO GALVANIZADO, COM ROSCA BSP, DE 1"</t>
  </si>
  <si>
    <t>4,68</t>
  </si>
  <si>
    <t>CAP OU TAMPAO DE FERRO GALVANIZADO, COM ROSCA BSP, DE 2 1/2"</t>
  </si>
  <si>
    <t>22,98</t>
  </si>
  <si>
    <t>CAP OU TAMPAO DE FERRO GALVANIZADO, COM ROSCA BSP, DE 2"</t>
  </si>
  <si>
    <t>12,74</t>
  </si>
  <si>
    <t>CAP OU TAMPAO DE FERRO GALVANIZADO, COM ROSCA BSP, DE 3/4"</t>
  </si>
  <si>
    <t>CAP OU TAMPAO DE FERRO GALVANIZADO, COM ROSCA BSP, DE 3/8"</t>
  </si>
  <si>
    <t>CAP OU TAMPAO DE FERRO GALVANIZADO, COM ROSCA BSP, DE 3"</t>
  </si>
  <si>
    <t>32,76</t>
  </si>
  <si>
    <t>CAP OU TAMPAO DE FERRO GALVANIZADO, COM ROSCA BSP, DE 4"</t>
  </si>
  <si>
    <t>54,79</t>
  </si>
  <si>
    <t>CAP PPR DN 20 MM, PARA AGUA QUENTE PREDIAL</t>
  </si>
  <si>
    <t>1,16</t>
  </si>
  <si>
    <t>CAP PPR DN 25 MM, PARA AGUA QUENTE PREDIAL</t>
  </si>
  <si>
    <t>2,00</t>
  </si>
  <si>
    <t>CAP PVC, ROSCAVEL, 1 1/2",  AGUA FRIA PREDIAL</t>
  </si>
  <si>
    <t>8,05</t>
  </si>
  <si>
    <t>CAP PVC, ROSCAVEL, 1 1/4",  AGUA FRIA PREDIAL</t>
  </si>
  <si>
    <t>7,80</t>
  </si>
  <si>
    <t>CAP PVC, ROSCAVEL, 1/2", PARA AGUA FRIA PREDIAL</t>
  </si>
  <si>
    <t>CAP PVC, ROSCAVEL, 1",  PARA AGUA FRIA PREDIAL</t>
  </si>
  <si>
    <t>CAP PVC, ROSCAVEL, 2 1/2",  AGUA FRIA PREDIAL</t>
  </si>
  <si>
    <t>15,86</t>
  </si>
  <si>
    <t>CAP PVC, ROSCAVEL, 2",  AGUA FRIA PREDIAL</t>
  </si>
  <si>
    <t>8,18</t>
  </si>
  <si>
    <t>CAP PVC, ROSCAVEL, 3/4",  PARA AGUA FRIA PREDIAL</t>
  </si>
  <si>
    <t>1,47</t>
  </si>
  <si>
    <t>CAP PVC, ROSCAVEL, 3",  AGUA FRIA PREDIAL</t>
  </si>
  <si>
    <t>20,71</t>
  </si>
  <si>
    <t>CAP PVC, SERIE R, DN 100 MM, PARA ESGOTO PREDIAL</t>
  </si>
  <si>
    <t>8,79</t>
  </si>
  <si>
    <t>CAP PVC, SERIE R, DN 150 MM, PARA ESGOTO PREDIAL</t>
  </si>
  <si>
    <t>41,91</t>
  </si>
  <si>
    <t>CAP PVC, SERIE R, DN 75 MM, PARA ESGOTO PREDIAL</t>
  </si>
  <si>
    <t>6,33</t>
  </si>
  <si>
    <t>CAP PVC, SOLDAVEL, DN 100 MM, SERIE NORMAL, PARA ESGOTO PREDIAL</t>
  </si>
  <si>
    <t>CAP PVC, SOLDAVEL, DN 50 MM, SERIE NORMAL, PARA ESGOTO PREDIAL</t>
  </si>
  <si>
    <t>2,33</t>
  </si>
  <si>
    <t>CAP PVC, SOLDAVEL, DN 75 MM, SERIE NORMAL, PARA ESGOTO PREDIAL</t>
  </si>
  <si>
    <t>CAP PVC, SOLDAVEL, 110 MM, PARA AGUA FRIA PREDIAL</t>
  </si>
  <si>
    <t>50,93</t>
  </si>
  <si>
    <t>CAP PVC, SOLDAVEL, 20 MM, PARA AGUA FRIA PREDIAL</t>
  </si>
  <si>
    <t>0,72</t>
  </si>
  <si>
    <t>CAP PVC, SOLDAVEL, 25 MM, PARA AGUA FRIA PREDIAL</t>
  </si>
  <si>
    <t>CAP PVC, SOLDAVEL, 32 MM, PARA AGUA FRIA PREDIAL</t>
  </si>
  <si>
    <t>CAP PVC, SOLDAVEL, 40 MM, PARA AGUA FRIA PREDIAL</t>
  </si>
  <si>
    <t>2,76</t>
  </si>
  <si>
    <t>CAP PVC, SOLDAVEL, 50 MM, PARA AGUA FRIA PREDIAL</t>
  </si>
  <si>
    <t>5,22</t>
  </si>
  <si>
    <t>CAP PVC, SOLDAVEL, 60 MM, PARA AGUA FRIA PREDIAL</t>
  </si>
  <si>
    <t>CAP PVC, SOLDAVEL, 75 MM, PARA AGUA FRIA PREDIAL</t>
  </si>
  <si>
    <t>14,28</t>
  </si>
  <si>
    <t>CAP PVC, SOLDAVEL, 85 MM, PARA AGUA FRIA PREDIAL</t>
  </si>
  <si>
    <t>33,89</t>
  </si>
  <si>
    <t>CAP, PVC PBA, JE, DN 100 / DE 110 MM,  PARA REDE DE AGUA (NBR 10351)</t>
  </si>
  <si>
    <t>23,10</t>
  </si>
  <si>
    <t>CAP, PVC PBA, JE, DN 50 / DE 60 MM,  PARA REDE DE AGUA (NBR 10351)</t>
  </si>
  <si>
    <t>5,79</t>
  </si>
  <si>
    <t>CAP, PVC PBA, JE, DN 75 / DE 85 MM,  PARA REDE DE AGUA (NBR 10351)</t>
  </si>
  <si>
    <t>15,08</t>
  </si>
  <si>
    <t>CAP, PVC, JE, OCRE, DN 150 MM (CONEXAO PARA TUBO COLETOR DE ESGOTO)</t>
  </si>
  <si>
    <t>45,06</t>
  </si>
  <si>
    <t>CAP, PVC, JE, OCRE, DN 200 MM (CONEXAO PARA TUBO COLETOR DE ESGOTO)</t>
  </si>
  <si>
    <t>70,15</t>
  </si>
  <si>
    <t>CAPA PARA CHUVA EM PVC COM FORRO DE POLIESTER, COM CAPUZ (AMARELA OU AZUL)</t>
  </si>
  <si>
    <t>15,14</t>
  </si>
  <si>
    <t>CAPACETE DE SEGURANCA ABA FRONTAL COM SUSPENSAO DE POLIETILENO, SEM JUGULAR (CLASSE B)</t>
  </si>
  <si>
    <t>CAPACITOR TRIFASICO, POTENCIA 2,5 KVAR, TENSAO 220 V, FORNECIDO COM CAPA PROTETORA, RESISTOR INTERNO A UNIDADE CAPACITIVA</t>
  </si>
  <si>
    <t>121,07</t>
  </si>
  <si>
    <t>CAPACITOR TRIFASICO, POTENCIA 5 KVAR, TENSAO 220 V, FORNECIDO COM CAPA PROTETORA, RESISTOR INTERNO A UNIDADE CAPACITIVA</t>
  </si>
  <si>
    <t>205,70</t>
  </si>
  <si>
    <t>CAPIM BRAQUIARIA DECUMBENS/ BRAQUIARINHA, VC *70*% MINIMO</t>
  </si>
  <si>
    <t>26,28</t>
  </si>
  <si>
    <t>CARENAGEM /TAMPA, EM PLASTICO, COR BRANCA, UTILIZADO EM KIT CHASSI METALICO PARA INSTALACAO HIDRAULICA DE CUBA SIMPLES SEM MAQUINA DE LAVAR ROUPA, LARGURA *355* MM X ALTURA *670* MM (COM FUROS E DEMAIS ENCAIXES)</t>
  </si>
  <si>
    <t>21,46</t>
  </si>
  <si>
    <t>CARENAGEM /TAMPA, EM PLASTICO, COR BRANCA, UTILIZADO EM KIT CHASSI METALICO PARA INSTALACAO HIDRAULICA DE TANQUE COM MAQUINA DE LAVAR ROUPA, LARGURA *360* MM X ALTURA *470* MM (COM FUROS E DEMAIS ENCAIXES)</t>
  </si>
  <si>
    <t>19,50</t>
  </si>
  <si>
    <t>CARPETE DE NYLON EM MANTA PARA TRAFEGO COMERCIAL PESADO, E = 6 A 7 MM (INSTALADO)</t>
  </si>
  <si>
    <t>87,10</t>
  </si>
  <si>
    <t>CARPETE DE NYLON EM MANTA PARA TRAFEGO COMERCIAL PESADO, E = 9 A 10 MM (INSTALADO)</t>
  </si>
  <si>
    <t>107,00</t>
  </si>
  <si>
    <t>CARPETE DE NYLON EM PLACAS 50 X 50 CM PARA TRAFEGO COMERCIAL PESADO, E = 6,5 MM (INSTALADO)</t>
  </si>
  <si>
    <t>109,27</t>
  </si>
  <si>
    <t>CARPETE DE POLIESTER EM MANTA PARA TRAFEGO COMERCIAL PESADO, E = 4 A 5 MM (INSTALADO)</t>
  </si>
  <si>
    <t>33,72</t>
  </si>
  <si>
    <t>CARPETE DE POLIPROPILENO EM MANTA PARA TRAFEGO COMERCIAL MEDIO, E = 5 A 6 MM (INSTALADO)</t>
  </si>
  <si>
    <t>57,40</t>
  </si>
  <si>
    <t>CARPINTEIRO AUXILIAR</t>
  </si>
  <si>
    <t>11,71</t>
  </si>
  <si>
    <t>CARPINTEIRO AUXILIAR (MENSALISTA)</t>
  </si>
  <si>
    <t>2.077,86</t>
  </si>
  <si>
    <t>CARPINTEIRO DE ESQUADRIAS</t>
  </si>
  <si>
    <t>CARPINTEIRO DE ESQUADRIAS (MENSALISTA)</t>
  </si>
  <si>
    <t>2.879,78</t>
  </si>
  <si>
    <t>CARPINTEIRO DE FORMAS</t>
  </si>
  <si>
    <t>CARPINTEIRO DE FORMAS (MENSALISTA)</t>
  </si>
  <si>
    <t>CARRANCA PARA JANELA VENEZIANA DE ABRIR, EM LATAO CROMADO, SIMPLES, PARA APARAFUSAR NA PAREDE</t>
  </si>
  <si>
    <t>16,19</t>
  </si>
  <si>
    <t>CARRINHO COM 2 PNEUS PARA TRANSPORTAR TUBO CONCRETO, ALTURA ATE 1,0 M E DIAMETRO ATE 1000MM, COM ESTRUTURA EM PERFIL OU TUBO METALICO</t>
  </si>
  <si>
    <t>3.371,77</t>
  </si>
  <si>
    <t>CARRINHO DE MAO DE ACO CAPACIDADE 50 A 60 L, PNEU COM CAMARA</t>
  </si>
  <si>
    <t>119,90</t>
  </si>
  <si>
    <t>CARROCERIA FIXA ABERTA DE MADEIRA PARA TRANSPORTE GERAL DE CARGA SECA DIMENSOES APROXIMADAS 2,25 X 4,10 X 0,50 M (INCLUI MONTAGEM, NAO INCLUI CAMINHAO)</t>
  </si>
  <si>
    <t>9.500,00</t>
  </si>
  <si>
    <t>CARROCERIA FIXA ABERTA DE MADEIRA PARA TRANSPORTE GERAL DE CARGA SECA DIMENSOES APROXIMADAS 2,5 X 5,5 X 0,50 M (INCLUI MONTAGEM, NAO INCLUI CAMINHAO)</t>
  </si>
  <si>
    <t>12.888,11</t>
  </si>
  <si>
    <t>CARROCERIA FIXA ABERTA DE MADEIRA PARA TRANSPORTE GERAL DE CARGA SECA DIMENSOES APROXIMADAS 2,5 X 6,00 X 0,50 M (INCLUI MONTAGEM, NAO INCLUI CAMINHAO)</t>
  </si>
  <si>
    <t>13.951,04</t>
  </si>
  <si>
    <t>CARROCERIA FIXA ABERTA DE MADEIRA PARA TRANSPORTE GERAL DE CARGA SECA DIMENSOES APROXIMADAS 2,5 X 6,5 X 0,50 M (INCLUI MONTAGEM, NAO INCLUI CAMINHAO)</t>
  </si>
  <si>
    <t>15.013,98</t>
  </si>
  <si>
    <t>CARROCERIA FIXA ABERTA DE MADEIRA PARA TRANSPORTE GERAL DE CARGA SECA DIMENSOES APROXIMADAS 2,5 X 7,00 X 0,50 M (INCLUI MONTAGEM, NAO INCLUI CAMINHAO)</t>
  </si>
  <si>
    <t>16.076,92</t>
  </si>
  <si>
    <t>CARROCERIA FIXA ABERTA DE MADEIRA PARA TRANSPORTE GERAL DE CARGA SECA DIMENSOES APROXIMADAS 2,5 X 7,5 X 0,50 M (INCLUI MONTAGEM, NAO INCLUI CAMINHAO)</t>
  </si>
  <si>
    <t>18.335,66</t>
  </si>
  <si>
    <t>CARVAO ANTRACITO PARA FILTRO, GRAO VARIANDO DE 0,8 ATE 1,1 MM, COEFICIENTE DE UNIFORMIDADE MENOR QUE 1,7 MM</t>
  </si>
  <si>
    <t xml:space="preserve">T     </t>
  </si>
  <si>
    <t>2.138,77</t>
  </si>
  <si>
    <t>CARVAO ANTRACITO PARA FILTRO, GRAO VARIANDO DE 0,8 ATE 1,1 MM, COEFICIENTE DE UNIFORMIDADE MENOR QUE 1,7 MM (DISTRIBUIDOR)</t>
  </si>
  <si>
    <t>CASCALHO DE CAVA</t>
  </si>
  <si>
    <t>37,09</t>
  </si>
  <si>
    <t>CASCALHO DE RIO</t>
  </si>
  <si>
    <t>48,48</t>
  </si>
  <si>
    <t>CASCALHO LAVADO</t>
  </si>
  <si>
    <t>64,96</t>
  </si>
  <si>
    <t>CAVALETE PARA TALHA COM ESTRUTURA EM TUBO METALICO ALTURA MINIMA 3,2 M EQUIPADO COM RODAS DE BORRACHA PARA MOVIMENTACAO DE TUBOS DE CONCRETO NA CENTRAL DE PREMOLDADOS COM CAPACIDADE DE CARGA DE 3 TONELADAS</t>
  </si>
  <si>
    <t>8.560,87</t>
  </si>
  <si>
    <t>CAVALO MECANICO TRACAO 4X2, PESO BRUTO TOTAL COMBINADO 49000 KG, CAPACIDADE MAXIMA DE TRACAO *66000* KG, POTENCIA *360* CV (INCLUI CABINE E CHASSI, NAO INCLUI SEMIRREBOQUE)</t>
  </si>
  <si>
    <t>441.712,51</t>
  </si>
  <si>
    <t>CAVALO MECANICO TRACAO 4X2, PESO BRUTO TOTAL 16000 KG, CAPACIDADE MAXIMA DE TRACAO *36000* KG, DISTANCIA ENTRE EIXOS *3,56* M, POTENCIA *286* CV (INCLUI CABINE E CHASSI, NAO INCLUI SEMIRREBOQUE)</t>
  </si>
  <si>
    <t>378.829,86</t>
  </si>
  <si>
    <t>CAVALO MECANICO TRACAO 4X2, PESO BRUTO TOTAL 16000 KG, CAPACIDADE MAXIMA DE TRACAO *45000* KG, DISTANCIA ENTRE EIXOS *3,56* M, POTENCIA *330* CV (INCLUI CABINE E CHASSI, NAO INCLUI SEMIRREBOQUE)</t>
  </si>
  <si>
    <t>383.431,02</t>
  </si>
  <si>
    <t>CAVALO MECANICO TRACAO 4X2, PESO BRUTO TOTAL 16000 KG, CAPACIDADE MAXIMA DE TRACAO *80000* KG, POTENCIA *380* CV (INCLUI CABINE E CHASSI, NAO INCLUI SEMIRREBOQUE)</t>
  </si>
  <si>
    <t>435.884,39</t>
  </si>
  <si>
    <t>CAVALO MECANICO TRACAO 6X2, PESO BRUTO TOTAL COMBINADO 56000 KG, CAPACIDADE MAXIMA DE TRACAO *66000* KG, POTENCIA *360* CV (INCLUI CABINE E CHASSI, NAO INCLUI SEMIRREBOQUE)</t>
  </si>
  <si>
    <t>534.502,84</t>
  </si>
  <si>
    <t>CAVOUQUEIRO OU OPERADOR DE PERFURATRIZ / ROMPEDOR</t>
  </si>
  <si>
    <t>8,84</t>
  </si>
  <si>
    <t>CAVOUQUEIRO OU OPERADOR DE PERFURATRIZ / ROMPEDOR (MENSALISTA)</t>
  </si>
  <si>
    <t>1.569,43</t>
  </si>
  <si>
    <t>CENTRALIZADOR DE BARRA DE ACO (CHUMBADOR TIPO CARAMBOLA), PARA ACO ATE 20 MM</t>
  </si>
  <si>
    <t>CENTRO DE MEDICAO AGRUPADA, EM POLICARBONATO / PVC, COM 12 MEDIDORES E PROTECAO GERAL (INCLUI BARRAMENTO, DISJUNTORES E ACESSORIOS DE FIXACAO) (PADRAO CONCESSIONARIA LOCAL)</t>
  </si>
  <si>
    <t>4.459,57</t>
  </si>
  <si>
    <t>CENTRO DE MEDICAO AGRUPADA, EM POLICARBONATO / PVC, COM 16 MEDIDORES E PROTECAO GERAL (INCLUI BARRAMENTO, DISJUNTORES E ACESSORIOS DE FIXACAO) (PADRAO CONCESSIONARIA LOCAL)</t>
  </si>
  <si>
    <t>5.946,10</t>
  </si>
  <si>
    <t>CENTRO DE MEDICAO AGRUPADA, EM POLICARBONATO / PVC, COM 4 MEDIDORES E PROTECAO GERAL (INCLUI BARRAMENTO, DISJUNTORES E ACESSORIOS DE FIXACAO) (PADRAO CONCESSIONARIA LOCAL)</t>
  </si>
  <si>
    <t>1.036,27</t>
  </si>
  <si>
    <t>CENTRO DE MEDICAO AGRUPADA, EM POLICARBONATO / PVC, COM 8 MEDIDORES E PROTECAO GERAL (INCLUI BARRAMENTO, DISJUNTORES E ACESSORIOS DE FIXACAO) (PADRAO CONCESSIONARIA LOCAL)</t>
  </si>
  <si>
    <t>2.286,96</t>
  </si>
  <si>
    <t>CERA  LIQUIDA</t>
  </si>
  <si>
    <t>6,51</t>
  </si>
  <si>
    <t>CHAPA ACO INOX AISI 304 NUMERO 4 (E = 6 MM), ACABAMENTO NUMERO 1 (LAMINADO A QUENTE, FOSCO)</t>
  </si>
  <si>
    <t>991,69</t>
  </si>
  <si>
    <t>CHAPA ACO INOX AISI 304 NUMERO 9 (E = 4 MM), ACABAMENTO NUMERO 1 (LAMINADO A QUENTE, FOSCO)</t>
  </si>
  <si>
    <t>661,11</t>
  </si>
  <si>
    <t>CHAPA DE ACO CARBONO GALVANIZADA, PERFURADA (GRADE FUROS) E = 1,5 MM, DIAMETRO DO FURO = 9,52 MM (FUROS ALTERNADOS HORIZ.)</t>
  </si>
  <si>
    <t>25,39</t>
  </si>
  <si>
    <t>CHAPA DE ACO CARBONO LAMINADO A QUENTE, QUALIDADE ESTRUTURAL, BITOLA 3/16", E =4,75 MM (37,29 KG/M2)</t>
  </si>
  <si>
    <t>6,45</t>
  </si>
  <si>
    <t>CHAPA DE ACO FINA A FRIO BITOLA MSG 20, E = 0,90 MM (7,20 KG/M2)</t>
  </si>
  <si>
    <t>7,06</t>
  </si>
  <si>
    <t>CHAPA DE ACO FINA A FRIO BITOLA MSG 24, E = 0,60 MM (4,80 KG/M2)</t>
  </si>
  <si>
    <t>7,52</t>
  </si>
  <si>
    <t>CHAPA DE ACO FINA A FRIO BITOLA MSG 26, E = 0,45 MM (3,60 KG/M2)</t>
  </si>
  <si>
    <t>7,08</t>
  </si>
  <si>
    <t>CHAPA DE ACO FINA A QUENTE BITOLA MSG 13, E = 2,25 MM (18,00 KG/M2)</t>
  </si>
  <si>
    <t>6,56</t>
  </si>
  <si>
    <t>CHAPA DE ACO FINA A QUENTE BITOLA MSG 14, E = 2,00 MM (16,0 KG/M2)</t>
  </si>
  <si>
    <t>CHAPA DE ACO FINA A QUENTE BITOLA MSG 16, E = 1,50 MM (12,00 KG/M2)</t>
  </si>
  <si>
    <t>6,93</t>
  </si>
  <si>
    <t>CHAPA DE ACO FINA A QUENTE BITOLA MSG 18, E = 1,20 MM (9,60 KG/M2)</t>
  </si>
  <si>
    <t>CHAPA DE ACO FINA A QUENTE BITOLA MSG 3/16 ", E = 4,75 MM (38,00 KG/M2)</t>
  </si>
  <si>
    <t>5,84</t>
  </si>
  <si>
    <t>CHAPA DE ACO GALVANIZADA BITOLA GSG 14, E = 1,95 MM (15,60 KG/M2)</t>
  </si>
  <si>
    <t>8,03</t>
  </si>
  <si>
    <t>CHAPA DE ACO GALVANIZADA BITOLA GSG 16, E = 1,55 MM (12,40 KG/M2)</t>
  </si>
  <si>
    <t>8,36</t>
  </si>
  <si>
    <t>CHAPA DE ACO GALVANIZADA BITOLA GSG 18, E = 1,25 MM (10,00 KG/M2)</t>
  </si>
  <si>
    <t>CHAPA DE ACO GALVANIZADA BITOLA GSG 19, E = 1,11 MM (8,88 KG/M2)</t>
  </si>
  <si>
    <t>8,73</t>
  </si>
  <si>
    <t>CHAPA DE ACO GALVANIZADA BITOLA GSG 20, E = 0,95 MM (7,60 KG/M2)</t>
  </si>
  <si>
    <t>7,71</t>
  </si>
  <si>
    <t>62,94</t>
  </si>
  <si>
    <t>CHAPA DE ACO GALVANIZADA BITOLA GSG 22, E = 0,80 MM (6,40 KG/M2)</t>
  </si>
  <si>
    <t>8,35</t>
  </si>
  <si>
    <t>CHAPA DE ACO GALVANIZADA BITOLA GSG 24, E = 0,64 (5,12 KG/M2)</t>
  </si>
  <si>
    <t>8,40</t>
  </si>
  <si>
    <t>CHAPA DE ACO GALVANIZADA BITOLA GSG 24, E = 0,65 MM (5,20 KG/M2)</t>
  </si>
  <si>
    <t>43,92</t>
  </si>
  <si>
    <t>CHAPA DE ACO GALVANIZADA BITOLA GSG 26, E = 0,50 MM (4,00 KG/M2)</t>
  </si>
  <si>
    <t>8,76</t>
  </si>
  <si>
    <t>CHAPA DE ACO GALVANIZADA BITOLA GSG 30, E = 0,35 MM (2,80 KG/M2)</t>
  </si>
  <si>
    <t>10,52</t>
  </si>
  <si>
    <t>CHAPA DE ACO GROSSA, ASTM A36, E = 1 " (25,40 MM) 199,18 KG/M2</t>
  </si>
  <si>
    <t>1.679,32</t>
  </si>
  <si>
    <t>CHAPA DE ACO GROSSA, ASTM A36, E = 1/2 " (12,70 MM) 99,59 KG/M2</t>
  </si>
  <si>
    <t>6,36</t>
  </si>
  <si>
    <t>CHAPA DE ACO GROSSA, ASTM A36, E = 1/4 " (6,35 MM) 49,79 KG/M2</t>
  </si>
  <si>
    <t>6,31</t>
  </si>
  <si>
    <t>CHAPA DE ACO GROSSA, ASTM A36, E = 3/4 " (19,05 MM) 149,39 KG/M2</t>
  </si>
  <si>
    <t>CHAPA DE ACO GROSSA, ASTM A36, E = 3/8 " (9,53 MM) 74,69 KG/M2</t>
  </si>
  <si>
    <t>CHAPA DE ACO GROSSA, ASTM A36, E = 5/8 " (15,88 MM) 124,49 KG/M2</t>
  </si>
  <si>
    <t>7,17</t>
  </si>
  <si>
    <t>CHAPA DE ACO GROSSA, ASTM A36, E = 7/8 " (22,23 MM) 174,28 KG/M2</t>
  </si>
  <si>
    <t>7,41</t>
  </si>
  <si>
    <t>CHAPA DE ACO GROSSA, SAE 1020, BITOLA 1/4", E = 6,35 MM (49,85 KG/M2)</t>
  </si>
  <si>
    <t>6,34</t>
  </si>
  <si>
    <t>CHAPA DE ACO XADREZ PARA PISOS, E = 1/4 " (6,30 MM) 54,53 KG/M2</t>
  </si>
  <si>
    <t>CHAPA DE GESSO ACARTONADO, RESISTENTE A UMIDADE (RU), COR VERDE, E = 12,5 MM, 1200 X 1800 MM (L X C)</t>
  </si>
  <si>
    <t>30,02</t>
  </si>
  <si>
    <t>CHAPA DE GESSO ACARTONADO, RESISTENTE A UMIDADE (RU), COR VERDE, E = 12,5 MM, 1200 X 2400 MM (L X C)</t>
  </si>
  <si>
    <t>31,48</t>
  </si>
  <si>
    <t>CHAPA DE GESSO ACARTONADO, RESISTENTE AO FOGO (RF), COR ROSA, E = 12,5 MM, 1200 X 1800 MM (L X C)</t>
  </si>
  <si>
    <t>28,19</t>
  </si>
  <si>
    <t>CHAPA DE GESSO ACARTONADO, RESISTENTE AO FOGO (RF), COR ROSA, E = 12,5 MM, 1200 X 2400 MM (L X C)</t>
  </si>
  <si>
    <t>29,88</t>
  </si>
  <si>
    <t>CHAPA DE GESSO ACARTONADO, STANDARD (ST), COR BRANCA, E = 12,5 MM, 1200 X 1800 MM (L X C)</t>
  </si>
  <si>
    <t>21,23</t>
  </si>
  <si>
    <t>CHAPA DE GESSO ACARTONADO, STANDARD (ST), COR BRANCA, E = 12,5 MM, 1200 X 2400 MM (L X C)</t>
  </si>
  <si>
    <t>21,03</t>
  </si>
  <si>
    <t>CHAPA DE LAMINADO MELAMINICO, LISO BRILHANTE, DE *1,25 X 3,08* M, E = 0,8 MM</t>
  </si>
  <si>
    <t>25,71</t>
  </si>
  <si>
    <t>CHAPA DE LAMINADO MELAMINICO, LISO FOSCO, DE *1,25 X 3,08* M, E = 0,8 MM</t>
  </si>
  <si>
    <t>CHAPA DE LAMINADO MELAMINICO, TEXTURIZADO, DE *1,25 X 3,08* M, E = 0,8 MM</t>
  </si>
  <si>
    <t>28,63</t>
  </si>
  <si>
    <t>CHAPA DE MADEIRA COMPENSADA DE PINUS, VIROLA OU EQUIVALENTE, DE *2,2 X 1,6* M, E = 10 MM</t>
  </si>
  <si>
    <t>22,07</t>
  </si>
  <si>
    <t>CHAPA DE MADEIRA COMPENSADA DE PINUS, VIROLA OU EQUIVALENTE, DE *2,2 X 1,6* M, E = 12 MM</t>
  </si>
  <si>
    <t>92,03</t>
  </si>
  <si>
    <t>CHAPA DE MADEIRA COMPENSADA DE PINUS, VIROLA OU EQUIVALENTE, DE *2,2 X 1,6* M, E = 15 MM</t>
  </si>
  <si>
    <t>30,72</t>
  </si>
  <si>
    <t>CHAPA DE MADEIRA COMPENSADA DE PINUS, VIROLA OU EQUIVALENTE, DE *2,2 X 1,6* M, E = 20 MM</t>
  </si>
  <si>
    <t>39,31</t>
  </si>
  <si>
    <t>CHAPA DE MADEIRA COMPENSADA DE PINUS, VIROLA OU EQUIVALENTE, DE *2,2 X 1,6* M, E = 25 MM</t>
  </si>
  <si>
    <t>46,48</t>
  </si>
  <si>
    <t>CHAPA DE MADEIRA COMPENSADA DE PINUS, VIROLA OU EQUIVALENTE, DE *2,2 X 1,6* M, E = 6 MM</t>
  </si>
  <si>
    <t>15,63</t>
  </si>
  <si>
    <t>CHAPA DE MADEIRA COMPENSADA DE PINUS, VIROLA OU EQUIVALENTE, DE *2,2 X 1,6* M, E = 8 MM</t>
  </si>
  <si>
    <t>19,80</t>
  </si>
  <si>
    <t>CHAPA DE MADEIRA COMPENSADA NAVAL (COM COLA FENOLICA), E = 10 MM, DE *1,60 X 2,20* M</t>
  </si>
  <si>
    <t>30,96</t>
  </si>
  <si>
    <t>CHAPA DE MADEIRA COMPENSADA NAVAL (COM COLA FENOLICA), E = 12 MM, DE *1,60 X 2,20* M</t>
  </si>
  <si>
    <t>37,74</t>
  </si>
  <si>
    <t>CHAPA DE MADEIRA COMPENSADA NAVAL (COM COLA FENOLICA), E = 15 MM, DE *1,60 X 2,20* M</t>
  </si>
  <si>
    <t>40,82</t>
  </si>
  <si>
    <t>CHAPA DE MADEIRA COMPENSADA NAVAL (COM COLA FENOLICA), E = 18 MM, DE *1,60 X 2,20* M</t>
  </si>
  <si>
    <t>51,97</t>
  </si>
  <si>
    <t>CHAPA DE MADEIRA COMPENSADA NAVAL (COM COLA FENOLICA), E = 20 MM, DE *1,60 X 2,20* M</t>
  </si>
  <si>
    <t>57,95</t>
  </si>
  <si>
    <t>CHAPA DE MADEIRA COMPENSADA NAVAL (COM COLA FENOLICA), E = 25 MM, DE *1,60 X 2,20* M</t>
  </si>
  <si>
    <t>66,04</t>
  </si>
  <si>
    <t>CHAPA DE MADEIRA COMPENSADA NAVAL (COM COLA FENOLICA), E = 4 MM, DE *1,60 X 2,20* M</t>
  </si>
  <si>
    <t>17,01</t>
  </si>
  <si>
    <t>CHAPA DE MADEIRA COMPENSADA NAVAL (COM COLA FENOLICA), E = 6 MM, DE *1,60 X 2,20* M</t>
  </si>
  <si>
    <t>21,01</t>
  </si>
  <si>
    <t>CHAPA DE MADEIRA COMPENSADA PLASTIFICADA PARA FORMA DE CONCRETO, DE 2,20 x 1,10 M, E = 10 MM</t>
  </si>
  <si>
    <t>22,48</t>
  </si>
  <si>
    <t>CHAPA DE MADEIRA COMPENSADA PLASTIFICADA PARA FORMA DE CONCRETO, DE 2,20 x 1,10 M, E = 18 MM</t>
  </si>
  <si>
    <t>36,42</t>
  </si>
  <si>
    <t>CHAPA DE MADEIRA COMPENSADA PLASTIFICADA PARA FORMA DE CONCRETO, DE 2,20 x 1,10 M, E = 6 MM</t>
  </si>
  <si>
    <t>39,17</t>
  </si>
  <si>
    <t>CHAPA DE MADEIRA COMPENSADA PLASTIFICADA PARA FORMA DE CONCRETO, DE 2,20 X 1,10 m, E = 14 MM</t>
  </si>
  <si>
    <t>69,23</t>
  </si>
  <si>
    <t>CHAPA DE MADEIRA COMPENSADA PLASTIFICADA PARA FORMA DE CONCRETO, DE 2,20 X 1,10 M, E = 12 MM</t>
  </si>
  <si>
    <t>26,86</t>
  </si>
  <si>
    <t>CHAPA DE MADEIRA COMPENSADA PLASTIFICADA PARA FORMA DE CONCRETO, DE 2,20 X 1,10 M, E = 20 MM</t>
  </si>
  <si>
    <t>98,74</t>
  </si>
  <si>
    <t>CHAPA DE MADEIRA COMPENSADA RESINADA PARA FORMA DE CONCRETO, DE *2,2 X 1,1* M, E = 10 MM</t>
  </si>
  <si>
    <t>34,50</t>
  </si>
  <si>
    <t>CHAPA DE MADEIRA COMPENSADA RESINADA PARA FORMA DE CONCRETO, DE *2,2 X 1,1* M, E = 12 MM</t>
  </si>
  <si>
    <t>43,95</t>
  </si>
  <si>
    <t>CHAPA DE MADEIRA COMPENSADA RESINADA PARA FORMA DE CONCRETO, DE *2,2 X 1,1* M, E = 14 MM</t>
  </si>
  <si>
    <t>20,22</t>
  </si>
  <si>
    <t>CHAPA DE MADEIRA COMPENSADA RESINADA PARA FORMA DE CONCRETO, DE *2,2 X 1,1* M, E = 17 MM</t>
  </si>
  <si>
    <t>23,43</t>
  </si>
  <si>
    <t>CHAPA DE MADEIRA COMPENSADA RESINADA PARA FORMA DE CONCRETO, DE *2,2 X 1,1* M, E = 20 MM</t>
  </si>
  <si>
    <t>67,89</t>
  </si>
  <si>
    <t>CHAPA DE MADEIRA COMPENSADA RESINADA PARA FORMA DE CONCRETO, DE *2,2 X 1,1* M, E = 6 MM</t>
  </si>
  <si>
    <t>21,88</t>
  </si>
  <si>
    <t>CHAPA DE MDF BRANCO LISO 1 FACE, E = 12 MM, DE *2,75 X 1,85* M</t>
  </si>
  <si>
    <t>27,04</t>
  </si>
  <si>
    <t>CHAPA DE MDF BRANCO LISO 1 FACE, E = 15 MM, DE *2,75 X 1,85* M</t>
  </si>
  <si>
    <t>29,95</t>
  </si>
  <si>
    <t>CHAPA DE MDF BRANCO LISO 1 FACE, E = 18 MM, DE *2,75 X 1,85* M</t>
  </si>
  <si>
    <t>CHAPA DE MDF BRANCO LISO 1 FACE, E = 25 MM, DE *2,75 X 1,85* M</t>
  </si>
  <si>
    <t>54,59</t>
  </si>
  <si>
    <t>CHAPA DE MDF BRANCO LISO 1 FACE, E = 6 MM, DE *2,75 X 1,85* M</t>
  </si>
  <si>
    <t>19,77</t>
  </si>
  <si>
    <t>CHAPA DE MDF BRANCO LISO 1 FACE, E = 9 MM, DE *2,75 X 1,85* M</t>
  </si>
  <si>
    <t>25,83</t>
  </si>
  <si>
    <t>CHAPA DE MDF BRANCO LISO 2 FACES, E = 12 MM, DE *2,75 X 1,85* M</t>
  </si>
  <si>
    <t>28,42</t>
  </si>
  <si>
    <t>CHAPA DE MDF BRANCO LISO 2 FACES, E = 15 MM, DE *2,75 X 1,85* M</t>
  </si>
  <si>
    <t>31,02</t>
  </si>
  <si>
    <t>CHAPA DE MDF BRANCO LISO 2 FACES, E = 18 MM, DE *2,75 X 1,85* M</t>
  </si>
  <si>
    <t>38,50</t>
  </si>
  <si>
    <t>CHAPA DE MDF BRANCO LISO 2 FACES, E = 25 MM, DE *2,75 X 1,85* M</t>
  </si>
  <si>
    <t>58,16</t>
  </si>
  <si>
    <t>CHAPA DE MDF BRANCO LISO 2 FACES, E = 6 MM, DE *2,75 X 1,85* M</t>
  </si>
  <si>
    <t>21,32</t>
  </si>
  <si>
    <t>CHAPA DE MDF BRANCO LISO 2 FACES, E = 9 MM, DE *2,75 X 1,85* M</t>
  </si>
  <si>
    <t>26,08</t>
  </si>
  <si>
    <t>CHAPA DE MDF CRU, E = 12 MM, DE *2,75 X 1,85* M</t>
  </si>
  <si>
    <t>21,77</t>
  </si>
  <si>
    <t>CHAPA DE MDF CRU, E = 15 MM, DE *2,75 X 1,85* M</t>
  </si>
  <si>
    <t>22,95</t>
  </si>
  <si>
    <t>CHAPA DE MDF CRU, E = 18 MM, DE *2,75 X 1,85* M</t>
  </si>
  <si>
    <t>28,01</t>
  </si>
  <si>
    <t>CHAPA DE MDF CRU, E = 20 MM, DE *2,75 X 1,85* M</t>
  </si>
  <si>
    <t>37,24</t>
  </si>
  <si>
    <t>CHAPA DE MDF CRU, E = 25 MM, DE *2,75 X 1,85* M</t>
  </si>
  <si>
    <t>45,40</t>
  </si>
  <si>
    <t>CHAPA DE MDF CRU, E = 6 MM, DE *2,75 X 1,85* M</t>
  </si>
  <si>
    <t>13,07</t>
  </si>
  <si>
    <t>CHAPA DE MDF CRU, E = 9 MM, DE *2,75 X 1,85* M</t>
  </si>
  <si>
    <t>17,57</t>
  </si>
  <si>
    <t>CHAPA EM ACO GALVANIZADO PARA STEEL DECK, COM NERVURAS TRAPEZOIDAIS, LARGURA UTIL DE 915 MM E ESPESSURA DE 0,80 MM</t>
  </si>
  <si>
    <t>60,74</t>
  </si>
  <si>
    <t>CHAPA EM ACO GALVANIZADO PARA STEEL DECK, COM NERVURAS TRAPEZOIDAIS, LARGURA UTIL DE 915 MM E ESPESSURA DE 0,95 MM</t>
  </si>
  <si>
    <t>70,93</t>
  </si>
  <si>
    <t>CHAPA EM ACO GALVANIZADO PARA STEEL DECK, COM NERVURAS TRAPEZOIDAIS, LARGURA UTIL DE 915 MM E ESPESSURA DE 1,25 MM</t>
  </si>
  <si>
    <t>91,98</t>
  </si>
  <si>
    <t>CHAPA PARA EMENDA DE VIGA, EM ACO GROSSO, QUALIDADE ESTRUTURAL, BITOLA 3/16 ", E= 4,75 MM, 4 FUROS, LARGURA 45 MM, COMPRIMENTO 500 MM</t>
  </si>
  <si>
    <t>70,82</t>
  </si>
  <si>
    <t>CHAPA/BOBINA LISA EM ALUMINIO, ESPESSURA DE 0,50 MM, LARGURA DE 300 MM (LIGA 1.200 - H14)</t>
  </si>
  <si>
    <t>24,80</t>
  </si>
  <si>
    <t>CHAPA/BOBINA LISA EM ALUMINIO, ESPESSURA DE 0,80 MM, LARGURA DE 1.000 MM (LIGA 1.200 - H14)</t>
  </si>
  <si>
    <t>207,27</t>
  </si>
  <si>
    <t>CHAPA/BOBINA LISA EM ALUMINIO, ESPESSURA DE 0,80 MM, LARGURA DE 500 MM (LIGA 1.200 - H14)</t>
  </si>
  <si>
    <t>70,32</t>
  </si>
  <si>
    <t>CHAPA/BOBINA LISA EM ALUMINIO, ESPESSURA DE 0,80 MM, LARGURA DE 600 MM (LIGA 1.200 - H14)</t>
  </si>
  <si>
    <t>91,01</t>
  </si>
  <si>
    <t>CHAPA/BOBINA LISA EM ALUMINIO, ESPESSURA DE 3,00 MM, LARGURA DE 1.000 MM (LIGA 1.200 - H14)</t>
  </si>
  <si>
    <t>515,43</t>
  </si>
  <si>
    <t>CHAPA/BOBINA LISA EM ALUMINIO, ESPESSURA DE 4,00 MM, LARGURA DE 1.000 MM (LIGA 1.200 - H14)</t>
  </si>
  <si>
    <t>CHAPA/BOBINA LISA EM ALUMINIO, ESPESSURA DE 5,00 MM, LARGURA DE 1.060 MM (LIGA 1.200 - H14)</t>
  </si>
  <si>
    <t>954,31</t>
  </si>
  <si>
    <t>CHAVE BLINDADA TRIPOLAR PARA MOTORES, DO TIPO FACA, COM PORTA FUSIVEL DO TIPO CARTUCHO, CORRENTE NOMINAL DE 100 A, TENSAO NOMINAL DE 250 V</t>
  </si>
  <si>
    <t>635,83</t>
  </si>
  <si>
    <t>CHAVE BLINDADA TRIPOLAR PARA MOTORES, DO TIPO FACA, COM PORTA FUSIVEL DO TIPO CARTUCHO, CORRENTE NOMINAL DE 30 A, TENSAO NOMINAL DE 250 V</t>
  </si>
  <si>
    <t>215,02</t>
  </si>
  <si>
    <t>CHAVE BLINDADA TRIPOLAR PARA MOTORES, DO TIPO FACA, COM PORTA FUSIVEL DO TIPO CARTUCHO, CORRENTE NOMINAL DE 60 A, TENSAO NOMINAL DE 250 V</t>
  </si>
  <si>
    <t>337,93</t>
  </si>
  <si>
    <t>CHAVE DE PARTIDA DIRETA TRIFASICA, COM CAIXA TERMOPLASTICA, COM FUSIVEL DE 25 A, PARA MOTOR COM POTENCIA DE 7,5 CV E TENSAO DE 380 V</t>
  </si>
  <si>
    <t>504,70</t>
  </si>
  <si>
    <t>CHAVE DE PARTIDA DIRETA TRIFASICA, COM CAIXA TERMOPLASTICA, COM FUSIVEL DE 35 A, PARA MOTOR COM POTENCIA DE 5 CV E TENSAO DE 220 V</t>
  </si>
  <si>
    <t>281,78</t>
  </si>
  <si>
    <t>CHAVE DE PARTIDA DIRETA TRIFASICA, COM CAIXA TERMOPLASTICA, COM FUSIVEL DE 63 A, PARA MOTOR COM POTENCIA DE 10 CV E TENSAO DE 220 V</t>
  </si>
  <si>
    <t>444,51</t>
  </si>
  <si>
    <t>CHAVE DUPLA PARA CONEXOES TIPO STORZ, ENGATE RAPIDO 1 1/2" X 2 1/2", EM LATAO, PARA INSTALACAO PREDIAL COMBATE A INCENDIO</t>
  </si>
  <si>
    <t>9,71</t>
  </si>
  <si>
    <t>CHAVE FUSIVEL PARA REDES DE DISTRIBUICAO, TENSAO DE 15,0 KV, CORRENTE NOMINAL DO PORTA FUSIVEL DE 100 A, CAPACIDADE DE INTERRUPCAO SIMETRICA DE 7,10 KA, CAPACIDADE DE INTERRUPCAO ASSIMETRICA 10,00 KA</t>
  </si>
  <si>
    <t>302,85</t>
  </si>
  <si>
    <t>CHAVE SECCIONADORA-FUSIVEL BLINDADA TRIPOLAR, ABERTURA COM CARGA, PARA FUSIVEL NH00, CORRENTE NOMINAL DE 160 A, TENSAO DE 500 V</t>
  </si>
  <si>
    <t>328,51</t>
  </si>
  <si>
    <t>CHAVE SECCIONADORA-FUSIVEL BLINDADA TRIPOLAR, ABERTURA COM CARGA, PARA FUSIVEL NH01, CORRENTE NOMINAL DE 250 A, TENSAO DE 500 V</t>
  </si>
  <si>
    <t>455,39</t>
  </si>
  <si>
    <t>CHUMBADOR DE ACO TIPO PARABOLT, * 5/8" X 200* MM,  COM PORCA E ARRUELA</t>
  </si>
  <si>
    <t>CHUMBADOR DE ACO, DIAMETRO 1/2", COMPRIMENTO 75 MM</t>
  </si>
  <si>
    <t>CHUMBADOR DE ACO, DIAMETRO 5/8", COMPRIMENTO 6", COM PORCA</t>
  </si>
  <si>
    <t>16,29</t>
  </si>
  <si>
    <t>CHUMBADOR DE ACO, 1" X 600 MM, PARA POSTES DE ACO COM BASE, INCLUSO PORCA E ARRUELA</t>
  </si>
  <si>
    <t>181,27</t>
  </si>
  <si>
    <t>CHUMBADOR, DIAMETRO 1/4" COM PARAFUSO 1/4" X 40 MM</t>
  </si>
  <si>
    <t>0,83</t>
  </si>
  <si>
    <t>CHUVEIRO COMUM EM PLASTICO BRANCO, COM CANO, 3 TEMPERATURAS, 5500 W (110/220 V)</t>
  </si>
  <si>
    <t>58,90</t>
  </si>
  <si>
    <t>CHUVEIRO COMUM EM PLASTICO CROMADO, COM CANO, 4 TEMPERATURAS (110/220 V)</t>
  </si>
  <si>
    <t>190,52</t>
  </si>
  <si>
    <t>CHUVEIRO PLASTICO BRANCO SIMPLES 5 '' PARA ACOPLAR EM HASTE 1/2 ", AGUA FRIA</t>
  </si>
  <si>
    <t>CIMENTO ASFALTICO DE PETROLEO A GRANEL (CAP) 30/45 (COLETADO CAIXA NA ANP ACRESCIDO DE ICMS)</t>
  </si>
  <si>
    <t>3,51</t>
  </si>
  <si>
    <t>CIMENTO ASFALTICO DE PETROLEO A GRANEL (CAP) 50/70 (COLETADO CAIXA NA ANP ACRESCIDO DE ICMS)</t>
  </si>
  <si>
    <t>3.709,65</t>
  </si>
  <si>
    <t>CIMENTO BRANCO</t>
  </si>
  <si>
    <t>2,92</t>
  </si>
  <si>
    <t>CIMENTO IMPERMEABILIZANTE DE PEGA ULTRARRAPIDA PARA TAMPONAMENTOS</t>
  </si>
  <si>
    <t>CIMENTO PORTLAND COMPOSTO CP II-32</t>
  </si>
  <si>
    <t>CIMENTO PORTLAND COMPOSTO CP II-32 (SACO DE 50 KG)</t>
  </si>
  <si>
    <t xml:space="preserve">50KG  </t>
  </si>
  <si>
    <t>24,90</t>
  </si>
  <si>
    <t>CIMENTO PORTLAND DE ALTO FORNO (AF) CP III-32</t>
  </si>
  <si>
    <t>0,42</t>
  </si>
  <si>
    <t>CIMENTO PORTLAND ESTRUTURAL BRANCO CPB-32</t>
  </si>
  <si>
    <t>1,67</t>
  </si>
  <si>
    <t>CIMENTO PORTLAND POZOLANICO CP IV- 32</t>
  </si>
  <si>
    <t>23,99</t>
  </si>
  <si>
    <t>CIMENTO PORTLAND POZOLANICO CP IV-32</t>
  </si>
  <si>
    <t>CINTA CIRCULAR EM ACO GALVANIZADO DE 150 MM DE DIAMETRO PARA FIXACAO DE CAIXA MEDICAO, INCLUI PARAFUSOS E PORCAS</t>
  </si>
  <si>
    <t>21,73</t>
  </si>
  <si>
    <t>CINTA CIRCULAR EM ACO GALVANIZADO DE 210 MM DE DIAMETRO PARA INSTALACAO DE TRANSFORMADOR EM POSTE DE CONCRETO</t>
  </si>
  <si>
    <t>25,89</t>
  </si>
  <si>
    <t>CINTURAO DE SEGURANCA TIPO PARAQUEDISTA, FIVELA EM ACO, AJUSTE NO SUSPENSARIO, CINTURA E PERNAS</t>
  </si>
  <si>
    <t>COBRE ELETROLITICO EM BARRA OU CHAPA</t>
  </si>
  <si>
    <t>72,55</t>
  </si>
  <si>
    <t>COLA A BASE DE RESINA SINTETICA PARA CHAPA DE LAMINADO MELAMINICO</t>
  </si>
  <si>
    <t>25,77</t>
  </si>
  <si>
    <t>COLA BRANCA BASE PVA</t>
  </si>
  <si>
    <t>8,91</t>
  </si>
  <si>
    <t>COLAR DE TOMADA EM POLIPROPILENO, PP, COM PARAFUSOS, PARA PEAD, 63 X 1/2" - LIGACAO PREDIAL DE AGUA</t>
  </si>
  <si>
    <t>12,73</t>
  </si>
  <si>
    <t>COLAR DE TOMADA EM POLIPROPILENO, PP, COM PARAFUSOS, PARA PEAD, 63 X 3/4" - LIGACAO PREDIAL DE AGUA</t>
  </si>
  <si>
    <t>13,08</t>
  </si>
  <si>
    <t>COLAR TOMADA PVC, COM TRAVAS, SAIDA COM ROSCA, DE 110 MM X 1/2" OU 110 MM X 3/4", PARA LIGACAO PREDIAL DE AGUA</t>
  </si>
  <si>
    <t>13,58</t>
  </si>
  <si>
    <t>COLAR TOMADA PVC, COM TRAVAS, SAIDA COM ROSCA, DE 32 MM X 1/2" OU 32 MM X 3/4", PARA LIGACAO PREDIAL DE AGUA</t>
  </si>
  <si>
    <t>COLAR TOMADA PVC, COM TRAVAS, SAIDA COM ROSCA, DE 40 MM X 1/2" OU 40 MM X 3/4", PARA LIGACAO PREDIAL DE AGUA</t>
  </si>
  <si>
    <t>6,04</t>
  </si>
  <si>
    <t>COLAR TOMADA PVC, COM TRAVAS, SAIDA COM ROSCA, DE 50 MM X 1/2" OU 50 MM X 3/4", PARA LIGACAO PREDIAL DE AGUA</t>
  </si>
  <si>
    <t>7,30</t>
  </si>
  <si>
    <t>COLAR TOMADA PVC, COM TRAVAS, SAIDA COM ROSCA, DE 60 MM X 1/2" OU 60 MM X 3/4", PARA LIGACAO PREDIAL DE AGUA</t>
  </si>
  <si>
    <t>COLAR TOMADA PVC, COM TRAVAS, SAIDA COM ROSCA, DE 75 MM X 1/2" OU 75 MM X 3/4", PARA LIGACAO PREDIAL DE AGUA</t>
  </si>
  <si>
    <t>10,55</t>
  </si>
  <si>
    <t>COLAR TOMADA PVC, COM TRAVAS, SAIDA COM ROSCA, DE 85 MM X 1/2" OU 85 MM X 3/4", PARA LIGACAO PREDIAL DE AGUA</t>
  </si>
  <si>
    <t>8,94</t>
  </si>
  <si>
    <t>COLAR TOMADA PVC, COM TRAVAS, SAIDA ROSCAVEL COM BUCHA DE LATAO, DE 110 MM X 1/2" OU 110 MM X 3/4", PARA LIGACAO PREDIAL DE AGUA</t>
  </si>
  <si>
    <t>16,27</t>
  </si>
  <si>
    <t>COLAR TOMADA PVC, COM TRAVAS, SAIDA ROSCAVEL COM BUCHA DE LATAO, DE 60 MM X 1/2" OU 60 MM X 3/4", PARA LIGACAO PREDIAL DE AGUA</t>
  </si>
  <si>
    <t>10,79</t>
  </si>
  <si>
    <t>COLAR TOMADA PVC, COM TRAVAS, SAIDA ROSCAVEL COM BUCHA DE LATAO, DE 75 MM X 1/2" OU 75 MM X 3/4", PARA LIGACAO PREDIAL DE AGUA</t>
  </si>
  <si>
    <t>13,45</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</si>
  <si>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</si>
  <si>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</si>
  <si>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9.650,00</t>
  </si>
  <si>
    <t>COMPACTADOR DE SOLO TIPO PLACA VIBRATORIA REVERSIVEL, A GASOLINA, 4 TEMPOS, PESO DE 125 A 150 KG, FORCA CENTRIFUGA DE 2500 A 2800 KGF, LARG. TRABALHO DE 400 A 450 MM, FREQ VIBRACAO DE 4300 A 4500 RPM, VELOC. TRABALHO DE 15 A 20 M/MIN, POT. DE 5,5 A 6,0 HP</t>
  </si>
  <si>
    <t>8.101,10</t>
  </si>
  <si>
    <t>COMPACTADOR DE SOLO TIPO PLACA VIBRATORIA REVERSIVEL, A GASOLINA, 4 TEMPOS, PESO DE 150 A 175 KG, FORCA CENTRIFUGA DE 2800 A 3100 KGF, LARG. TRABALHO DE 450 A 520 MM, FREQ VIBRACAO DE 4000 A 4300 RPM, VELOC. TRABALHO DE 15 A 20 M/MIN, POT. DE 6,0 A 7,0 HP</t>
  </si>
  <si>
    <t>6.992,75</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</si>
  <si>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</si>
  <si>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5.405,66</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</si>
  <si>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</si>
  <si>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95.579,53</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</si>
  <si>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</si>
  <si>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12.583,68</t>
  </si>
  <si>
    <t>COMPACTADOR DE SOLOS DE PERCURSAO (SOQUETE) COM MOTOR A GASOLINA 4 TEMPOS DE 4 HP (4 CV)</t>
  </si>
  <si>
    <t>11.957,60</t>
  </si>
  <si>
    <t>COMPRESSOR DE AR ESTACIONARIO, VAZAO 620 PCM, PRESSAO EFETIVA DE TRABALHO 109 PSI, MOTOR ELETRICO, POTENCIA 127 CV</t>
  </si>
  <si>
    <t>86.280,46</t>
  </si>
  <si>
    <t>COMPRESSOR DE AR REBOCAVEL VAZAO 400 PCM, PRESSAO EFETIVA DE TRABALHO 102 PSI, MOTOR DIESEL, POTENCIA 110 CV</t>
  </si>
  <si>
    <t>69.528,30</t>
  </si>
  <si>
    <t>COMPRESSOR DE AR REBOCAVEL VAZAO 748 PCM, PRESSAO EFETIVA DE TRABALHO 102 PSI, MOTOR DIESEL, POTENCIA 210 CV</t>
  </si>
  <si>
    <t>148.850,72</t>
  </si>
  <si>
    <t>COMPRESSOR DE AR REBOCAVEL VAZAO 860 PCM, PRESSAO EFETIVA DE TRABALHO 102 PSI, MOTOR DIESEL, POTENCIA 250 CV</t>
  </si>
  <si>
    <t>161.682,54</t>
  </si>
  <si>
    <t>COMPRESSOR DE AR REBOCAVEL, VAZAO *89* PCM, PRESSAO EFETIVA DE TRABALHO *102* PSI, MOTOR DIESEL, POTENCIA *20* CV</t>
  </si>
  <si>
    <t>58.463,00</t>
  </si>
  <si>
    <t>COMPRESSOR DE AR REBOCAVEL, VAZAO 152 PCM, PRESSAO EFETIVA DE TRABALHO 102 PSI, MOTOR DIESEL, POTENCIA 31,5 KW</t>
  </si>
  <si>
    <t>37.643,84</t>
  </si>
  <si>
    <t>COMPRESSOR DE AR REBOCAVEL, VAZAO 189 PCM, PRESSAO EFETIVA DE TRABALHO 102 PSI, MOTOR DIESEL, POTENCIA 63 CV</t>
  </si>
  <si>
    <t>43.779,34</t>
  </si>
  <si>
    <t>COMPRESSOR DE AR REBOCAVEL, VAZAO 250 PCM, PRESSAO EFETIVA DE TRABALHO 102 PSI, MOTOR DIESEL, POTENCIA 81 CV</t>
  </si>
  <si>
    <t>58.630,76</t>
  </si>
  <si>
    <t>COMPRESSOR DE AR, VAZAO DE 10 PCM, RESERVATORIO 100 L, PRESSAO DE TRABALHO ENTRE 6,9 E 9,7 BAR,  POTENCIA 2 HP, TENSAO 110/220 V (COLETADO CAIXA)</t>
  </si>
  <si>
    <t>2.166,49</t>
  </si>
  <si>
    <t>CONCERTINA CLIPADA (DUPLA) EM ACO GALVANIZADO DE ALTA RESISTENCIA, COM ESPIRAL DE 300 MM, D = 2,76 MM</t>
  </si>
  <si>
    <t>11,83</t>
  </si>
  <si>
    <t>CONCERTINA SIMPLES EM ACO GALVANIZADO DE ALTA RESISTENCIA, COM ESPIRAL DE 300 MM, D = 2,76 MM</t>
  </si>
  <si>
    <t>CONCRETO AUTOADENSAVEL (CAA) CLASSE DE RESISTENCIA C15, ESPALHAMENTO SF2, INCLUI SERVICO DE BOMBEAMENTO (NBR 15823)</t>
  </si>
  <si>
    <t>373,26</t>
  </si>
  <si>
    <t>CONCRETO AUTOADENSAVEL (CAA) CLASSE DE RESISTENCIA C20, ESPALHAMENTO SF2, INCLUI SERVICO DE BOMBEAMENTO (NBR 15823)</t>
  </si>
  <si>
    <t>387,08</t>
  </si>
  <si>
    <t>CONCRETO AUTOADENSAVEL (CAA) CLASSE DE RESISTENCIA C25, ESPALHAMENTO SF2, INCLUI SERVICO DE BOMBEAMENTO (NBR 15823)</t>
  </si>
  <si>
    <t>400,91</t>
  </si>
  <si>
    <t>CONCRETO AUTOADENSAVEL (CAA) CLASSE DE RESISTENCIA C30, ESPALHAMENTO SF2, INCLUI SERVICO DE BOMBEAMENTO (NBR 15823)</t>
  </si>
  <si>
    <t>409,02</t>
  </si>
  <si>
    <t>CONCRETO BETUMINOSO USINADO A QUENTE (CBUQ) PARA PAVIMENTACAO ASFALTICA, PADRAO DNIT, FAIXA C, COM CAP 30/45 - AQUISICAO POSTO USINA</t>
  </si>
  <si>
    <t>302,55</t>
  </si>
  <si>
    <t>CONCRETO BETUMINOSO USINADO A QUENTE (CBUQ) PARA PAVIMENTACAO ASFALTICA, PADRAO DNIT, FAIXA C, COM CAP 50/70 - AQUISICAO POSTO USINA</t>
  </si>
  <si>
    <t>326,52</t>
  </si>
  <si>
    <t>CONCRETO BETUMINOSO USINADO A QUENTE (CBUQ) PARA PAVIMENTACAO ASFALTICA, PADRAO DNIT, PARA BINDER, COM CAP 50/70 - AQUISICAO POSTO USINA</t>
  </si>
  <si>
    <t>316,33</t>
  </si>
  <si>
    <t>CONCRETO USINADO BOMBEAVEL, CLASSE DE RESISTENCIA C20, COM BRITA 0 E 1, SLUMP = 100 +/- 20 MM, EXCLUI SERVICO DE BOMBEAMENTO (NBR 8953)</t>
  </si>
  <si>
    <t>338,70</t>
  </si>
  <si>
    <t>CONCRETO USINADO BOMBEAVEL, CLASSE DE RESISTENCIA C20, COM BRITA 0 E 1, SLUMP = 100 +/- 20 MM, INCLUI SERVICO DE BOMBEAMENTO (NBR 8953)</t>
  </si>
  <si>
    <t>394,00</t>
  </si>
  <si>
    <t>CONCRETO USINADO BOMBEAVEL, CLASSE DE RESISTENCIA C20, COM BRITA 0 E 1, SLUMP = 130 +/- 20 MM, EXCLUI SERVICO DE BOMBEAMENTO (NBR 8953)</t>
  </si>
  <si>
    <t>415,85</t>
  </si>
  <si>
    <t>CONCRETO USINADO BOMBEAVEL, CLASSE DE RESISTENCIA C20, COM BRITA 0 E 1, SLUMP = 190 +/- 20 MM, INCLUI SERVICO DE BOMBEAMENTO (NBR 8953)</t>
  </si>
  <si>
    <t>414,96</t>
  </si>
  <si>
    <t>CONCRETO USINADO BOMBEAVEL, CLASSE DE RESISTENCIA C20, COM BRITA 0, SLUMP = 220 +/- 20 MM, INCLUI SERVICO DE BOMBEAMENTO (NBR 8953)</t>
  </si>
  <si>
    <t>502,35</t>
  </si>
  <si>
    <t>CONCRETO USINADO BOMBEAVEL, CLASSE DE RESISTENCIA C25, COM BRITA 0 E 1, SLUMP = 100 +/- 20 MM, EXCLUI SERVICO DE BOMBEAMENTO (NBR 8953)</t>
  </si>
  <si>
    <t>351,83</t>
  </si>
  <si>
    <t>CONCRETO USINADO BOMBEAVEL, CLASSE DE RESISTENCIA C25, COM BRITA 0 E 1, SLUMP = 100 +/- 20 MM, INCLUI SERVICO DE BOMBEAMENTO (NBR 8953)</t>
  </si>
  <si>
    <t>410,58</t>
  </si>
  <si>
    <t>CONCRETO USINADO BOMBEAVEL, CLASSE DE RESISTENCIA C25, COM BRITA 0 E 1, SLUMP = 130 +/- 20 MM, EXCLUI SERVICO DE BOMBEAMENTO (NBR 8953)</t>
  </si>
  <si>
    <t>440,80</t>
  </si>
  <si>
    <t>CONCRETO USINADO BOMBEAVEL, CLASSE DE RESISTENCIA C25, COM BRITA 0 E 1, SLUMP = 190 +/- 20 MM, EXCLUI SERVICO DE BOMBEAMENTO (NBR 8953)</t>
  </si>
  <si>
    <t>458,37</t>
  </si>
  <si>
    <t>CONCRETO USINADO BOMBEAVEL, CLASSE DE RESISTENCIA C30, COM BRITA 0 E 1, SLUMP = 100 +/- 20 MM, EXCLUI SERVICO DE BOMBEAMENTO (NBR 8953)</t>
  </si>
  <si>
    <t>367,45</t>
  </si>
  <si>
    <t>CONCRETO USINADO BOMBEAVEL, CLASSE DE RESISTENCIA C30, COM BRITA 0 E 1, SLUMP = 100 +/- 20 MM, INCLUI SERVICO DE BOMBEAMENTO (NBR 8953)</t>
  </si>
  <si>
    <t>424,41</t>
  </si>
  <si>
    <t>CONCRETO USINADO BOMBEAVEL, CLASSE DE RESISTENCIA C30, COM BRITA 0 E 1, SLUMP = 130 +/- 20 MM, EXCLUI SERVICO DE BOMBEAMENTO (NBR 8953)</t>
  </si>
  <si>
    <t>463,14</t>
  </si>
  <si>
    <t>CONCRETO USINADO BOMBEAVEL, CLASSE DE RESISTENCIA C30, COM BRITA 0 E 1, SLUMP = 190 +/- 20 MM, EXCLUI SERVICO DE BOMBEAMENTO (NBR 8953)</t>
  </si>
  <si>
    <t>494,08</t>
  </si>
  <si>
    <t>CONCRETO USINADO BOMBEAVEL, CLASSE DE RESISTENCIA C35, COM BRITA 0 E 1, SLUMP = 100 +/- 20 MM, EXCLUI SERVICO DE BOMBEAMENTO (NBR 8953)</t>
  </si>
  <si>
    <t>383,14</t>
  </si>
  <si>
    <t>CONCRETO USINADO BOMBEAVEL, CLASSE DE RESISTENCIA C35, COM BRITA 0 E 1, SLUMP = 100 +/- 20 MM, INCLUI SERVICO DE BOMBEAMENTO (NBR 8953)</t>
  </si>
  <si>
    <t>439,62</t>
  </si>
  <si>
    <t>CONCRETO USINADO BOMBEAVEL, CLASSE DE RESISTENCIA C40, COM BRITA 0 E 1, SLUMP = 100 +/- 20 MM, EXCLUI SERVICO DE BOMBEAMENTO (NBR 8953)</t>
  </si>
  <si>
    <t>400,22</t>
  </si>
  <si>
    <t>CONCRETO USINADO BOMBEAVEL, CLASSE DE RESISTENCIA C40, COM BRITA 0 E 1, SLUMP = 100 +/- 20 MM, INCLUI SERVICO DE BOMBEAMENTO (NBR 8953)</t>
  </si>
  <si>
    <t>456,21</t>
  </si>
  <si>
    <t>CONCRETO USINADO BOMBEAVEL, CLASSE DE RESISTENCIA C45, COM BRITA 0 E 1, SLUMP = 100 +/- 20 MM, INCLUI SERVICO DE BOMBEAMENTO (NBR 8953)</t>
  </si>
  <si>
    <t>512,89</t>
  </si>
  <si>
    <t>CONCRETO USINADO BOMBEAVEL, CLASSE DE RESISTENCIA C50, COM BRITA 0 E 1, SLUMP = 100 +/- 20 MM, INCLUI SERVICO DE BOMBEAMENTO (NBR 8953)</t>
  </si>
  <si>
    <t>608,28</t>
  </si>
  <si>
    <t>CONCRETO USINADO BOMBEAVEL, CLASSE DE RESISTENCIA C60, COM BRITA 0 E 1, SLUMP = 100 +/- 20 MM, INCLUI SERVICO DE BOMBEAMENTO (NBR 8953)</t>
  </si>
  <si>
    <t>781,08</t>
  </si>
  <si>
    <t>CONCRETO USINADO BOMBEAVEL, CLASSE DE RESISTENCIA C80, COM BRITA 0 E 1, SLUMP = 100 +/- 20 MM, EXCLUI SERVICO DE BOMBEAMENTO (NBR 8953)</t>
  </si>
  <si>
    <t>1.078,31</t>
  </si>
  <si>
    <t>CONCRETO USINADO CONVENCIONAL (NAO BOMBEAVEL) CLASSE DE RESISTENCIA C10, COM BRITA 1 E 2, SLUMP = 80 MM +/- 10 MM (NBR 8953)</t>
  </si>
  <si>
    <t>337,95</t>
  </si>
  <si>
    <t>CONCRETO USINADO CONVENCIONAL (NAO BOMBEAVEL) CLASSE DE RESISTENCIA C15, COM BRITA 1 E 2, SLUMP = 80 MM +/- 10 MM (NBR 8953)</t>
  </si>
  <si>
    <t>341,18</t>
  </si>
  <si>
    <t>CONDULETE DE ALUMINIO TIPO B, PARA ELETRODUTO ROSCAVEL DE 1/2", COM TAMPA CEGA</t>
  </si>
  <si>
    <t>6,41</t>
  </si>
  <si>
    <t>CONDULETE DE ALUMINIO TIPO B, PARA ELETRODUTO ROSCAVEL DE 1", COM TAMPA CEGA</t>
  </si>
  <si>
    <t>8,33</t>
  </si>
  <si>
    <t>CONDULETE DE ALUMINIO TIPO B, PARA ELETRODUTO ROSCAVEL DE 3/4", COM TAMPA CEGA</t>
  </si>
  <si>
    <t>CONDULETE DE ALUMINIO TIPO C, PARA ELETRODUTO ROSCAVEL DE 1/2", COM TAMPA CEGA</t>
  </si>
  <si>
    <t>4,90</t>
  </si>
  <si>
    <t>CONDULETE DE ALUMINIO TIPO C, PARA ELETRODUTO ROSCAVEL DE 1", COM TAMPA CEGA</t>
  </si>
  <si>
    <t>8,62</t>
  </si>
  <si>
    <t>CONDULETE DE ALUMINIO TIPO C, PARA ELETRODUTO ROSCAVEL DE 3/4", COM TAMPA CEGA</t>
  </si>
  <si>
    <t>6,90</t>
  </si>
  <si>
    <t>CONDULETE DE ALUMINIO TIPO C, PARA ELETRODUTO ROSCAVEL DE 4", COM TAMPA CEGA</t>
  </si>
  <si>
    <t>114,38</t>
  </si>
  <si>
    <t>CONDULETE DE ALUMINIO TIPO E, PARA ELETRODUTO ROSCAVEL DE 1  1/4", COM TAMPA CEGA</t>
  </si>
  <si>
    <t>11,51</t>
  </si>
  <si>
    <t>CONDULETE DE ALUMINIO TIPO E, PARA ELETRODUTO ROSCAVEL DE 1 1/2", COM TAMPA CEGA</t>
  </si>
  <si>
    <t>15,30</t>
  </si>
  <si>
    <t>CONDULETE DE ALUMINIO TIPO E, PARA ELETRODUTO ROSCAVEL DE 1/2", COM TAMPA CEGA</t>
  </si>
  <si>
    <t>CONDULETE DE ALUMINIO TIPO E, PARA ELETRODUTO ROSCAVEL DE 1", COM TAMPA CEGA</t>
  </si>
  <si>
    <t>9,39</t>
  </si>
  <si>
    <t>CONDULETE DE ALUMINIO TIPO E, PARA ELETRODUTO ROSCAVEL DE 2", COM TAMPA CEGA</t>
  </si>
  <si>
    <t>22,44</t>
  </si>
  <si>
    <t>CONDULETE DE ALUMINIO TIPO E, PARA ELETRODUTO ROSCAVEL DE 3/4", COM TAMPA CEGA</t>
  </si>
  <si>
    <t>CONDULETE DE ALUMINIO TIPO E, PARA ELETRODUTO ROSCAVEL DE 3", COM TAMPA CEGA</t>
  </si>
  <si>
    <t>62,32</t>
  </si>
  <si>
    <t>CONDULETE DE ALUMINIO TIPO E, PARA ELETRODUTO ROSCAVEL DE 4", COM TAMPA CEGA</t>
  </si>
  <si>
    <t>103,82</t>
  </si>
  <si>
    <t>CONDULETE DE ALUMINIO TIPO LR, PARA ELETRODUTO ROSCAVEL DE 1 1/2", COM TAMPA CEGA</t>
  </si>
  <si>
    <t>CONDULETE DE ALUMINIO TIPO LR, PARA ELETRODUTO ROSCAVEL DE 1 1/4", COM TAMPA CEGA</t>
  </si>
  <si>
    <t>14,05</t>
  </si>
  <si>
    <t>CONDULETE DE ALUMINIO TIPO LR, PARA ELETRODUTO ROSCAVEL DE 1/2", COM TAMPA CEGA</t>
  </si>
  <si>
    <t>5,41</t>
  </si>
  <si>
    <t>CONDULETE DE ALUMINIO TIPO LR, PARA ELETRODUTO ROSCAVEL DE 1", COM TAMPA CEGA</t>
  </si>
  <si>
    <t>CONDULETE DE ALUMINIO TIPO LR, PARA ELETRODUTO ROSCAVEL DE 2", COM TAMPA CEGA</t>
  </si>
  <si>
    <t>26,95</t>
  </si>
  <si>
    <t>CONDULETE DE ALUMINIO TIPO LR, PARA ELETRODUTO ROSCAVEL DE 3/4", COM TAMPA CEGA</t>
  </si>
  <si>
    <t>5,77</t>
  </si>
  <si>
    <t>CONDULETE DE ALUMINIO TIPO LR, PARA ELETRODUTO ROSCAVEL DE 3", COM TAMPA CEGA</t>
  </si>
  <si>
    <t>79,69</t>
  </si>
  <si>
    <t>CONDULETE DE ALUMINIO TIPO LR, PARA ELETRODUTO ROSCAVEL DE 4", COM TAMPA CEGA</t>
  </si>
  <si>
    <t>124,34</t>
  </si>
  <si>
    <t>CONDULETE DE ALUMINIO TIPO T, PARA ELETRODUTO ROSCAVEL DE 1 1/2", COM TAMPA CEGA</t>
  </si>
  <si>
    <t>21,19</t>
  </si>
  <si>
    <t>CONDULETE DE ALUMINIO TIPO T, PARA ELETRODUTO ROSCAVEL DE 1 1/4", COM TAMPA CEGA</t>
  </si>
  <si>
    <t>15,93</t>
  </si>
  <si>
    <t>CONDULETE DE ALUMINIO TIPO T, PARA ELETRODUTO ROSCAVEL DE 1/2", COM TAMPA CEGA</t>
  </si>
  <si>
    <t>6,61</t>
  </si>
  <si>
    <t>CONDULETE DE ALUMINIO TIPO T, PARA ELETRODUTO ROSCAVEL DE 1", COM TAMPA CEGA</t>
  </si>
  <si>
    <t>CONDULETE DE ALUMINIO TIPO T, PARA ELETRODUTO ROSCAVEL DE 2", COM TAMPA CEGA</t>
  </si>
  <si>
    <t>CONDULETE DE ALUMINIO TIPO T, PARA ELETRODUTO ROSCAVEL DE 3/4", COM TAMPA CEGA</t>
  </si>
  <si>
    <t>6,66</t>
  </si>
  <si>
    <t>CONDULETE DE ALUMINIO TIPO T, PARA ELETRODUTO ROSCAVEL DE 3", COM TAMPA CEGA</t>
  </si>
  <si>
    <t>89,67</t>
  </si>
  <si>
    <t>CONDULETE DE ALUMINIO TIPO T, PARA ELETRODUTO ROSCAVEL DE 4", COM TAMPA CEGA</t>
  </si>
  <si>
    <t>123,05</t>
  </si>
  <si>
    <t>CONDULETE DE ALUMINIO TIPO TB, PARA ELETRODUTO ROSCAVEL DE 3", COM TAMPA CEGA</t>
  </si>
  <si>
    <t>66,02</t>
  </si>
  <si>
    <t>CONDULETE DE ALUMINIO TIPO X, PARA ELETRODUTO ROSCAVEL DE 1 1/2", COM TAMPA CEGA</t>
  </si>
  <si>
    <t>19,66</t>
  </si>
  <si>
    <t>CONDULETE DE ALUMINIO TIPO X, PARA ELETRODUTO ROSCAVEL DE 1 1/4", COM TAMPA CEGA</t>
  </si>
  <si>
    <t>16,85</t>
  </si>
  <si>
    <t>CONDULETE DE ALUMINIO TIPO X, PARA ELETRODUTO ROSCAVEL DE 1/2", COM TAMPA CEGA</t>
  </si>
  <si>
    <t>8,02</t>
  </si>
  <si>
    <t>CONDULETE DE ALUMINIO TIPO X, PARA ELETRODUTO ROSCAVEL DE 1", COM TAMPA CEGA</t>
  </si>
  <si>
    <t>10,26</t>
  </si>
  <si>
    <t>CONDULETE DE ALUMINIO TIPO X, PARA ELETRODUTO ROSCAVEL DE 2", COM TAMPA CEGA</t>
  </si>
  <si>
    <t>30,36</t>
  </si>
  <si>
    <t>CONDULETE DE ALUMINIO TIPO X, PARA ELETRODUTO ROSCAVEL DE 3/4", COM TAMPA CEGA</t>
  </si>
  <si>
    <t>CONDULETE DE ALUMINIO TIPO X, PARA ELETRODUTO ROSCAVEL DE 3", COM TAMPA CEGA</t>
  </si>
  <si>
    <t>73,84</t>
  </si>
  <si>
    <t>CONDULETE DE ALUMINIO TIPO X, PARA ELETRODUTO ROSCAVEL DE 4", COM TAMPA CEGA</t>
  </si>
  <si>
    <t>122,93</t>
  </si>
  <si>
    <t>CONDULETE EM PVC, TIPO "B", SEM TAMPA, DE 1/2" OU 3/4"</t>
  </si>
  <si>
    <t>6,57</t>
  </si>
  <si>
    <t>CONDULETE EM PVC, TIPO "B", SEM TAMPA, DE 1"</t>
  </si>
  <si>
    <t>6,87</t>
  </si>
  <si>
    <t>CONDULETE EM PVC, TIPO "C", SEM TAMPA, DE 1/2"</t>
  </si>
  <si>
    <t>7,23</t>
  </si>
  <si>
    <t>CONDULETE EM PVC, TIPO "C", SEM TAMPA, DE 1"</t>
  </si>
  <si>
    <t>8,08</t>
  </si>
  <si>
    <t>CONDULETE EM PVC, TIPO "C", SEM TAMPA, DE 3/4"</t>
  </si>
  <si>
    <t>6,43</t>
  </si>
  <si>
    <t>CONDULETE EM PVC, TIPO "E", SEM TAMPA, DE 1/2"</t>
  </si>
  <si>
    <t>CONDULETE EM PVC, TIPO "E", SEM TAMPA, DE 1"</t>
  </si>
  <si>
    <t>7,26</t>
  </si>
  <si>
    <t>CONDULETE EM PVC, TIPO "E", SEM TAMPA, DE 3/4"</t>
  </si>
  <si>
    <t>CONDULETE EM PVC, TIPO "LB", SEM TAMPA, DE 1/2" OU 3/4"</t>
  </si>
  <si>
    <t>7,24</t>
  </si>
  <si>
    <t>CONDULETE EM PVC, TIPO "LB", SEM TAMPA, DE 1"</t>
  </si>
  <si>
    <t>8,43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</si>
  <si>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</si>
  <si>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</si>
  <si>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</si>
  <si>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</si>
  <si>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</si>
  <si>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</si>
  <si>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10,54</t>
  </si>
  <si>
    <t>CONDULETE EM PVC, TIPO "T", SEM TAMPA, DE 3/4"</t>
  </si>
  <si>
    <t>7,74</t>
  </si>
  <si>
    <t>CONDULETE EM PVC, TIPO "TB", SEM TAMPA, DE 1/2" OU 3/4"</t>
  </si>
  <si>
    <t>7,99</t>
  </si>
  <si>
    <t>CONDULETE EM PVC, TIPO "TB", SEM TAMPA, DE 1"</t>
  </si>
  <si>
    <t>CONDULETE EM PVC, TIPO "X", SEM TAMPA, DE 1/2"</t>
  </si>
  <si>
    <t>8,90</t>
  </si>
  <si>
    <t>CONDULETE EM PVC, TIPO "X", SEM TAMPA, DE 1"</t>
  </si>
  <si>
    <t>12,04</t>
  </si>
  <si>
    <t>CONDULETE EM PVC, TIPO "X", SEM TAMPA, DE 3/4"</t>
  </si>
  <si>
    <t>8,60</t>
  </si>
  <si>
    <t>CONDUTOR PLUVIAL, PVC, CIRCULAR, DIAMETRO ENTRE 80 E 100 MM, PARA DRENAGEM PREDIAL</t>
  </si>
  <si>
    <t>9,36</t>
  </si>
  <si>
    <t>CONE DE SINALIZACAO EM PVC FLEXIVEL, H = 70 / 76 CM (NBR 15071)</t>
  </si>
  <si>
    <t>66,73</t>
  </si>
  <si>
    <t>CONE DE SINALIZACAO EM PVC RIGIDO COM FAIXA REFLETIVA, H = 70 / 76 CM</t>
  </si>
  <si>
    <t>28,09</t>
  </si>
  <si>
    <t>CONECTOR / ADAPTADOR FEMEA, COM INSERTO METALICO, PPR, DN 25 MM X 1/2", PARA AGUA QUENTE E FRIA PREDIAL</t>
  </si>
  <si>
    <t>8,46</t>
  </si>
  <si>
    <t>CONECTOR / ADAPTADOR FEMEA, COM INSERTO METALICO, PPR, DN 32 MM X 3/4", PARA AGUA QUENTE E FRIA PREDIAL</t>
  </si>
  <si>
    <t>14,00</t>
  </si>
  <si>
    <t>CONECTOR / ADAPTADOR MACHO, COM INSERTO METALICO, PPR, DN 25 MM X 1/2", PARA AGUA QUENTE E FRIA PREDIAL</t>
  </si>
  <si>
    <t>12,23</t>
  </si>
  <si>
    <t>CONECTOR / ADAPTADOR MACHO, COM INSERTO METALICO, PPR, DN 32 MM X 3/4", PARA AGUA QUENTE E FRIA PREDIAL</t>
  </si>
  <si>
    <t>19,79</t>
  </si>
  <si>
    <t>CONECTOR BRONZE/LATAO (REF 603) SEM ANEL DE SOLDA, BOLSA X ROSCA F, 15 MM X 1/2"</t>
  </si>
  <si>
    <t>CONECTOR BRONZE/LATAO (REF 603) SEM ANEL DE SOLDA, BOLSA X ROSCA F, 22 MM X 1/2"</t>
  </si>
  <si>
    <t>8,13</t>
  </si>
  <si>
    <t>CONECTOR BRONZE/LATAO (REF 603) SEM ANEL DE SOLDA, BOLSA X ROSCA F, 22 MM X 3/4"</t>
  </si>
  <si>
    <t>10,09</t>
  </si>
  <si>
    <t>CONECTOR BRONZE/LATAO (REF 603) SEM ANEL DE SOLDA, BOLSA X ROSCA F, 28 MM X 1/2"</t>
  </si>
  <si>
    <t>14,23</t>
  </si>
  <si>
    <t>CONECTOR CURVO 90 GRAUS DE ALUMINIO, BITOLA 1 1/2", PARA ADAPTAR ENTRADA DE ELETRODUTO METALICO FLEXIVEL EM QUADROS</t>
  </si>
  <si>
    <t>12,24</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</si>
  <si>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</si>
  <si>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</si>
  <si>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</si>
  <si>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</si>
  <si>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58,30</t>
  </si>
  <si>
    <t>CONECTOR CURVO 90 GRAUS DE ALUMINIO, BITOLA 2", PARA ADAPTAR ENTRADA DE ELETRODUTO METALICO FLEXIVEL EM QUADROS</t>
  </si>
  <si>
    <t>24,81</t>
  </si>
  <si>
    <t>CONECTOR CURVO 90 GRAUS DE ALUMINIO, BITOLA 3/4", PARA ADAPTAR ENTRADA DE ELETRODUTO METALICO FLEXIVEL EM QUADROS</t>
  </si>
  <si>
    <t>5,29</t>
  </si>
  <si>
    <t>CONECTOR CURVO 90 GRAUS DE ALUMINIO, BITOLA 3", PARA ADAPTAR ENTRADA DE ELETRODUTO METALICO FLEXIVEL EM QUADROS</t>
  </si>
  <si>
    <t>70,29</t>
  </si>
  <si>
    <t>CONECTOR CURVO 90 GRAUS DE ALUMINIO, BITOLA 4", PARA ADAPTAR ENTRADA DE ELETRODUTO METALICO FLEXIVEL EM QUADROS</t>
  </si>
  <si>
    <t>129,38</t>
  </si>
  <si>
    <t>CONECTOR DE ALUMINIO TIPO PRENSA CABO, BITOLA 1 1/2", PARA CABOS DE DIAMETRO DE 37 A 40 MM</t>
  </si>
  <si>
    <t>31,47</t>
  </si>
  <si>
    <t>CONECTOR DE ALUMINIO TIPO PRENSA CABO, BITOLA 1 1/4", PARA CABOS DE DIAMETRO DE 31 A 34 MM</t>
  </si>
  <si>
    <t>28,05</t>
  </si>
  <si>
    <t>CONECTOR DE ALUMINIO TIPO PRENSA CABO, BITOLA 1/2", PARA CABOS DE DIAMETRO DE 12,5 A 15 MM</t>
  </si>
  <si>
    <t>8,30</t>
  </si>
  <si>
    <t>CONECTOR DE ALUMINIO TIPO PRENSA CABO, BITOLA 1", PARA CABOS DE DIAMETRO DE 22,5 A 25 MM</t>
  </si>
  <si>
    <t>12,25</t>
  </si>
  <si>
    <t>CONECTOR DE ALUMINIO TIPO PRENSA CABO, BITOLA 2", PARA CABOS DE DIAMETRO DE 47,5 A 50 MM</t>
  </si>
  <si>
    <t>47,52</t>
  </si>
  <si>
    <t>CONECTOR DE ALUMINIO TIPO PRENSA CABO, BITOLA 3/4", PARA CABOS DE DIAMETRO DE 17,5 A 20 MM</t>
  </si>
  <si>
    <t>9,63</t>
  </si>
  <si>
    <t>CONECTOR DE ALUMINIO TIPO PRENSA CABO, BITOLA 3/8", PARA CABOS DE DIAMETRO DE 9 A 10 MM</t>
  </si>
  <si>
    <t>CONECTOR FEMEA RJ - 45, CATEGORIA 5 E</t>
  </si>
  <si>
    <t>8,93</t>
  </si>
  <si>
    <t>CONECTOR FEMEA RJ - 45, CATEGORIA 6</t>
  </si>
  <si>
    <t>15,54</t>
  </si>
  <si>
    <t>CONECTOR MACHO RJ - 45, CATEGORIA 5 E</t>
  </si>
  <si>
    <t>CONECTOR MACHO RJ - 45, CATEGORIA 6</t>
  </si>
  <si>
    <t>1,75</t>
  </si>
  <si>
    <t>CONECTOR METALICO TIPO PARAFUSO FENDIDO (SPLIT BOLT), COM SEPARADOR DE CABOS BIMETALICOS, PARA CABOS ATE 25 MM2</t>
  </si>
  <si>
    <t>CONECTOR METALICO TIPO PARAFUSO FENDIDO (SPLIT BOLT), COM SEPARADOR DE CABOS BIMETALICOS, PARA CABOS ATE 50 MM2</t>
  </si>
  <si>
    <t>10,50</t>
  </si>
  <si>
    <t>CONECTOR METALICO TIPO PARAFUSO FENDIDO (SPLIT BOLT), COM SEPARADOR DE CABOS BIMETALICOS, PARA CABOS ATE 70 MM2</t>
  </si>
  <si>
    <t>14,09</t>
  </si>
  <si>
    <t>CONECTOR METALICO TIPO PARAFUSO FENDIDO (SPLIT BOLT), PARA CABOS ATE 10 MM2</t>
  </si>
  <si>
    <t>CONECTOR METALICO TIPO PARAFUSO FENDIDO (SPLIT BOLT), PARA CABOS ATE 120 MM2</t>
  </si>
  <si>
    <t>22,10</t>
  </si>
  <si>
    <t>CONECTOR METALICO TIPO PARAFUSO FENDIDO (SPLIT BOLT), PARA CABOS ATE 150 MM2</t>
  </si>
  <si>
    <t>27,43</t>
  </si>
  <si>
    <t>CONECTOR METALICO TIPO PARAFUSO FENDIDO (SPLIT BOLT), PARA CABOS ATE 16 MM2</t>
  </si>
  <si>
    <t>4,93</t>
  </si>
  <si>
    <t>CONECTOR METALICO TIPO PARAFUSO FENDIDO (SPLIT BOLT), PARA CABOS ATE 185 MM2</t>
  </si>
  <si>
    <t>37,32</t>
  </si>
  <si>
    <t>CONECTOR METALICO TIPO PARAFUSO FENDIDO (SPLIT BOLT), PARA CABOS ATE 25 MM2</t>
  </si>
  <si>
    <t>CONECTOR METALICO TIPO PARAFUSO FENDIDO (SPLIT BOLT), PARA CABOS ATE 35 MM2</t>
  </si>
  <si>
    <t>CONECTOR METALICO TIPO PARAFUSO FENDIDO (SPLIT BOLT), PARA CABOS ATE 50 MM2</t>
  </si>
  <si>
    <t>9,12</t>
  </si>
  <si>
    <t>CONECTOR METALICO TIPO PARAFUSO FENDIDO (SPLIT BOLT), PARA CABOS ATE 6 MM2</t>
  </si>
  <si>
    <t>CONECTOR METALICO TIPO PARAFUSO FENDIDO (SPLIT BOLT), PARA CABOS ATE 70 MM2</t>
  </si>
  <si>
    <t>13,62</t>
  </si>
  <si>
    <t>CONECTOR METALICO TIPO PARAFUSO FENDIDO (SPLIT BOLT), PARA CABOS ATE 95 MM2</t>
  </si>
  <si>
    <t>20,59</t>
  </si>
  <si>
    <t>CONECTOR RETO DE ALUMINIO PARA ELETRODUTO DE 1 1/2", PARA ADAPTAR ENTRADA DE ELETRODUTO METALICO FLEXIVEL EM QUADROS</t>
  </si>
  <si>
    <t>4,38</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</si>
  <si>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</si>
  <si>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</si>
  <si>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</si>
  <si>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</si>
  <si>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11,03</t>
  </si>
  <si>
    <t>CONECTOR RETO DE ALUMINIO PARA ELETRODUTO DE 2", PARA ADAPTAR ENTRADA DE ELETRODUTO METALICO FLEXIVEL EM QUADROS</t>
  </si>
  <si>
    <t>CONECTOR RETO DE ALUMINIO PARA ELETRODUTO DE 3/4", PARA ADAPTAR ENTRADA DE ELETRODUTO METALICO FLEXIVEL EM QUADROS</t>
  </si>
  <si>
    <t>1,12</t>
  </si>
  <si>
    <t>CONECTOR RETO DE ALUMINIO PARA ELETRODUTO DE 3", PARA ADAPTAR ENTRADA DE ELETRODUTO METALICO FLEXIVEL EM QUADROS</t>
  </si>
  <si>
    <t>16,02</t>
  </si>
  <si>
    <t>CONECTOR RETO DE ALUMINIO PARA ELETRODUTO DE 4", PARA ADAPTAR ENTRADA DE ELETRODUTO METALICO FLEXIVEL EM QUADROS</t>
  </si>
  <si>
    <t>25,11</t>
  </si>
  <si>
    <t>CONECTOR, CPVC, SOLDAVEL, 15 MM X 1/2", PARA AGUA QUENTE</t>
  </si>
  <si>
    <t>21,69</t>
  </si>
  <si>
    <t>CONECTOR, CPVC, SOLDAVEL, 22 MM X 1/2", PARA AGUA QUENTE</t>
  </si>
  <si>
    <t>26,63</t>
  </si>
  <si>
    <t>CONECTOR, CPVC, SOLDAVEL, 22 MM X 3/4", PARA AGUA QUENTE</t>
  </si>
  <si>
    <t>24,94</t>
  </si>
  <si>
    <t>CONECTOR, CPVC, SOLDAVEL, 28 MM X 1", PARA AGUA QUENTE</t>
  </si>
  <si>
    <t>40,75</t>
  </si>
  <si>
    <t>CONECTOR, CPVC, SOLDAVEL, 35 MM X 1 1/4", PARA AGUA QUENTE</t>
  </si>
  <si>
    <t>164,13</t>
  </si>
  <si>
    <t>CONECTOR, CPVC, SOLDAVEL, 42 MM X 1 1/2", PARA AGUA QUENTE</t>
  </si>
  <si>
    <t>200,59</t>
  </si>
  <si>
    <t>CONEXAO FIXA, ROSCA FEMEA, EM PLASTICO, DN 16 MM X 1/2", PARA CONEXAO COM CRIMPAGEM EM TUBO PEX</t>
  </si>
  <si>
    <t>9,54</t>
  </si>
  <si>
    <t>CONEXAO FIXA, ROSCA FEMEA, EM PLASTICO, DN 16 MM X 3/4", PARA CONEXAO COM CRIMPAGEM EM TUBO PEX</t>
  </si>
  <si>
    <t>13,80</t>
  </si>
  <si>
    <t>CONEXAO FIXA, ROSCA FEMEA, EM PLASTICO, DN 20 MM X 1/2", PARA CONEXAO COM CRIMPAGEM EM TUBO PEX</t>
  </si>
  <si>
    <t>12,37</t>
  </si>
  <si>
    <t>CONEXAO FIXA, ROSCA FEMEA, EM PLASTICO, DN 20 MM X 3/4", PARA CONEXAO COM CRIMPAGEM EM TUBO PEX</t>
  </si>
  <si>
    <t>16,28</t>
  </si>
  <si>
    <t>CONEXAO FIXA, ROSCA FEMEA, EM PLASTICO, DN 25 MM X 1/2", PARA CONEXAO COM CRIMPAGEM EM TUBO PEX</t>
  </si>
  <si>
    <t>13,95</t>
  </si>
  <si>
    <t>CONEXAO FIXA, ROSCA FEMEA, EM PLASTICO, DN 25 MM X 3/4", PARA CONEXAO COM CRIMPAGEM EM TUBO PEX</t>
  </si>
  <si>
    <t>16,67</t>
  </si>
  <si>
    <t>CONEXAO FIXA, ROSCA FEMEA, EM PLASTICO, DN 32 MM X 3/4", PARA CONEXAO COM CRIMPAGEM EM TUBO PEX</t>
  </si>
  <si>
    <t>22,68</t>
  </si>
  <si>
    <t>CONEXAO FIXA, ROSCA FEMEA, METALICA, COM ANEL DESLIZANTE, DN 16 MM X 1/2", PARA TUBO PEX</t>
  </si>
  <si>
    <t>6,97</t>
  </si>
  <si>
    <t>CONEXAO FIXA, ROSCA FEMEA, METALICA, COM ANEL DESLIZANTE, DN 20 MM X 1/2", PARA TUBO PEX</t>
  </si>
  <si>
    <t>7,62</t>
  </si>
  <si>
    <t>CONEXAO FIXA, ROSCA FEMEA, METALICA, COM ANEL DESLIZANTE, DN 20 MM X 3/4", PARA TUBO PEX</t>
  </si>
  <si>
    <t>9,38</t>
  </si>
  <si>
    <t>CONEXAO FIXA, ROSCA FEMEA, METALICA, COM ANEL DESLIZANTE, DN 25 MM X 1", PARA TUBO PEX</t>
  </si>
  <si>
    <t>13,04</t>
  </si>
  <si>
    <t>CONEXAO FIXA, ROSCA FEMEA, METALICA, COM ANEL DESLIZANTE, DN 25 MM X 3/4", PARA TUBO PEX</t>
  </si>
  <si>
    <t>CONEXAO FIXA, ROSCA FEMEA, METALICA, COM ANEL DESLIZANTE, DN 32 MM X 1", PARA TUBO PEX</t>
  </si>
  <si>
    <t>19,82</t>
  </si>
  <si>
    <t>CONEXAO FIXA, ROSCA MACHO, METALICA, PARA TUBO PEX, DN 16 MM X 1/2"</t>
  </si>
  <si>
    <t>5,60</t>
  </si>
  <si>
    <t>CONEXAO FIXA, ROSCA MACHO, METALICA, PARA TUBO PEX, DN 16 MM X 3/4"</t>
  </si>
  <si>
    <t>7,54</t>
  </si>
  <si>
    <t>CONEXAO FIXA, ROSCA MACHO, METALICA, PARA TUBO PEX, DN 20 MM X 1/2"</t>
  </si>
  <si>
    <t>CONEXAO FIXA, ROSCA MACHO, METALICA, PARA TUBO PEX, DN 20 MM X 3/4"</t>
  </si>
  <si>
    <t>CONEXAO FIXA, ROSCA MACHO, METALICA, PARA TUBO PEX, DN 25 MM X 1/2"</t>
  </si>
  <si>
    <t>9,91</t>
  </si>
  <si>
    <t>CONEXAO FIXA, ROSCA MACHO, METALICA, PARA TUBO PEX, DN 25 MM X 1"</t>
  </si>
  <si>
    <t>15,15</t>
  </si>
  <si>
    <t>CONEXAO FIXA, ROSCA MACHO, METALICA, PARA TUBO PEX, DN 25 MM X 3/4"</t>
  </si>
  <si>
    <t>10,67</t>
  </si>
  <si>
    <t>CONEXAO FIXA, ROSCA MACHO, METALICA, PARA TUBO PEX, DN 32 MM X 1"</t>
  </si>
  <si>
    <t>17,78</t>
  </si>
  <si>
    <t>CONEXAO MOVEL, ROSCA FEMEA, METALICA, COM ANEL DESLIZANTE, PARA TUBO PEX, DN 16 MM X 1/2"</t>
  </si>
  <si>
    <t>5,74</t>
  </si>
  <si>
    <t>CONEXAO MOVEL, ROSCA FEMEA, METALICA, COM ANEL DESLIZANTE, PARA TUBO PEX, DN 16 MM X 3/4"</t>
  </si>
  <si>
    <t>CONEXAO MOVEL, ROSCA FEMEA, METALICA, COM ANEL DESLIZANTE, PARA TUBO PEX, DN 20 MM X 1/2"</t>
  </si>
  <si>
    <t>5,82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</si>
  <si>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</si>
  <si>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</si>
  <si>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</si>
  <si>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11,25</t>
  </si>
  <si>
    <t>CONEXAO MOVEL, ROSCA FEMEA, METALICA, COM ANEL DESLIZANTE, PARA TUBO PEX, DN 32 MM X 1"</t>
  </si>
  <si>
    <t>18,22</t>
  </si>
  <si>
    <t>CONJUNTO ARRUELAS DE VEDACAO 5/16" PARA TELHA FIBROCIMENTO (UMA ARRUELA METALICA E UMA ARRUELA PVC - CONICAS)</t>
  </si>
  <si>
    <t xml:space="preserve">CJ    </t>
  </si>
  <si>
    <t>CONJUNTO DE FECHADURA DE SOBREPOR EM FERRO PINTADO, SEM MACANETA, COM CHAVE GRANDE (SEM CILINDRO) - TIPO CAIXAO - COMPLETA</t>
  </si>
  <si>
    <t>14,19</t>
  </si>
  <si>
    <t>CONJUNTO DE FERRAGENS PIVO, PARA PORTA PIVOTANTE DE ATE 100 KG, REGULAVEL COM ESFERA , CROMADO - SUPERIOR E INFERIOR - COMPLETO</t>
  </si>
  <si>
    <t>65,52</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</si>
  <si>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</si>
  <si>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</si>
  <si>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</si>
  <si>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21,65</t>
  </si>
  <si>
    <t>CONJUNTO PARA FUTSAL COM TRAVES OFICIAIS DE 3,00 X 2,00 M EM TUBO DE ACO GALVANIZADO 3" COM REQUADRO EM TUBO DE 1", PINTURA EM PRIMER COM TINTA ESMALTE SINTETICO E REDES DE POLIETILENO FIO 4 MM</t>
  </si>
  <si>
    <t>2.307,08</t>
  </si>
  <si>
    <t>CONJUNTO PARA QUADRA DE  VOLEI COM POSTES EM TUBO DE ACO GALVANIZADO 3", H = *255* CM, PINTURA EM TINTA ESMALTE SINTETICO, REDE DE NYLON COM 2 MM, MALHA 10 X 10 CM E ANTENAS OFICIAIS EM FIBRA DE VIDRO</t>
  </si>
  <si>
    <t>1.400,60</t>
  </si>
  <si>
    <t>CONTAINER ALMOXARIFADO, DE *2,40* X *6,00* M, PADRAO SIMPLES, SEM REVESTIMENTO E SEM DIVISORIAS INTERNOS E SEM SANITARIO, PARA USO EM CANTEIRO DE OBRAS</t>
  </si>
  <si>
    <t>11.987,85</t>
  </si>
  <si>
    <t>CONTATOR TRIPOLAR, CORRENTE DE *110* A, TENSAO NOMINAL DE *500* V, CATEGORIA AC-2 E AC-3</t>
  </si>
  <si>
    <t>1.215,14</t>
  </si>
  <si>
    <t>CONTATOR TRIPOLAR, CORRENTE DE *185* A, TENSAO NOMINAL DE *500* V, CATEGORIA AC-2 E AC-3</t>
  </si>
  <si>
    <t>1.817,39</t>
  </si>
  <si>
    <t>CONTATOR TRIPOLAR, CORRENTE DE *22* A, TENSAO NOMINAL DE *500* V, CATEGORIA AC-2 E AC-3</t>
  </si>
  <si>
    <t>126,94</t>
  </si>
  <si>
    <t>CONTATOR TRIPOLAR, CORRENTE DE *265* A, TENSAO NOMINAL DE *500* V, CATEGORIA AC-2 E AC-3</t>
  </si>
  <si>
    <t>4.101,10</t>
  </si>
  <si>
    <t>CONTATOR TRIPOLAR, CORRENTE DE *38* A, TENSAO NOMINAL DE *500* V, CATEGORIA AC-2 E AC-3</t>
  </si>
  <si>
    <t>267,40</t>
  </si>
  <si>
    <t>CONTATOR TRIPOLAR, CORRENTE DE *500* A, TENSAO NOMINAL DE *500* V, CATEGORIA AC-2 E AC-3</t>
  </si>
  <si>
    <t>9.981,11</t>
  </si>
  <si>
    <t>CONTATOR TRIPOLAR, CORRENTE DE *65* A, TENSAO NOMINAL DE *500* V, CATEGORIA AC-2 E AC-3</t>
  </si>
  <si>
    <t>511,12</t>
  </si>
  <si>
    <t>CONTATOR TRIPOLAR, CORRENTE DE 12 A, TENSAO NOMINAL DE *500* V, CATEGORIA AC-2 E AC-3</t>
  </si>
  <si>
    <t>103,52</t>
  </si>
  <si>
    <t>CONTATOR TRIPOLAR, CORRENTE DE 25 A, TENSAO NOMINAL DE *500* V, CATEGORIA AC-2 E AC-3</t>
  </si>
  <si>
    <t>142,40</t>
  </si>
  <si>
    <t>CONTATOR TRIPOLAR, CORRENTE DE 250 A, TENSAO NOMINAL DE *500* V, PARA ACIONAMENTO DE CAPACITORES</t>
  </si>
  <si>
    <t>3.135,38</t>
  </si>
  <si>
    <t>CONTATOR TRIPOLAR, CORRENTE DE 300 A, TENSAO NOMINAL DE *500* V, CATEGORIA AC-2 E AC-3</t>
  </si>
  <si>
    <t>4.822,27</t>
  </si>
  <si>
    <t>CONTATOR TRIPOLAR, CORRENTE DE 32 A, TENSAO NOMINAL DE *500* V, CATEGORIA AC-2 E AC-3</t>
  </si>
  <si>
    <t>220,39</t>
  </si>
  <si>
    <t>CONTATOR TRIPOLAR, CORRENTE DE 400 A, TENSAO NOMINAL DE *500* V, CATEGORIA AC-2 E AC-3</t>
  </si>
  <si>
    <t>5.756,74</t>
  </si>
  <si>
    <t>CONTATOR TRIPOLAR, CORRENTE DE 45 A, TENSAO NOMINAL DE *500* V, CATEGORIA AC-2 E AC-3</t>
  </si>
  <si>
    <t>394,17</t>
  </si>
  <si>
    <t>CONTATOR TRIPOLAR, CORRENTE DE 630 A, TENSAO NOMINAL DE *500* V, CATEGORIA AC-2 E AC-3</t>
  </si>
  <si>
    <t>14.150,36</t>
  </si>
  <si>
    <t>CONTATOR TRIPOLAR, CORRENTE DE 75 A, TENSAO NOMINAL DE *500* V, CATEGORIA AC-2 E AC-3</t>
  </si>
  <si>
    <t>740,19</t>
  </si>
  <si>
    <t>CONTATOR TRIPOLAR, CORRENTE DE 9 A, TENSAO NOMINAL DE *500* V, CATEGORIA AC-2 E AC-3</t>
  </si>
  <si>
    <t>97,49</t>
  </si>
  <si>
    <t>CONTATOR TRIPOLAR, CORRENTE DE 95 A, TENSAO NOMINAL DE *500* V, CATEGORIA AC-2 E AC-3</t>
  </si>
  <si>
    <t>1.017,13</t>
  </si>
  <si>
    <t>CONTRA-PORCA SEXTAVADA, DIAMETRO NOMINAL 1 3/8", ALTURA 35 MM</t>
  </si>
  <si>
    <t>31,04</t>
  </si>
  <si>
    <t>COORDENADOR / GERENTE DE OBRA</t>
  </si>
  <si>
    <t>131,97</t>
  </si>
  <si>
    <t>COORDENADOR / GERENTE DE OBRA (MENSALISTA)</t>
  </si>
  <si>
    <t>23.391,57</t>
  </si>
  <si>
    <t>CORANTE LIQUIDO PARA TINTA PVA, BISNAGA 50 ML</t>
  </si>
  <si>
    <t>3,88</t>
  </si>
  <si>
    <t>CORDA DE POLIAMIDA 12 MM TIPO BOMBEIRO, PARA TRABALHO EM ALTURA</t>
  </si>
  <si>
    <t xml:space="preserve">100M  </t>
  </si>
  <si>
    <t>497,25</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</si>
  <si>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</si>
  <si>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</si>
  <si>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</si>
  <si>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</si>
  <si>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1,65</t>
  </si>
  <si>
    <t>CORDAO DE COBRE, FLEXIVEL, TORCIDO, CLASSE 4 OU 5, ISOLACAO EM PVC/D, 300 V, 2 CONDUTORES DE 2,5 MM2</t>
  </si>
  <si>
    <t>CORDAO DE COBRE, FLEXIVEL, TORCIDO, CLASSE 4 OU 5, ISOLACAO EM PVC/D, 300 V, 2 CONDUTORES DE 4 MM2</t>
  </si>
  <si>
    <t>CORDEL DETONANTE, NP 05 G/M</t>
  </si>
  <si>
    <t>4,81</t>
  </si>
  <si>
    <t>CORDEL DETONANTE, NP 10 G/M</t>
  </si>
  <si>
    <t>CORRENTE DE ELO CURTO COMUM, SOLDADA, GALVANIZADA, ESPESSURA DO ELO = 1/2" (12,5 MM)</t>
  </si>
  <si>
    <t>27,13</t>
  </si>
  <si>
    <t>CORTADEIRA DE PISO DE CONCRETO E ASFALTO, PARA DISCO PADRAO DE DIAMETRO 350 MM (14") OU 450 MM (18") , MOTOR A GASOLINA, POTENCIA 13 HP, SEM DISCO</t>
  </si>
  <si>
    <t>12.776,49</t>
  </si>
  <si>
    <t>CORTADEIRA HIDRAULICA DE VERGALHAO, PARA ACO DE DIAMETRO ATE 50 MM, MOTOR ELETRICO TRIFASICO, POTENCIA DE 5,5 HP A 7,5 HP</t>
  </si>
  <si>
    <t>105.325,03</t>
  </si>
  <si>
    <t>COTOVELO BRONZE/LATAO (REF 707-3) SEM ANEL DE SOLDA, BOLSA X ROSCA F, 15MM X 1/2"</t>
  </si>
  <si>
    <t>7,97</t>
  </si>
  <si>
    <t>COTOVELO BRONZE/LATAO (REF 707-3) SEM ANEL DE SOLDA, BOLSA X ROSCA F, 22MM X 1/2"</t>
  </si>
  <si>
    <t>12,19</t>
  </si>
  <si>
    <t>COTOVELO BRONZE/LATAO (REF 707-3) SEM ANEL DE SOLDA, BOLSA X ROSCA F, 22MM X 3/4"</t>
  </si>
  <si>
    <t>13,66</t>
  </si>
  <si>
    <t>COTOVELO DE COBRE 90 GRAUS (REF 607) SEM ANEL DE SOLDA, BOLSA X BOLSA, 104 MM</t>
  </si>
  <si>
    <t>457,19</t>
  </si>
  <si>
    <t>COTOVELO DE COBRE 90 GRAUS (REF 607) SEM ANEL DE SOLDA, BOLSA X BOLSA, 15 MM</t>
  </si>
  <si>
    <t>2,98</t>
  </si>
  <si>
    <t>COTOVELO DE COBRE 90 GRAUS (REF 607) SEM ANEL DE SOLDA, BOLSA X BOLSA, 22 MM</t>
  </si>
  <si>
    <t>6,73</t>
  </si>
  <si>
    <t>COTOVELO DE COBRE 90 GRAUS (REF 607) SEM ANEL DE SOLDA, BOLSA X BOLSA, 28 MM</t>
  </si>
  <si>
    <t>11,57</t>
  </si>
  <si>
    <t>COTOVELO DE COBRE 90 GRAUS (REF 607) SEM ANEL DE SOLDA, BOLSA X BOLSA, 35 MM</t>
  </si>
  <si>
    <t>22,74</t>
  </si>
  <si>
    <t>COTOVELO DE COBRE 90 GRAUS (REF 607) SEM ANEL DE SOLDA, BOLSA X BOLSA, 42 MM</t>
  </si>
  <si>
    <t>34,90</t>
  </si>
  <si>
    <t>COTOVELO DE COBRE 90 GRAUS (REF 607) SEM ANEL DE SOLDA, BOLSA X BOLSA, 54 MM</t>
  </si>
  <si>
    <t>55,41</t>
  </si>
  <si>
    <t>COTOVELO DE COBRE 90 GRAUS (REF 607) SEM ANEL DE SOLDA, BOLSA X BOLSA, 66 MM</t>
  </si>
  <si>
    <t>COTOVELO DE COBRE 90 GRAUS (REF 607) SEM ANEL DE SOLDA, BOLSA X BOLSA, 79 MM</t>
  </si>
  <si>
    <t>185,02</t>
  </si>
  <si>
    <t>COTOVELO DE REDUCAO 90 GRAUS DE FERRO GALVANIZADO, COM ROSCA BSP, DE 1 1/2" X 1"</t>
  </si>
  <si>
    <t>19,51</t>
  </si>
  <si>
    <t>COTOVELO DE REDUCAO 90 GRAUS DE FERRO GALVANIZADO, COM ROSCA BSP, DE 1 1/2" X 3/4"</t>
  </si>
  <si>
    <t>COTOVELO DE REDUCAO 90 GRAUS DE FERRO GALVANIZADO, COM ROSCA BSP, DE 1 1/4" X 1"</t>
  </si>
  <si>
    <t>13,90</t>
  </si>
  <si>
    <t>COTOVELO DE REDUCAO 90 GRAUS DE FERRO GALVANIZADO, COM ROSCA BSP, DE 1" X 1/2"</t>
  </si>
  <si>
    <t>COTOVELO DE REDUCAO 90 GRAUS DE FERRO GALVANIZADO, COM ROSCA BSP, DE 1" X 3/4"</t>
  </si>
  <si>
    <t>COTOVELO DE REDUCAO 90 GRAUS DE FERRO GALVANIZADO, COM ROSCA BSP, DE 2 1/2" X 2"</t>
  </si>
  <si>
    <t>49,54</t>
  </si>
  <si>
    <t>COTOVELO DE REDUCAO 90 GRAUS DE FERRO GALVANIZADO, COM ROSCA BSP, DE 2" X 1 1/2"</t>
  </si>
  <si>
    <t>27,98</t>
  </si>
  <si>
    <t>COTOVELO DE REDUCAO 90 GRAUS DE FERRO GALVANIZADO, COM ROSCA BSP, DE 3/4" X 1/2"</t>
  </si>
  <si>
    <t>5,36</t>
  </si>
  <si>
    <t>COTOVELO 45 GRAUS DE FERRO GALVANIZADO, COM ROSCA BSP, DE 1 1/2"</t>
  </si>
  <si>
    <t>16,49</t>
  </si>
  <si>
    <t>COTOVELO 45 GRAUS DE FERRO GALVANIZADO, COM ROSCA BSP, DE 1 1/4"</t>
  </si>
  <si>
    <t>13,46</t>
  </si>
  <si>
    <t>COTOVELO 45 GRAUS DE FERRO GALVANIZADO, COM ROSCA BSP, DE 1/2"</t>
  </si>
  <si>
    <t>3,80</t>
  </si>
  <si>
    <t>COTOVELO 45 GRAUS DE FERRO GALVANIZADO, COM ROSCA BSP, DE 1"</t>
  </si>
  <si>
    <t>8,29</t>
  </si>
  <si>
    <t>COTOVELO 45 GRAUS DE FERRO GALVANIZADO, COM ROSCA BSP, DE 2 1/2"</t>
  </si>
  <si>
    <t>46,37</t>
  </si>
  <si>
    <t>COTOVELO 45 GRAUS DE FERRO GALVANIZADO, COM ROSCA BSP, DE 2"</t>
  </si>
  <si>
    <t>COTOVELO 45 GRAUS DE FERRO GALVANIZADO, COM ROSCA BSP, DE 3/4"</t>
  </si>
  <si>
    <t>COTOVELO 45 GRAUS DE FERRO GALVANIZADO, COM ROSCA BSP, DE 3"</t>
  </si>
  <si>
    <t>67,79</t>
  </si>
  <si>
    <t>COTOVELO 45 GRAUS DE FERRO GALVANIZADO, COM ROSCA BSP, DE 4"</t>
  </si>
  <si>
    <t>118,79</t>
  </si>
  <si>
    <t>COTOVELO 45 GRAUS, PEAD PE 100, DE 125 MM, PARA ELETROFUSAO</t>
  </si>
  <si>
    <t>151,84</t>
  </si>
  <si>
    <t>COTOVELO 45 GRAUS, PEAD PE 100, DE 200 MM, PARA ELETROFUSAO</t>
  </si>
  <si>
    <t>992,75</t>
  </si>
  <si>
    <t>COTOVELO 45 GRAUS, PEAD PE 100, DE 32 MM, PARA ELETROFUSAO</t>
  </si>
  <si>
    <t>17,84</t>
  </si>
  <si>
    <t>COTOVELO 45 GRAUS, PEAD PE 100, DE 40 MM, PARA ELETROFUSAO</t>
  </si>
  <si>
    <t>21,06</t>
  </si>
  <si>
    <t>COTOVELO 45 GRAUS, PEAD PE 100, DE 63 MM, PARA ELETROFUSAO</t>
  </si>
  <si>
    <t>30,46</t>
  </si>
  <si>
    <t>COTOVELO 90 GRAUS DE FERRO GALVANIZADO, COM ROSCA BSP MACHO/FEMEA, DE 1 1/2"</t>
  </si>
  <si>
    <t>18,65</t>
  </si>
  <si>
    <t>COTOVELO 90 GRAUS DE FERRO GALVANIZADO, COM ROSCA BSP MACHO/FEMEA, DE 1 1/4"</t>
  </si>
  <si>
    <t>15,37</t>
  </si>
  <si>
    <t>COTOVELO 90 GRAUS DE FERRO GALVANIZADO, COM ROSCA BSP MACHO/FEMEA, DE 1/2"</t>
  </si>
  <si>
    <t>4,45</t>
  </si>
  <si>
    <t>COTOVELO 90 GRAUS DE FERRO GALVANIZADO, COM ROSCA BSP MACHO/FEMEA, DE 1"</t>
  </si>
  <si>
    <t>COTOVELO 90 GRAUS DE FERRO GALVANIZADO, COM ROSCA BSP MACHO/FEMEA, DE 2 1/2"</t>
  </si>
  <si>
    <t>54,44</t>
  </si>
  <si>
    <t>COTOVELO 90 GRAUS DE FERRO GALVANIZADO, COM ROSCA BSP MACHO/FEMEA, DE 2"</t>
  </si>
  <si>
    <t>26,87</t>
  </si>
  <si>
    <t>COTOVELO 90 GRAUS DE FERRO GALVANIZADO, COM ROSCA BSP MACHO/FEMEA, DE 3/4"</t>
  </si>
  <si>
    <t>COTOVELO 90 GRAUS DE FERRO GALVANIZADO, COM ROSCA BSP MACHO/FEMEA, DE 3"</t>
  </si>
  <si>
    <t>82,80</t>
  </si>
  <si>
    <t>COTOVELO 90 GRAUS DE FERRO GALVANIZADO, COM ROSCA BSP, DE 1 1/2"</t>
  </si>
  <si>
    <t>14,95</t>
  </si>
  <si>
    <t>COTOVELO 90 GRAUS DE FERRO GALVANIZADO, COM ROSCA BSP, DE 1 1/4"</t>
  </si>
  <si>
    <t>11,22</t>
  </si>
  <si>
    <t>COTOVELO 90 GRAUS DE FERRO GALVANIZADO, COM ROSCA BSP, DE 1/2"</t>
  </si>
  <si>
    <t>COTOVELO 90 GRAUS DE FERRO GALVANIZADO, COM ROSCA BSP, DE 1"</t>
  </si>
  <si>
    <t>7,16</t>
  </si>
  <si>
    <t>COTOVELO 90 GRAUS DE FERRO GALVANIZADO, COM ROSCA BSP, DE 2 1/2"</t>
  </si>
  <si>
    <t>41,74</t>
  </si>
  <si>
    <t>COTOVELO 90 GRAUS DE FERRO GALVANIZADO, COM ROSCA BSP, DE 2"</t>
  </si>
  <si>
    <t>22,94</t>
  </si>
  <si>
    <t>COTOVELO 90 GRAUS DE FERRO GALVANIZADO, COM ROSCA BSP, DE 3/4"</t>
  </si>
  <si>
    <t>4,77</t>
  </si>
  <si>
    <t>COTOVELO 90 GRAUS DE FERRO GALVANIZADO, COM ROSCA BSP, DE 3"</t>
  </si>
  <si>
    <t>58,88</t>
  </si>
  <si>
    <t>COTOVELO 90 GRAUS DE FERRO GALVANIZADO, COM ROSCA BSP, DE 4"</t>
  </si>
  <si>
    <t>111,98</t>
  </si>
  <si>
    <t>COTOVELO 90 GRAUS DE FERRO GALVANIZADO, COM ROSCA BSP, DE 5"</t>
  </si>
  <si>
    <t>163,39</t>
  </si>
  <si>
    <t>COTOVELO 90 GRAUS DE FERRO GALVANIZADO, COM ROSCA BSP, DE 6"</t>
  </si>
  <si>
    <t>417,63</t>
  </si>
  <si>
    <t>COTOVELO 90 GRAUS, PEAD PE 100, DE 125 MM, PARA ELETROFUSAO</t>
  </si>
  <si>
    <t>COTOVELO 90 GRAUS, PEAD PE 100, DE 20 MM, PARA ELETROFUSAO</t>
  </si>
  <si>
    <t>19,03</t>
  </si>
  <si>
    <t>COTOVELO 90 GRAUS, PEAD PE 100, DE 200 MM, PARA ELETROFUSAO</t>
  </si>
  <si>
    <t>1.415,79</t>
  </si>
  <si>
    <t>COTOVELO 90 GRAUS, PEAD PE 100, DE 32 MM, PARA ELETROFUSAO</t>
  </si>
  <si>
    <t>25,81</t>
  </si>
  <si>
    <t>COTOVELO 90 GRAUS, PEAD PE 100, DE 63 MM, PARA ELETROFUSAO</t>
  </si>
  <si>
    <t>47,61</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</si>
  <si>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</si>
  <si>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</si>
  <si>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</si>
  <si>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6,02</t>
  </si>
  <si>
    <t>COTOVELO/JOELHO 90 GRAUS, EM POLIPROPILENO, PN 16, PARA TUBOS PEAD, 20 X 20 MM - LIGACAO PREDIAL DE AGUA</t>
  </si>
  <si>
    <t>COTOVELO/JOELHO 90 GRAUS, EM POLIPROPILENO, PN 16, PARA TUBOS PEAD, 32 X 32 MM - LIGACAO PREDIAL DE AGUA</t>
  </si>
  <si>
    <t>3,92</t>
  </si>
  <si>
    <t>CREMONA COM CASTANHA BIPARTIDA, COM VARA DE 1.20 M, EM LATAO CROMADO, PARA PORTAS E JANELAS - COMPLETA</t>
  </si>
  <si>
    <t>54,80</t>
  </si>
  <si>
    <t>CREMONA COM CASTANHA BIPARTIDA, COM VARA DE 1.50 M, EM LATAO CROMADO, PARA PORTAS E JANELAS - COMPLETA</t>
  </si>
  <si>
    <t>63,14</t>
  </si>
  <si>
    <t>CREMONA LATAO CROMADO, COM CASTANHA BIPARTIDA E PRESILHAS, MEDIDAS APROXIMADAS DE 113 X 40 X 35 MM (NAO INCL VARA FERRO)</t>
  </si>
  <si>
    <t>28,52</t>
  </si>
  <si>
    <t>CRUZETA DE CONCRETO LEVE, COMP. 2000 MM SECAO, 90 X 90 MM</t>
  </si>
  <si>
    <t>71,82</t>
  </si>
  <si>
    <t>CRUZETA DE EUCALIPTO TRATADO, OU EQUIVALENTE DA REGIAO, *2,4* M, SECAO *9 X 11,5* CM</t>
  </si>
  <si>
    <t>73,57</t>
  </si>
  <si>
    <t>CRUZETA DE FERRO GALVANIZADO, COM ROSCA BSP, DE 1 1/2"</t>
  </si>
  <si>
    <t>35,25</t>
  </si>
  <si>
    <t>CRUZETA DE FERRO GALVANIZADO, COM ROSCA BSP, DE 1 1/4"</t>
  </si>
  <si>
    <t>27,61</t>
  </si>
  <si>
    <t>CRUZETA DE FERRO GALVANIZADO, COM ROSCA BSP, DE 1/2"</t>
  </si>
  <si>
    <t>9,89</t>
  </si>
  <si>
    <t>CRUZETA DE FERRO GALVANIZADO, COM ROSCA BSP, DE 1"</t>
  </si>
  <si>
    <t>18,99</t>
  </si>
  <si>
    <t>CRUZETA DE FERRO GALVANIZADO, COM ROSCA BSP, DE 2 1/2"</t>
  </si>
  <si>
    <t>88,09</t>
  </si>
  <si>
    <t>CRUZETA DE FERRO GALVANIZADO, COM ROSCA BSP, DE 2"</t>
  </si>
  <si>
    <t>48,69</t>
  </si>
  <si>
    <t>CRUZETA DE FERRO GALVANIZADO, COM ROSCA BSP, DE 3/4"</t>
  </si>
  <si>
    <t>13,57</t>
  </si>
  <si>
    <t>CRUZETA DE FERRO GALVANIZADO, COM ROSCA BSP, DE 3"</t>
  </si>
  <si>
    <t>126,43</t>
  </si>
  <si>
    <t>CUBA ACO INOX (AISI 304) DE EMBUTIR COM VALVULA DE 3 1/2 ", DE *56 X 33 X 12* CM</t>
  </si>
  <si>
    <t>136,03</t>
  </si>
  <si>
    <t>CUBA ACO INOX (AISI 304) DE EMBUTIR COM VALVULA 3 1/2 ", DE *40 X 34 X 12* CM</t>
  </si>
  <si>
    <t>94,22</t>
  </si>
  <si>
    <t>CUBA ACO INOX (AISI 304) DE EMBUTIR COM VALVULA 3 1/2 ", DE *46 X 30 X 12* CM</t>
  </si>
  <si>
    <t>123,73</t>
  </si>
  <si>
    <t>CUMEEIRA ARTICULADA (ABA INFERIOR) PARA TELHA ONDULADA DE FIBROCIMENTO E = 4 MM, ABA *330* MM, COMPRIMENTO 500 MM (SEM AMIANTO)</t>
  </si>
  <si>
    <t>5,66</t>
  </si>
  <si>
    <t>CUMEEIRA ARTICULADA (ABA INTERNA INFERIOR OU EXTERNA SUPERIOR) PARA TELHA ESTRUTURAL DE FIBROCIMENTO, 1 ABA, E = 6 MM (SEM AMIANTO)</t>
  </si>
  <si>
    <t>11,66</t>
  </si>
  <si>
    <t>CUMEEIRA ARTICULADA (ABA SUPERIOR) PARA TELHA ONDULADA DE FIBROCIMENTO E = 4 MM, ABA *330* MM, COMPRIMENTO 500 MM (SEM AMIANTO)</t>
  </si>
  <si>
    <t>CUMEEIRA ARTICULADA (PAR) PARA TELHA ONDULADA DE FIBROCIMENTO, E = 6 MM, ABA 350 MM, COMPRIMENTO 1100 MM (SEM AMIANTO)</t>
  </si>
  <si>
    <t>21,92</t>
  </si>
  <si>
    <t>CUMEEIRA NORMAL PARA TELHA ESTRUTURAL DE FIBROCIMENTO 1 ABA, E = 6 MM, COMPRIMENTO 608 MM (SEM AMIANTO)</t>
  </si>
  <si>
    <t>18,77</t>
  </si>
  <si>
    <t>CUMEEIRA NORMAL PARA TELHA ESTRUTURAL DE FIBROCIMENTO 2 ABAS, E = 6 MM, DE 1050 X 935 MM (SEM AMIANTO)</t>
  </si>
  <si>
    <t>78,45</t>
  </si>
  <si>
    <t>CUMEEIRA NORMAL PARA TELHA ONDULADA DE FIBROCIMENTO, E = 6 MM, ABA 300 MM, COMPRIMENTO 1100 MM (SEM AMIANTO)</t>
  </si>
  <si>
    <t>39,66</t>
  </si>
  <si>
    <t>CUMEEIRA PARA TELHA CERAMICA, COMPRIMENTO DE *41* CM, RENDIMENTO DE *3* TELHAS/M</t>
  </si>
  <si>
    <t>4,14</t>
  </si>
  <si>
    <t>CUMEEIRA PARA TELHA DE CONCRETO, PARA 2 AGUAS DE TELHADO, COR CINZA, RENDIMENTO DE *3* TELHAS/M (COLETADO CAIXA)</t>
  </si>
  <si>
    <t>7,67</t>
  </si>
  <si>
    <t>CUMEEIRA SHED PARA TELHA ONDULADA DE FIBROCIMENTO, E = 6 MM, ABA 280 MM, COMPRIMENTO 1100 MM (SEM AMIANTO)</t>
  </si>
  <si>
    <t>26,88</t>
  </si>
  <si>
    <t>CUMEEIRA UNIVERSAL PARA TELHA ONDULADA DE FIBROCIMENTO, E = 6 MM, ABA 210 MM, COMPRIMENTO 1100 MM (SEM AMIANTO)</t>
  </si>
  <si>
    <t>27,82</t>
  </si>
  <si>
    <t>CURVA CPVC, 90 GRAUS, SOLDAVEL, 22 MM, PARA AGUA QUENTE</t>
  </si>
  <si>
    <t>7,77</t>
  </si>
  <si>
    <t>CURVA CPVC, 90 GRAUS, SOLDAVEL, 28 MM, PARA AGUA QUENTE</t>
  </si>
  <si>
    <t>12,44</t>
  </si>
  <si>
    <t>CURVA CPVC, 90 GRAUS, SOLDAVEL,15 MM, PARA AGUA QUENTE</t>
  </si>
  <si>
    <t>4,67</t>
  </si>
  <si>
    <t>CURVA CURTA PVC, PB, JE, 45 GRAUS, DN 100 MM, PARA REDE COLETORA ESGOTO (NBR 10569)</t>
  </si>
  <si>
    <t>14,56</t>
  </si>
  <si>
    <t>CURVA CURTA PVC, PB, JE, 90 GRAUS, DN 100 MM, PARA REDE COLETORA ESGOTO (NBR 10569)</t>
  </si>
  <si>
    <t>18,54</t>
  </si>
  <si>
    <t>CURVA DE PVC 45 GRAUS, SOLDAVEL, 110 MM, PARA AGUA FRIA PREDIAL (NBR 5648)</t>
  </si>
  <si>
    <t>90,84</t>
  </si>
  <si>
    <t>CURVA DE PVC 45 GRAUS, SOLDAVEL, 20 MM, PARA AGUA FRIA PREDIAL (NBR 5648)</t>
  </si>
  <si>
    <t>CURVA DE PVC 45 GRAUS, SOLDAVEL, 25 MM, PARA AGUA FRIA PREDIAL (NBR 5648)</t>
  </si>
  <si>
    <t>CURVA DE PVC 45 GRAUS, SOLDAVEL, 32 MM, PARA AGUA FRIA PREDIAL (NBR 5648)</t>
  </si>
  <si>
    <t>2,59</t>
  </si>
  <si>
    <t>CURVA DE PVC 45 GRAUS, SOLDAVEL, 40 MM, PARA AGUA FRIA PREDIAL (NBR 5648)</t>
  </si>
  <si>
    <t>4,24</t>
  </si>
  <si>
    <t>CURVA DE PVC 45 GRAUS, SOLDAVEL, 50 MM, PARA AGUA FRIA PREDIAL (NBR 5648)</t>
  </si>
  <si>
    <t>8,23</t>
  </si>
  <si>
    <t>CURVA DE PVC 45 GRAUS, SOLDAVEL, 60 MM, PARA AGUA FRIA PREDIAL (NBR 5648)</t>
  </si>
  <si>
    <t>14,18</t>
  </si>
  <si>
    <t>CURVA DE PVC 45 GRAUS, SOLDAVEL, 75 MM, PARA AGUA FRIA PREDIAL (NBR 5648)</t>
  </si>
  <si>
    <t>CURVA DE PVC 45 GRAUS, SOLDAVEL, 85 MM, PARA AGUA FRIA PREDIAL (NBR 5648)</t>
  </si>
  <si>
    <t>36,80</t>
  </si>
  <si>
    <t>CURVA DE PVC 90 GRAUS, SOLDAVEL, 110 MM, PARA AGUA FRIA PREDIAL (NBR 5648)</t>
  </si>
  <si>
    <t>120,42</t>
  </si>
  <si>
    <t>CURVA DE PVC 90 GRAUS, SOLDAVEL, 20 MM, PARA AGUA FRIA PREDIAL (NBR 5648)</t>
  </si>
  <si>
    <t>1,59</t>
  </si>
  <si>
    <t>CURVA DE PVC 90 GRAUS, SOLDAVEL, 25 MM, PARA AGUA FRIA PREDIAL (NBR 5648)</t>
  </si>
  <si>
    <t>2,05</t>
  </si>
  <si>
    <t>CURVA DE PVC 90 GRAUS, SOLDAVEL, 32 MM, PARA AGUA FRIA PREDIAL (NBR 5648)</t>
  </si>
  <si>
    <t>4,66</t>
  </si>
  <si>
    <t>CURVA DE PVC 90 GRAUS, SOLDAVEL, 40 MM, PARA AGUA FRIA PREDIAL (NBR 5648)</t>
  </si>
  <si>
    <t>8,28</t>
  </si>
  <si>
    <t>CURVA DE PVC 90 GRAUS, SOLDAVEL, 50 MM, PARA AGUA FRIA PREDIAL (NBR 5648)</t>
  </si>
  <si>
    <t>10,10</t>
  </si>
  <si>
    <t>CURVA DE PVC 90 GRAUS, SOLDAVEL, 60 MM, PARA AGUA FRIA PREDIAL (NBR 5648)</t>
  </si>
  <si>
    <t>24,97</t>
  </si>
  <si>
    <t>CURVA DE PVC 90 GRAUS, SOLDAVEL, 75 MM, PARA AGUA FRIA PREDIAL (NBR 5648)</t>
  </si>
  <si>
    <t>35,50</t>
  </si>
  <si>
    <t>CURVA DE PVC 90 GRAUS, SOLDAVEL, 85 MM, PARA AGUA FRIA PREDIAL (NBR 5648)</t>
  </si>
  <si>
    <t>51,01</t>
  </si>
  <si>
    <t>CURVA DE PVC, 45 GRAUS, SERIE R, DN 100 MM, PARA ESGOTO PREDIAL</t>
  </si>
  <si>
    <t>14,40</t>
  </si>
  <si>
    <t>CURVA DE PVC, 90 GRAUS, SERIE R, DN 100 MM, PARA ESGOTO PREDIAL</t>
  </si>
  <si>
    <t>32,66</t>
  </si>
  <si>
    <t>CURVA DE PVC, 90 GRAUS, SERIE R, DN 50 MM, PARA ESGOTO PREDIAL</t>
  </si>
  <si>
    <t>15,42</t>
  </si>
  <si>
    <t>CURVA DE PVC, 90 GRAUS, SERIE R, DN 75 MM, PARA ESGOTO PREDIAL</t>
  </si>
  <si>
    <t>22,54</t>
  </si>
  <si>
    <t>CURVA DE TRANSPOSICAO BRONZE/LATAO (REF 736) SEM ANEL DE SOLDA, BOLSA X BOLSA, 15 MM</t>
  </si>
  <si>
    <t>CURVA DE TRANSPOSICAO BRONZE/LATAO (REF 736) SEM ANEL DE SOLDA, BOLSA X BOLSA, 22 MM</t>
  </si>
  <si>
    <t>CURVA DE TRANSPOSICAO BRONZE/LATAO (REF 736) SEM ANEL DE SOLDA, BOLSA X BOLSA, 28 MM</t>
  </si>
  <si>
    <t>42,27</t>
  </si>
  <si>
    <t>CURVA DE TRANSPOSICAO, CPVC, SOLDAVEL, 15 MM</t>
  </si>
  <si>
    <t>7,45</t>
  </si>
  <si>
    <t>CURVA DE TRANSPOSICAO, CPVC, SOLDAVEL, 22 MM</t>
  </si>
  <si>
    <t>9,86</t>
  </si>
  <si>
    <t>CURVA DE TRANSPOSICAO, PVC SOLDAVEL, 20 MM, PARA AGUA FRIA PREDIAL</t>
  </si>
  <si>
    <t>CURVA DE TRANSPOSICAO, PVC, SOLDAVEL, 25 MM, PARA AGUA FRIA PREDIAL</t>
  </si>
  <si>
    <t>CURVA DE TRANSPOSICAO, PVC, SOLDAVEL, 32 MM, PARA AGUA FRIA PREDIAL</t>
  </si>
  <si>
    <t>12,34</t>
  </si>
  <si>
    <t>CURVA LONGA PVC, PB, JE, 45 GRAUS, DN 100 MM, PARA REDE COLETORA ESGOTO (NBR 10569)</t>
  </si>
  <si>
    <t>20,39</t>
  </si>
  <si>
    <t>CURVA LONGA PVC, PB, JE, 45 GRAUS, DN 150 MM, PARA REDE COLETORA ESGOTO (NBR 10569)</t>
  </si>
  <si>
    <t>75,17</t>
  </si>
  <si>
    <t>CURVA LONGA PVC, PB, JE, 90 GRAUS, DN 100 MM, PARA REDE COLETORA ESGOTO (NBR 10569)</t>
  </si>
  <si>
    <t>CURVA LONGA PVC, PB, JE, 90 GRAUS, DN 150 MM, PARA REDE COLETORA ESGOTO (NBR 10569)</t>
  </si>
  <si>
    <t>107,95</t>
  </si>
  <si>
    <t>CURVA PPR 90 GRAUS, DN 20 MM, PARA AGUA QUENTE PREDIAL</t>
  </si>
  <si>
    <t>CURVA PPR 90 GRAUS, DN 25 MM, PARA AGUA QUENTE PREDIAL</t>
  </si>
  <si>
    <t>7,87</t>
  </si>
  <si>
    <t>CURVA PVC CURTA 90 G, DN 50 MM, PARA ESGOTO PREDIAL</t>
  </si>
  <si>
    <t>5,56</t>
  </si>
  <si>
    <t>CURVA PVC CURTA 90 GRAUS, DN 40 MM, PARA ESGOTO PREDIAL</t>
  </si>
  <si>
    <t>CURVA PVC CURTA 90 GRAUS, DN 75 MM, PARA ESGOTO PREDIAL</t>
  </si>
  <si>
    <t>10,88</t>
  </si>
  <si>
    <t>CURVA PVC CURTA 90 GRAUS, 100 MM, PARA ESGOTO PREDIAL</t>
  </si>
  <si>
    <t>12,52</t>
  </si>
  <si>
    <t>CURVA PVC LEVE, 90 GRAUS, COM PONTA E BOLSA LISA, DN 150 MM</t>
  </si>
  <si>
    <t>47,02</t>
  </si>
  <si>
    <t>CURVA PVC LEVE, 90 GRAUS, COM PONTA E BOLSA LISA, DN 250 MM</t>
  </si>
  <si>
    <t>347,48</t>
  </si>
  <si>
    <t>CURVA PVC LEVE, 90 GRAUS, COM PONTA E BOLSA LISA, DN 300 MM</t>
  </si>
  <si>
    <t>541,23</t>
  </si>
  <si>
    <t>CURVA PVC LONGA 45 GRAUS, 100 MM, PARA ESGOTO PREDIAL</t>
  </si>
  <si>
    <t>25,38</t>
  </si>
  <si>
    <t>CURVA PVC LONGA 45G, DN 50 MM, PARA ESGOTO PREDIAL</t>
  </si>
  <si>
    <t>CURVA PVC LONGA 45G, DN 75 MM, PARA ESGOTO PREDIAL</t>
  </si>
  <si>
    <t>CURVA PVC LONGA 90 GRAUS, 100 MM, PARA ESGOTO PREDIAL</t>
  </si>
  <si>
    <t>26,35</t>
  </si>
  <si>
    <t>CURVA PVC LONGA 90 GRAUS, 40 MM, PARA ESGOTO PREDIAL</t>
  </si>
  <si>
    <t>CURVA PVC LONGA 90 GRAUS, 50 MM, PARA ESGOTO PREDIAL</t>
  </si>
  <si>
    <t>6,14</t>
  </si>
  <si>
    <t>CURVA PVC LONGA 90 GRAUS, 75 MM, PARA ESGOTO PREDIAL</t>
  </si>
  <si>
    <t>18,07</t>
  </si>
  <si>
    <t>CURVA PVC PBA, JE, PB, 22 GRAUS, DN 100 / DE 110 MM, PARA REDE AGUA (NBR 10351)</t>
  </si>
  <si>
    <t>97,35</t>
  </si>
  <si>
    <t>CURVA PVC PBA, JE, PB, 22 GRAUS, DN 50 / DE 60 MM, PARA REDE AGUA (NBR 10351)</t>
  </si>
  <si>
    <t>20,69</t>
  </si>
  <si>
    <t>CURVA PVC PBA, JE, PB, 22 GRAUS, DN 75 / DE 85 MM, PARA REDE AGUA (NBR 10351)</t>
  </si>
  <si>
    <t>40,02</t>
  </si>
  <si>
    <t>CURVA PVC PBA, JE, PB, 45 GRAUS, DN 100 / DE 110 MM, PARA REDE AGUA (NBR 10351)</t>
  </si>
  <si>
    <t>96,41</t>
  </si>
  <si>
    <t>CURVA PVC PBA, JE, PB, 45 GRAUS, DN 50 / DE 60 MM, PARA REDE AGUA (NBR 10351)</t>
  </si>
  <si>
    <t>21,04</t>
  </si>
  <si>
    <t>CURVA PVC PBA, JE, PB, 45 GRAUS, DN 75 / DE 85 MM, PARA REDE AGUA (NBR 10351)</t>
  </si>
  <si>
    <t>51,94</t>
  </si>
  <si>
    <t>CURVA PVC PBA, JE, PB, 90 GRAUS, DN 100 / DE 110 MM, PARA REDE AGUA (NBR 10351)</t>
  </si>
  <si>
    <t>117,65</t>
  </si>
  <si>
    <t>CURVA PVC PBA, JE, PB, 90 GRAUS, DN 50 / DE 60 MM, PARA REDE AGUA (NBR 10351)</t>
  </si>
  <si>
    <t>26,37</t>
  </si>
  <si>
    <t>CURVA PVC PBA, JE, PB, 90 GRAUS, DN 75 / DE 85 MM, PARA REDE AGUA (NBR 10351)</t>
  </si>
  <si>
    <t>62,26</t>
  </si>
  <si>
    <t>CURVA PVC 90 GRAUS, ROSCAVEL, 1 1/2",  AGUA FRIA PREDIAL</t>
  </si>
  <si>
    <t>17,79</t>
  </si>
  <si>
    <t>CURVA PVC 90 GRAUS, ROSCAVEL, 1 1/4",  AGUA FRIA PREDIAL</t>
  </si>
  <si>
    <t>CURVA PVC 90 GRAUS, ROSCAVEL, 1/2",  AGUA FRIA PREDIAL</t>
  </si>
  <si>
    <t>2,79</t>
  </si>
  <si>
    <t>CURVA PVC 90 GRAUS, ROSCAVEL, 1",  AGUA FRIA PREDIAL</t>
  </si>
  <si>
    <t>5,53</t>
  </si>
  <si>
    <t>CURVA PVC 90 GRAUS, ROSCAVEL, 2",  AGUA FRIA PREDIAL</t>
  </si>
  <si>
    <t>CURVA PVC 90 GRAUS, ROSCAVEL, 3/4",  AGUA FRIA PREDIAL</t>
  </si>
  <si>
    <t>CURVA PVC, BB, JE, 45 GRAUS, DN 200 MM, PARA TUBO CORRUGADO E/OU LISO, REDE COLETORA ESGOTO (NBR 10569)</t>
  </si>
  <si>
    <t>239,51</t>
  </si>
  <si>
    <t>CURVA PVC, BB, JE, 45 GRAUS, DN 250 MM, PARA TUBO CORRUGADO E/OU LISO, REDE COLETORA ESGOTO (NBR 10569)</t>
  </si>
  <si>
    <t>393,97</t>
  </si>
  <si>
    <t>CURVA PVC, BB, JE, 90 GRAUS, DN 200 MM, PARA TUBO CORRUGADO E/OU LISO, REDE COLETORA ESGOTO (NBR 10569)</t>
  </si>
  <si>
    <t>299,56</t>
  </si>
  <si>
    <t>CURVA PVC, BB, JE, 90 GRAUS, DN 250 MM, PARA TUBO CORRUGADO E/OU LISO, REDE COLETORA ESGOTO (NBR 10569)</t>
  </si>
  <si>
    <t>442,86</t>
  </si>
  <si>
    <t>CURVA PVC, SERIE R, 87.30 GRAUS, CURTA, 100 MM, PARA ESGOTO PREDIAL (PARA PE-DE-COLUNA)</t>
  </si>
  <si>
    <t>24,89</t>
  </si>
  <si>
    <t>CURVA PVC, SERIE R, 87.30 GRAUS, CURTA, 150 MM, PARA ESGOTO PREDIAL (PARA PE-DE-COLUNA)</t>
  </si>
  <si>
    <t>83,93</t>
  </si>
  <si>
    <t>CURVA PVC, SERIE R, 87.30 GRAUS, CURTA, 75 MM, PARA ESGOTO PREDIAL (PARA PE-DE-COLUNA)</t>
  </si>
  <si>
    <t>CURVA PVC, 45 GRAUS, CURTA, PB, DN 100 MM, PARA ESGOTO PREDIAL</t>
  </si>
  <si>
    <t>15,05</t>
  </si>
  <si>
    <t>CURVA 135 GRAUS, DE PVC RIGIDO ROSCAVEL, DE 1", PARA ELETRODUTO</t>
  </si>
  <si>
    <t>CURVA 135 GRAUS, DE PVC RIGIDO ROSCAVEL, DE 3/4", PARA ELETRODUTO</t>
  </si>
  <si>
    <t>CURVA 135 GRAUS, PARA ELETRODUTO, EM ACO GALVANIZADO ELETROLITICO, DIAMETRO DE 100 MM (4")</t>
  </si>
  <si>
    <t>199,84</t>
  </si>
  <si>
    <t>CURVA 135 GRAUS, PARA ELETRODUTO, EM ACO GALVANIZADO ELETROLITICO, DIAMETRO DE 15 MM (1/2")</t>
  </si>
  <si>
    <t>4,74</t>
  </si>
  <si>
    <t>CURVA 135 GRAUS, PARA ELETRODUTO, EM ACO GALVANIZADO ELETROLITICO, DIAMETRO DE 20 MM (3/4")</t>
  </si>
  <si>
    <t>5,71</t>
  </si>
  <si>
    <t>CURVA 135 GRAUS, PARA ELETRODUTO, EM ACO GALVANIZADO ELETROLITICO, DIAMETRO DE 25 MM (1")</t>
  </si>
  <si>
    <t>CURVA 135 GRAUS, PARA ELETRODUTO, EM ACO GALVANIZADO ELETROLITICO, DIAMETRO DE 32 MM (1 1/4")</t>
  </si>
  <si>
    <t>19,17</t>
  </si>
  <si>
    <t>CURVA 135 GRAUS, PARA ELETRODUTO, EM ACO GALVANIZADO ELETROLITICO, DIAMETRO DE 40 MM (1 1/2")</t>
  </si>
  <si>
    <t>CURVA 135 GRAUS, PARA ELETRODUTO, EM ACO GALVANIZADO ELETROLITICO, DIAMETRO DE 50 MM (2")</t>
  </si>
  <si>
    <t>42,73</t>
  </si>
  <si>
    <t>CURVA 135 GRAUS, PARA ELETRODUTO, EM ACO GALVANIZADO ELETROLITICO, DIAMETRO DE 65 MM (2 1/2")</t>
  </si>
  <si>
    <t>75,27</t>
  </si>
  <si>
    <t>CURVA 135 GRAUS, PARA ELETRODUTO, EM ACO GALVANIZADO ELETROLITICO, DIAMETRO DE 80 MM (3")</t>
  </si>
  <si>
    <t>101,81</t>
  </si>
  <si>
    <t>CURVA 180 GRAUS, DE PVC RIGIDO ROSCAVEL, DE 1 1/2", PARA ELETRODUTO</t>
  </si>
  <si>
    <t>6,86</t>
  </si>
  <si>
    <t>CURVA 180 GRAUS, DE PVC RIGIDO ROSCAVEL, DE 1 1/4", PARA ELETRODUTO</t>
  </si>
  <si>
    <t>4,51</t>
  </si>
  <si>
    <t>CURVA 180 GRAUS, DE PVC RIGIDO ROSCAVEL, DE 1/2", PARA ELETRODUTO</t>
  </si>
  <si>
    <t>CURVA 180 GRAUS, DE PVC RIGIDO ROSCAVEL, DE 1", PARA ELETRODUTO</t>
  </si>
  <si>
    <t>4,06</t>
  </si>
  <si>
    <t>CURVA 180 GRAUS, DE PVC RIGIDO ROSCAVEL, DE 2", PARA ELETRODUTO</t>
  </si>
  <si>
    <t>10,97</t>
  </si>
  <si>
    <t>CURVA 180 GRAUS, DE PVC RIGIDO ROSCAVEL, DE 3/4", PARA ELETRODUTO</t>
  </si>
  <si>
    <t>CURVA 45 GRAUS DE COBRE (REF 606) SEM ANEL DE SOLDA, BOLSA X BOLSA, 15 MM</t>
  </si>
  <si>
    <t>2,96</t>
  </si>
  <si>
    <t>CURVA 45 GRAUS DE COBRE (REF 606) SEM ANEL DE SOLDA, BOLSA X BOLSA, 22 MM</t>
  </si>
  <si>
    <t>CURVA 45 GRAUS DE COBRE (REF 606) SEM ANEL DE SOLDA, BOLSA X BOLSA, 28 MM</t>
  </si>
  <si>
    <t>CURVA 45 GRAUS DE COBRE (REF 606) SEM ANEL DE SOLDA, BOLSA X BOLSA, 35 MM</t>
  </si>
  <si>
    <t>27,77</t>
  </si>
  <si>
    <t>CURVA 45 GRAUS DE COBRE (REF 606) SEM ANEL DE SOLDA, BOLSA X BOLSA, 42 MM</t>
  </si>
  <si>
    <t>44,35</t>
  </si>
  <si>
    <t>CURVA 45 GRAUS DE COBRE (REF 606) SEM ANEL DE SOLDA, BOLSA X BOLSA, 54 MM</t>
  </si>
  <si>
    <t>65,87</t>
  </si>
  <si>
    <t>CURVA 45 GRAUS DE COBRE (REF 606) SEM ANEL DE SOLDA, BOLSA X BOLSA, 66 MM</t>
  </si>
  <si>
    <t>156,56</t>
  </si>
  <si>
    <t>CURVA 45 GRAUS DE FERRO GALVANIZADO, COM ROSCA BSP FEMEA, DE 1 1/2"</t>
  </si>
  <si>
    <t>CURVA 45 GRAUS DE FERRO GALVANIZADO, COM ROSCA BSP FEMEA, DE 1 1/4"</t>
  </si>
  <si>
    <t>27,65</t>
  </si>
  <si>
    <t>CURVA 45 GRAUS DE FERRO GALVANIZADO, COM ROSCA BSP FEMEA, DE 1/2"</t>
  </si>
  <si>
    <t>8,27</t>
  </si>
  <si>
    <t>CURVA 45 GRAUS DE FERRO GALVANIZADO, COM ROSCA BSP FEMEA, DE 1"</t>
  </si>
  <si>
    <t>22,50</t>
  </si>
  <si>
    <t>CURVA 45 GRAUS DE FERRO GALVANIZADO, COM ROSCA BSP FEMEA, DE 2 1/2"</t>
  </si>
  <si>
    <t>92,01</t>
  </si>
  <si>
    <t>CURVA 45 GRAUS DE FERRO GALVANIZADO, COM ROSCA BSP FEMEA, DE 2"</t>
  </si>
  <si>
    <t>61,08</t>
  </si>
  <si>
    <t>CURVA 45 GRAUS DE FERRO GALVANIZADO, COM ROSCA BSP FEMEA, DE 3/4"</t>
  </si>
  <si>
    <t>11,94</t>
  </si>
  <si>
    <t>CURVA 45 GRAUS DE FERRO GALVANIZADO, COM ROSCA BSP FEMEA, DE 3"</t>
  </si>
  <si>
    <t>133,82</t>
  </si>
  <si>
    <t>CURVA 45 GRAUS DE FERRO GALVANIZADO, COM ROSCA BSP FEMEA, DE 4"</t>
  </si>
  <si>
    <t>275,88</t>
  </si>
  <si>
    <t>CURVA 45 GRAUS DE FERRO GALVANIZADO, COM ROSCA BSP MACHO/FEMEA, DE 1 1/2"</t>
  </si>
  <si>
    <t>29,17</t>
  </si>
  <si>
    <t>CURVA 45 GRAUS DE FERRO GALVANIZADO, COM ROSCA BSP MACHO/FEMEA, DE 1 1/4"</t>
  </si>
  <si>
    <t>23,06</t>
  </si>
  <si>
    <t>CURVA 45 GRAUS DE FERRO GALVANIZADO, COM ROSCA BSP MACHO/FEMEA, DE 1/2"</t>
  </si>
  <si>
    <t>CURVA 45 GRAUS DE FERRO GALVANIZADO, COM ROSCA BSP MACHO/FEMEA, DE 1"</t>
  </si>
  <si>
    <t>CURVA 45 GRAUS DE FERRO GALVANIZADO, COM ROSCA BSP MACHO/FEMEA, DE 2 1/2"</t>
  </si>
  <si>
    <t>82,36</t>
  </si>
  <si>
    <t>CURVA 45 GRAUS DE FERRO GALVANIZADO, COM ROSCA BSP MACHO/FEMEA, DE 2"</t>
  </si>
  <si>
    <t>45,68</t>
  </si>
  <si>
    <t>CURVA 45 GRAUS DE FERRO GALVANIZADO, COM ROSCA BSP MACHO/FEMEA, DE 3/4"</t>
  </si>
  <si>
    <t>9,88</t>
  </si>
  <si>
    <t>CURVA 45 GRAUS DE FERRO GALVANIZADO, COM ROSCA BSP MACHO/FEMEA, DE 3"</t>
  </si>
  <si>
    <t>115,33</t>
  </si>
  <si>
    <t>CURVA 45 GRAUS EM ACO CARBONO, SOLDAVEL, PRESSAO 3.000 LBS, DN 1 1/2"</t>
  </si>
  <si>
    <t>47,44</t>
  </si>
  <si>
    <t>CURVA 45 GRAUS EM ACO CARBONO, SOLDAVEL, PRESSAO 3.000 LBS, DN 1 1/4"</t>
  </si>
  <si>
    <t>32,48</t>
  </si>
  <si>
    <t>CURVA 45 GRAUS EM ACO CARBONO, SOLDAVEL, PRESSAO 3.000 LBS, DN 1/2"</t>
  </si>
  <si>
    <t>11,23</t>
  </si>
  <si>
    <t>CURVA 45 GRAUS EM ACO CARBONO, SOLDAVEL, PRESSAO 3.000 LBS, DN 1"</t>
  </si>
  <si>
    <t>21,25</t>
  </si>
  <si>
    <t>CURVA 45 GRAUS EM ACO CARBONO, SOLDAVEL, PRESSAO 3.000 LBS, DN 2 1/2"</t>
  </si>
  <si>
    <t>134,76</t>
  </si>
  <si>
    <t>CURVA 45 GRAUS EM ACO CARBONO, SOLDAVEL, PRESSAO 3.000 LBS, DN 2"</t>
  </si>
  <si>
    <t>67,45</t>
  </si>
  <si>
    <t>CURVA 45 GRAUS EM ACO CARBONO, SOLDAVEL, PRESSAO 3.000 LBS, DN 3/4"</t>
  </si>
  <si>
    <t>14,97</t>
  </si>
  <si>
    <t>CURVA 45 GRAUS EM ACO CARBONO, SOLDAVEL, PRESSAO 3.000 LBS, DN 3"</t>
  </si>
  <si>
    <t>349,78</t>
  </si>
  <si>
    <t>CURVA 45 GRAUS RANHURADA EM FERRO FUNDIDO, DN 50 MM (2")</t>
  </si>
  <si>
    <t>CURVA 45 GRAUS RANHURADA EM FERRO FUNDIDO, DN 65 MM (2 1/2")</t>
  </si>
  <si>
    <t>16,52</t>
  </si>
  <si>
    <t>CURVA 45 GRAUS RANHURADA EM FERRO FUNDIDO, DN 80 MM (3")</t>
  </si>
  <si>
    <t>19,70</t>
  </si>
  <si>
    <t>CURVA 45 GRAUS, PARA ELETRODUTO, EM ACO GALVANIZADO ELETROLITICO, DIAMETRO DE 20 MM (3/4")</t>
  </si>
  <si>
    <t>4,46</t>
  </si>
  <si>
    <t>CURVA 45 GRAUS, PARA ELETRODUTO, EM ACO GALVANIZADO ELETROLITICO, DIAMETRO DE 25 MM (1")</t>
  </si>
  <si>
    <t>5,85</t>
  </si>
  <si>
    <t>CURVA 45 GRAUS, PARA ELETRODUTO, EM ACO GALVANIZADO ELETROLITICO, DIAMETRO DE 40 MM (1 1/2")</t>
  </si>
  <si>
    <t>16,50</t>
  </si>
  <si>
    <t>CURVA 90 GRAUS DE BARRA CHATA EM ALUMINIO 3/4 " X 1/4 " X 300 MM</t>
  </si>
  <si>
    <t>6,98</t>
  </si>
  <si>
    <t>CURVA 90 GRAUS DE FERRO GALVANIZADO, COM ROSCA BSP FEMEA, DE 1 1/2"</t>
  </si>
  <si>
    <t>36,48</t>
  </si>
  <si>
    <t>CURVA 90 GRAUS DE FERRO GALVANIZADO, COM ROSCA BSP FEMEA, DE 1 1/4"</t>
  </si>
  <si>
    <t>29,24</t>
  </si>
  <si>
    <t>CURVA 90 GRAUS DE FERRO GALVANIZADO, COM ROSCA BSP FEMEA, DE 1/2"</t>
  </si>
  <si>
    <t>CURVA 90 GRAUS DE FERRO GALVANIZADO, COM ROSCA BSP FEMEA, DE 1"</t>
  </si>
  <si>
    <t>17,39</t>
  </si>
  <si>
    <t>CURVA 90 GRAUS DE FERRO GALVANIZADO, COM ROSCA BSP FEMEA, DE 2 1/2"</t>
  </si>
  <si>
    <t>105,44</t>
  </si>
  <si>
    <t>CURVA 90 GRAUS DE FERRO GALVANIZADO, COM ROSCA BSP FEMEA, DE 2"</t>
  </si>
  <si>
    <t>60,76</t>
  </si>
  <si>
    <t>CURVA 90 GRAUS DE FERRO GALVANIZADO, COM ROSCA BSP FEMEA, DE 3/4"</t>
  </si>
  <si>
    <t>11,52</t>
  </si>
  <si>
    <t>CURVA 90 GRAUS DE FERRO GALVANIZADO, COM ROSCA BSP FEMEA, DE 3"</t>
  </si>
  <si>
    <t>142,33</t>
  </si>
  <si>
    <t>CURVA 90 GRAUS DE FERRO GALVANIZADO, COM ROSCA BSP FEMEA, DE 4"</t>
  </si>
  <si>
    <t>287,60</t>
  </si>
  <si>
    <t>CURVA 90 GRAUS DE FERRO GALVANIZADO, COM ROSCA BSP MACHO/FEMEA, DE 1 1/2"</t>
  </si>
  <si>
    <t>34,20</t>
  </si>
  <si>
    <t>CURVA 90 GRAUS DE FERRO GALVANIZADO, COM ROSCA BSP MACHO/FEMEA, DE 1 1/4"</t>
  </si>
  <si>
    <t>28,10</t>
  </si>
  <si>
    <t>CURVA 90 GRAUS DE FERRO GALVANIZADO, COM ROSCA BSP MACHO/FEMEA, DE 1/2"</t>
  </si>
  <si>
    <t>7,10</t>
  </si>
  <si>
    <t>CURVA 90 GRAUS DE FERRO GALVANIZADO, COM ROSCA BSP MACHO/FEMEA, DE 1"</t>
  </si>
  <si>
    <t>16,30</t>
  </si>
  <si>
    <t>CURVA 90 GRAUS DE FERRO GALVANIZADO, COM ROSCA BSP MACHO/FEMEA, DE 2 1/2"</t>
  </si>
  <si>
    <t>96,34</t>
  </si>
  <si>
    <t>CURVA 90 GRAUS DE FERRO GALVANIZADO, COM ROSCA BSP MACHO/FEMEA, DE 2"</t>
  </si>
  <si>
    <t>57,34</t>
  </si>
  <si>
    <t>CURVA 90 GRAUS DE FERRO GALVANIZADO, COM ROSCA BSP MACHO/FEMEA, DE 3/4"</t>
  </si>
  <si>
    <t>CURVA 90 GRAUS DE FERRO GALVANIZADO, COM ROSCA BSP MACHO/FEMEA, DE 3"</t>
  </si>
  <si>
    <t>137,78</t>
  </si>
  <si>
    <t>CURVA 90 GRAUS DE FERRO GALVANIZADO, COM ROSCA BSP MACHO/FEMEA, DE 4"</t>
  </si>
  <si>
    <t>276,22</t>
  </si>
  <si>
    <t>CURVA 90 GRAUS DE FERRO GALVANIZADO, COM ROSCA BSP MACHO, DE 1 1/2"</t>
  </si>
  <si>
    <t>41,42</t>
  </si>
  <si>
    <t>CURVA 90 GRAUS DE FERRO GALVANIZADO, COM ROSCA BSP MACHO, DE 1 1/4"</t>
  </si>
  <si>
    <t>31,78</t>
  </si>
  <si>
    <t>CURVA 90 GRAUS DE FERRO GALVANIZADO, COM ROSCA BSP MACHO, DE 1/2"</t>
  </si>
  <si>
    <t>7,58</t>
  </si>
  <si>
    <t>CURVA 90 GRAUS DE FERRO GALVANIZADO, COM ROSCA BSP MACHO, DE 1"</t>
  </si>
  <si>
    <t>17,10</t>
  </si>
  <si>
    <t>CURVA 90 GRAUS DE FERRO GALVANIZADO, COM ROSCA BSP MACHO, DE 2 1/2"</t>
  </si>
  <si>
    <t>131,35</t>
  </si>
  <si>
    <t>CURVA 90 GRAUS DE FERRO GALVANIZADO, COM ROSCA BSP MACHO, DE 2"</t>
  </si>
  <si>
    <t>58,77</t>
  </si>
  <si>
    <t>CURVA 90 GRAUS DE FERRO GALVANIZADO, COM ROSCA BSP MACHO, DE 3/4"</t>
  </si>
  <si>
    <t>10,51</t>
  </si>
  <si>
    <t>CURVA 90 GRAUS DE FERRO GALVANIZADO, COM ROSCA BSP MACHO, DE 3"</t>
  </si>
  <si>
    <t>171,07</t>
  </si>
  <si>
    <t>CURVA 90 GRAUS DE FERRO GALVANIZADO, COM ROSCA BSP MACHO, DE 4"</t>
  </si>
  <si>
    <t>326,61</t>
  </si>
  <si>
    <t>CURVA 90 GRAUS DE FERRO GALVANIZADO, COM ROSCA BSP MACHO, DE 6"</t>
  </si>
  <si>
    <t>816,99</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</si>
  <si>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</si>
  <si>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</si>
  <si>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</si>
  <si>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</si>
  <si>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</si>
  <si>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144,77</t>
  </si>
  <si>
    <t>CURVA 90 GRAUS EM ACO CARBONO, RAIO CURTO, SOLDAVEL, PRESSAO 3.000 LBS, DN 2"</t>
  </si>
  <si>
    <t>73,71</t>
  </si>
  <si>
    <t>CURVA 90 GRAUS EM ACO CARBONO, RAIO CURTO, SOLDAVEL, PRESSAO 3.000 LBS, DN 3/4"</t>
  </si>
  <si>
    <t>CURVA 90 GRAUS EM ACO CARBONO, RAIO CURTO, SOLDAVEL, PRESSAO 3.000 LBS, DN 3"</t>
  </si>
  <si>
    <t>304,90</t>
  </si>
  <si>
    <t>CURVA 90 GRAUS RANHURADA EM FERRO FUNDIDO, DN 50 MM (2")</t>
  </si>
  <si>
    <t>12,98</t>
  </si>
  <si>
    <t>CURVA 90 GRAUS RANHURADA EM FERRO FUNDIDO, DN 65 MM (2 1/2")</t>
  </si>
  <si>
    <t>CURVA 90 GRAUS RANHURADA EM FERRO FUNDIDO, DN 80 MM (3")</t>
  </si>
  <si>
    <t>21,82</t>
  </si>
  <si>
    <t>CURVA 90 GRAUS, CURTA, DE PVC RIGIDO ROSCAVEL, DE 1/2", PARA ELETRODUTO</t>
  </si>
  <si>
    <t>1,38</t>
  </si>
  <si>
    <t>CURVA 90 GRAUS, CURTA, DE PVC RIGIDO ROSCAVEL, DE 1", PARA ELETRODUTO</t>
  </si>
  <si>
    <t>2,35</t>
  </si>
  <si>
    <t>CURVA 90 GRAUS, CURTA, DE PVC RIGIDO ROSCAVEL, DE 3/4", PARA ELETRODUTO</t>
  </si>
  <si>
    <t>1,70</t>
  </si>
  <si>
    <t>CURVA 90 GRAUS, LONGA, DE PVC RIGIDO ROSCAVEL, DE 1 1/2", PARA ELETRODUTO</t>
  </si>
  <si>
    <t>3,75</t>
  </si>
  <si>
    <t>CURVA 90 GRAUS, LONGA, DE PVC RIGIDO ROSCAVEL, DE 1 1/4", PARA ELETRODUTO</t>
  </si>
  <si>
    <t>3,10</t>
  </si>
  <si>
    <t>CURVA 90 GRAUS, LONGA, DE PVC RIGIDO ROSCAVEL, DE 1/2", PARA ELETRODUTO</t>
  </si>
  <si>
    <t>1,79</t>
  </si>
  <si>
    <t>CURVA 90 GRAUS, LONGA, DE PVC RIGIDO ROSCAVEL, DE 1", PARA ELETRODUTO</t>
  </si>
  <si>
    <t>2,74</t>
  </si>
  <si>
    <t>CURVA 90 GRAUS, LONGA, DE PVC RIGIDO ROSCAVEL, DE 2 1/2", PARA ELETRODUTO</t>
  </si>
  <si>
    <t>15,56</t>
  </si>
  <si>
    <t>CURVA 90 GRAUS, LONGA, DE PVC RIGIDO ROSCAVEL, DE 2", PARA ELETRODUTO</t>
  </si>
  <si>
    <t>6,10</t>
  </si>
  <si>
    <t>CURVA 90 GRAUS, LONGA, DE PVC RIGIDO ROSCAVEL, DE 3/4", PARA ELETRODUTO</t>
  </si>
  <si>
    <t>1,81</t>
  </si>
  <si>
    <t>CURVA 90 GRAUS, LONGA, DE PVC RIGIDO ROSCAVEL, DE 3", PARA ELETRODUTO</t>
  </si>
  <si>
    <t>15,58</t>
  </si>
  <si>
    <t>CURVA 90 GRAUS, LONGA, DE PVC RIGIDO ROSCAVEL, DE 4", PARA ELETRODUTO</t>
  </si>
  <si>
    <t>31,31</t>
  </si>
  <si>
    <t>CURVA 90 GRAUS, PARA ELETRODUTO, EM ACO GALVANIZADO ELETROLITICO, DIAMETRO DE 100 MM (4")</t>
  </si>
  <si>
    <t>141,19</t>
  </si>
  <si>
    <t>CURVA 90 GRAUS, PARA ELETRODUTO, EM ACO GALVANIZADO ELETROLITICO, DIAMETRO DE 15 MM (1/2")</t>
  </si>
  <si>
    <t>3,99</t>
  </si>
  <si>
    <t>CURVA 90 GRAUS, PARA ELETRODUTO, EM ACO GALVANIZADO ELETROLITICO, DIAMETRO DE 20 MM (3/4")</t>
  </si>
  <si>
    <t>4,52</t>
  </si>
  <si>
    <t>CURVA 90 GRAUS, PARA ELETRODUTO, EM ACO GALVANIZADO ELETROLITICO, DIAMETRO DE 25 MM (1")</t>
  </si>
  <si>
    <t>CURVA 90 GRAUS, PARA ELETRODUTO, EM ACO GALVANIZADO ELETROLITICO, DIAMETRO DE 32 MM (1 1/4")</t>
  </si>
  <si>
    <t>13,98</t>
  </si>
  <si>
    <t>CURVA 90 GRAUS, PARA ELETRODUTO, EM ACO GALVANIZADO ELETROLITICO, DIAMETRO DE 40 MM (1 1/2")</t>
  </si>
  <si>
    <t>17,06</t>
  </si>
  <si>
    <t>CURVA 90 GRAUS, PARA ELETRODUTO, EM ACO GALVANIZADO ELETROLITICO, DIAMETRO DE 50 MM (2")</t>
  </si>
  <si>
    <t>25,04</t>
  </si>
  <si>
    <t>CURVA 90 GRAUS, PARA ELETRODUTO, EM ACO GALVANIZADO ELETROLITICO, DIAMETRO DE 65 MM (2 1/2")</t>
  </si>
  <si>
    <t>63,41</t>
  </si>
  <si>
    <t>CURVA 90 GRAUS, PARA ELETRODUTO, EM ACO GALVANIZADO ELETROLITICO, DIAMETRO DE 80 MM (3")</t>
  </si>
  <si>
    <t>83,25</t>
  </si>
  <si>
    <t>DENTE PARA FRESADORA</t>
  </si>
  <si>
    <t>41,38</t>
  </si>
  <si>
    <t>DESEMPENADEIRA DE ACO DENTADA 12 X *25* CM, DENTES 8 X 8 MM, CABO FECHADO DE MADEIRA</t>
  </si>
  <si>
    <t>DESEMPENADEIRA DE ACO LISA 12 X *25* CM COM CABO FECHADO DE MADEIRA</t>
  </si>
  <si>
    <t>DESEMPENADEIRA PLASTICA LISA *14 X 27* CM</t>
  </si>
  <si>
    <t>15,88</t>
  </si>
  <si>
    <t>DESENHISTA COPISTA</t>
  </si>
  <si>
    <t>DESENHISTA COPISTA (MENSALISTA)</t>
  </si>
  <si>
    <t>2.352,15</t>
  </si>
  <si>
    <t>DESENHISTA DETALHISTA</t>
  </si>
  <si>
    <t>22,37</t>
  </si>
  <si>
    <t>DESENHISTA DETALHISTA (MENSALISTA)</t>
  </si>
  <si>
    <t>3.118,34</t>
  </si>
  <si>
    <t>DESENHISTA PROJETISTA</t>
  </si>
  <si>
    <t>17,87</t>
  </si>
  <si>
    <t>DESENHISTA PROJETISTA (MENSALISTA)</t>
  </si>
  <si>
    <t>2.492,58</t>
  </si>
  <si>
    <t>DESENHISTA TECNICO AUXILIAR</t>
  </si>
  <si>
    <t>DESENHISTA TECNICO AUXILIAR (MENSALISTA)</t>
  </si>
  <si>
    <t>2.491,89</t>
  </si>
  <si>
    <t>DESMOLDANTE PARA CONCRETO ESTAMPADO</t>
  </si>
  <si>
    <t>24,51</t>
  </si>
  <si>
    <t>DESMOLDANTE PARA FORMAS METALICAS A BASE DE OLEO VEGETAL</t>
  </si>
  <si>
    <t>DESMOLDANTE PROTETOR PARA FORMAS DE MADEIRA, DE BASE OLEOSA EMULSIONADA EM AGUA</t>
  </si>
  <si>
    <t>DETERGENTE AMONIACO (AMONIA DILUIDA)</t>
  </si>
  <si>
    <t>3,13</t>
  </si>
  <si>
    <t>DILUENTE EPOXI</t>
  </si>
  <si>
    <t>32,86</t>
  </si>
  <si>
    <t>DISCO DE BORRACHA PARA LIXADEIRA RIGIDO 7 " COM ARRUELA CENTRAL</t>
  </si>
  <si>
    <t>44,70</t>
  </si>
  <si>
    <t>DISCO DE CORTE DIAMANTADO SEGMENTADO DIAMETRO DE 180 MM PARA ESMERILHADEIRA 7 "</t>
  </si>
  <si>
    <t>142,06</t>
  </si>
  <si>
    <t>DISCO DE CORTE DIAMANTADO SEGMENTADO PARA CONCRETO, DIAMETRO DE 110 MM, FURO DE 20 MM</t>
  </si>
  <si>
    <t>34,45</t>
  </si>
  <si>
    <t>DISCO DE CORTE DIAMANTADO SEGMENTADO PARA CONCRETO, DIAMETRO DE 350 MM, FURO DE 1 " (14 X 1 ")</t>
  </si>
  <si>
    <t>815,63</t>
  </si>
  <si>
    <t>DISCO DE CORTE PARA METAL COM DUAS TELAS 12 X 1/8 X 3/4 " (300 X 3,2 X 19,05 MM)</t>
  </si>
  <si>
    <t>36,31</t>
  </si>
  <si>
    <t>DISCO DE DESBASTE PARA METAL FERROSO EM GERAL, COM TRES TELAS,  9 X 1/4 X 7/8 " (228,6 X 6,4 X 22,2 MM)</t>
  </si>
  <si>
    <t>34,29</t>
  </si>
  <si>
    <t>DISCO DE LIXA PARA METAL, DIAMETRO = 180 MM, GRAO 120</t>
  </si>
  <si>
    <t>DISJUNTOR  TERMOMAGNETICO TRIPOLAR 3 X 400 A / ICC - 25 KA</t>
  </si>
  <si>
    <t>1.137,39</t>
  </si>
  <si>
    <t>DISJUNTOR TERMICO E MAGNETICO AJUSTAVEIS, TRIPOLAR DE 100 ATE 250A, CAPACIDADE DE INTERRUPCAO DE 35KA</t>
  </si>
  <si>
    <t>894,74</t>
  </si>
  <si>
    <t>DISJUNTOR TERMICO E MAGNETICO AJUSTAVEIS, TRIPOLAR DE 300 ATE 400A, CAPACIDADE DE INTERRUPCAO DE 35KA</t>
  </si>
  <si>
    <t>1.385,34</t>
  </si>
  <si>
    <t>DISJUNTOR TERMICO E MAGNETICO AJUSTAVEIS, TRIPOLAR DE 450 ATE 600A, CAPACIDADE DE INTERRUPCAO DE 35KA</t>
  </si>
  <si>
    <t>3.236,58</t>
  </si>
  <si>
    <t>DISJUNTOR TERMOMAGNETICO TRIPOLAR 125A</t>
  </si>
  <si>
    <t>263,24</t>
  </si>
  <si>
    <t>DISJUNTOR TERMOMAGNETICO TRIPOLAR 150 A / 600 V, TIPO FXD / ICC - 35 KA</t>
  </si>
  <si>
    <t>298,64</t>
  </si>
  <si>
    <t>DISJUNTOR TERMOMAGNETICO TRIPOLAR 200 A / 600 V, TIPO FXD / ICC - 35 KA</t>
  </si>
  <si>
    <t>419,11</t>
  </si>
  <si>
    <t>DISJUNTOR TERMOMAGNETICO TRIPOLAR 250 A / 600 V, TIPO FXD</t>
  </si>
  <si>
    <t>701,85</t>
  </si>
  <si>
    <t>DISJUNTOR TERMOMAGNETICO TRIPOLAR 3  X 250 A/ICC - 25 KA</t>
  </si>
  <si>
    <t>613,87</t>
  </si>
  <si>
    <t>DISJUNTOR TERMOMAGNETICO TRIPOLAR 3 X 350 A/ICC - 25 KA</t>
  </si>
  <si>
    <t>1.137,51</t>
  </si>
  <si>
    <t>DISJUNTOR TERMOMAGNETICO TRIPOLAR 300 A / 600 V, TIPO JXD / ICC - 40 KA</t>
  </si>
  <si>
    <t>964,09</t>
  </si>
  <si>
    <t>DISJUNTOR TERMOMAGNETICO TRIPOLAR 400 A / 600 V, TIPO JXD / ICC - 40 KA</t>
  </si>
  <si>
    <t>DISJUNTOR TERMOMAGNETICO TRIPOLAR 600 A / 600 V, TIPO LXD / ICC - 40 KA</t>
  </si>
  <si>
    <t>1.587,85</t>
  </si>
  <si>
    <t>DISJUNTOR TERMOMAGNETICO TRIPOLAR 800 A / 600 V, TIPO LMXD</t>
  </si>
  <si>
    <t>3.394,53</t>
  </si>
  <si>
    <t>DISJUNTOR TIPO DIN / IEC, MONOPOLAR DE 40  ATE 50A</t>
  </si>
  <si>
    <t>10,19</t>
  </si>
  <si>
    <t>DISJUNTOR TIPO DIN/IEC, BIPOLAR DE 6 ATE 32A</t>
  </si>
  <si>
    <t>39,39</t>
  </si>
  <si>
    <t>DISJUNTOR TIPO DIN/IEC, BIPOLAR 40 ATE 50A</t>
  </si>
  <si>
    <t>38,78</t>
  </si>
  <si>
    <t>DISJUNTOR TIPO DIN/IEC, BIPOLAR 63 A</t>
  </si>
  <si>
    <t>55,55</t>
  </si>
  <si>
    <t>DISJUNTOR TIPO DIN/IEC, MONOPOLAR DE 6  ATE  32A</t>
  </si>
  <si>
    <t>DISJUNTOR TIPO DIN/IEC, MONOPOLAR DE 63 A</t>
  </si>
  <si>
    <t>DISJUNTOR TIPO DIN/IEC, TRIPOLAR DE 10 ATE 50A</t>
  </si>
  <si>
    <t>48,26</t>
  </si>
  <si>
    <t>DISJUNTOR TIPO DIN/IEC, TRIPOLAR 63 A</t>
  </si>
  <si>
    <t>57,64</t>
  </si>
  <si>
    <t>DISJUNTOR TIPO NEMA, BIPOLAR 10  ATE  50 A, TENSAO MAXIMA 415 V</t>
  </si>
  <si>
    <t>47,90</t>
  </si>
  <si>
    <t>DISJUNTOR TIPO NEMA, BIPOLAR 60 ATE 100A, TENSAO MAXIMA 415 V</t>
  </si>
  <si>
    <t>73,47</t>
  </si>
  <si>
    <t>DISJUNTOR TIPO NEMA, MONOPOLAR DE 60 ATE 70A, TENSAO MAXIMA DE 240 V</t>
  </si>
  <si>
    <t>DISJUNTOR TIPO NEMA, MONOPOLAR 10 ATE 30A, TENSAO MAXIMA DE 240 V</t>
  </si>
  <si>
    <t>DISJUNTOR TIPO NEMA, MONOPOLAR 35  ATE  50 A, TENSAO MAXIMA DE 240 V</t>
  </si>
  <si>
    <t>14,93</t>
  </si>
  <si>
    <t>DISJUNTOR TIPO NEMA, TRIPOLAR 10  ATE  50A, TENSAO MAXIMA DE 415 V</t>
  </si>
  <si>
    <t>59,74</t>
  </si>
  <si>
    <t>DISJUNTOR TIPO NEMA, TRIPOLAR 60 ATE 100 A, TENSAO MAXIMA DE 415 V</t>
  </si>
  <si>
    <t>84,17</t>
  </si>
  <si>
    <t>DISPOSITIVO DPS CLASSE II, 1 POLO, TENSAO MAXIMA DE 175 V, CORRENTE MAXIMA DE *20* KA (TIPO AC)</t>
  </si>
  <si>
    <t>51,42</t>
  </si>
  <si>
    <t>DISPOSITIVO DPS CLASSE II, 1 POLO, TENSAO MAXIMA DE 175 V, CORRENTE MAXIMA DE *30* KA (TIPO AC)</t>
  </si>
  <si>
    <t>57,85</t>
  </si>
  <si>
    <t>DISPOSITIVO DPS CLASSE II, 1 POLO, TENSAO MAXIMA DE 175 V, CORRENTE MAXIMA DE *45* KA (TIPO AC)</t>
  </si>
  <si>
    <t>73,99</t>
  </si>
  <si>
    <t>DISPOSITIVO DPS CLASSE II, 1 POLO, TENSAO MAXIMA DE 175 V, CORRENTE MAXIMA DE *90* KA (TIPO AC)</t>
  </si>
  <si>
    <t>131,52</t>
  </si>
  <si>
    <t>DISPOSITIVO DPS CLASSE II, 1 POLO, TENSAO MAXIMA DE 275 V, CORRENTE MAXIMA DE *20* KA (TIPO AC)</t>
  </si>
  <si>
    <t>53,57</t>
  </si>
  <si>
    <t>DISPOSITIVO DPS CLASSE II, 1 POLO, TENSAO MAXIMA DE 275 V, CORRENTE MAXIMA DE *30* KA (TIPO AC)</t>
  </si>
  <si>
    <t>65,83</t>
  </si>
  <si>
    <t>DISPOSITIVO DPS CLASSE II, 1 POLO, TENSAO MAXIMA DE 275 V, CORRENTE MAXIMA DE *45* KA (TIPO AC)</t>
  </si>
  <si>
    <t>79,11</t>
  </si>
  <si>
    <t>DISPOSITIVO DPS CLASSE II, 1 POLO, TENSAO MAXIMA DE 275 V, CORRENTE MAXIMA DE *90* KA (TIPO AC)</t>
  </si>
  <si>
    <t>137,45</t>
  </si>
  <si>
    <t>DISPOSITIVO DPS CLASSE II, 1 POLO, TENSAO MAXIMA DE 385 V, CORRENTE MAXIMA DE *20* KA (TIPO AC)</t>
  </si>
  <si>
    <t>88,79</t>
  </si>
  <si>
    <t>DISPOSITIVO DPS CLASSE II, 1 POLO, TENSAO MAXIMA DE 385 V, CORRENTE MAXIMA DE *30* KA (TIPO AC)</t>
  </si>
  <si>
    <t>94,66</t>
  </si>
  <si>
    <t>DISPOSITIVO DPS CLASSE II, 1 POLO, TENSAO MAXIMA DE 385 V, CORRENTE MAXIMA DE *45* KA (TIPO AC)</t>
  </si>
  <si>
    <t>107,40</t>
  </si>
  <si>
    <t>DISPOSITIVO DPS CLASSE II, 1 POLO, TENSAO MAXIMA DE 385 V, CORRENTE MAXIMA DE *90* KA (TIPO AC)</t>
  </si>
  <si>
    <t>202,17</t>
  </si>
  <si>
    <t>DISPOSITIVO DPS CLASSE II, 1 POLO, TENSAO MAXIMA DE 460 V, CORRENTE MAXIMA DE *20* KA (TIPO AC)</t>
  </si>
  <si>
    <t>99,06</t>
  </si>
  <si>
    <t>DISPOSITIVO DPS CLASSE II, 1 POLO, TENSAO MAXIMA DE 460 V, CORRENTE MAXIMA DE *30* KA (TIPO AC)</t>
  </si>
  <si>
    <t>102,12</t>
  </si>
  <si>
    <t>DISPOSITIVO DPS CLASSE II, 1 POLO, TENSAO MAXIMA DE 460 V, CORRENTE MAXIMA DE *45* KA (TIPO AC)</t>
  </si>
  <si>
    <t>120,32</t>
  </si>
  <si>
    <t>DISPOSITIVO DPS CLASSE II, 1 POLO, TENSAO MAXIMA DE 460 V, CORRENTE MAXIMA DE *90* KA (TIPO AC)</t>
  </si>
  <si>
    <t>248,29</t>
  </si>
  <si>
    <t>DISPOSITIVO DR, 2 POLOS, SENSIBILIDADE DE 30 MA, CORRENTE DE 100 A, TIPO AC</t>
  </si>
  <si>
    <t>210,73</t>
  </si>
  <si>
    <t>DISPOSITIVO DR, 2 POLOS, SENSIBILIDADE DE 30 MA, CORRENTE DE 25 A, TIPO AC</t>
  </si>
  <si>
    <t>105,81</t>
  </si>
  <si>
    <t>DISPOSITIVO DR, 2 POLOS, SENSIBILIDADE DE 30 MA, CORRENTE DE 40 A, TIPO AC</t>
  </si>
  <si>
    <t>107,69</t>
  </si>
  <si>
    <t>DISPOSITIVO DR, 2 POLOS, SENSIBILIDADE DE 30 MA, CORRENTE DE 63 A, TIPO AC</t>
  </si>
  <si>
    <t>115,16</t>
  </si>
  <si>
    <t>DISPOSITIVO DR, 2 POLOS, SENSIBILIDADE DE 30 MA, CORRENTE DE 80 A, TIPO AC</t>
  </si>
  <si>
    <t>196,37</t>
  </si>
  <si>
    <t>DISPOSITIVO DR, 2 POLOS, SENSIBILIDADE DE 300 MA, CORRENTE DE 25 A, TIPO AC</t>
  </si>
  <si>
    <t>119,81</t>
  </si>
  <si>
    <t>DISPOSITIVO DR, 2 POLOS, SENSIBILIDADE DE 300 MA, CORRENTE DE 40 A, TIPO AC</t>
  </si>
  <si>
    <t>130,68</t>
  </si>
  <si>
    <t>DISPOSITIVO DR, 2 POLOS, SENSIBILIDADE DE 300 MA, CORRENTE DE 63 A, TIPO AC</t>
  </si>
  <si>
    <t>131,46</t>
  </si>
  <si>
    <t>DISPOSITIVO DR, 2 POLOS, SENSIBILIDADE DE 300 MA, CORRENTE DE 80 A, TIPO  AC</t>
  </si>
  <si>
    <t>219,99</t>
  </si>
  <si>
    <t>DISPOSITIVO DR, 4 POLOS, SENSIBILIDADE DE 30 MA, CORRENTE DE 100 A, TIPO AC</t>
  </si>
  <si>
    <t>243,63</t>
  </si>
  <si>
    <t>DISPOSITIVO DR, 4 POLOS, SENSIBILIDADE DE 30 MA, CORRENTE DE 25 A, TIPO AC</t>
  </si>
  <si>
    <t>120,55</t>
  </si>
  <si>
    <t>DISPOSITIVO DR, 4 POLOS, SENSIBILIDADE DE 30 MA, CORRENTE DE 40 A, TIPO AC</t>
  </si>
  <si>
    <t>120,64</t>
  </si>
  <si>
    <t>DISPOSITIVO DR, 4 POLOS, SENSIBILIDADE DE 30 MA, CORRENTE DE 63 A, TIPO AC</t>
  </si>
  <si>
    <t>DISPOSITIVO DR, 4 POLOS, SENSIBILIDADE DE 30 MA, CORRENTE DE 80 A, TIPO AC</t>
  </si>
  <si>
    <t>245,42</t>
  </si>
  <si>
    <t>DISPOSITIVO DR, 4 POLOS, SENSIBILIDADE DE 300 MA, CORRENTE DE 100 A, TIPO AC</t>
  </si>
  <si>
    <t>394,66</t>
  </si>
  <si>
    <t>DISPOSITIVO DR, 4 POLOS, SENSIBILIDADE DE 300 MA, CORRENTE DE 25 A, TIPO AC</t>
  </si>
  <si>
    <t>149,68</t>
  </si>
  <si>
    <t>DISPOSITIVO DR, 4 POLOS, SENSIBILIDADE DE 300 MA, CORRENTE DE 40 A, TIPO AC</t>
  </si>
  <si>
    <t>175,39</t>
  </si>
  <si>
    <t>DISPOSITIVO DR, 4 POLOS, SENSIBILIDADE DE 300 MA, CORRENTE DE 63 A, TIPO AC</t>
  </si>
  <si>
    <t>169,04</t>
  </si>
  <si>
    <t>DISPOSITIVO DR, 4 POLOS, SENSIBILIDADE DE 300 MA, CORRENTE DE 80 A, TIPO AC</t>
  </si>
  <si>
    <t>391,60</t>
  </si>
  <si>
    <t>DISTRIBUIDOR DE AGREGADOS AUTOPROPELIDO, CAP 3 M3, A DIESEL, 6 CC, 176 CV</t>
  </si>
  <si>
    <t>249.588,52</t>
  </si>
  <si>
    <t>DISTRIBUIDOR DE AGREGADOS REBOCAVEL, CAPACIDADE 1,9 M3, LARGURA DE TRABALHO 3,66 M</t>
  </si>
  <si>
    <t>57.408,12</t>
  </si>
  <si>
    <t>DISTRIBUIDOR METALICO, COM ROSCA, 2 SAIDAS, DN 1" X 1/2", PARA CONEXAO COM ANEL DESLIZANTE EM TUBO PEX</t>
  </si>
  <si>
    <t>32,61</t>
  </si>
  <si>
    <t>DISTRIBUIDOR METALICO, COM ROSCA, 2 SAIDAS, DN 3/4" X 1/2", PARA CONEXAO COM ANEL DESLIZANTE EM TUBO PEX</t>
  </si>
  <si>
    <t>28,77</t>
  </si>
  <si>
    <t>DISTRIBUIDOR METALICO, COM ROSCA, 3 SAIDAS, DN 1" X 1/2", PARA CONEXAO COM ANEL DESLIZANTE EM TUBO PEX</t>
  </si>
  <si>
    <t>44,55</t>
  </si>
  <si>
    <t>DISTRIBUIDOR METALICO, COM ROSCA, 3 SAIDAS, DN 3/4" X 1/2", PARA CONEXAO COM ANEL DESLIZANTE EM TUBO PEX</t>
  </si>
  <si>
    <t>35,84</t>
  </si>
  <si>
    <t>DISTRIBUIDOR, PLASTICO, 2 SAIDAS, DN 32 X 16 MM, PARA CONEXAO COM CRIMPAGEM EM TUBO PEX</t>
  </si>
  <si>
    <t>111,62</t>
  </si>
  <si>
    <t>DISTRIBUIDOR, PLASTICO, 2 SAIDAS, DN 32 X 20 MM, PARA CONEXAO COM CRIMPAGEM EM TUBO PEX</t>
  </si>
  <si>
    <t>120,96</t>
  </si>
  <si>
    <t>DISTRIBUIDOR, PLASTICO, 2 SAIDAS, DN 32 X 25 MM, PARA CONEXAO COM CRIMPAGEM EM TUBO PEX</t>
  </si>
  <si>
    <t>122,71</t>
  </si>
  <si>
    <t>DISTRIBUIDOR, PLASTICO, 3 SAIDAS, DN 32 X 16 MM, PARA CONEXAO COM CRIMPAGEM EM TUBO PEX</t>
  </si>
  <si>
    <t>120,03</t>
  </si>
  <si>
    <t>DISTRIBUIDOR, PLASTICO, 3 SAIDAS, DN 32 X 20 MM, PARA CONEXAO COM CRIMPAGEM EM TUBO PEX</t>
  </si>
  <si>
    <t>140,94</t>
  </si>
  <si>
    <t>DISTRIBUIDOR, PLASTICO, 3 SAIDAS, DN 32 X 25 MM, PARA CONEXAO COM CRIMPAGEM EM TUBO PEX</t>
  </si>
  <si>
    <t>150,42</t>
  </si>
  <si>
    <t>DIVISORIA (N2) PAINEL/VIDRO - PAINEL C/ MSO/COMEIA E=35MM - MONTANTE/RODAPE DUPLO ACO GALV PINTADO - COLOCADA</t>
  </si>
  <si>
    <t>104,95</t>
  </si>
  <si>
    <t>DIVISORIA (N2) PAINEL/VIDRO - PAINEL C/ MSO/COMEIA E=35MM - PERFIS SIMPLES ACO GALV PINTADO - COLOCADA</t>
  </si>
  <si>
    <t>100,97</t>
  </si>
  <si>
    <t>DIVISORIA (N2) PAINEL/VIDRO - PAINEL MSO/COMEIA E=35MM - MONTANTE/RODAPE DUPLO ALUMINIO ANOD NAT - COLOCADA</t>
  </si>
  <si>
    <t>117,52</t>
  </si>
  <si>
    <t>DIVISORIA (N2) PAINEL/VIDRO - PAINEL MSO/COMEIA E=35MM - PERFIS SIMPLES ALUMINIO ANOD NAT - COLOCADA</t>
  </si>
  <si>
    <t>98,31</t>
  </si>
  <si>
    <t>DIVISORIA (N2) PAINEL/VIDRO - PAINEL VERMICULITA E=35MM - PERFIS SIMPLES ALUMINIO ANOD NATURAL - COLOCADA</t>
  </si>
  <si>
    <t>263,05</t>
  </si>
  <si>
    <t>DIVISORIA (N3) PAINEL/VIDRO/PAINEL MSO/COMEIA E=35MM - MONTANTE/RODAPE DUPLO ACO GALV PINTADO - COLOCADA</t>
  </si>
  <si>
    <t>116,38</t>
  </si>
  <si>
    <t>DIVISORIA (N3) PAINEL/VIDRO/PAINEL MSO/COMEIA E=35MM - MONTANTE/RODAPE DUPLO ALUMINIO ANOD NAT - COLOCADA</t>
  </si>
  <si>
    <t>112,39</t>
  </si>
  <si>
    <t>DIVISORIA (N3) PAINEL/VIDRO/PAINEL MSO/COMEIA E=35MM - PERFIS SIMPLES ACO GALV PINTADO - COLOCADA</t>
  </si>
  <si>
    <t>DIVISORIA (N3) PAINEL/VIDRO/PAINEL MSO/COMEIA E=35MM - PERFIS SIMPLES ALUMINIO ANOD NAT - COLOCADA</t>
  </si>
  <si>
    <t>95,65</t>
  </si>
  <si>
    <t>DIVISORIA (N3) PAINEL/VIDRO/PAINEL VERMICULITA E=35MM - MONTANTE/RODAPE DUPLO ALUMINIO ANOD NATURAL - COLOCADA</t>
  </si>
  <si>
    <t>233,82</t>
  </si>
  <si>
    <t>DIVISORIA (N3) PAINEL/VIDRO/PAINEL VERMICULITA E=35MM - MONTANTE/RODAPE PERFIL DUPLO ACO GALV PINTADO - COLOCADA</t>
  </si>
  <si>
    <t>225,85</t>
  </si>
  <si>
    <t>DIVISORIA CEGA (N1) - PAINEL MSO/COMEIA E=35MM - MONTANTE/RODAPE DUPLO   ACO GALV PINTADO - COLOCADA</t>
  </si>
  <si>
    <t>99,64</t>
  </si>
  <si>
    <t>DIVISORIA CEGA (N1) - PAINEL MSO/COMEIA E=35MM - MONTANTE/RODAPE DUPLO ALUMINIO ANOD NAT - COLOCADA</t>
  </si>
  <si>
    <t>106,28</t>
  </si>
  <si>
    <t>DIVISORIA CEGA (N1) - PAINEL MSO/COMEIA E=35MM - PERFIS SIMPLES ACO GALV PINTADO   - COLOCADA</t>
  </si>
  <si>
    <t>85,02</t>
  </si>
  <si>
    <t>DIVISORIA CEGA (N1) - PAINEL MSO/COMEIA E=35MM - PERFIS SIMPLES ALUMINIO ANOD NAT - COLOCADA</t>
  </si>
  <si>
    <t>DIVISORIA CEGA (N1) - PAINEL VERMICULITA E=35MM - MONTANTE/RODAPE PERFIS SIMPLES ACO GALV PINTADO - COLOCADA</t>
  </si>
  <si>
    <t>207,25</t>
  </si>
  <si>
    <t>DIVISORIA CEGA (N1) - PAINEL VERMICULITA E=35MM - PERFIS SIMPLES ALUMINIO ANOD NATURAL - COLOCADA</t>
  </si>
  <si>
    <t>252,42</t>
  </si>
  <si>
    <t>DIVISORIA EM GRANITO, COM DUAS FACES POLIDAS, TIPO ANDORINHA/ QUARTZ/ CASTELO/ CORUMBA OU OUTROS EQUIVALENTES DA REGIAO, E=  *3,0* CM</t>
  </si>
  <si>
    <t>493,52</t>
  </si>
  <si>
    <t>DIVISORIA EM MARMORE, COM DUAS FACES POLIDAS, BRANCO COMUM, E=  *3,0* CM</t>
  </si>
  <si>
    <t>396,31</t>
  </si>
  <si>
    <t>DIVISORIA, PLACA  PRE-MOLDADA EM GRANILITE, MARMORITE OU GRANITINA,  E = *3 CM</t>
  </si>
  <si>
    <t>154,95</t>
  </si>
  <si>
    <t>DOBRADEIRA ELETROMECANICA DE VERGALHAO, PARA ACO DE DIAMETRO ATE 1 1/2 "Â, MOTOR ELETRICO TRIFASICO, POTENCIA DE 3 HP ATE 5 HP</t>
  </si>
  <si>
    <t>111.627,59</t>
  </si>
  <si>
    <t>DOBRADICA EM ACO/FERRO, 3 1/2" X  3", E= 1,9  A 2 MM, COM ANEL,  CROMADO OU ZINCADO, TAMPA BOLA, COM PARAFUSOS</t>
  </si>
  <si>
    <t>DOBRADICA EM ACO/FERRO, 3" X 2 1/2", E= 1,2 A 1,8 MM, SEM ANEL,  CROMADO OU ZINCADO, TAMPA BOLA, COM PARAFUSOS</t>
  </si>
  <si>
    <t>10,66</t>
  </si>
  <si>
    <t>DOBRADICA EM ACO/FERRO, 3" X 2 1/2", E= 1,2 A 1,8 MM, SEM ANEL,  CROMADO OU ZINCADO, TAMPA CHATA, COM PARAFUSOS</t>
  </si>
  <si>
    <t>DOBRADICA EM ACO/FERRO, 3" X 2 1/2", E= 1,9 A 2 MM, SEM ANEL,  CROMADO OU ZINCADO, TAMPA BOLA, COM PARAFUSOS</t>
  </si>
  <si>
    <t>13,37</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</si>
  <si>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</si>
  <si>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</si>
  <si>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</si>
  <si>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66,87</t>
  </si>
  <si>
    <t>DOBRADICA TIPO PIANO EM ACO/FERRO, 1'' X 3 M, GALVANIZADO, COM PARAFUSOS</t>
  </si>
  <si>
    <t>72,04</t>
  </si>
  <si>
    <t>DOBRADICA TIPO VAI-E-VEM EM ACO/FERRO, TAMANHO 3'', GALVANIZADO, COM PARAFUSOS</t>
  </si>
  <si>
    <t>70,83</t>
  </si>
  <si>
    <t>DOMOS INDIVIDUAL EM ACRILICO BRANCO *95 X 95* CM, SEM INSTALACAO</t>
  </si>
  <si>
    <t>523,07</t>
  </si>
  <si>
    <t>DOSADOR DE AREIA, CAPACIDADE DE *26* LITROS</t>
  </si>
  <si>
    <t>1.282,16</t>
  </si>
  <si>
    <t>DUCHA HIGIENICA PLASTICA COM REGISTRO METALICO 1/2 "</t>
  </si>
  <si>
    <t>80,20</t>
  </si>
  <si>
    <t>DUCHA METALICA DE PAREDE, ARTICULAVEL, COM BRACO/CANO, SEM DESVIADOR</t>
  </si>
  <si>
    <t>172,66</t>
  </si>
  <si>
    <t>DUCHA METALICA DE PAREDE, ARTICULAVEL, COM DESVIADOR E DUCHA MANUAL</t>
  </si>
  <si>
    <t>388,27</t>
  </si>
  <si>
    <t>DUMPER COM CAPACIDADE DE CARGA DE 1700 KG, PARTIDA ELETRICA, MOTOR DIESEL COM POTENCIA DE 16 CV</t>
  </si>
  <si>
    <t>68.116,81</t>
  </si>
  <si>
    <t>ELEMENTO VAZADO CERAMICO 25 X 18 X 7 CM</t>
  </si>
  <si>
    <t>ELEMENTO VAZADO CERAMICO 7 X 20 X 20 CM</t>
  </si>
  <si>
    <t>2,89</t>
  </si>
  <si>
    <t>ELEMENTO VAZADO CERAMICO 9 X 20 X 20 CM</t>
  </si>
  <si>
    <t>4,03</t>
  </si>
  <si>
    <t>ELEMENTO VAZADO DE CONCRETO, QUADRICULADO, 1 FURO *10 X 10 X 10* CM</t>
  </si>
  <si>
    <t>2,12</t>
  </si>
  <si>
    <t>ELEMENTO VAZADO DE CONCRETO, QUADRICULADO, 1 FURO *20 X 10 X 7* CM</t>
  </si>
  <si>
    <t>ELEMENTO VAZADO DE CONCRETO, QUADRICULADO, 1 FURO *20 X 20 X 6,5* CM</t>
  </si>
  <si>
    <t>ELEMENTO VAZADO DE CONCRETO, QUADRICULADO, 16 FUROS *29 X 29 X 6* CM</t>
  </si>
  <si>
    <t>6,74</t>
  </si>
  <si>
    <t>ELEMENTO VAZADO DE CONCRETO, QUADRICULADO, 16 FUROS *33 X 33 X 10* CM</t>
  </si>
  <si>
    <t>11,76</t>
  </si>
  <si>
    <t>ELEMENTO VAZADO DE CONCRETO, QUADRICULADO, 16 FUROS *40 X 40 X 7* CM</t>
  </si>
  <si>
    <t>11,67</t>
  </si>
  <si>
    <t>ELEMENTO VAZADO DE CONCRETO, QUADRICULADO, 16 FUROS *50 X 50 X 7* CM</t>
  </si>
  <si>
    <t>21,87</t>
  </si>
  <si>
    <t>ELEMENTO VAZADO DE CONCRETO, QUADRICULADO, 25 FUROS *50 X 50 X 5* CM</t>
  </si>
  <si>
    <t>17,12</t>
  </si>
  <si>
    <t>ELEMENTO VAZADO DE CONCRETO, VENEZIANA *39 X 22 X 15* CM</t>
  </si>
  <si>
    <t>9,60</t>
  </si>
  <si>
    <t>ELEMENTO VAZADO DE CONCRETO, VENEZIANA *39 X 29 X 10* CM</t>
  </si>
  <si>
    <t>15,66</t>
  </si>
  <si>
    <t>ELEMENTO VAZADO DE CONCRETO, VENEZIANA *40 X 10 X 10* CM</t>
  </si>
  <si>
    <t>ELETRICISTA</t>
  </si>
  <si>
    <t>15,39</t>
  </si>
  <si>
    <t>ELETRICISTA (MENSALISTA)</t>
  </si>
  <si>
    <t>2.728,44</t>
  </si>
  <si>
    <t>ELETRICISTA DE MANUTENCAO INDUSTRIAL</t>
  </si>
  <si>
    <t>ELETRICISTA DE MANUTENCAO INDUSTRIAL (MENSALISTA)</t>
  </si>
  <si>
    <t>ELETRODO REVESTIDO AWS - E-6010, DIAMETRO IGUAL A 4,00 MM</t>
  </si>
  <si>
    <t>ELETRODO REVESTIDO AWS - E6013, DIAMETRO IGUAL A 2,50 MM</t>
  </si>
  <si>
    <t>12,32</t>
  </si>
  <si>
    <t>ELETRODO REVESTIDO AWS - E6013, DIAMETRO IGUAL A 4,00 MM</t>
  </si>
  <si>
    <t>ELETRODO REVESTIDO AWS - E7018, DIAMETRO IGUAL A 4,00 MM</t>
  </si>
  <si>
    <t>12,83</t>
  </si>
  <si>
    <t>ELETRODUTO DE PVC RIGIDO ROSCAVEL DE 1 ", SEM LUVA</t>
  </si>
  <si>
    <t>3,60</t>
  </si>
  <si>
    <t>ELETRODUTO DE PVC RIGIDO ROSCAVEL DE 1 1/2 ", SEM LUVA</t>
  </si>
  <si>
    <t>5,26</t>
  </si>
  <si>
    <t>ELETRODUTO DE PVC RIGIDO ROSCAVEL DE 1 1/4 ", SEM LUVA</t>
  </si>
  <si>
    <t>4,79</t>
  </si>
  <si>
    <t>ELETRODUTO DE PVC RIGIDO ROSCAVEL DE 1/2 ", SEM LUVA</t>
  </si>
  <si>
    <t>ELETRODUTO DE PVC RIGIDO ROSCAVEL DE 2 ", SEM LUVA</t>
  </si>
  <si>
    <t>8,61</t>
  </si>
  <si>
    <t>ELETRODUTO DE PVC RIGIDO ROSCAVEL DE 2 1/2 ", SEM LUVA</t>
  </si>
  <si>
    <t>ELETRODUTO DE PVC RIGIDO ROSCAVEL DE 3 ", SEM LUVA</t>
  </si>
  <si>
    <t>15,75</t>
  </si>
  <si>
    <t>ELETRODUTO DE PVC RIGIDO ROSCAVEL DE 3/4 ", SEM LUVA</t>
  </si>
  <si>
    <t>ELETRODUTO DE PVC RIGIDO ROSCAVEL DE 4 ", SEM LUVA</t>
  </si>
  <si>
    <t>ELETRODUTO DE PVC RIGIDO SOLDAVEL, CLASSE B, DE 20 MM</t>
  </si>
  <si>
    <t>ELETRODUTO DE PVC RIGIDO SOLDAVEL, CLASSE B, DE 25 MM</t>
  </si>
  <si>
    <t>1,34</t>
  </si>
  <si>
    <t>ELETRODUTO DE PVC RIGIDO SOLDAVEL, CLASSE B, DE 32 MM</t>
  </si>
  <si>
    <t>2,07</t>
  </si>
  <si>
    <t>ELETRODUTO DE PVC RIGIDO SOLDAVEL, CLASSE B, DE 40 MM</t>
  </si>
  <si>
    <t>ELETRODUTO DE PVC RIGIDO SOLDAVEL, CLASSE B, DE 50 MM</t>
  </si>
  <si>
    <t>ELETRODUTO DE PVC RIGIDO SOLDAVEL, CLASSE B, DE 60 MM</t>
  </si>
  <si>
    <t>5,10</t>
  </si>
  <si>
    <t>ELETRODUTO FLEXIVEL PLANO EM PEAD, COR PRETA E LARANJA,  DIAMETRO 32 MM</t>
  </si>
  <si>
    <t>2,08</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</si>
  <si>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</si>
  <si>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</si>
  <si>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</si>
  <si>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</si>
  <si>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</si>
  <si>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20,31</t>
  </si>
  <si>
    <t>ELETRODUTO FLEXIVEL, EM ACO GALVANIZADO, REVESTIDO EXTERNAMENTE COM PVC PRETO, DIAMETRO EXTERNO DE 50 MM( 1 1/2"), TIPO SEALTUBO</t>
  </si>
  <si>
    <t>26,14</t>
  </si>
  <si>
    <t>ELETRODUTO FLEXIVEL, EM ACO GALVANIZADO, REVESTIDO EXTERNAMENTE COM PVC PRETO, DIAMETRO EXTERNO DE 60 MM (2"), TIPO SEALTUBO</t>
  </si>
  <si>
    <t>34,81</t>
  </si>
  <si>
    <t>ELETRODUTO FLEXIVEL, EM ACO GALVANIZADO, REVESTIDO EXTERNAMENTE COM PVC PRETO, DIAMETRO EXTERNO DE 75 MM (2 1/2"), TIPO SEALTUBO</t>
  </si>
  <si>
    <t>54,26</t>
  </si>
  <si>
    <t>ELETRODUTO FLEXIVEL, EM ACO, TIPO CONDUITE, DIAMETRO DE 1 1/2"</t>
  </si>
  <si>
    <t>ELETRODUTO FLEXIVEL, EM ACO, TIPO CONDUITE, DIAMETRO DE 1 1/4"</t>
  </si>
  <si>
    <t>18,62</t>
  </si>
  <si>
    <t>ELETRODUTO FLEXIVEL, EM ACO, TIPO CONDUITE, DIAMETRO DE 1/2"</t>
  </si>
  <si>
    <t>ELETRODUTO FLEXIVEL, EM ACO, TIPO CONDUITE, DIAMETRO DE 1"</t>
  </si>
  <si>
    <t>11,61</t>
  </si>
  <si>
    <t>ELETRODUTO FLEXIVEL, EM ACO, TIPO CONDUITE, DIAMETRO DE 2 1/2"</t>
  </si>
  <si>
    <t>48,38</t>
  </si>
  <si>
    <t>ELETRODUTO FLEXIVEL, EM ACO, TIPO CONDUITE, DIAMETRO DE 2"</t>
  </si>
  <si>
    <t>29,54</t>
  </si>
  <si>
    <t>ELETRODUTO FLEXIVEL, EM ACO, TIPO CONDUITE, DIAMETRO DE 3"</t>
  </si>
  <si>
    <t>54,48</t>
  </si>
  <si>
    <t>ELETRODUTO METALICO FLEXIVEL REVESTIDO COM PVC PRETO, DIAMETRO EXTERNO DE 15 MM (3/8"), TIPO COPEX</t>
  </si>
  <si>
    <t>ELETRODUTO PVC FLEXIVEL CORRUGADO, COR AMARELA, DE 16 MM</t>
  </si>
  <si>
    <t>0,94</t>
  </si>
  <si>
    <t>ELETRODUTO PVC FLEXIVEL CORRUGADO, COR AMARELA, DE 20 MM</t>
  </si>
  <si>
    <t>1,11</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</si>
  <si>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</si>
  <si>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</si>
  <si>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</si>
  <si>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</si>
  <si>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1,84</t>
  </si>
  <si>
    <t>ELETRODUTO PVC FLEXIVEL CORRUGADO, REFORCADO, COR LARANJA, DE 32 MM, PARA LAJES E PISOS</t>
  </si>
  <si>
    <t>ELETRODUTO/CONDULETE DE PVC RIGIDO, LISO, COR CINZA, DE 1/2", PARA INSTALACOES APARENTES (NBR 5410)</t>
  </si>
  <si>
    <t>5,31</t>
  </si>
  <si>
    <t>ELETRODUTO/CONDULETE DE PVC RIGIDO, LISO, COR CINZA, DE 1", PARA INSTALACOES APARENTES (NBR 5410)</t>
  </si>
  <si>
    <t>9,83</t>
  </si>
  <si>
    <t>ELETRODUTO/CONDULETE DE PVC RIGIDO, LISO, COR CINZA, DE 3/4", PARA INSTALACOES APARENTES (NBR 5410)</t>
  </si>
  <si>
    <t>6,77</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</si>
  <si>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</si>
  <si>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</si>
  <si>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</si>
  <si>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</si>
  <si>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3,15</t>
  </si>
  <si>
    <t>ELETRODUTODUTO PEAD FLEXIVEL PAREDE SIMPLES, CORRUGACAO HELICOIDAL, COR PRETA, SEM ROSCA, DE 4",  PARA CABEAMENTO SUBTERRANEO (NBR 15715)</t>
  </si>
  <si>
    <t>10,13</t>
  </si>
  <si>
    <t>ELETROTECNICO</t>
  </si>
  <si>
    <t>ELETROTECNICO (MENSALISTA)</t>
  </si>
  <si>
    <t>2.758,77</t>
  </si>
  <si>
    <t>ELEVADOR DE CARGA A CABO, CABINE SEMI FECHADA 2,0 X 1,5 X 2,0 M, CAPACIDADE DE CARGA 1000 KG, TORRE  2,38 X 2,21 X 15 M, GUINCHO DE EMBREAGEM, FREIO DE SEGURANCA, LIMITADOR DE VELOCIDADE E CANCELA</t>
  </si>
  <si>
    <t>36.823,49</t>
  </si>
  <si>
    <t>ELEVADOR DE CREMALHEIRA CABINE FECHADA 1,5 X 2,5 X 2,35 M (UMA POR TORRE), CAPACIDADE DE CARGA 1200 KG (15 PESSOAS), TORRE  24 M (16 MODULOS), FREIO DE SEGURANCA, LIMITADOR DE CARGA</t>
  </si>
  <si>
    <t>173.364,31</t>
  </si>
  <si>
    <t>EMENDA PARA CALHA PLUVIAL, PVC, DIAMETRO ENTRE 119 E 170 MM, PARA DRENAGEM PREDIAL</t>
  </si>
  <si>
    <t>8,99</t>
  </si>
  <si>
    <t>EMPILHADEIRA SOBRE PNEUS COM TORRE DE TRES ESTAGIOS, 4,70M DE ELEVACAO, C/ DESLOCADOR LATERAL DOS GARFOS, MOTOR GLP 4.3L, CAPACIDADE NOMINAL DE CARGA DE 6T</t>
  </si>
  <si>
    <t>323.092,78</t>
  </si>
  <si>
    <t>EMPILHADEIRA SOBRE PNEUS COM TORRE DE TRES ESTAGIOS, 4,80M DE ELEVACAO, C/ DESLOCADOR LATERAL DOS GARFOS, MOTOR GLP 2.2L, CAPACIDADE NOMINAL DE CARGA DE 3T</t>
  </si>
  <si>
    <t>111.677,29</t>
  </si>
  <si>
    <t>EMPILHADEIRA SOBRE PNEUS COM TORRE DE TRES ESTAGIOS, 4,80M DE ELEVACAO, C/ DESLOCADOR LATERAL DOS GARFOS, MOTOR GLP 2.4L, CAPACIDADE NOMINAL DE CARGA DE 2,5T</t>
  </si>
  <si>
    <t>95.630,00</t>
  </si>
  <si>
    <t>EMPILHADEIRA SOBRE PNEUS COM TORRE DE TRES ESTAGIOS, 4,80M DE ELEVACAO, C/ DESLOCADOR LATERAL DOS GARFOS, MOTOR GLP 4.3L, CAPACIDADE NOMINAL DE CARGA DE 4T</t>
  </si>
  <si>
    <t>210.600,67</t>
  </si>
  <si>
    <t>EMPILHADEIRA SOBRE PNEUS COM TORRE DE TRES ESTAGIOS, 4,80M DE ELEVACAO, C/ DESLOCADOR LATERAL DOS GARFOS, MOTOR GLP 4.3L, CAPACIDADE NOMINAL DE CARGA DE 5T</t>
  </si>
  <si>
    <t>220.290,53</t>
  </si>
  <si>
    <t>EMULSAO ASFALTICA ANIONICA</t>
  </si>
  <si>
    <t>8,26</t>
  </si>
  <si>
    <t>EMULSAO ASFALTICA CATIONICA RL-1C PARA USO EM PAVIMENTACAO ASFALTICA (COLETADO CAIXA NA ANP ACRESCIDO DE ICMS)</t>
  </si>
  <si>
    <t>2.568,69</t>
  </si>
  <si>
    <t>EMULSAO ASFALTICA CATIONICA RR-1C PARA USO EM PAVIMENTACAO ASFALTICA (COLETADO CAIXA NA ANP ACRESCIDO DE ICMS)</t>
  </si>
  <si>
    <t>EMULSAO ASFALTICA CATIONICA RR-2C PARA USO EM PAVIMENTACAO ASFALTICA (COLETADO CAIXA NA ANP ACRESCIDO DE ICMS)</t>
  </si>
  <si>
    <t>3,29</t>
  </si>
  <si>
    <t>EMULSAO EXPLOSIVA EM CARTUCHOS DE 1" X 12", DENSIDADE 1.15 G/CM3, INICIACAO ESPOLETA N. 8 / CORDEL</t>
  </si>
  <si>
    <t>15,19</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</si>
  <si>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</si>
  <si>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</si>
  <si>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</si>
  <si>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11,50</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</si>
  <si>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</si>
  <si>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</si>
  <si>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</si>
  <si>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</si>
  <si>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</si>
  <si>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19,93</t>
  </si>
  <si>
    <t>ENCARREGADO GERAL DE OBRAS (MENSALISTA)</t>
  </si>
  <si>
    <t>3.532,94</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</si>
  <si>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</si>
  <si>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</si>
  <si>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</si>
  <si>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</si>
  <si>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</si>
  <si>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33,35</t>
  </si>
  <si>
    <t>ENGATE / RABICHO FLEXIVEL INOX 1/2 " X 40 CM</t>
  </si>
  <si>
    <t>ENGATE/RABICHO FLEXIVEL PLASTICO (PVC OU ABS) BRANCO 1/2 " X 30 CM</t>
  </si>
  <si>
    <t>ENGATE/RABICHO FLEXIVEL PLASTICO (PVC OU ABS) BRANCO 1/2 " X 40 CM</t>
  </si>
  <si>
    <t>ENGENHEIRO CIVIL DE OBRA JUNIOR</t>
  </si>
  <si>
    <t>90,03</t>
  </si>
  <si>
    <t>ENGENHEIRO CIVIL DE OBRA JUNIOR (MENSALISTA)</t>
  </si>
  <si>
    <t>15.957,04</t>
  </si>
  <si>
    <t>ENGENHEIRO CIVIL DE OBRA PLENO</t>
  </si>
  <si>
    <t>102,47</t>
  </si>
  <si>
    <t>ENGENHEIRO CIVIL DE OBRA PLENO (MENSALISTA)</t>
  </si>
  <si>
    <t>18.162,40</t>
  </si>
  <si>
    <t>ENGENHEIRO CIVIL DE OBRA SENIOR</t>
  </si>
  <si>
    <t>140,07</t>
  </si>
  <si>
    <t>ENGENHEIRO CIVIL DE OBRA SENIOR (MENSALISTA)</t>
  </si>
  <si>
    <t>24.827,52</t>
  </si>
  <si>
    <t>ENGENHEIRO CIVIL JUNIOR</t>
  </si>
  <si>
    <t>91,33</t>
  </si>
  <si>
    <t>ENGENHEIRO CIVIL JUNIOR (MENSALISTA)</t>
  </si>
  <si>
    <t>16.189,82</t>
  </si>
  <si>
    <t>ENGENHEIRO CIVIL PLENO</t>
  </si>
  <si>
    <t>103,05</t>
  </si>
  <si>
    <t>ENGENHEIRO CIVIL PLENO (MENSALISTA)</t>
  </si>
  <si>
    <t>18.265,32</t>
  </si>
  <si>
    <t>ENGENHEIRO CIVIL SENIOR</t>
  </si>
  <si>
    <t>141,22</t>
  </si>
  <si>
    <t>ENGENHEIRO CIVIL SENIOR (MENSALISTA)</t>
  </si>
  <si>
    <t>25.030,90</t>
  </si>
  <si>
    <t>ENGENHEIRO ELETRICISTA</t>
  </si>
  <si>
    <t>85,85</t>
  </si>
  <si>
    <t>ENGENHEIRO ELETRICISTA (MENSALISTA)</t>
  </si>
  <si>
    <t>15.220,43</t>
  </si>
  <si>
    <t>ENGENHEIRO SANITARISTA</t>
  </si>
  <si>
    <t>ENGENHEIRO SANITARISTA (MENSALISTA)</t>
  </si>
  <si>
    <t>15.070,53</t>
  </si>
  <si>
    <t>ENXADA ESTREITA *25 X 23* CM COM CABO</t>
  </si>
  <si>
    <t>29,70</t>
  </si>
  <si>
    <t>EPI - FAMILIA ALMOXARIFE - HORISTA (ENCARGOS COMPLEMENTARES - COLETADO CAIXA)</t>
  </si>
  <si>
    <t>EPI - FAMILIA ALMOXARIFE - MENSALISTA (ENCARGOS COMPLEMENTARES - COLETADO CAIXA)</t>
  </si>
  <si>
    <t>114,12</t>
  </si>
  <si>
    <t>EPI - FAMILIA CARPINTEIRO DE FORMAS - HORISTA (ENCARGOS COMPLEMENTARES - COLETADO CAIXA)</t>
  </si>
  <si>
    <t>EPI - FAMILIA CARPINTEIRO DE FORMAS - MENSALISTA (ENCARGOS COMPLEMENTARES - COLETADO CAIXA)</t>
  </si>
  <si>
    <t>203,86</t>
  </si>
  <si>
    <t>EPI - FAMILIA ELETRICISTA - HORISTA (ENCARGOS COMPLEMENTARES - COLETADO CAIXA)</t>
  </si>
  <si>
    <t>0,93</t>
  </si>
  <si>
    <t>EPI - FAMILIA ELETRICISTA - MENSALISTA (ENCARGOS COMPLEMENTARES - COLETADO CAIXA)</t>
  </si>
  <si>
    <t>175,10</t>
  </si>
  <si>
    <t>EPI - FAMILIA ENCANADOR - HORISTA (ENCARGOS COMPLEMENTARES - COLETADO CAIXA)</t>
  </si>
  <si>
    <t>EPI - FAMILIA ENCANADOR - MENSALISTA (ENCARGOS COMPLEMENTARES - COLETADO CAIXA)</t>
  </si>
  <si>
    <t>156,65</t>
  </si>
  <si>
    <t>EPI - FAMILIA ENCARREGADO GERAL - HORISTA (ENCARGOS COMPLEMENTARES - COLETADO CAIXA)</t>
  </si>
  <si>
    <t>EPI - FAMILIA ENCARREGADO GERAL - MENSALISTA (ENCARGOS COMPLEMENTARES - COLETADO CAIXA)</t>
  </si>
  <si>
    <t>179,44</t>
  </si>
  <si>
    <t>EPI - FAMILIA ENGENHEIRO CIVIL - HORISTA (ENCARGOS COMPLEMENTARES - COLETADO CAIXA)</t>
  </si>
  <si>
    <t>EPI - FAMILIA ENGENHEIRO CIVIL - MENSALISTA (ENCARGOS COMPLEMENTARES - COLETADO CAIXA)</t>
  </si>
  <si>
    <t>108,24</t>
  </si>
  <si>
    <t>EPI - FAMILIA OPERADOR ESCAVADEIRA - HORISTA (ENCARGOS COMPLEMENTARES - COLETADO CAIXA)</t>
  </si>
  <si>
    <t>EPI - FAMILIA OPERADOR ESCAVADEIRA - MENSALISTA (ENCARGOS COMPLEMENTARES - COLETADO CAIXA)</t>
  </si>
  <si>
    <t>125,38</t>
  </si>
  <si>
    <t>EPI - FAMILIA PEDREIRO - HORISTA (ENCARGOS COMPLEMENTARES - COLETADO CAIXA)</t>
  </si>
  <si>
    <t>0,96</t>
  </si>
  <si>
    <t>EPI - FAMILIA PEDREIRO - MENSALISTA (ENCARGOS COMPLEMENTARES - COLETADO CAIXA)</t>
  </si>
  <si>
    <t>181,88</t>
  </si>
  <si>
    <t>EPI - FAMILIA PINTOR - HORISTA (ENCARGOS COMPLEMENTARES - COLETADO CAIXA)</t>
  </si>
  <si>
    <t>EPI - FAMILIA PINTOR - MENSALISTA (ENCARGOS COMPLEMENTARES - COLETADO CAIXA)</t>
  </si>
  <si>
    <t>275,92</t>
  </si>
  <si>
    <t>EPI - FAMILIA SERVENTE - HORISTA (ENCARGOS COMPLEMENTARES - COLETADO CAIXA)</t>
  </si>
  <si>
    <t>EPI - FAMILIA SERVENTE - MENSALISTA (ENCARGOS COMPLEMENTARES - COLETADO CAIXA)</t>
  </si>
  <si>
    <t>192,76</t>
  </si>
  <si>
    <t>EPI - FAMILIA SOLDADOR - HORISTA (ENCARGOS COMPLEMENTARES - COLETADO CAIXA)</t>
  </si>
  <si>
    <t>EPI - FAMILIA SOLDADOR - MENSALISTA (ENCARGOS COMPLEMENTARES - COLETADO CAIXA)</t>
  </si>
  <si>
    <t>255,78</t>
  </si>
  <si>
    <t>EPI - FAMILIA TOPOGRAFO - HORISTA (ENCARGOS COMPLEMENTARES - COLETADO CAIXA)</t>
  </si>
  <si>
    <t>EPI - FAMILIA TOPOGRAFO - MENSALISTA (ENCARGOS COMPLEMENTARES - COLETADO CAIXA)</t>
  </si>
  <si>
    <t>102,76</t>
  </si>
  <si>
    <t>EQUIPAMENTO DE LIMPEZA COMBINADO (VACUO/ALTA PRESSAO) 95% VACUO, TANQUE 7000 L, BOMBA 140 KGF/CM2 66 L/MIN COM MOTOR INDEPENDENTE A DIESEL DE 60 CV (INCLUI MONTAGEM, NAO INCLUI CAMINHAO)</t>
  </si>
  <si>
    <t>188.694,18</t>
  </si>
  <si>
    <t>EQUIPAMENTO PARA DEMARCACAO DE FAIXAS DE TRAFEGO A FRIO, A SER MONTADO SOBRE CAMINHAO DE PBT MINIMO DE 9 T E DISTANCIA MINIMA ENTRE EIXOS DE 4,3 M, CAPACIDADE PARA 800 L DE TINTA (INCLUI MONTAGEM, NAO INCLUI CAMINHAO)</t>
  </si>
  <si>
    <t>972.265,62</t>
  </si>
  <si>
    <t>EQUIPAMENTO PARA DEMARCACAO DE FAIXAS DE TRAFEGO A QUENTE, A SER MONTADO SOBRE CAMINHAO DE PBT MINIMO DE 17 T E DISTANCIA MINIMA ENTRE EIXOS DE 5,2 M, CAPACIDADE PARA 1.000 KG DE MATERIAL TERMOPLASTICO (INCLUI MONTAGEM, NAO INCLUI CAMINHAO E NEM COMPRESSOR DE AR)</t>
  </si>
  <si>
    <t>1.447.265,62</t>
  </si>
  <si>
    <t>ESCADA DUPLA DE ABRIR EM ALUMINIO, MODELO PINTOR, 8 DEGRAUS</t>
  </si>
  <si>
    <t>223,23</t>
  </si>
  <si>
    <t>ESCADA EXTENSIVEL EM ALUMINIO COM 6,00 M ESTENDIDA</t>
  </si>
  <si>
    <t>632,20</t>
  </si>
  <si>
    <t>ESCAVADEIRA HIDRAULICA SOBRE ESTEIRA, COM GARRA GIRATORIA DE MANDIBULAS, PESO OPERACIONAL ENTRE 22,00 E 25,50 TON, POTENCIA LIQUIDA ENTRE 150 E 160 HP</t>
  </si>
  <si>
    <t>485.006,48</t>
  </si>
  <si>
    <t>ESCAVADEIRA HIDRAULICA SOBRE ESTEIRAS CACAMBA 0,40 A 1,20 M3, PESO OPERACIONAL 21,19 T, POTENCIA LIQUIDA 173 HP</t>
  </si>
  <si>
    <t>439.493,56</t>
  </si>
  <si>
    <t>ESCAVADEIRA HIDRAULICA SOBRE ESTEIRAS COM CACAMBA DE 1,20 M3, PESO OPERACIONAL 21 T, POTENCIA BRUTA 155 HP</t>
  </si>
  <si>
    <t>460.175,61</t>
  </si>
  <si>
    <t>ESCAVADEIRA HIDRAULICA SOBRE ESTEIRAS, CACAMBA  0,80 M3, PESO OPERACIONAL 17,8 T, POTENCIA LIQUIDA 110 HP</t>
  </si>
  <si>
    <t>394.664,68</t>
  </si>
  <si>
    <t>ESCAVADEIRA HIDRAULICA SOBRE ESTEIRAS, CACAMBA 0,4 A 1,70 M3, PESO OPERACIONAL 23,2 T, POTENCIA BRUTA 183 HP</t>
  </si>
  <si>
    <t>471.550,74</t>
  </si>
  <si>
    <t>ESCAVADEIRA HIDRAULICA SOBRE ESTEIRAS, CACAMBA 0,62M3, PESO OPERACIONAL 12,61T, POTENCIA LIQUIDA 95HP</t>
  </si>
  <si>
    <t>361.935,87</t>
  </si>
  <si>
    <t>ESCAVADEIRA HIDRAULICA SOBRE ESTEIRAS, CACAMBA 0,80 A 1,30 M3, PESO OPERACIONAL 22,18 T, POTENCIA LIQUIDA 170 HP</t>
  </si>
  <si>
    <t>431.737,79</t>
  </si>
  <si>
    <t>ESCAVADEIRA HIDRAULICA SOBRE ESTEIRAS, CACAMBA 0,80M3, PESO OPERACIONAL 17T, POTENCIA BRUTA 111HP</t>
  </si>
  <si>
    <t>413.641,00</t>
  </si>
  <si>
    <t>ESCAVADEIRA HIDRAULICA SOBRE ESTEIRAS, CAPACIDADE DA CACAMBA ENTRE 1,20 E 1,50 M3, PESO OPERACIONAL ENTRE 20,00 E 22,00 TON, POTENCIA LIQUIDA ENTRE 150 E 155 HP, EQUIPADA COM CLAMSHELL</t>
  </si>
  <si>
    <t>466.909,68</t>
  </si>
  <si>
    <t>ESCORA PRE-MOLDADA EM CONCRETO, *10 X 10* CM, H = 2,30M</t>
  </si>
  <si>
    <t>36,30</t>
  </si>
  <si>
    <t>ESCOVA CIRCULAR EM ACO LATONADO, 6 X 1 " (DIAMETRO X ESPESSURA), FURO DE 1 1/4 ", FIO ONDULADO *0,30* MM</t>
  </si>
  <si>
    <t>82,54</t>
  </si>
  <si>
    <t>ESCOVA DE ACO, COM CABO, *4  X 15* FILEIRAS DE CERDAS</t>
  </si>
  <si>
    <t>8,86</t>
  </si>
  <si>
    <t>ESGUICHO JATO REGULAVEL, TIPO ELKHART, ENGATE RAPIDO 1 1/2", PARA COMBATE A INCENDIO</t>
  </si>
  <si>
    <t>119,78</t>
  </si>
  <si>
    <t>ESGUICHO JATO REGULAVEL, TIPO ELKHART, ENGATE RAPIDO 2 1/2", PARA COMBATE A INCENDIO</t>
  </si>
  <si>
    <t>145,71</t>
  </si>
  <si>
    <t>ESGUICHO TIPO JATO SOLIDO, EM LATAO, ENGATE RAPIDO 1 1/2" X 13 MM, PARA MANGUEIRA EM INSTALACAO PREDIAL COMBATE A INCENDIO</t>
  </si>
  <si>
    <t>36,56</t>
  </si>
  <si>
    <t>ESGUICHO TIPO JATO SOLIDO, EM LATAO, ENGATE RAPIDO 1 1/2" X 16 MM, PARA MANGUEIRA EM INSTALACAO PREDIAL COMBATE A INCENDIO</t>
  </si>
  <si>
    <t>36,90</t>
  </si>
  <si>
    <t>ESGUICHO TIPO JATO SOLIDO, EM LATAO, ENGATE RAPIDO 1 1/2" X 19 MM, PARA MANGUEIRA EM INSTALACAO PREDIAL COMBATE A INCENDIO</t>
  </si>
  <si>
    <t>39,73</t>
  </si>
  <si>
    <t>ESGUICHO TIPO JATO SOLIDO, EM LATAO, ENGATE RAPIDO 2 1/2" X 13 MM, PARA MANGUEIRA EM INSTALACAO PREDIAL COMBATE A INCENDIO</t>
  </si>
  <si>
    <t>60,22</t>
  </si>
  <si>
    <t>ESGUICHO TIPO JATO SOLIDO, EM LATAO, ENGATE RAPIDO 2 1/2" X 16 MM, PARA MANGUEIRA EM INSTALACAO PREDIAL COMBATE A INCENDIO</t>
  </si>
  <si>
    <t>ESGUICHO TIPO JATO SOLIDO, EM LATAO, ENGATE RAPIDO 2 1/2" X 19 MM, PARA MANGUEIRA EM INSTALACAO PREDIAL COMBATE A INCENDIO</t>
  </si>
  <si>
    <t>66,05</t>
  </si>
  <si>
    <t>ESMERILHADEIRA ANGULAR ELETRICA, DIAMETRO DO DISCO 7 '' (180 MM), ROTACAO 8500 RPM, POTENCIA 2400 W</t>
  </si>
  <si>
    <t>924,79</t>
  </si>
  <si>
    <t>ESPACADOR / DISTANCIADOR CIRCULAR COM ENTRADA LATERAL, EM PLASTICO, PARA VERGALHAO *4,2 A 12,5* MM, COBRIMENTO 20 MM</t>
  </si>
  <si>
    <t>0,14</t>
  </si>
  <si>
    <t>ESPACADOR / DISTANCIADOR TIPO GARRA DUPLA, EM PLASTICO, COBRIMENTO *20* MM, PARA FERRAGENS DE LAJES E FUNDO DE VIGAS</t>
  </si>
  <si>
    <t>0,23</t>
  </si>
  <si>
    <t>ESPACADOR / DISTANCIADOR TIPO PINO EM PLASTICO, PARA VERGALHAO ATE 10 MM, PARA APOIO DE ARMADURA</t>
  </si>
  <si>
    <t>ESPACADOR / SEPARADOR DE BARRA , METALICO, TIPO CARAMBOLA, PARA TIRANTES, 25 X 84 MM</t>
  </si>
  <si>
    <t>1,82</t>
  </si>
  <si>
    <t>ESPACADOR OU DISTANCIADOR, EM PLASTICO, TIPO APOIO DE CORDOALHA (CARANGUEJO), PARA ARMADURA NEGATIVA E PROTENSAO, COBRIMENTO 50 MM</t>
  </si>
  <si>
    <t>1,15</t>
  </si>
  <si>
    <t>ESPACADOR/SEPARADOR DE CORDOALHA TIPO DISCO 12 FUROS DE 14 MM, PARA TIRANTES</t>
  </si>
  <si>
    <t>1,01</t>
  </si>
  <si>
    <t>ESPARGIDOR DE ASFALTO PRESSURIZADO, REBOCAVEL, TANQUE DE 2500 L, PNEUMATICO,  COM MOTOR A GASOLINA 3,4HP</t>
  </si>
  <si>
    <t>74.000,00</t>
  </si>
  <si>
    <t>ESPARGIDOR DE ASFALTO PRESSURIZADO, TANQUE 6 M3 COM ISOLACAO TERMICA, AQUECIDO COM 2 MACARICOS, COM BARRA ESPARGIDORA 3,60 M, A SER MONTADO SOBRE CAMINHAO</t>
  </si>
  <si>
    <t>157.088,52</t>
  </si>
  <si>
    <t>ESPATULA DE ACO INOX COM CABO DE MADEIRA, LARGURA 8 CM</t>
  </si>
  <si>
    <t>ESPATULA DE PLASTICO LISA, LARGURA 10 CM</t>
  </si>
  <si>
    <t>6,17</t>
  </si>
  <si>
    <t>ESPELHO / PLACA CEGA 4" X 2", PARA INSTALACAO DE TOMADAS E INTERRUPTORES</t>
  </si>
  <si>
    <t>1,71</t>
  </si>
  <si>
    <t>ESPELHO / PLACA CEGA 4" X 4", PARA INSTALACAO DE TOMADAS E INTERRUPTORES</t>
  </si>
  <si>
    <t>3,63</t>
  </si>
  <si>
    <t>ESPELHO / PLACA DE 1 POSTO 4" X 2", PARA INSTALACAO DE TOMADAS E INTERRUPTORES</t>
  </si>
  <si>
    <t>1,62</t>
  </si>
  <si>
    <t>ESPELHO / PLACA DE 2 POSTOS 4" X 2", PARA INSTALACAO DE TOMADAS E INTERRUPTORES</t>
  </si>
  <si>
    <t>1,68</t>
  </si>
  <si>
    <t>ESPELHO / PLACA DE 2 POSTOS 4" X 4", PARA INSTALACAO DE TOMADAS E INTERRUPTORES</t>
  </si>
  <si>
    <t>3,90</t>
  </si>
  <si>
    <t>ESPELHO / PLACA DE 3 POSTOS 4" X 2", PARA INSTALACAO DE TOMADAS E INTERRUPTORES</t>
  </si>
  <si>
    <t>2,06</t>
  </si>
  <si>
    <t>ESPELHO / PLACA DE 4 POSTOS 4" X 4", PARA INSTALACAO DE TOMADAS E INTERRUPTORES</t>
  </si>
  <si>
    <t>4,18</t>
  </si>
  <si>
    <t>ESPELHO / PLACA DE 6 POSTOS 4" X 4", PARA INSTALACAO DE TOMADAS E INTERRUPTORES</t>
  </si>
  <si>
    <t>ESPELHO CRISTAL E = 4 MM</t>
  </si>
  <si>
    <t>298,13</t>
  </si>
  <si>
    <t>ESPELHO, RETO OU CURVO, EM LATAO CROMADO, ESPESSURA ATE 6 MM, LARGURA *40*MM, ALTURA *180*MM - PARA FECHADURA DE EMBUTIR</t>
  </si>
  <si>
    <t>11,88</t>
  </si>
  <si>
    <t>ESPELHO, RETO OU CURVO, EM LATAO CROMADO, ESPESSURA MINIMA 6 MM, LARGURA *43*MM, ALTURA *230*MM - PARA FECHADURA DE EMBUTIR</t>
  </si>
  <si>
    <t>30,09</t>
  </si>
  <si>
    <t>ESPOLETA SIMPLES N 8.</t>
  </si>
  <si>
    <t>ESPUMA EXPANSIVA DE POLIURETANO, APLICACAO MANUAL - 500 ML</t>
  </si>
  <si>
    <t>22,81</t>
  </si>
  <si>
    <t>ESQUADRO DE ACO 12 " (300 MM), CABO DE ALUMINIO</t>
  </si>
  <si>
    <t>19,05</t>
  </si>
  <si>
    <t>ESQUADRO INTERNO OU EXTERNO PARA CALHA PLUVIAL, PVC, DIAMETRO ENTRE 119 E 170 MM, PARA DRENAGEM PREDIAL</t>
  </si>
  <si>
    <t>12,75</t>
  </si>
  <si>
    <t>ESQUI TRIPLO, EM TUBO DE ACO CARBONO, PINTURA NO PROCESSO ELETROSTATICO - EQUIPAMENTO DE GINASTICA PARA ACADEMIA AO AR LIVRE / ACADEMIA DA TERCEIRA IDADE - ATI</t>
  </si>
  <si>
    <t>3.422,44</t>
  </si>
  <si>
    <t>ESTACA PRE-MOLDADA MACICA DE CONCRETO VIBRADO ARMADO, PARA CARGA DE 25 T, SECAO QUADRADA DE *16 X 16*, COM ANEL METALICO INCORPORADO A PECA (SOMENTE FORNECIMENTO)</t>
  </si>
  <si>
    <t>38,35</t>
  </si>
  <si>
    <t>ESTACA PRE-MOLDADA MACICA DE CONCRETO VIBRADO ARMADO, PARA CARGA DE 50 T, SECAO QUADRADA, COM ANEL METALICO INCORPORADO A PECA (SOMENTE FORNECIMENTO)</t>
  </si>
  <si>
    <t>52,15</t>
  </si>
  <si>
    <t>ESTACA PRE-MOLDADA VAZADA DE CONCRETO CENTRIFUGADO, PARA CARGA DE 100 T, SECAO CIRCULAR, COM ANEL METALICO INCORPORADO A PECA (SOMENTE FORNECIMENTO)</t>
  </si>
  <si>
    <t>133,65</t>
  </si>
  <si>
    <t>ESTILETE DE METAL, LAMINA 18 MM</t>
  </si>
  <si>
    <t>16,01</t>
  </si>
  <si>
    <t>ESTOPA</t>
  </si>
  <si>
    <t>13,64</t>
  </si>
  <si>
    <t>ESTOPIM SIMPLES</t>
  </si>
  <si>
    <t>ESTRIBO COM PARAFUSO EM CHAPA DE FERRO FUNDIDO DE 2" X 3/16" X 35 CM, SECAO "U", PARA MADEIRAMENTO DE TELHADO</t>
  </si>
  <si>
    <t>19,56</t>
  </si>
  <si>
    <t>ESTUCADOR</t>
  </si>
  <si>
    <t>ESTUCADOR (MENSALISTA)</t>
  </si>
  <si>
    <t>2.767,17</t>
  </si>
  <si>
    <t>ETANOL</t>
  </si>
  <si>
    <t>2,85</t>
  </si>
  <si>
    <t>EXAMES - HORISTA (COLETADO CAIXA)</t>
  </si>
  <si>
    <t>0,35</t>
  </si>
  <si>
    <t>EXAMES - MENSALISTA (COLETADO CAIXA)</t>
  </si>
  <si>
    <t>65,94</t>
  </si>
  <si>
    <t>EXTENSAO DE SOLDA 201 ACETILENO, E = *1,5 A 2,5* MM</t>
  </si>
  <si>
    <t>31,92</t>
  </si>
  <si>
    <t>EXTENSAO DE SOLDA 201 GLP, E = *2,5 A 4,0* MM</t>
  </si>
  <si>
    <t>39,46</t>
  </si>
  <si>
    <t>EXTINTOR DE INCENDIO PORTATIL COM CARGA DE AGUA PRESSURIZADA DE 10 L, CLASSE A</t>
  </si>
  <si>
    <t>123,00</t>
  </si>
  <si>
    <t>EXTINTOR DE INCENDIO PORTATIL COM CARGA DE GAS CARBONICO CO2 DE 4 KG, CLASSE BC</t>
  </si>
  <si>
    <t>389,29</t>
  </si>
  <si>
    <t>EXTINTOR DE INCENDIO PORTATIL COM CARGA DE GAS CARBONICO CO2 DE 6 KG, CLASSE BC</t>
  </si>
  <si>
    <t>421,74</t>
  </si>
  <si>
    <t>EXTINTOR DE INCENDIO PORTATIL COM CARGA DE PO QUIMICO SECO (PQS) DE 12 KG, CLASSE BC</t>
  </si>
  <si>
    <t>194,64</t>
  </si>
  <si>
    <t>EXTINTOR DE INCENDIO PORTATIL COM CARGA DE PO QUIMICO SECO (PQS) DE 4 KG, CLASSE BC</t>
  </si>
  <si>
    <t>118,95</t>
  </si>
  <si>
    <t>EXTINTOR DE INCENDIO PORTATIL COM CARGA DE PO QUIMICO SECO (PQS) DE 6 KG, CLASSE BC</t>
  </si>
  <si>
    <t>140,58</t>
  </si>
  <si>
    <t>EXTINTOR DE INCENDIO PORTATIL COM CARGA DE PO QUIMICO SECO (PQS) DE 8 KG, CLASSE BC</t>
  </si>
  <si>
    <t>167,61</t>
  </si>
  <si>
    <t>EXTREMIDADE PVC PBA, BF, JE, DN 100/ DE 110 MM (NBR 10351)</t>
  </si>
  <si>
    <t>141,79</t>
  </si>
  <si>
    <t>EXTREMIDADE PVC PBA, BF, JE, DN 50 / DE 60 MM (NBR 10351)</t>
  </si>
  <si>
    <t>EXTREMIDADE PVC PBA, BF, JE, DN 75/ DE 85 MM (NBR 10351)</t>
  </si>
  <si>
    <t>89,52</t>
  </si>
  <si>
    <t>EXTREMIDADE PVC PBA, PF, JE, DN 100 / DE 110 MM (NBR 10351)</t>
  </si>
  <si>
    <t>116,57</t>
  </si>
  <si>
    <t>EXTREMIDADE PVC PBA, PF, JE, DN 50/ DE 60 MM (NBR 10351)</t>
  </si>
  <si>
    <t>29,36</t>
  </si>
  <si>
    <t>EXTREMIDADE PVC PBA, PF, JE, DN 75 / DE 85 MM (NBR 10351)</t>
  </si>
  <si>
    <t>73,66</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</si>
  <si>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</si>
  <si>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</si>
  <si>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</si>
  <si>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</si>
  <si>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</si>
  <si>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</si>
  <si>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</si>
  <si>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250,84</t>
  </si>
  <si>
    <t>FAIXA / FILETE / LISTELO EM CERAMICA, LISO OU CORDAO, BRANCO, *2 X 30* CM (L X C)</t>
  </si>
  <si>
    <t>11,01</t>
  </si>
  <si>
    <t>FECHADURA AUXILIAR DE EMBUTIR PARA PORTA DE ARMARIO DE MADEIRA, CROMADA, CHAVE TIPO GORGES, CAIXA COM LINGUETA, CHAPA TESTA E CONTRA CHAPA</t>
  </si>
  <si>
    <t>30,76</t>
  </si>
  <si>
    <t>FECHADURA AUXILIAR DE EMBUTIR PARA PORTA DE ARMARIO, CROMADA, CAIXA COM CILINDRO REDONDO, CHAPA TESTA E LINGUETA</t>
  </si>
  <si>
    <t>20,15</t>
  </si>
  <si>
    <t>FECHADURA AUXILIAR SEGURANCA, DE EMBUTIR, REFORCADA, MAQUINA DE 40 A 55 MM, COM CILINDRO, CROMADA, PARA PORTA EXTERNA - COMPLETA</t>
  </si>
  <si>
    <t>50,32</t>
  </si>
  <si>
    <t>FECHADURA AUXILIAR TRAVA DE SEGURANCA SIMPLES, CROMADA, MAQUINA *40* MM, INCLUI CHAVE TETRA E ROSETA REDONDA - COMPLETA</t>
  </si>
  <si>
    <t>31,50</t>
  </si>
  <si>
    <t>FECHADURA BICO DE PAPAGAIO, MAQUINA *45* MM, CROMADA, COM CHAVE TIPO GORGES BIPARTIDA, PARA PORTA DE CORRER INTERNA - COMPLETA</t>
  </si>
  <si>
    <t>45,70</t>
  </si>
  <si>
    <t>FECHADURA BICO DE PAPAGAIO, MAQUINA *45* MM, CROMADA, COM CILINDRO, PARA PORTA DE CORRER EXTERNA - COMPLETA</t>
  </si>
  <si>
    <t>58,76</t>
  </si>
  <si>
    <t>FECHADURA C/ CILINDRO LATAO CROMADO P/ PORTA VIDRO TP AROUCA 2171-L OU EQUIV</t>
  </si>
  <si>
    <t>52,52</t>
  </si>
  <si>
    <t>FECHADURA DE EMBUTIR PARA PORTA DE BANHEIRO, CHAVE TIPO TRANQUETA, MAQUINA 40 MM, SEM MACANETA, SEM ESPELHO (SOMENTE MAQUINA) - NIVEL SEGURANCA MEDIO</t>
  </si>
  <si>
    <t>15,85</t>
  </si>
  <si>
    <t>FECHADURA DE EMBUTIR PARA PORTA DE BANHEIRO, TIPO TRANQUETA, MAQUINA 40 MM, MACANETAS ALAVANCA E ROSETAS REDONDAS EM METAL CROMADO - NIVEL SEGURANCA MEDIO - COMPLETA</t>
  </si>
  <si>
    <t>32,55</t>
  </si>
  <si>
    <t>FECHADURA DE EMBUTIR PARA PORTA DE BANHEIRO, TIPO TRANQUETA, MAQUINA 40 MM, MACANETAS ALAVANCA, ESPELHO EM METAL CROMADO - NIVEL SEGURANCA MEDIO - COMPLETA</t>
  </si>
  <si>
    <t>29,85</t>
  </si>
  <si>
    <t>FECHADURA DE EMBUTIR PARA PORTA DE BANHEIRO, TIPO TRANQUETA, MAQUINA 55 MM, MACANETAS ALAVANCA E ROSETAS REDONDAS EM METAL CROMADO - NIVEL SEGURANCA MEDIO - COMPLETA</t>
  </si>
  <si>
    <t>52,06</t>
  </si>
  <si>
    <t>FECHADURA DE EMBUTIR PARA PORTA EXTERNA / ENTRADA, MAQUINA 40 MM, COM CILINDRO, MACANETA ALAVANCA E ESPELHO EM METAL CROMADO - NIVEL SEGURANCA MEDIO - COMPLETA</t>
  </si>
  <si>
    <t>43,50</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</si>
  <si>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</si>
  <si>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</si>
  <si>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41,21</t>
  </si>
  <si>
    <t>FECHADURA DE EMBUTIR PARA PORTA EXTERNA, MAQUINA 40 MM, SEM MACANETA, SEM ESPELHO (SOMENTE MAQUINA) - NIVEL DE SEGURANCA MEDIO</t>
  </si>
  <si>
    <t>23,96</t>
  </si>
  <si>
    <t>FECHADURA DE EMBUTIR PARA PORTA EXTERNA, MAQUINA 55 MM, COM CILINDRO, MACANETA ALAVANCA E ROSETA REDONDA EM METAL CROMADO - NIVEL DE SEGURANCA MEDIO - COMPLETA</t>
  </si>
  <si>
    <t>59,65</t>
  </si>
  <si>
    <t>FECHADURA DE EMBUTIR PARA PORTA EXTERNA, MAQUINA 55 MM, SEM ESPELHO, SEM MACANETA (SOMENTE MAQUINA) - NIVEL DE SEGURANCA MEDIO</t>
  </si>
  <si>
    <t>42,04</t>
  </si>
  <si>
    <t>FECHADURA DE EMBUTIR PARA PORTA INTERNA, TIPO GORGES (CHAVE GRANDE), MAQUINA 40 MM, MACANETA ALAVANCA E ESPELHO EM METAL CROMADO - NIVEL SEGURANCA MEDIO - COMPLETA</t>
  </si>
  <si>
    <t>35,17</t>
  </si>
  <si>
    <t>FECHADURA DE EMBUTIR PARA PORTA INTERNA, TIPO GORGES (CHAVE GRANDE), MAQUINA 55 MM, MACANETAS ALAVANCA E ROSETAS REDONDAS EM METAL CROMADO - NIVEL SEGURANCA MEDIO - COMPLETA</t>
  </si>
  <si>
    <t>58,45</t>
  </si>
  <si>
    <t>FECHADURA DE EMBUTIR PARA PORTA INTERNA, TIPO GORGES, MAQUINA 55 MM (SOMENTE MAQUINA, SEM ESPELHO E SEM MACANETA) - NIVEL DE SEGURANCA MEDIO</t>
  </si>
  <si>
    <t>25,19</t>
  </si>
  <si>
    <t>FECHADURA DE SOBREPOR EM FERRO PINTADO, COM MACANETA ALAVANCA, CHAVE GRANDE - COMPLETA</t>
  </si>
  <si>
    <t>40,69</t>
  </si>
  <si>
    <t>FECHADURA DE SOBREPOR PARA PORTAO, CAIXA *100* MM, COM CILINDRO, CHAVE SIMPLES, TRINCO LATERAL, EM  LATAO OU ACO CROMADO OU POLIDO, COM OU SEM PINTURA - COMPLETA</t>
  </si>
  <si>
    <t>29,02</t>
  </si>
  <si>
    <t>FECHADURA DE SOBREPOR PARA PORTAO, COM CHAVE TETRA, CAIXA *100* MM, TRINCO LATERAL, EM LATAO OU ACO CROMADO, PINTADO - COMPLETA</t>
  </si>
  <si>
    <t>39,57</t>
  </si>
  <si>
    <t>FECHADURA DE SOBREPOR, CROMADA, COM CILINDRO REDONDO, PARA ARMARIO E GAVETA DE MADEIRA, COM PORTA DE APROXIMADAMENTE 20 MM</t>
  </si>
  <si>
    <t>8,88</t>
  </si>
  <si>
    <t>FECHADURA TRADICIONAL DE EMBUTIR, CROMADA, COM CILINDRO, PARA GAVETAS E MOVEIS DE MADEIRA - COM ABINHAS LATERAIS CURVAS, CHAVES COM PROTECAO PLASTICA</t>
  </si>
  <si>
    <t>10,60</t>
  </si>
  <si>
    <t>FECHADURA TUBULAR CROMADA, MACANETA DIAMETRO *30* MM, CILINDRO CENTRAL COM CHAVE EXTERNA E BOTAO INTERNO, MAQUINA *70* MM - COMPLETA</t>
  </si>
  <si>
    <t>48,20</t>
  </si>
  <si>
    <t>FECHADURA TUBULAR, ACABAMENTO CROMADO, DISTANCIA DE BROCA 90 MM, CILINDRO CENTRAL COM CHAVE EXTERNA E BOTAO INTERNO, MACANETA FORMATO TULIPA/TACA/BOLA - COMPLETA</t>
  </si>
  <si>
    <t>46,55</t>
  </si>
  <si>
    <t>FECHO / FECHADURA COM PUXADOR CONCHA, COM TRANCA TIPO TRAVA, PARA JANELA / PORTA DE CORRER (INCLUI TESTA, FECHADURA, PUXADOR) - COMPLETA</t>
  </si>
  <si>
    <t>57,17</t>
  </si>
  <si>
    <t>FECHO / FECHADURA CONCHA COM ALAVANCA / TRAVA, DE EMBUTIR, PARA PORTA OU JANELA DE CORRER EM LATAO OU ACO INOX - COMPLETO</t>
  </si>
  <si>
    <t>26,76</t>
  </si>
  <si>
    <t>FECHO / TRINCO / FERROLHO FIO REDONDO, DE SOBREPOR, 12", EM ACO GALVANIZADO / ZINCADO</t>
  </si>
  <si>
    <t>12,67</t>
  </si>
  <si>
    <t>FECHO / TRINCO / FERROLHO FIO REDONDO, DE SOBREPOR, 2", EM ACO GALVANIZADO / ZINCADO</t>
  </si>
  <si>
    <t>FECHO / TRINCO / FERROLHO FIO REDONDO, DE SOBREPOR, 4", EM ACO GALVANIZADO / ZINCADO</t>
  </si>
  <si>
    <t>2,64</t>
  </si>
  <si>
    <t>FECHO / TRINCO / FERROLHO FIO REDONDO, DE SOBREPOR, 5", EM ACO GALVANIZADO / ZINCADO</t>
  </si>
  <si>
    <t>4,10</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</si>
  <si>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</si>
  <si>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</si>
  <si>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</si>
  <si>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</si>
  <si>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22,80</t>
  </si>
  <si>
    <t>FECHO DE EMBUTIR, TIPO UNHA, COMANDO COM ALAVANCA, EM LATAO CROMADO, 40 CM, PARA PORTAS E JANELAS - INCLUI PARAFUSOS</t>
  </si>
  <si>
    <t>35,42</t>
  </si>
  <si>
    <t>FECHO DE EMBUTIR, TIPO UNHA, COMANDO DESLIZANTE, COM TRAVA, 120 MM, EM LATAO CROMADO</t>
  </si>
  <si>
    <t>23,15</t>
  </si>
  <si>
    <t>FECHO DE SEGURANCA, TIPO BATOM, EM LATAO / ZAMAC, CROMADO, PARA PORTAS E JANELAS - INCLUI PARAFUSOS</t>
  </si>
  <si>
    <t>20,28</t>
  </si>
  <si>
    <t>FELTRO EM LA DE ROCHA, 1 FACE REVESTIDA COM PAPEL ALUMINIZADO, EM ROLO, DENSIDADE = 32 KG/M3, E=*50* MM (COLETADO CAIXA)</t>
  </si>
  <si>
    <t>FERRAMENTAS - FAMILIA ALMOXARIFE - HORISTA (ENCARGOS COMPLEMENTARES - COLETADO CAIXA)</t>
  </si>
  <si>
    <t>0,04</t>
  </si>
  <si>
    <t>FERRAMENTAS - FAMILIA ALMOXARIFE - MENSALISTA (ENCARGOS COMPLEMENTARES - COLETADO CAIXA)</t>
  </si>
  <si>
    <t>7,37</t>
  </si>
  <si>
    <t>FERRAMENTAS - FAMILIA CARPINTEIRO DE FORMAS - HORISTA (ENCARGOS COMPLEMENTARES - COLETADO CAIXA)</t>
  </si>
  <si>
    <t>0,34</t>
  </si>
  <si>
    <t>FERRAMENTAS - FAMILIA CARPINTEIRO DE FORMAS - MENSALISTA (ENCARGOS COMPLEMENTARES - COLETADO CAIXA)</t>
  </si>
  <si>
    <t>64,51</t>
  </si>
  <si>
    <t>FERRAMENTAS - FAMILIA ELETRICISTA - HORISTA (ENCARGOS COMPLEMENTARES - COLETADO CAIXA)</t>
  </si>
  <si>
    <t>FERRAMENTAS - FAMILIA ELETRICISTA - MENSALISTA (ENCARGOS COMPLEMENTARES - COLETADO CAIXA)</t>
  </si>
  <si>
    <t>103,89</t>
  </si>
  <si>
    <t>FERRAMENTAS - FAMILIA ENCANADOR - HORISTA (ENCARGOS COMPLEMENTARES - COLETADO CAIXA)</t>
  </si>
  <si>
    <t>0,24</t>
  </si>
  <si>
    <t>FERRAMENTAS - FAMILIA ENCANADOR - MENSALISTA (ENCARGOS COMPLEMENTARES - COLETADO CAIXA)</t>
  </si>
  <si>
    <t>45,78</t>
  </si>
  <si>
    <t>FERRAMENTAS - FAMILIA ENCARREGADO GERAL - HORISTA (ENCARGOS COMPLEMENTARES - COLETADO CAIXA)</t>
  </si>
  <si>
    <t>0,08</t>
  </si>
  <si>
    <t>FERRAMENTAS - FAMILIA ENCARREGADO GERAL - MENSALISTA (ENCARGOS COMPLEMENTARES - COLETADO CAIXA)</t>
  </si>
  <si>
    <t>FERRAMENTAS - FAMILIA ENGENHEIRO CIVIL - HORISTA (ENCARGOS COMPLEMENTARES - COLETADO CAIXA)</t>
  </si>
  <si>
    <t>0,01</t>
  </si>
  <si>
    <t>FERRAMENTAS - FAMILIA ENGENHEIRO CIVIL - MENSALISTA (ENCARGOS COMPLEMENTARES - COLETADO CAIXA)</t>
  </si>
  <si>
    <t>1,45</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</si>
  <si>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</si>
  <si>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</si>
  <si>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</si>
  <si>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</si>
  <si>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94,89</t>
  </si>
  <si>
    <t>FERRAMENTAS - FAMILIA PINTOR - HORISTA (ENCARGOS COMPLEMENTARES - COLETADO CAIXA)</t>
  </si>
  <si>
    <t>FERRAMENTAS - FAMILIA PINTOR - MENSALISTA (ENCARGOS COMPLEMENTARES - COLETADO CAIXA)</t>
  </si>
  <si>
    <t>220,02</t>
  </si>
  <si>
    <t>FERRAMENTAS - FAMILIA SERVENTE - HORISTA (ENCARGOS COMPLEMENTARES - COLETADO CAIXA)</t>
  </si>
  <si>
    <t>0,38</t>
  </si>
  <si>
    <t>FERRAMENTAS - FAMILIA SERVENTE - MENSALISTA (ENCARGOS COMPLEMENTARES - COLETADO CAIXA)</t>
  </si>
  <si>
    <t>71,29</t>
  </si>
  <si>
    <t>FERRAMENTAS - FAMILIA SOLDADOR - HORISTA (ENCARGOS COMPLEMENTARES - COLETADO CAIXA)</t>
  </si>
  <si>
    <t>FERRAMENTAS - FAMILIA SOLDADOR - MENSALISTA (ENCARGOS COMPLEMENTARES - COLETADO CAIXA)</t>
  </si>
  <si>
    <t>157,85</t>
  </si>
  <si>
    <t>FERRAMENTAS - FAMILIA TOPOGRAFO - HORISTA (ENCARGOS COMPLEMENTARES - COLETADO CAIXA)</t>
  </si>
  <si>
    <t>FERRAMENTAS - FAMILIA TOPOGRAFO - MENSALISTA (ENCARGOS COMPLEMENTARES - COLETADO CAIXA)</t>
  </si>
  <si>
    <t>10,02</t>
  </si>
  <si>
    <t>FERROLHO / FECHO CHATO, DE SOBREPOR, EM FERRO ZINCADO, REFORCADO, 5", COM PORTA CADEADO, PARA PORTAO, PORTA E JANELA - INCLUI PARAFUSOS</t>
  </si>
  <si>
    <t>FERROLHO / FECHO CHATO, DE SOBREPOR, EM FERRO ZINCADO, REFORCADO, 6", COM PORTA CADEADO, PARA PORTAO, PORTA E JANELA - INCLUI PARAFUSOS</t>
  </si>
  <si>
    <t>3,91</t>
  </si>
  <si>
    <t>FERROLHO / FECHO CHATO, EM FERRO ZINCADO, LEVE, 3", COM PORTA CADEADO, PARA PORTAO, PORTA E JANELA - INCLUI PARAFUSOS</t>
  </si>
  <si>
    <t>FERTILIZANTE NPK - 10:10:10</t>
  </si>
  <si>
    <t>FERTILIZANTE NPK - 4: 14: 8</t>
  </si>
  <si>
    <t>FERTILIZANTE ORGANICO COMPOSTO, CLASSE A</t>
  </si>
  <si>
    <t>0,87</t>
  </si>
  <si>
    <t>FIBRA DE ACO PARA REFORCO DO CONCRETO, SOLTA, TIPO A-I, FATOR DE FORMA *50* L / D, COMPRIMENTO DE *30* MM E RESISTENCIA A TRACAO DO ACO MAIOR 1000 MPA</t>
  </si>
  <si>
    <t>FILTRO ANAEROBIO CILINDRICO CONCRETO PRE MOLDADO 1,20 X 1,50 (DIAMETROXALTURA) PARA 4 A 5 CONTRIBUINTES (NBR 13969)</t>
  </si>
  <si>
    <t>679,37</t>
  </si>
  <si>
    <t>FILTRO ANAEROBIO, EM POLIETILENO DE ALTA DENSIDADE (PEAD), CAPACIDADE *1100* LITROS (NBR 13969)</t>
  </si>
  <si>
    <t>750,05</t>
  </si>
  <si>
    <t>FILTRO ANAEROBIO, EM POLIETILENO DE ALTA DENSIDADE (PEAD), CAPACIDADE *2800* LITROS (NBR 13969)</t>
  </si>
  <si>
    <t>1.920,46</t>
  </si>
  <si>
    <t>FILTRO ANAEROBIO, EM POLIETILENO DE ALTA DENSIDADE (PEAD), CAPACIDADE *5000* LITROS (NBR 13969)</t>
  </si>
  <si>
    <t>2.624,92</t>
  </si>
  <si>
    <t>FINCAPINO CURTO CALIBRE 22 VERMELHO, CARGA MEDIA (ACAO DIRETA)</t>
  </si>
  <si>
    <t xml:space="preserve">CENTO </t>
  </si>
  <si>
    <t>29,35</t>
  </si>
  <si>
    <t>FINCAPINO LONGO CALIBRE 22, CARGA FORTE (ACAO DIRETA)</t>
  </si>
  <si>
    <t>47,20</t>
  </si>
  <si>
    <t>FIO COBRE NU DE 150 A 500 MM2, PARA TENSOES DE ATE 600 V</t>
  </si>
  <si>
    <t>51,40</t>
  </si>
  <si>
    <t>FIO COBRE NU DE 16 A 35 MM2, PARA TENSOES DE ATE 600 V</t>
  </si>
  <si>
    <t>52,43</t>
  </si>
  <si>
    <t>FIO COBRE NU DE 50 A 120 MM2, PARA TENSOES DE ATE 600 V</t>
  </si>
  <si>
    <t>50,71</t>
  </si>
  <si>
    <t>FIO DE COBRE, SOLIDO, CLASSE 1, ISOLACAO EM PVC/A, ANTICHAMA BWF-B, 450/750V, SECAO NOMINAL 1,5 MM2</t>
  </si>
  <si>
    <t>0,81</t>
  </si>
  <si>
    <t>FIO DE COBRE, SOLIDO, CLASSE 1, ISOLACAO EM PVC/A, ANTICHAMA BWF-B, 450/750V, SECAO NOMINAL 10 MM2</t>
  </si>
  <si>
    <t>5,05</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</si>
  <si>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</si>
  <si>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</si>
  <si>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</si>
  <si>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3,09</t>
  </si>
  <si>
    <t>FIO TELEFONICO EXTERNO (FE) EM ACO COBREADO, ISOLACAO EM PEAD OU PVC ANTI-CHAMA, 2 CONDUTORES</t>
  </si>
  <si>
    <t>1,30</t>
  </si>
  <si>
    <t>FIO TELEFONICO INTERNO (FI) EM COBRE ESTANHADO, ISOLACAO EM PVC ANTICHAMA, 2 CONDUTORES DE 0,6 MM (NBR 9115:2005)</t>
  </si>
  <si>
    <t>FITA ACO INOX PARA CINTAR POSTE, L = 19 MM, E = 0,5 MM (ROLO DE 30M)</t>
  </si>
  <si>
    <t>58,78</t>
  </si>
  <si>
    <t>FITA ADESIVA ALUMINIZADA, PARA INSTALACAO DE MANTAS DE SUBCOBERTURA,  L = *5* CM</t>
  </si>
  <si>
    <t>FITA ADESIVA ANTICORROSIVA DE PVC FLEXIVEL, COR PRETA, PARA PROTECAO TUBULACAO, 50 MM X 30 M (L X C), E= *0,25* MM</t>
  </si>
  <si>
    <t>7,79</t>
  </si>
  <si>
    <t>FITA ADESIVA ASFALTICA ALUMINIZADA MULTIUSO, L = 10 CM, ROLO DE 10 M</t>
  </si>
  <si>
    <t>69,04</t>
  </si>
  <si>
    <t>FITA CREPE ROLO DE 25 MM X 50 M</t>
  </si>
  <si>
    <t>7,05</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</si>
  <si>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</si>
  <si>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</si>
  <si>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</si>
  <si>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</si>
  <si>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</si>
  <si>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3,74</t>
  </si>
  <si>
    <t>FITA ISOLANTE DE BORRACHA AUTOFUSAO, USO ATE 69 KV (ALTA TENSAO)</t>
  </si>
  <si>
    <t>1,35</t>
  </si>
  <si>
    <t>FITA METALICA GRAVADA, L = 17 MM, ROLO DE 25 M, CARGA RECOMENDADA = *120* KGF</t>
  </si>
  <si>
    <t>33,92</t>
  </si>
  <si>
    <t>FITA METALICA PERFURADA, L = *18* MM, ROLO DE 30 M, CARGA RECOMENDADA = *30* KGF</t>
  </si>
  <si>
    <t>FITA METALICA PERFURADA, L = 17 MM, ROLO DE 30 M, CARGA RECOMENDADA = *19* KGF</t>
  </si>
  <si>
    <t>FITA METALICA PERFURADA, L = 25 MM, ROLO DE 30 M, CARGA RECOMENDADA = *222,5* KGF</t>
  </si>
  <si>
    <t>103,04</t>
  </si>
  <si>
    <t>FITA PLASTICA ZEBRADA PARA DEMARCACAO DE AREAS, LARGURA = 7 CM, SEM ADESIVO (COLETADO CAIXA)</t>
  </si>
  <si>
    <t>FITA VEDA ROSCA EM ROLOS DE 18 MM X 10 M (L X C)</t>
  </si>
  <si>
    <t>4,00</t>
  </si>
  <si>
    <t>FITA VEDA ROSCA EM ROLOS DE 18 MM X 25 M (L X C)</t>
  </si>
  <si>
    <t>9,10</t>
  </si>
  <si>
    <t>FITA VEDA ROSCA EM ROLOS DE 18 MM X 50 M (L X C)</t>
  </si>
  <si>
    <t>14,75</t>
  </si>
  <si>
    <t>FIXADOR DE ABA AUTOTRAVANTE PARA TELHA DE FIBROCIMENTO, TIPO CANALETE 90 OU KALHETAO</t>
  </si>
  <si>
    <t>1,87</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</si>
  <si>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</si>
  <si>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</si>
  <si>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</si>
  <si>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</si>
  <si>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</si>
  <si>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</si>
  <si>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82,46</t>
  </si>
  <si>
    <t>FLANGE PVC, ROSCAVEL, SEXTAVADO, SEM FUROS, 1 1/2"</t>
  </si>
  <si>
    <t>FLANGE PVC, ROSCAVEL, SEXTAVADO, SEM FUROS, 1 1/4"</t>
  </si>
  <si>
    <t>5,98</t>
  </si>
  <si>
    <t>FLANGE PVC, ROSCAVEL, SEXTAVADO, SEM FUROS, 1/2"</t>
  </si>
  <si>
    <t>FLANGE PVC, ROSCAVEL, SEXTAVADO, SEM FUROS, 1"</t>
  </si>
  <si>
    <t>6,68</t>
  </si>
  <si>
    <t>FLANGE PVC, ROSCAVEL, SEXTAVADO, SEM FUROS, 2 1/2"</t>
  </si>
  <si>
    <t>72,93</t>
  </si>
  <si>
    <t>FLANGE PVC, ROSCAVEL, SEXTAVADO, SEM FUROS, 2"</t>
  </si>
  <si>
    <t>12,53</t>
  </si>
  <si>
    <t>FLANGE SEXTAVADO DE FERRO GALVANIZADO, COM ROSCA BSP, DE 1 1/2"</t>
  </si>
  <si>
    <t>24,31</t>
  </si>
  <si>
    <t>FLANGE SEXTAVADO DE FERRO GALVANIZADO, COM ROSCA BSP, DE 1 1/4"</t>
  </si>
  <si>
    <t>19,31</t>
  </si>
  <si>
    <t>FLANGE SEXTAVADO DE FERRO GALVANIZADO, COM ROSCA BSP, DE 1/2"</t>
  </si>
  <si>
    <t>8,45</t>
  </si>
  <si>
    <t>FLANGE SEXTAVADO DE FERRO GALVANIZADO, COM ROSCA BSP, DE 1"</t>
  </si>
  <si>
    <t>13,88</t>
  </si>
  <si>
    <t>FLANGE SEXTAVADO DE FERRO GALVANIZADO, COM ROSCA BSP, DE 2 1/2"</t>
  </si>
  <si>
    <t>45,35</t>
  </si>
  <si>
    <t>FLANGE SEXTAVADO DE FERRO GALVANIZADO, COM ROSCA BSP, DE 2"</t>
  </si>
  <si>
    <t>28,85</t>
  </si>
  <si>
    <t>FLANGE SEXTAVADO DE FERRO GALVANIZADO, COM ROSCA BSP, DE 3/4"</t>
  </si>
  <si>
    <t>11,55</t>
  </si>
  <si>
    <t>FLANGE SEXTAVADO DE FERRO GALVANIZADO, COM ROSCA BSP, DE 3"</t>
  </si>
  <si>
    <t>61,32</t>
  </si>
  <si>
    <t>FLANGE SEXTAVADO DE FERRO GALVANIZADO, COM ROSCA BSP, DE 4"</t>
  </si>
  <si>
    <t>90,65</t>
  </si>
  <si>
    <t>FLANGE SEXTAVADO DE FERRO GALVANIZADO, COM ROSCA BSP, DE 6"</t>
  </si>
  <si>
    <t>152,31</t>
  </si>
  <si>
    <t>FORRO COMPOSTO POR PAINEIS DE LA DE VIDRO, REVESTIDOS EM PVC MICROPERFURADO, DE *1250 X 625* MM, ESPESSURA 15 MM (COM COLOCACAO)</t>
  </si>
  <si>
    <t>63,03</t>
  </si>
  <si>
    <t>FORRO DE FIBRA MINERAL EM PLACAS DE 1250 X 625 MM, E = 15 MM, BORDA RETA, COM PINTURA ANTIMOFO, APOIADO EM PERFIL DE ACO GALVANIZADO COM 24 MM DE BASE - INSTALADO</t>
  </si>
  <si>
    <t>74,08</t>
  </si>
  <si>
    <t>FORRO DE FIBRA MINERAL EM PLACAS DE 625 X 625 MM, E = 15 MM, BORDA RETA, COM PINTURA ANTIMOFO, APOIADO EM PERFIL DE ACO GALVANIZADO COM 24 MM DE BASE - INSTALADO</t>
  </si>
  <si>
    <t>80,80</t>
  </si>
  <si>
    <t>FORRO DE FIBRA MINERAL EM PLACAS DE 625 X 625 MM, E = 15/16 MM, BORDA REBAIXADA, COM PINTURA ANTIMOFO, APOIADO EM PERFIL DE ACO GALVANIZADO COM 24 MM DE BASE - INSTALADO</t>
  </si>
  <si>
    <t>86,67</t>
  </si>
  <si>
    <t>FORRO DE MADEIRA CEDRINHO OU EQUIVALENTE DA REGIAO, ENCAIXE MACHO/FEMEA COM FRISO, *10 X 1* CM (SEM COLOCACAO)</t>
  </si>
  <si>
    <t>51,22</t>
  </si>
  <si>
    <t>FORRO DE MADEIRA CUMARU/IPE CHAMPANHE OU EQUIVALENTE DA REGIAO, ENCAIXE MACHO/FEMEA COM FRISO, *10 X 1* CM (SEM COLOCACAO)</t>
  </si>
  <si>
    <t>77,40</t>
  </si>
  <si>
    <t>FORRO DE MADEIRA PINUS OU EQUIVALENTE DA REGIAO, ENCAIXE MACHO/FEMEA COM FRISO, *10 X 1* CM (SEM COLOCACAO)</t>
  </si>
  <si>
    <t>16,25</t>
  </si>
  <si>
    <t>FORRO DE PVC LISO, BRANCO, REGUA DE 10 CM, ESPESSURA DE 8 MM A 10 MM (COM COLOCACAO / SEM ESTRUTURA METALICA)</t>
  </si>
  <si>
    <t>43,22</t>
  </si>
  <si>
    <t>FORRO DE PVC LISO, BRANCO, REGUA DE 20 CM, ESPESSURA DE 8 MM A 10 MM, COMPRIMENTO 6 M (SEM COLOCACAO)</t>
  </si>
  <si>
    <t>17,56</t>
  </si>
  <si>
    <t>FORRO DE PVC, FRISADO, BRANCO, REGUA DE 10 CM, ESPESSURA DE 8 MM A 10 MM E COMPRIMENTO 6 M (SEM COLOCACAO)</t>
  </si>
  <si>
    <t>12,90</t>
  </si>
  <si>
    <t>FORRO DE PVC, FRISADO, BRANCO, REGUA DE 20 CM, ESPESSURA DE 8 MM A 10 MM E COMPRIMENTO 6 M (SEM COLOCACAO)</t>
  </si>
  <si>
    <t>12,60</t>
  </si>
  <si>
    <t>FOSSA SEPTICA CILINDRICA TIPO "IMHOFF", COM TAMPA, PARA 50 CONTRIBUINTES</t>
  </si>
  <si>
    <t>3.200,36</t>
  </si>
  <si>
    <t>FOSSA SEPTICA CILINDRICA, TIPO "IMHOFF", COM TAMPA, PARA 100 CONTRIBUINTES</t>
  </si>
  <si>
    <t>4.705,10</t>
  </si>
  <si>
    <t>FOSSA SEPTICA CILINDRICA, TIPO "IMHOFF", COM TAMPA, PARA 150 CONTRIBUINTES</t>
  </si>
  <si>
    <t>5.048,15</t>
  </si>
  <si>
    <t>FOSSA SEPTICA CILINDRICA, TIPO "IMHOFF", COM TAMPA, PARA 200 CONTRIBUINTES</t>
  </si>
  <si>
    <t>5.630,40</t>
  </si>
  <si>
    <t>FOSSA SEPTICA CILINDRICA, TIPO "IMHOFF", COM TAMPA, PARA 30 CONTRIBUINTES</t>
  </si>
  <si>
    <t>1.814,66</t>
  </si>
  <si>
    <t>FOSSA SEPTICA CILINDRICA, TIPO "IMHOFF", COM TAMPA, PARA 75 CONTRIBUINTES</t>
  </si>
  <si>
    <t>4.261,54</t>
  </si>
  <si>
    <t>FOSSA SEPTICA CONCRETO PRE MOLDADO PARA 10 CONTRIBUINTES - *90 X 90* CM</t>
  </si>
  <si>
    <t>718,67</t>
  </si>
  <si>
    <t>FOSSA SEPTICA CONCRETO PRE MOLDADO PARA 5 CONTRIBUINTES *90 X 70* CM</t>
  </si>
  <si>
    <t>595,15</t>
  </si>
  <si>
    <t>FOSSA SEPTICA, SEM FILTRO, PARA 15 A 30 CONTRIBUINTES, CILINDRICA, COM TAMPA, EM POLIETILENO DE ALTA DENSIDADE (PEAD), CAPACIDADE APROXIMADA DE 5500 LITROS (NBR 7229)</t>
  </si>
  <si>
    <t>3.055,28</t>
  </si>
  <si>
    <t>FOSSA SEPTICA, SEM FILTRO, PARA 4 A 7 CONTRIBUINTES, CILINDRICA,  COM TAMPA, EM POLIETILENO DE ALTA DENSIDADE (PEAD), CAPACIDADE APROXIMADA DE 1100 LITROS (NBR 7229)</t>
  </si>
  <si>
    <t>785,64</t>
  </si>
  <si>
    <t>FOSSA SEPTICA, SEM FILTRO, PARA 8 A 14 CONTRIBUINTES, CILINDRICA, COM TAMPA, EM POLIETILENO DE ALTA DENSIDADE (PEAD), CAPACIDADE APROXIMADA DE 3000 LITROS (NBR 7229)</t>
  </si>
  <si>
    <t>2.417,63</t>
  </si>
  <si>
    <t>FOSSA SEPTICA,SEM FILTRO, PARA 40 A 52 CONTRIBUINTES, CILINDRICA, COM TAMPA, EM POLIETILENO DE ALTA DENSIDADE (PEAD), CAPACIDADE APROXIMADA DE 10000 LITROS (NBR 7229)</t>
  </si>
  <si>
    <t>6.983,51</t>
  </si>
  <si>
    <t>FRESADORA DE ASFALTO A FRIO SOBRE ESTEIRAS, LARG. FRESAGEM 2,00 M, POT. 410 KW/550 HP</t>
  </si>
  <si>
    <t>4.529.764,59</t>
  </si>
  <si>
    <t>FRESADORA DE ASFALTO A FRIO SOBRE RODAS, LARG. FRESAGEM 1,00 M, POT. 155 KW/208 HP</t>
  </si>
  <si>
    <t>1.939.124,66</t>
  </si>
  <si>
    <t>FUNDO ANTICORROSIVO PARA METAIS FERROSOS (ZARCAO)</t>
  </si>
  <si>
    <t>FUNDO PREPARADOR ACRILICO BASE AGUA</t>
  </si>
  <si>
    <t>6,76</t>
  </si>
  <si>
    <t>FUNDO SINTETICO NIVELADOR BRANCO FOSCO PARA MADEIRA</t>
  </si>
  <si>
    <t xml:space="preserve">GL    </t>
  </si>
  <si>
    <t>69,09</t>
  </si>
  <si>
    <t>FURO PARA TORNEIRA OU OUTROS ACESSORIOS  EM BANCADA DE MARMORE/ GRANITO OU OUTRO TIPO DE PEDRA NATURAL</t>
  </si>
  <si>
    <t>13,86</t>
  </si>
  <si>
    <t>FUSIVEL DIAZED 20 A TAMANHO DII, CAPACIDADE DE INTERRUPCAO DE 50 KA EM VCA E 8 KA EM VCC, TENSAO NOMIMNAL DE 500 V</t>
  </si>
  <si>
    <t>FUSIVEL DIAZED 35 A TAMANHO DIII, CAPACIDADE DE INTERRUPCAO DE 50 KA EM VCA E 8 KA EM VCC, TENSAO NOMIMNAL DE 500 V</t>
  </si>
  <si>
    <t>2,56</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</si>
  <si>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</si>
  <si>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</si>
  <si>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</si>
  <si>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</si>
  <si>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</si>
  <si>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</si>
  <si>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22,31</t>
  </si>
  <si>
    <t>GABIAO  TIPO CAIXA, MALHA HEXAGONAL 8 X 10 CM (ZN/AL), FIO 2,7 MM, DIMENSOES 2,0 X 1,0 X 0,5 M (C X L X A)</t>
  </si>
  <si>
    <t>427,37</t>
  </si>
  <si>
    <t>GABIAO MANTA (COLCHAO) MALHA HEXAGONAL 6 X 8 CM (ZN/AL REVESTIDO COM POLIMERO), DIMENSOES 4,0 X 2,0 X 0,17 M (C X L X A) FIO 2 MM</t>
  </si>
  <si>
    <t>1.173,69</t>
  </si>
  <si>
    <t>GABIAO MANTA (COLCHAO) MALHA HEXAGONAL 6 X 8 CM (ZN/AL REVESTIDO COM POLIMERO), FIO 2 MM, DIMENSOES 4,0 X 2,0 X 0,23 M (C X L X A)</t>
  </si>
  <si>
    <t>1.266,23</t>
  </si>
  <si>
    <t>GABIAO MANTA (COLCHAO) MALHA HEXAGONAL 6 X 8 CM (ZN/AL REVESTIDO COM POLIMERO), FIO 2 MM, DIMENSOES 4,0 X 2,0 X 0,3 M (C X L X A)</t>
  </si>
  <si>
    <t>1.392,94</t>
  </si>
  <si>
    <t>GABIAO MANTA (COLCHAO) MALHA HEXAGONAL 6 X 8 CM (ZN/AL REVESTIDO COM POLIMERO), FIO 2,0 MM, DIMENSOES 5,0 X 2,0 X 0,17 M (C X L X A)</t>
  </si>
  <si>
    <t>112,60</t>
  </si>
  <si>
    <t>GABIAO MANTA (COLCHAO) MALHA HEXAGONAL 6 X 8 CM (ZN/AL REVESTIDO COM POLIMERO), FIO 2,0 MM, DIMENSOES 5,0 X 2,0 X 0,23 M (C X L X A)</t>
  </si>
  <si>
    <t>121,83</t>
  </si>
  <si>
    <t>GABIAO MANTA (COLCHAO) MALHA HEXAGONAL 6 X 8 CM (ZN/AL REVESTIDO COM POLIMERO), FIO 2,0 MM, DIMENSOES 5,0 X 2,0 X 0,30 M (C X L X A)</t>
  </si>
  <si>
    <t>133,63</t>
  </si>
  <si>
    <t>GABIAO SACO MALHA HEXAGONAL 8 X 10 CM (ZN/AL REVESTIDO COM POLIMERO),  FIO 2,4 MM, DIMENSOES 3,0 X 0,65 M</t>
  </si>
  <si>
    <t>403,58</t>
  </si>
  <si>
    <t>GABIAO SACO MALHA HEXAGONAL 8 X 10 CM (ZN/AL REVESTIDO COM POLIMERO), FIO 2,4 MM, H = 0,65 M</t>
  </si>
  <si>
    <t>GABIAO SACO MALHA HEXAGONAL 8 X 10 CM (ZN/AL), FIO 2,7 MM, DIMENSOES 4,0 X 0,65 M</t>
  </si>
  <si>
    <t>536,72</t>
  </si>
  <si>
    <t>GABIAO TIPO CAIXA MALHA HEXAGONAL 8 X 10 CM (ZN/AL REVESTIDO COM POLIMERO),  FIO 2,4 MM, DIMENSOES 2,0 X 1,0 X 1,0 M (C X L X A)</t>
  </si>
  <si>
    <t>752,44</t>
  </si>
  <si>
    <t>GABIAO TIPO CAIXA MALHA HEXAGONAL 8 X 10 CM (ZN/AL REVESTIDO COM POLIMERO),  FIO 2,4 MM, H = 0,50 M</t>
  </si>
  <si>
    <t>538,15</t>
  </si>
  <si>
    <t>GABIAO TIPO CAIXA MALHA HEXAGONAL 8 X 10 CM (ZN/AL), FIO 2,7 MM, DIMENSOES 2,0 X 1,0 X 1,0 M (C X L X A)</t>
  </si>
  <si>
    <t>625,80</t>
  </si>
  <si>
    <t>GABIAO TIPO CAIXA MALHA HEXAGONAL 8 X 10 CM (ZN/AL), FIO 2,7 MM, H = 0,50 M</t>
  </si>
  <si>
    <t>GABIAO TIPO CAIXA PARA SOLO REFORCADO, MALHA HEXAGONAL DE DUPLA TORCAO 8 X 10 CM (ZN/AL REVESTIDO COM POLIMERO), FIO 2,7 MM, DIMENSOES 2,0 X 1,0 X 0,5 M, COM CAUDA DE 3,0 M</t>
  </si>
  <si>
    <t>774,01</t>
  </si>
  <si>
    <t>GABIAO TIPO CAIXA PARA SOLO REFORCADO, MALHA HEXAGONAL DE DUPLA TORCAO 8 X 10 CM (ZN/AL REVESTIDO COM POLIMERO), FIO 2,7 MM, DIMENSOES 2,0 X 1,0 X 1,0 M, COM CAUDA DE 3,0 M</t>
  </si>
  <si>
    <t>995,34</t>
  </si>
  <si>
    <t>GABIAO TIPO CAIXA PARA SOLO REFORCADO, MALHA HEXAGONAL DE DUPLA TORCAO 8 X 10 CM (ZN/AL REVESTIDO COM POLIMERO), FIO 2,7 MM, DIMENSOES 2,0 X 1,0 X 1,0 M, COM CAUDA DE 4,0 M</t>
  </si>
  <si>
    <t>1.097,13</t>
  </si>
  <si>
    <t>GABIAO TIPO CAIXA PARA SOLO REFORCADO, MALHA HEXAGONAL 8 X 10 CM (ZN/AL REVESTIDO COM POLIMERO), FIO 2,7 MM, DIMENSOES 2,0 X 1,0 X 0,5 M, COM CAUDA DE 4,0 M</t>
  </si>
  <si>
    <t>560,54</t>
  </si>
  <si>
    <t>GABIAO TIPO CAIXA PARA SOLO REFORCADO, MALHA HEXAGONAL 8 X 10 CM (ZN/AL REVESTIDO COM POLIMERO), FIO 2,7 MM, DIMENSOES 2,0 X 1,0 X 1,0 M, COM CAUDA DE 4,0 M</t>
  </si>
  <si>
    <t>357,87</t>
  </si>
  <si>
    <t>GABIAO TIPO CAIXA TRAPEZOIDAL, MALHA HEXAGONAL 10 X 12 CM (ZN/AL REVESTIDO COM POLIMERO) FIO 2,7 MM, FACE COM 65 GRAUS, COM GEOSSINTETICO, DIMENSOES 2,0 X 1,5 X 1,0 M (C X L X A)</t>
  </si>
  <si>
    <t>300,85</t>
  </si>
  <si>
    <t>GABIAO TIPO CAIXA, MALHA HEXAGONAL 8 X 10 CM (ZN/AL REVESTIDO COM POLIMERO), FIO DE 2,4 MM, DIMENSOES 2,0 x 1,0 x 1,0 M (C X L X A)</t>
  </si>
  <si>
    <t>376,22</t>
  </si>
  <si>
    <t>GABIAO TIPO CAIXA, MALHA HEXAGONAL 8 X 10 CM (ZN/AL REVESTIDO COM POLIMERO), FIO 2,4 MM, DIMENSOES 2,0 X 1,0 X 0,5 M (C X L X A)</t>
  </si>
  <si>
    <t>GABIAO TIPO CAIXA, MALHA HEXAGONAL 8 X 10 CM (ZN/AL), FIO DE 2,7 MM, DIMENSOES 2,0 X 1,0 X 1,0 M (C X L X A)</t>
  </si>
  <si>
    <t>250,64</t>
  </si>
  <si>
    <t>GABIAO TIPO CAIXA, MALHA HEXAGONAL 8 X 10 CM (ZN/AL), FIO DE 2,7 MM, DIMENSOES 5,0 X 1,0 X 1,0 M (C X L X A)</t>
  </si>
  <si>
    <t>312,53</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</si>
  <si>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</si>
  <si>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</si>
  <si>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</si>
  <si>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9,68</t>
  </si>
  <si>
    <t>GAS DE COZINHA - GLP</t>
  </si>
  <si>
    <t>7,35</t>
  </si>
  <si>
    <t>GASOLINA COMUM</t>
  </si>
  <si>
    <t>GEOGRELHA TECIDA COM FILAMENTOS DE POLIESTER + PVC, RESISTENCIA LONGITUDINAL: 90 KN/M, RESISTENCIA TRANSVERSAL: 30 KN/M, ALONGAMENTO = 12 POR CENTO</t>
  </si>
  <si>
    <t>45,43</t>
  </si>
  <si>
    <t>GEOTEXTIL NAO TECIDO AGULHADO DE FILAMENTOS CONTINUOS 100% POLIESTER, RESITENCIA A TRACAO = 09 KN/M</t>
  </si>
  <si>
    <t>4,87</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</si>
  <si>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</si>
  <si>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</si>
  <si>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</si>
  <si>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8,14</t>
  </si>
  <si>
    <t>GEOTEXTIL NAO TECIDO AGULHADO DE FILAMENTOS CONTINUOS 100% POLIESTER, RESITENCIA A TRACAO = 21 KN/M</t>
  </si>
  <si>
    <t>10,91</t>
  </si>
  <si>
    <t>GEOTEXTIL NAO TECIDO AGULHADO DE FILAMENTOS CONTINUOS 100% POLIESTER, RESITENCIA A TRACAO = 26 KN/M</t>
  </si>
  <si>
    <t>GEOTEXTIL NAO TECIDO AGULHADO DE FILAMENTOS CONTINUOS 100% POLIESTER, RESITENCIA A TRACAO = 31 KN/M</t>
  </si>
  <si>
    <t>16,37</t>
  </si>
  <si>
    <t>GERADOR PORTATIL MONOFASICO, POTENCIA 5500 VA, MOTOR A GASOLINA, POTENCIA DO MOTOR 13 CV</t>
  </si>
  <si>
    <t>5.027,60</t>
  </si>
  <si>
    <t>GESSEIRO</t>
  </si>
  <si>
    <t>GESSEIRO (MENSALISTA)</t>
  </si>
  <si>
    <t>GESSO EM PO PARA REVESTIMENTOS/MOLDURAS/SANCAS</t>
  </si>
  <si>
    <t>GESSO PROJETADO</t>
  </si>
  <si>
    <t>GONZO DE EMBUTIR, EM LATAO / ZAMAC, *20 X 48* MM, PARA JANELA BASCULANTE / PIVOTANTE -  INCLUI PARAFUSOS</t>
  </si>
  <si>
    <t>14,55</t>
  </si>
  <si>
    <t>GONZO DE SOBREPOR, EM LATAO / ZAMAC, PARA JANELA PIVOTANTE - INCLUI PARAFUSOS</t>
  </si>
  <si>
    <t>14,87</t>
  </si>
  <si>
    <t>GRADE DE DISCOS COM CONTROLE REMOTO, REBOCAVEL, COM 24 DISCOS 24" X 6 MM, COM PNEUS PARA TRANSPORTE</t>
  </si>
  <si>
    <t>33.396,60</t>
  </si>
  <si>
    <t>GRADE DE DISCOS MECANICA 20X24" COM 20 DISCOS 24" X 6MM  COM PNEUS PARA TRANSPORTE</t>
  </si>
  <si>
    <t>26.182,94</t>
  </si>
  <si>
    <t>GRADIL *1320 X 2170* MM (A X L) EM BARRA DE ACO CHATA *25 MM X 2* MM, ENTRELACADA COM BARRA ACO REDONDA *5* MM, MALHA *65 X 132* MM, GALVANIZADO E PINTURA ELETROSTATICA, COR PRETO</t>
  </si>
  <si>
    <t>325,34</t>
  </si>
  <si>
    <t>GRAMA BATATAIS EM PLACAS, SEM PLANTIO</t>
  </si>
  <si>
    <t>GRAMA ESMERALDA OU SAO CARLOS OU CURITIBANA, EM PLACAS, SEM PLANTIO</t>
  </si>
  <si>
    <t>8,00</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</si>
  <si>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</si>
  <si>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75,00</t>
  </si>
  <si>
    <t>GRAMPO DE ACO POLIDO 1 " X 9</t>
  </si>
  <si>
    <t>GRAMPO DE ACO POLIDO 7/8 " X 9</t>
  </si>
  <si>
    <t>11,69</t>
  </si>
  <si>
    <t>GRAMPO LINHA VIVA DE LATAO ESTANHADO, DIAMETRO DO CONDUTOR PRINCIPAL DE 10 A 120 MM2, DIAMETRO DA DERIVACAO DE 10 A 70 MM2</t>
  </si>
  <si>
    <t>33,08</t>
  </si>
  <si>
    <t>GRAMPO METALICO TIPO OLHAL PARA HASTE DE ATERRAMENTO DE 1/2'', CONDUTOR DE *10* A 50 MM2</t>
  </si>
  <si>
    <t>3,00</t>
  </si>
  <si>
    <t>GRAMPO METALICO TIPO OLHAL PARA HASTE DE ATERRAMENTO DE 1'', CONDUTOR DE *10* A 50 MM2</t>
  </si>
  <si>
    <t>13,56</t>
  </si>
  <si>
    <t>GRAMPO METALICO TIPO OLHAL PARA HASTE DE ATERRAMENTO DE 3/4'', CONDUTOR DE *10* A 50 MM2</t>
  </si>
  <si>
    <t>4,96</t>
  </si>
  <si>
    <t>GRAMPO METALICO TIPO OLHAL PARA HASTE DE ATERRAMENTO DE 5/8'', CONDUTOR DE *10* A 50 MM2</t>
  </si>
  <si>
    <t>GRAMPO METALICO TIPO U PARA HASTE DE ATERRAMENTO DE ATE 3/4'', CONDUTOR DE 10 A 25 MM2</t>
  </si>
  <si>
    <t>16,95</t>
  </si>
  <si>
    <t>GRAMPO METALICO TIPO U PARA HASTE DE ATERRAMENTO DE ATE 5/8'', CONDUTOR DE 10 A 25 MM2</t>
  </si>
  <si>
    <t>16,55</t>
  </si>
  <si>
    <t>GRAMPO PARALELO METALICO PARA CABO DE 6 A 50 MM2, COM 2 PARAFUSOS</t>
  </si>
  <si>
    <t>GRAMPO U DE 5/8 " N8 EM FERRO GALVANIZADO</t>
  </si>
  <si>
    <t>GRANALHA DE ACO, ANGULAR (GRIT), PARA JATEAMENTO, PENEIRA 0,117 A 1,00 MM, (SAE G-40 A G-80)</t>
  </si>
  <si>
    <t>SC25KG</t>
  </si>
  <si>
    <t>128,39</t>
  </si>
  <si>
    <t>GRANALHA DE ACO, ANGULAR (GRIT), PARA JATEAMENTO, PENEIRA 1,41 A 1,19 MM (SAE G16)</t>
  </si>
  <si>
    <t>111,57</t>
  </si>
  <si>
    <t>GRANALHA DE ACO, ESFERICA (SHOT), PARA JATEAMENTO, PENEIRA 0,40 A 1,00 MM (SAE S-170 A S-280)</t>
  </si>
  <si>
    <t>133,17</t>
  </si>
  <si>
    <t>GRANALHA DE ACO, ESFERICA (SHOT), PARA JATEAMENTO, PENEIRA 1,19 A 1,00 MM (SAE S390)</t>
  </si>
  <si>
    <t>150,00</t>
  </si>
  <si>
    <t>GRANILHA/ GRANA/ PEDRISCO OU AGREGADO EM MARMORE/ GRANITO/ QUARTZO E CALCARIO, PRETO, CINZA, PALHA OU BRANCO</t>
  </si>
  <si>
    <t>GRANITO PARA BANCADA, POLIDO, TIPO ANDORINHA/ QUARTZ/ CASTELO/ CORUMBA OU OUTROS EQUIVALENTES DA REGIAO, E=  *2,5* CM</t>
  </si>
  <si>
    <t>445,28</t>
  </si>
  <si>
    <t>GRAUTE CIMENTICIO PARA USO GERAL</t>
  </si>
  <si>
    <t>1,10</t>
  </si>
  <si>
    <t>GRAXA LUBRIFICANTE</t>
  </si>
  <si>
    <t>GRELHA FOFO ARTICULADA, CARGA MAXIMA 1,5 T, *300 X 1000* MM, E= *15* MM</t>
  </si>
  <si>
    <t>140,57</t>
  </si>
  <si>
    <t>GRELHA FOFO SIMPLES COM REQUADRO, CARGA MAXIMA  12,5 T, *300 X 1000* MM, E= *15* MM, AREA ESTACIONAMENTO CARRO PASSEIO</t>
  </si>
  <si>
    <t>194,43</t>
  </si>
  <si>
    <t>GRELHA FOFO SIMPLES COM REQUADRO, CARGA MAXIMA 1,5 T, 150 X 1000 MM, E= *15* MM</t>
  </si>
  <si>
    <t>107,27</t>
  </si>
  <si>
    <t>GRELHA FOFO SIMPLES COM REQUADRO, CARGA MAXIMA 1,5 T, 200 X 1000 MM, E= *15* MM</t>
  </si>
  <si>
    <t>136,32</t>
  </si>
  <si>
    <t>GRELHA PVC BRANCA QUADRADA, 150 X 150 MM</t>
  </si>
  <si>
    <t>4,35</t>
  </si>
  <si>
    <t>GRELHA PVC CROMADA REDONDA, 150 MM</t>
  </si>
  <si>
    <t>22,09</t>
  </si>
  <si>
    <t>GRUA ASCENCIONAL, LANCA DE 30 M, CAPACIDADE DE 1,0 T A 30 M, ALTURA ATE 39 M</t>
  </si>
  <si>
    <t>377.809,08</t>
  </si>
  <si>
    <t>GRUA ASCENCIONAL, LANCA DE 42 M, CAPACIDADE DE 1,5 T A 30 M, ALTURA ATE 39 M</t>
  </si>
  <si>
    <t>428.042,35</t>
  </si>
  <si>
    <t>GRUA ASCENCIONAL, LANCA DE 50 M, CAPACIDADE DE 2,33 T A 30 M, ALTURA ATE 48 M</t>
  </si>
  <si>
    <t>795.140,35</t>
  </si>
  <si>
    <t>GRUPO DE SOLDAGEM C/ GERADOR A DIESEL 60 CV PARA SOLDA ELETRICA, SOBRE 04 RODAS, COM MOTOR 4 CILINDROS</t>
  </si>
  <si>
    <t>139.225,88</t>
  </si>
  <si>
    <t>GRUPO DE SOLDAGEM COM GERADOR A DIESEL 30 CV, PARA SOLDA ELETRICA, SOBRE DUAS RODAS</t>
  </si>
  <si>
    <t>124.452,47</t>
  </si>
  <si>
    <t>GRUPO GERADOR A GASOLINA, POTENCIA NOMINAL 2,2 KW, TENSAO DE SAIDA 110/220 V, MOTOR POTENCIA 6,5 HP</t>
  </si>
  <si>
    <t>2.714,90</t>
  </si>
  <si>
    <t>GRUPO GERADOR DIESEL, COM CARENAGEM, POTENCIA STANDART ENTRE 100 E 110 KVA, VELOCIDADE DE 1800 RPM, FREQUENCIA DE 60 HZ</t>
  </si>
  <si>
    <t>89.898,14</t>
  </si>
  <si>
    <t>GRUPO GERADOR DIESEL, COM CARENAGEM, POTENCIA STANDART ENTRE 140 E 150 KVA, VELOCIDADE DE 1800 RPM, FREQUENCIA DE 60 HZ</t>
  </si>
  <si>
    <t>105.444,44</t>
  </si>
  <si>
    <t>GRUPO GERADOR DIESEL, COM CARENAGEM, POTENCIA STANDART ENTRE 210 E 220 KVA, VELOCIDADE DE 1800 RPM, FREQUENCIA DE 60 HZ</t>
  </si>
  <si>
    <t>128.425,92</t>
  </si>
  <si>
    <t>GRUPO GERADOR DIESEL, COM CARENAGEM, POTENCIA STANDART ENTRE 250 E 260 KVA, VELOCIDADE DE 1800 RPM, FREQUENCIA DE 60 HZ</t>
  </si>
  <si>
    <t>148.703,70</t>
  </si>
  <si>
    <t>GRUPO GERADOR DIESEL, COM CARENAGEM, POTENCIA STANDART ENTRE 50 E 55 KVA, VELOCIDADE DE 1800 RPM, FREQUENCIA DE 60 HZ</t>
  </si>
  <si>
    <t>80.056,66</t>
  </si>
  <si>
    <t>GRUPO GERADOR DIESEL, SEM CARENAGEM, POTENCIA STANDART ENTRE 100 E 110 KVA, VELOCIDADE DE 1800 RPM, FREQUENCIA DE 60 HZ</t>
  </si>
  <si>
    <t>78.137,03</t>
  </si>
  <si>
    <t>GRUPO GERADOR DIESEL, SEM CARENAGEM, POTENCIA STANDART ENTRE 210 E 220 KVA, VELOCIDADE DE 1800 RPM, FREQUENCIA DE 60 HZ</t>
  </si>
  <si>
    <t>112.284,81</t>
  </si>
  <si>
    <t>GRUPO GERADOR DIESEL, SEM CARENAGEM, POTENCIA STANDART ENTRE 250 E 260 KVA, VELOCIDADE DE 1800 RPM, FREQUENCIA DE 60 HZ</t>
  </si>
  <si>
    <t>GRUPO GERADOR DIESEL, SEM CARENAGEM, POTENCIA STANDART ENTRE 80 E 90 KVA, VELOCIDADE DE 1800 RPM, FREQUENCIA DE 60 HZ</t>
  </si>
  <si>
    <t>73.000,00</t>
  </si>
  <si>
    <t>GRUPO GERADOR ESTACIONARIO SILENCIADO, POTENCIA 50 KVA, MOTOR DIESEL</t>
  </si>
  <si>
    <t>60.960,82</t>
  </si>
  <si>
    <t>GRUPO GERADOR ESTACIONARIO, MOTOR DIESEL POTENCIA 170 KVA</t>
  </si>
  <si>
    <t>104.493,66</t>
  </si>
  <si>
    <t>GRUPO GERADOR ESTACIONARIO, POTENCIA 150 KVA, MOTOR DIESEL</t>
  </si>
  <si>
    <t>93.035,37</t>
  </si>
  <si>
    <t>GRUPO GERADOR ESTACIONARIO, SILENCIADO, POTENCIA 180 KVA, MOTOR DIESEL</t>
  </si>
  <si>
    <t>111.846,34</t>
  </si>
  <si>
    <t>GRUPO GERADOR REBOCAVEL, POTENCIA *66* KVA, MOTOR A DIESEL</t>
  </si>
  <si>
    <t>65.745,55</t>
  </si>
  <si>
    <t>GUARNICAO/ ALIZAR/ VISTA MACICA, E= *1* CM, L= *4,5* CM, EM CEDRINHO/ ANGELIM COMERCIAL/  EUCALIPTO/ CURUPIXA/ PEROBA/ CUMARU OU EQUIVALENTE DA REGIAO</t>
  </si>
  <si>
    <t>3,01</t>
  </si>
  <si>
    <t>GUARNICAO/ ALIZAR/ VISTA MACICA, E= *1* CM, L= *4,5* CM, EM PINUS/ TAUARI/ VIROLA OU EQUIVALENTE DA REGIAO</t>
  </si>
  <si>
    <t>GUARNICAO/ALIZAR/VISTA, E = *1,3* CM, L = *5,0* CM HASTE REGULAVEL = *35* MM, EM MDF/PVC WOOD/ POLIESTIRENO OU MADEIRA LAMINADA, PRIMER BRANCO</t>
  </si>
  <si>
    <t>144,30</t>
  </si>
  <si>
    <t>GUARNICAO/ALIZAR/VISTA, E = *1,3* CM, L = *7,0* CM, EM POLIESTIRENO, BRANCO</t>
  </si>
  <si>
    <t>164,58</t>
  </si>
  <si>
    <t>GUARNICAO/ALIZAR/VISTA, E = *1,5* CM, L = *5,0* CM, EM POLIESTIRENO, BRANCO</t>
  </si>
  <si>
    <t>164,23</t>
  </si>
  <si>
    <t>GUARNICAO/MOLDURA DE ACABAMENTO PARA ESQUADRIA DE ALUMINIO ANODIZADO NATURAL, PARA 1 FACE</t>
  </si>
  <si>
    <t>GUINCHO DE ALAVANCA MANUAL, CAPACIDADE DE 1,6 T, COM 20 M DE CABO DE ACO (AQUISICAO)</t>
  </si>
  <si>
    <t>2.200,79</t>
  </si>
  <si>
    <t>GUINCHO DE ALAVANCA MANUAL, CAPACIDADE 3,2 T COM 20 M DE CABO DE ACO DIAMETRO 16,3 MM</t>
  </si>
  <si>
    <t>2.512,44</t>
  </si>
  <si>
    <t>GUINCHO ELETRICO DE COLUNA, CAPACIDADE 400 KG, COM MOTO FREIO, MOTOR TRIFASICO DE 1,25 CV</t>
  </si>
  <si>
    <t>4.374,55</t>
  </si>
  <si>
    <t>GUINDASTE HIDRAULICO AUTOPROPELIDO, COM LANCA TELESCOPICA 28,80 M, CAPACIDADE MAXIMA 30 T, POTENCIA 97 KW, TRACAO 4 X 4</t>
  </si>
  <si>
    <t>660.657,27</t>
  </si>
  <si>
    <t>GUINDASTE HIDRAULICO AUTOPROPELIDO, COM LANCA TELESCOPICA 40 M, CAPACIDADE MAXIMA 60 T, POTENCIA 260 KW, TRACAO 6 X 6</t>
  </si>
  <si>
    <t>1.270.494,75</t>
  </si>
  <si>
    <t>GUINDASTE HIDRAULICO AUTOPROPELIDO, COM LANCA TELESCOPICA 50 M, CAPACIDADE MAXIMA 100 T, POTENCIA 350 KW, TRACAO 10 X 6</t>
  </si>
  <si>
    <t>2.159.841,08</t>
  </si>
  <si>
    <t>GUINDAUTO HIDRAULICO, CAPACIDADE MAXIMA DE CARGA 10000 KG, MOMENTO MAXIMO DE CARGA 23 TM , ALCANCE MAXIMO HORIZONTAL 11,80 M, PARA MONTAGEM SOBRE CHASSI DE CAMINHAO PBT MINIMO 15000 KG (INCLUI MONTAGEM, NAO INCLUI CAMINHAO)</t>
  </si>
  <si>
    <t>132.370,65</t>
  </si>
  <si>
    <t>GUINDAUTO HIDRAULICO, CAPACIDADE MAXIMA DE CARGA 14340 KG, MOMENTO MAXIMO DE CARGA 42,3 TM, ALCANCE MAXIMO HORIZONTAL 16,80 M, PARA MONTAGEM SOBRE CHASSI DE CAMINHAO PBT MINIMO 23000 KG (INCLUI MONTAGEM, NAO INCLUI CAMINHAO)</t>
  </si>
  <si>
    <t>208.493,79</t>
  </si>
  <si>
    <t>GUINDAUTO HIDRAULICO, CAPACIDADE MAXIMA DE CARGA 30000 KG, MOMENTO MAXIMO DE CARGA 92,2 TM , ALCANCE MAXIMO HORIZONTAL  22,00 M, PARA MONTAGEM SOBRE CHASSI DE CAMINHAO PBT MINIMO 30000 KG (INCLUI MONTAGEM, NAO INCLUI CAMINHAO)</t>
  </si>
  <si>
    <t>772.114,39</t>
  </si>
  <si>
    <t>GUINDAUTO HIDRAULICO, CAPACIDADE MAXIMA DE CARGA 3300 KG, MOMENTO MAXIMO DE CARGA 5,8 TM , ALCANCE MAXIMO HORIZONTAL  7,60 M, PARA MONTAGEM SOBRE CHASSI DE CAMINHAO PBT MINIMO 8000 KG (INCLUI MONTAGEM, NAO INCLUI CAMINHAO)</t>
  </si>
  <si>
    <t>52.123,44</t>
  </si>
  <si>
    <t>GUINDAUTO HIDRAULICO, CAPACIDADE MAXIMA DE CARGA 6200 KG, MOMENTO MAXIMO DE CARGA 11,7 TM , ALCANCE MAXIMO HORIZONTAL  9,70 M, PARA MONTAGEM SOBRE CHASSI DE CAMINHAO PBT MINIMO 13000 KG (INCLUI MONTAGEM, NAO INCLUI CAMINHAO)</t>
  </si>
  <si>
    <t>73.316,50</t>
  </si>
  <si>
    <t>GUINDAUTO HIDRAULICO, CAPACIDADE MAXIMA DE CARGA 8500 KG, MOMENTO MAXIMO DE CARGA 30,4 TM , ALCANCE MAXIMO HORIZONTAL  14,30 M, PARA MONTAGEM SOBRE CHASSI DE CAMINHAO PBT MINIMO 23000 KG (INCLUI MONTAGEM, NAO INCLUI CAMINHAO)</t>
  </si>
  <si>
    <t>171.377,31</t>
  </si>
  <si>
    <t>HASTE ANCORA EM ACO GALVANIZADO, DIMENSOES 16 MM X 2000 MM</t>
  </si>
  <si>
    <t>45,21</t>
  </si>
  <si>
    <t>HASTE DE ACO GALVANIZADO PARA FIXACAO DE CONCERTINA 2 "/3 M</t>
  </si>
  <si>
    <t>HASTE DE ATERRAMENTO EM ACO GALVANIZADO TIPO CANTONEIRA COM 2,00 M DE COMPRIMENTO, 25 X 25 MM E CHAPA DE 3/16"</t>
  </si>
  <si>
    <t>37,67</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</si>
  <si>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</si>
  <si>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</si>
  <si>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</si>
  <si>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</si>
  <si>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</si>
  <si>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1,93</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</si>
  <si>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</si>
  <si>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</si>
  <si>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</si>
  <si>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3.400,00</t>
  </si>
  <si>
    <t>HIDRANTE DE COLUNA COMPLETO, EM FERRO FUNDIDO, DN = 75 MM, COM REGISTRO, CUNHA DE BORRACHA, CURVA DESSIMETRICA, EXTREMIDADE E TAMPAS (INCLUI KIT FIXACAO)</t>
  </si>
  <si>
    <t>3.079,63</t>
  </si>
  <si>
    <t>HIDRANTE SUBTERRANEO, EM FERRO FUNDIDO, COM CURVA CURTA E CAIXA, DN 75 MM</t>
  </si>
  <si>
    <t>1.820,19</t>
  </si>
  <si>
    <t>HIDRANTE SUBTERRANEO, EM FERRO FUNDIDO, COM CURVA LONGA E CAIXA, DN 75 MM</t>
  </si>
  <si>
    <t>1.917,02</t>
  </si>
  <si>
    <t>HIDROJATEADORA PARA DESOBSTRUCAO DE REDES E GALERIAS, TANQUE 7000 L, BOMBA TRIPLEX 120 KGF/CM2 128 L/MIN (INCLUI MONTAGEM, NAO INCLUI CAMINHAO)</t>
  </si>
  <si>
    <t>114.526,71</t>
  </si>
  <si>
    <t>HIDROJATEADORA PARA DESOBSTRUCAO DE REDES E GALERIAS, TANQUE 7000 L, BOMBA TRIPLEX 140 KGF/CM2 260 L/MIN ALIMENTADA POR MOTOR INDEPENDENTE A DIESEL POTENCIA 125 CV (INCLUI MONTAGEM, NAO INCLUI CAMINHAO)</t>
  </si>
  <si>
    <t>121.838,18</t>
  </si>
  <si>
    <t>HIDROMETRO MULTIJATO, VAZAO MAXIMA DE 10,0 M3/H, DE 1"</t>
  </si>
  <si>
    <t>448,97</t>
  </si>
  <si>
    <t>HIDROMETRO MULTIJATO, VAZAO MAXIMA DE 20,0 M3/H, DE 1 1/2"</t>
  </si>
  <si>
    <t>746,17</t>
  </si>
  <si>
    <t>HIDROMETRO MULTIJATO, VAZAO MAXIMA DE 30,0 M3/H, DE 2"</t>
  </si>
  <si>
    <t>1.049,70</t>
  </si>
  <si>
    <t>HIDROMETRO MULTIJATO, VAZAO MAXIMA DE 7,0 M3/H, DE 1"</t>
  </si>
  <si>
    <t>328,82</t>
  </si>
  <si>
    <t>HIDROMETRO UNIJATO, VAZAO MAXIMA DE 1,5 M3/H, DE 1/2"</t>
  </si>
  <si>
    <t>86,00</t>
  </si>
  <si>
    <t>HIDROMETRO UNIJATO, VAZAO MAXIMA DE 3,0 M3/H, DE 1/2"</t>
  </si>
  <si>
    <t>92,32</t>
  </si>
  <si>
    <t>HIDROMETRO UNIJATO, VAZAO MAXIMA DE 5,0 M3/H, DE 3/4"</t>
  </si>
  <si>
    <t>113,82</t>
  </si>
  <si>
    <t>HIDROMETRO WOLTMANN, VAZAO MAXIMA DE 50,0 M3/H, DE 2"</t>
  </si>
  <si>
    <t>1.694,70</t>
  </si>
  <si>
    <t>HIDROMETRO WOLTMANN, VAZAO MAXIMA DE 80,0 M3/H, DE 3"</t>
  </si>
  <si>
    <t>2.213,23</t>
  </si>
  <si>
    <t>IGNITOR PARA LAMPADA DE VAPOR DE SODIO / VAPOR METALICO ATE 2000 W, TENSAO DE PULSO ENTRE 600 A 750 V</t>
  </si>
  <si>
    <t>44,87</t>
  </si>
  <si>
    <t>IGNITOR PARA LAMPADA DE VAPOR DE SODIO / VAPOR METALICO ATE 400 W, TENSAO DE PULSO ENTRE 3000 A 4500 V</t>
  </si>
  <si>
    <t>23,28</t>
  </si>
  <si>
    <t>IGNITOR PARA LAMPADA DE VAPOR DE SODIO / VAPOR METALICO ATE 400 W, TENSAO DE PULSO ENTRE 580 A 750 V</t>
  </si>
  <si>
    <t>26,20</t>
  </si>
  <si>
    <t>IMPERMEABILIZADOR</t>
  </si>
  <si>
    <t>IMPERMEABILIZADOR (MENSALISTA)</t>
  </si>
  <si>
    <t>2.795,01</t>
  </si>
  <si>
    <t>IMPERMEABILIZANTE FLEXIVEL BRANCO DE BASE ACRILICA PARA COBERTURAS</t>
  </si>
  <si>
    <t>IMPERMEABILIZANTE INCOLOR PARA TRATAMENTO DE FACHADAS E TELHAS, BASE SILICONE</t>
  </si>
  <si>
    <t>18,19</t>
  </si>
  <si>
    <t>IMUNIZANTE PARA MADEIRA, INCOLOR</t>
  </si>
  <si>
    <t>20,98</t>
  </si>
  <si>
    <t>INSTALADOR DE TUBULACOES (TUBOS/EQUIPAMENTOS)</t>
  </si>
  <si>
    <t>INSTALADOR DE TUBULACOES (TUBOS/EQUIPAMENTOS) (MENSALISTA)</t>
  </si>
  <si>
    <t>1.959,24</t>
  </si>
  <si>
    <t>INTERRUPTOR BIPOLAR SIMPLES 10 A, 250 V (APENAS MODULO)</t>
  </si>
  <si>
    <t>12,59</t>
  </si>
  <si>
    <t>INTERRUPTOR BIPOLAR 10A, 250V, CONJUNTO MONTADO PARA EMBUTIR 4" X 2" (PLACA + SUPORTE + MODULO)</t>
  </si>
  <si>
    <t>14,08</t>
  </si>
  <si>
    <t>INTERRUPTOR INTERMEDIARIO 10 A, 250 V (APENAS MODULO)</t>
  </si>
  <si>
    <t>INTERRUPTOR INTERMEDIARIO 10A, 250V, CONJUNTO MONTADO PARA EMBUTIR 4" X 2" (PLACA + SUPORTE + MODULO)</t>
  </si>
  <si>
    <t>19,98</t>
  </si>
  <si>
    <t>INTERRUPTOR PARALELO + TOMADA 2P+T 10A, 250V, CONJUNTO MONTADO PARA EMBUTIR 4" X 2" (PLACA + SUPORTE + MODULOS)</t>
  </si>
  <si>
    <t>INTERRUPTOR PARALELO 10A, 250V (APENAS MODULO)</t>
  </si>
  <si>
    <t>INTERRUPTOR PARALELO 10A, 250V, CONJUNTO MONTADO PARA EMBUTIR 4" X 2" (PLACA + SUPORTE + MODULO)</t>
  </si>
  <si>
    <t>6,79</t>
  </si>
  <si>
    <t>INTERRUPTOR SIMPLES + INTERRUPTOR PARALELO + TOMADA 2P+T 10A, 250V, CONJUNTO MONTADO PARA EMBUTIR 4" X 2" (PLACA + SUPORTE + MODULOS)</t>
  </si>
  <si>
    <t>20,24</t>
  </si>
  <si>
    <t>INTERRUPTOR SIMPLES + INTERRUPTOR PARALELO 10A, 250V, CONJUNTO MONTADO PARA EMBUTIR 4" X 2" (PLACA + SUPORTE + MODULOS)</t>
  </si>
  <si>
    <t>INTERRUPTOR SIMPLES + TOMADA 2P+T 10A, 250V, CONJUNTO MONTADO PARA EMBUTIR 4" X 2" (PLACA + SUPORTE + MODULOS)</t>
  </si>
  <si>
    <t>10,82</t>
  </si>
  <si>
    <t>INTERRUPTOR SIMPLES + 2 INTERRUPTORES PARALELOS 10A, 250V, CONJUNTO MONTADO PARA EMBUTIR 4" X 2" (PLACA + SUPORTE + MODULOS)</t>
  </si>
  <si>
    <t>16,48</t>
  </si>
  <si>
    <t>INTERRUPTOR SIMPLES 10A, 250V (APENAS MODULO)</t>
  </si>
  <si>
    <t>INTERRUPTOR SIMPLES 10A, 250V, CONJUNTO MONTADO PARA EMBUTIR 4" X 2" (PLACA + SUPORTE + MODULO)</t>
  </si>
  <si>
    <t>4,99</t>
  </si>
  <si>
    <t>INTERRUPTOR SIMPLES 10A, 250V, CONJUNTO MONTADO PARA SOBREPOR 4" X 2" (CAIXA + MODULO)</t>
  </si>
  <si>
    <t>6,67</t>
  </si>
  <si>
    <t>INTERRUPTOR SIMPLES 10A, 250V, CONJUNTO MONTADO PARA SOBREPOR 4" X 2" (CAIXA + 2 MODULOS)</t>
  </si>
  <si>
    <t>8,81</t>
  </si>
  <si>
    <t>INTERRUPTORES PARALELOS (2 MODULOS) + TOMADA 2P+T 10A, 250V, CONJUNTO MONTADO PARA EMBUTIR 4" X 2" (PLACA + SUPORTE + MODULOS)</t>
  </si>
  <si>
    <t>17,17</t>
  </si>
  <si>
    <t>INTERRUPTORES PARALELOS (2 MODULOS) 10A, 250V, CONJUNTO MONTADO PARA EMBUTIR 4" X 2" (PLACA + SUPORTE + MODULOS)</t>
  </si>
  <si>
    <t>INTERRUPTORES PARALELOS (3 MODULOS) 10A, 250V, CONJUNTO MONTADO PARA EMBUTIR 4" X 2" (PLACA + SUPORTE + MODULO)</t>
  </si>
  <si>
    <t>17,99</t>
  </si>
  <si>
    <t>INTERRUPTORES SIMPLES (2 MODULOS) + TOMADA 2P+T 10A, 250V, CONJUNTO MONTADO PARA EMBUTIR 4" X 2" (PLACA + SUPORTE + MODULOS)</t>
  </si>
  <si>
    <t>15,44</t>
  </si>
  <si>
    <t>INTERRUPTORES SIMPLES (2 MODULOS) + 1 INTERRUPTOR PARALELO 10A, 250V, CONJUNTO MONTADO PARA EMBUTIR 4" X 2" (PLACA + SUPORTE + MODULOS)</t>
  </si>
  <si>
    <t>14,84</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</si>
  <si>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</si>
  <si>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</si>
  <si>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</si>
  <si>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1.464,89</t>
  </si>
  <si>
    <t>ISOLADOR DE PORCELANA SUSPENSO, DISCO TIPO GARFO OLHAL, DIAMETRO DE 152 MM, PARA TENSAO DE *15* KV</t>
  </si>
  <si>
    <t>63,25</t>
  </si>
  <si>
    <t>ISOLADOR DE PORCELANA, TIPO BUCHA, PARA TENSAO DE *15* KV</t>
  </si>
  <si>
    <t>333,87</t>
  </si>
  <si>
    <t>ISOLADOR DE PORCELANA, TIPO BUCHA, PARA TENSAO DE *35* KV</t>
  </si>
  <si>
    <t>568,45</t>
  </si>
  <si>
    <t>ISOLADOR DE PORCELANA, TIPO PINO MONOCORPO, PARA TENSAO DE *15* KV</t>
  </si>
  <si>
    <t>19,36</t>
  </si>
  <si>
    <t>ISOLADOR DE PORCELANA, TIPO PINO MONOCORPO, PARA TENSAO DE *35* KV</t>
  </si>
  <si>
    <t>81,67</t>
  </si>
  <si>
    <t>ISOLADOR DE PORCELANA, TIPO ROLDANA, DIMENSOES DE *72* X *72* MM, PARA USO EM BAIXA TENSAO</t>
  </si>
  <si>
    <t>JANELA BASCULANTE EM ALUMINIO, 100 X 100 CM (A X L), ACABAMENTO ACET OU BRILHANTE, BATENTE/REQUADRO DE 3 A 14 CM, COM VIDRO, SEM GUARNICAO/ALIZAR</t>
  </si>
  <si>
    <t>224,08</t>
  </si>
  <si>
    <t>JANELA BASCULANTE EM ALUMINIO, 100 X 80 CM (A X L), ACABAMENTO ACET OU BRILHANTE, BATENTE/REQUADRO DE 3 A 14 CM, COM VIDRO, SEM GUARNICAO/ALIZAR</t>
  </si>
  <si>
    <t>180,48</t>
  </si>
  <si>
    <t>JANELA BASCULANTE EM ALUMINIO, 80 X 60 CM (A X L), ACABAMENTO ACET OU BRILHANTE, BATENTE/REQUADRO DE 3 A 14 CM, COM VIDRO, SEM GUARNICAO/ALIZAR</t>
  </si>
  <si>
    <t>166,44</t>
  </si>
  <si>
    <t>JANELA BASCULANTE EM ALUMINIO, 80 X 60 CM (A X L), BATENTE/REQUADRO DE 3 A 14 CM, COM VIDRO, SEM GUARNICAO/ALIZAR</t>
  </si>
  <si>
    <t>316,13</t>
  </si>
  <si>
    <t>JANELA BASCULANTE EM MADEIRA PINUS/ EUCALIPTO/ TAUARI/ VIROLA OU EQUIVALENTE DA REGIAO, *60 X 60*, CAIXA DO BATENTE/ MARCO E = *10* CM, 2 BASCULAS PARA VIDRO, COM FERRAGENS (SEM VIDRO, SEM GUARNICAO/ALIZAR E SEM ACABAMENTO)</t>
  </si>
  <si>
    <t>201,19</t>
  </si>
  <si>
    <t>JANELA BASCULANTE EM MADEIRA PINUS/ EUCALIPTO/ TAUARI/ VIROLA OU EQUIVALENTE DA REGIAO, CAIXA DO BATENTE/ MARCO *10* CM, *2* FOLHAS BASCULANTES PARA VIDRO, COM FERRAGENS (SEM VIDRO, SEM GUARNICAO/ALIZAR E SEM ACABAMENTO)</t>
  </si>
  <si>
    <t>558,88</t>
  </si>
  <si>
    <t>JANELA BASCULANTE, ACO, COM BATENTE/REQUADRO, 100 X 100 CM (SEM VIDROS)</t>
  </si>
  <si>
    <t>338,44</t>
  </si>
  <si>
    <t>JANELA BASCULANTE, ACO, COM BATENTE/REQUADRO, 60 X 60 CM (SEM VIDROS)</t>
  </si>
  <si>
    <t>157,00</t>
  </si>
  <si>
    <t>JANELA BASCULANTE, ACO, COM BATENTE/REQUADRO, 60 X 80 CM (SEM VIDROS)</t>
  </si>
  <si>
    <t>184,64</t>
  </si>
  <si>
    <t>384,67</t>
  </si>
  <si>
    <t>JANELA BASCULANTE, ACO, COM BATENTE/REQUADRO, 80 X 80 CM (SEM VIDROS)</t>
  </si>
  <si>
    <t>288,87</t>
  </si>
  <si>
    <t>451,36</t>
  </si>
  <si>
    <t>JANELA DE ABRIR EM MADEIRA IMBUIA/CEDRO ARANA/CEDRO ROSA OU EQUIVALENTE DA REGIAO, CAIXA DO BATENTE/MARCO *10* CM, 2 FOLHAS DE ABRIR TIPO VENEZIANA E 2 FOLHAS DE ABRIR PARA VIDRO, COM GUARNICAO/ALIZAR, COM FERRAGENS, (SEM VIDRO E SEM ACABAMENTO)</t>
  </si>
  <si>
    <t>829,00</t>
  </si>
  <si>
    <t>JANELA DE ABRIR EM MADEIRA PINUS/EUCALIPTO/ TAUARI/ VIROLA OU EQUIVALENTE DA REGIAO, CAIXA DO BATENTE/MARCO *10* CM, 2 FOLHAS DE ABRIR TIPO VENEZIANA E 2 FOLHAS GUILHOTINA PARA VIDRO, COM FERRAGENS (SEM VIDRO,SEM GUARNICAO/ALIZAR E SEM ACABAMENTO)</t>
  </si>
  <si>
    <t>473,64</t>
  </si>
  <si>
    <t>JANELA DE CORRER EM ALUMINIO, VENEZIANA, 120  X 150 CM (A X L), 3 FLS (2 VENEZIANAS E 1 VIDRO), SEM BANDEIRA, ACABAMENTO ACET OU BRILHANTE, BATENTE/REQUADRO DE 6 A 14 CM, COM VIDRO, SEM GUARNICAO/ALIZAR</t>
  </si>
  <si>
    <t>609,24</t>
  </si>
  <si>
    <t>JANELA DE CORRER EM ALUMINIO, VENEZIANA, 120 X 120 CM (A X L), 3 FLS (2 VENEZIANAS E 1 VIDRO), SEM BANDEIRA, ACABAMENTO ACET OU BRILHANTE, BATENTE/REQUADRO DE 6 A 14 CM, COM VIDRO, SEM GUARNICAO/ALIZAR</t>
  </si>
  <si>
    <t>505,24</t>
  </si>
  <si>
    <t>JANELA DE CORRER EM ALUMINIO, VENEZIANA, 120 X 150 CM (A X L), 6 FLS (4 VENEZIANAS E 2 VIDROS), SEM BANDEIRA, ACABAMENTO ACET OU BRILHANTE, BATENTE/REQUADRO DE 6 A 14 CM, COM VIDRO, SEM GUARNICAO/ALIZAR</t>
  </si>
  <si>
    <t>702,86</t>
  </si>
  <si>
    <t>JANELA DE CORRER EM ALUMINIO, VENEZIANA, 120 X 200 CM (A X L), 6 FLS (4 VENEZIANAS E 2 VIDROS), SEM BANDEIRA, ACABAMENTO ACET OU BRILHANTE,  BATENTE/REQUADRO DE 6 A 14 CM, COM VIDRO, SEM GUARNICAO/ALIZAR</t>
  </si>
  <si>
    <t>870,04</t>
  </si>
  <si>
    <t>JANELA DE CORRER EM ALUMINIO, 100 X 120 CM (A X L), 2 FLS,  SEM BANDEIRA,  ACABAMENTO ACET OU BRILHANTE, BATENTE/REQUADRO DE 6 A 14 CM, COM VIDRO, SEM GUARNICAO</t>
  </si>
  <si>
    <t>289,90</t>
  </si>
  <si>
    <t>JANELA DE CORRER EM ALUMINIO, 100 X 150 CM (A X L), 2 FLS,  SEM BANDEIRA,  ACABAMENTO ACET OU BRILHANTE, BATENTE/REQUADRO DE 6 A 14 CM, COM VIDRO, SEM GUARNICAO/ALIZAR</t>
  </si>
  <si>
    <t>340,52</t>
  </si>
  <si>
    <t>JANELA DE CORRER EM ALUMINIO, 100 X 150 CM (A X L), 4 FLS, SEM BANDEIRA, ACABAMENTO ACET OU BRILHANTE, BATENTE/REQUADRO DE 6 A 14 CM, COM VIDRO, SEM GUARNICAO/ALIZAR</t>
  </si>
  <si>
    <t>401,56</t>
  </si>
  <si>
    <t>282,03</t>
  </si>
  <si>
    <t>JANELA DE CORRER EM ALUMINIO, 100 X 150 CM (A X L), 4 FLS, SEM BANDEIRA, ACABAMENTO ACET OU BRILHANTE, COM VIDRO, COM GUARNICAO PARA 1 FACE</t>
  </si>
  <si>
    <t>296,60</t>
  </si>
  <si>
    <t>JANELA DE CORRER EM ALUMINIO, 100 X 200 CM, 4 FLS,  BANDEIRA COM BASCULA,  ACABAMENTO ACET OU BRILHANTE, BATENTE/REQUADRO DE 6 A 14 CM, COM VIDRO, SEM GUARNICAO/ALIZAR</t>
  </si>
  <si>
    <t>475,76</t>
  </si>
  <si>
    <t>JANELA DE CORRER EM ALUMINIO, 120 X 120 CM (A X L), 2 FLS, SEM BANDEIRA, ACABAMENTO ACET OU BRILHANTE,  BATENTE/REQUADRO DE 6 A 14 CM, COM VIDRO, SEM GUARNICAO/ALIZAR</t>
  </si>
  <si>
    <t>330,12</t>
  </si>
  <si>
    <t>JANELA DE CORRER EM ALUMINIO, 120 X 150 CM (A X L), 2 FLS, SEM BANDEIRA, ACABAMENTO ACET OU BRILHANTE, BATENTE/REQUADRO DE 6 A 14 CM, COM VIDRO, SEM GUARNICAO/ALIZAR</t>
  </si>
  <si>
    <t>373,12</t>
  </si>
  <si>
    <t>JANELA DE CORRER EM ALUMINIO, 120 X 150 CM (A X L), 4 FLS, BANDEIRA COM BASCULA,  ACABAMENTO ACET OU BRILHANTE, BATENTE/REQUADRO DE 6 A 14 CM, COM VIDRO, SEM GUARNICAO/ALIZAR</t>
  </si>
  <si>
    <t>465,36</t>
  </si>
  <si>
    <t>JANELA DE CORRER EM ALUMINIO, 120 X 200 CM (A X L), 4 FLS, BANDEIRA COM BASCULA,  ACABAMENTO ACET OU BRILHANTE, BATENTE/REQUADRO DE 6 A 14 CM, COM VIDRO, SEM GUARNICAO/ALIZAR</t>
  </si>
  <si>
    <t>524,31</t>
  </si>
  <si>
    <t>JANELA DE CORRER, ACO, BATENTE/REQUADRO DE 6 A 14 CM,  COM DIVISAO HORIZ , PINT ANTICORROSIVA, SEM VIDRO, BANDEIRA COM BASCULA, 4 FLS, 120  X 150 CM (A X L)</t>
  </si>
  <si>
    <t>867,08</t>
  </si>
  <si>
    <t>JANELA DE CORRER, ACO, BATENTE/REQUADRO DE 6 A 14 CM, QUADRICULADA, PINT ANTICORROSIVA, SEM VIDRO, BANDEIRA COM BASCULA, 4 FLS, 120  X 150 CM (A X L)</t>
  </si>
  <si>
    <t>1.087,69</t>
  </si>
  <si>
    <t>JANELA DE CORRER, ACO, BATENTE/REQUADRO DE 6 A 14 CM, QUADRICULADA, PINT ANTICORROSIVA, SEM VIDRO, BANDEIRA COM BASCULA, 4 FLS, 120  X 200 CM (A X L)</t>
  </si>
  <si>
    <t>1.341,35</t>
  </si>
  <si>
    <t>JANELA DE CORRER, ACO, BATENTE/REQUADRO DE 6 A 14 CM, QUADRICULADA, PINT ANTICORROSIVA, SEM VIDRO, SEM BANDEIRA, 4 FLS, 100  X 120 CM (A X L)</t>
  </si>
  <si>
    <t>603,88</t>
  </si>
  <si>
    <t>JANELA DE CORRER, ACO, BATENTE/REQUADRO DE 6 A 14 CM, QUADRICULADA, PINT ANTICORROSIVA, SEM VIDRO, SEM BANDEIRA, 4 FLS, 120  X 150 CM (A X L)</t>
  </si>
  <si>
    <t>451,96</t>
  </si>
  <si>
    <t>JANELA DE CORRER, ACO, BATENTE/REQUADRO DE 6 A 14 CM, QUADRICULADA, PINT ANTICORROSIVA, SEM VIDRO, SEM BANDEIRA, 4 FLS, 120  X 200 CM (A X L)</t>
  </si>
  <si>
    <t>546,52</t>
  </si>
  <si>
    <t>JANELA DE CORRER, ACO, BATENTE/REQUADRO DE 6 A 14 CM, QUADRICULADA, PINTURA ANTICORROSIVA, SEM VIDRO, BANDEIRA COM BASCULA, 4 FLS, 120  X 150 CM (A X L)</t>
  </si>
  <si>
    <t>604,27</t>
  </si>
  <si>
    <t>JANELA DE CORRER, ACO, BATENTE/REQUADRO DE 6 A 14 CM, SEM  DIVISAO, PINT ANTICORROSIVA, SEM VIDRO, BANDEIRA COM BASCULA, 4 FLS, 120  X 200 CM (A X L)</t>
  </si>
  <si>
    <t>640,02</t>
  </si>
  <si>
    <t>JANELA DE CORRER, ACO, BATENTE/REQUADRO DE 6 A 14 CM, VENEZIANA, PINT ANTICORROSIVA, PINT ACABAMENTO, COM VIDRO, 6 FLS, 120  X 150 CM (A X L)</t>
  </si>
  <si>
    <t>612,67</t>
  </si>
  <si>
    <t>JANELA DE CORRER, ACO, BATENTE/REQUADRO DE 6 A 14 CM, VENEZIANA, PINT ANTICORROSIVA, SEM VIDRO, 6 FLS, 120  X 150 CM (A X L)</t>
  </si>
  <si>
    <t>551,64</t>
  </si>
  <si>
    <t>JANELA DE CORRER, ACO, COM BATENTE/REQUADRO DE 6 A 14 CM, SEM DIVISAO, PINT ANTICORROSIVA, PINT ACABAMENTO, COM VIDRO, SEM BANDEIRA, COM GRADE, 4 FLS, 100  X 120 CM (A X L)</t>
  </si>
  <si>
    <t>692,80</t>
  </si>
  <si>
    <t>JANELA DE CORRER, ACO, COM BATENTE/REQUADRO DE 6 A 14 CM, SEM DIVISAO, PINT ANTICORROSIVA, PINT ACABAMENTO, COM VIDRO, SEM BANDEIRA, 2 FLS, 120  X 150 CM (A X L)</t>
  </si>
  <si>
    <t>839,06</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</si>
  <si>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</si>
  <si>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790,73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</si>
  <si>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</si>
  <si>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1.002,16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</si>
  <si>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</si>
  <si>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616,15</t>
  </si>
  <si>
    <t>JANELA EM MADEIRA CEDRINHO/ ANGELIM COMERCIAL/ CURUPIXA/ CUMARU OU EQUIVALENTE DA REGIAO, CAIXA DO BATENTE/MARCO *10* CM, 2 FOLHAS DE ABRIR TIPO VENEZIANA E 2 FOLHAS GUILHOTINA PARA VIDRO, COM GUARNICAO/ALIZAR, COM FERRAGENS (SEM VIDRO E SEM ACABAMENTO)</t>
  </si>
  <si>
    <t>620,87</t>
  </si>
  <si>
    <t>JANELA FIXA EM ALUMINIO, 60  X 80 CM (A X L), BATENTE/REQUADRO DE 3 A 14 CM, COM VIDRO, SEM GUARNICAO/ALIZAR</t>
  </si>
  <si>
    <t>251,40</t>
  </si>
  <si>
    <t>JANELA FIXA EM ALUMINIO, 60 X 80 CM (A X L), BATENTE/REQUADRO DE 3 A 14 CM, COM VIDRO, SEM GUARNICAO/ALIZAR</t>
  </si>
  <si>
    <t>130,38</t>
  </si>
  <si>
    <t>JANELA MAXIM AR EM ALUMINIO, 80 X 60 CM (A X L), BATENTE/REQUADRO DE 4 A 14 CM, COM VIDRO, SEM GUARNICAO/ALIZAR</t>
  </si>
  <si>
    <t>169,91</t>
  </si>
  <si>
    <t>339,14</t>
  </si>
  <si>
    <t>JANELA MAXIM AR EM MADEIRA CEDRINHO/ ANGELIM COMERCIAL/ CURUPIXA/ CUMARU OU EQUIVALENTE DA REGIAO, CAIXA DO BATENTE/MARCO *10* CM, 1 FOLHA  PARA VIDRO, COM GUARNICAO/ALIZAR, COM FERRAGENS, (SEM VIDRO E SEM ACABAMENTO)</t>
  </si>
  <si>
    <t>875,57</t>
  </si>
  <si>
    <t>JANELA MAXIMO AR, ACO, BATENTE / REQUADRO DE 6 A 14 CM, PINT ANTICORROSIVA, SEM VIDRO, COM GRADE, 1 FL, 60  X 80 CM (A X L)</t>
  </si>
  <si>
    <t>341,97</t>
  </si>
  <si>
    <t>JANELA MAXIMO AR, ACO, BATENTE/REQUADRO DE 6 A 14 CM, PINT ANTICORROSIVA, SEM VIDRO, COM GRADE, 1 FL, 60  X 80 CM (A X L)</t>
  </si>
  <si>
    <t>712,44</t>
  </si>
  <si>
    <t>JANELA MAXIMO AR, ACO, BATENTE/REQUADRO DE 6 A 14 CM, PINT ANTICORROSIVA, SEM VIDRO, SEM GRADE, 1 FL, 60  X 80 CM (A X L)</t>
  </si>
  <si>
    <t>267,52</t>
  </si>
  <si>
    <t>JARDINEIRO</t>
  </si>
  <si>
    <t>14,38</t>
  </si>
  <si>
    <t>JARDINEIRO (MENSALISTA)</t>
  </si>
  <si>
    <t>2.552,71</t>
  </si>
  <si>
    <t>JOELHO COM VISITA, PVC SERIE R, 90 GRAUS, 100 X 75 MM, PARA ESGOTO PREDIAL</t>
  </si>
  <si>
    <t>31,07</t>
  </si>
  <si>
    <t>JOELHO CPVC, SOLDAVEL, 45 GRAUS, 15 MM, PARA AGUA QUENTE</t>
  </si>
  <si>
    <t>4,26</t>
  </si>
  <si>
    <t>JOELHO CPVC, SOLDAVEL, 45 GRAUS, 22 MM, PARA AGUA QUENTE</t>
  </si>
  <si>
    <t>JOELHO CPVC, SOLDAVEL, 45 GRAUS, 28 MM, PARA AGUA QUENTE</t>
  </si>
  <si>
    <t>10,29</t>
  </si>
  <si>
    <t>JOELHO CPVC, SOLDAVEL, 45 GRAUS, 35 MM, PARA AGUA QUENTE</t>
  </si>
  <si>
    <t>JOELHO CPVC, SOLDAVEL, 45 GRAUS, 42 MM, PARA AGUA QUENTE</t>
  </si>
  <si>
    <t>29,90</t>
  </si>
  <si>
    <t>JOELHO CPVC, SOLDAVEL, 45 GRAUS, 54 MM, PARA AGUA QUENTE</t>
  </si>
  <si>
    <t>65,58</t>
  </si>
  <si>
    <t>JOELHO CPVC, SOLDAVEL, 45 GRAUS, 73 MM, PARA AGUA QUENTE</t>
  </si>
  <si>
    <t>175,21</t>
  </si>
  <si>
    <t>JOELHO CPVC, SOLDAVEL, 45 GRAUS, 89 MM, PARA AGUA QUENTE</t>
  </si>
  <si>
    <t>204,39</t>
  </si>
  <si>
    <t>JOELHO CPVC, SOLDAVEL, 90 GRAUS, 15 MM, PARA AGUA QUENTE</t>
  </si>
  <si>
    <t>JOELHO CPVC, SOLDAVEL, 90 GRAUS, 22 MM, PARA AGUA QUENTE</t>
  </si>
  <si>
    <t>JOELHO CPVC, SOLDAVEL, 90 GRAUS, 28 MM, PARA AGUA QUENTE</t>
  </si>
  <si>
    <t>10,76</t>
  </si>
  <si>
    <t>JOELHO CPVC, SOLDAVEL, 90 GRAUS, 35 MM, PARA AGUA QUENTE</t>
  </si>
  <si>
    <t>JOELHO CPVC, SOLDAVEL, 90 GRAUS, 42 MM, PARA AGUA QUENTE</t>
  </si>
  <si>
    <t>JOELHO CPVC, SOLDAVEL, 90 GRAUS, 54 MM, PARA AGUA QUENTE</t>
  </si>
  <si>
    <t>64,40</t>
  </si>
  <si>
    <t>JOELHO CPVC, SOLDAVEL, 90 GRAUS, 73 MM, PARA AGUA QUENTE</t>
  </si>
  <si>
    <t>170,86</t>
  </si>
  <si>
    <t>JOELHO CPVC, SOLDAVEL, 90 GRAUS, 89 MM, PARA AGUA QUENTE</t>
  </si>
  <si>
    <t>198,53</t>
  </si>
  <si>
    <t>JOELHO DE REDUCAO, PVC SOLDAVEL, 90 GRAUS,  25 MM X 20 MM, PARA AGUA FRIA PREDIAL</t>
  </si>
  <si>
    <t>1,52</t>
  </si>
  <si>
    <t>JOELHO DE REDUCAO, PVC SOLDAVEL, 90 GRAUS,  32 MM X 25 MM, PARA AGUA FRIA PREDIAL</t>
  </si>
  <si>
    <t>JOELHO DE REDUCAO, PVC, ROSCAVEL COM BUCHA DE LATAO, 90 GRAUS,  3/4" X 1/2", PARA AGUA FRIA PREDIAL</t>
  </si>
  <si>
    <t>9,80</t>
  </si>
  <si>
    <t>JOELHO DE REDUCAO, PVC, ROSCAVEL, 90 GRAUS, 1" X 3/4", PARA AGUA FRIA PREDIAL</t>
  </si>
  <si>
    <t>JOELHO DE REDUCAO, PVC, ROSCAVEL, 90 GRAUS, 3/4" X 1/2", PARA AGUA FRIA PREDIAL</t>
  </si>
  <si>
    <t>JOELHO DE TRANSICAO, CPVC, SOLDAVEL, 90 GRAUS, 15 MM X 1/2", PARA AGUA QUENTE</t>
  </si>
  <si>
    <t>10,87</t>
  </si>
  <si>
    <t>JOELHO DE TRANSICAO, CPVC, SOLDAVEL, 90 GRAUS, 22 MM X 1/2", PARA AGUA QUENTE</t>
  </si>
  <si>
    <t>17,23</t>
  </si>
  <si>
    <t>JOELHO DE TRANSICAO, CPVC, SOLDAVEL, 90 GRAUS, 22 MM X 3/4", PARA AGUA QUENTE</t>
  </si>
  <si>
    <t>22,01</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</si>
  <si>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</si>
  <si>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</si>
  <si>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</si>
  <si>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</si>
  <si>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107,03</t>
  </si>
  <si>
    <t>JOELHO PPR, 90 GRAUS, SOLDAVEL, DN 20 MM, PARA AGUA QUENTE PREDIAL</t>
  </si>
  <si>
    <t>1,33</t>
  </si>
  <si>
    <t>JOELHO PPR, 90 GRAUS, SOLDAVEL, DN 25 MM, PARA AGUA QUENTE PREDIAL</t>
  </si>
  <si>
    <t>JOELHO PPR, 90 GRAUS, SOLDAVEL, DN 32 MM, PARA AGUA QUENTE PREDIAL</t>
  </si>
  <si>
    <t>3,14</t>
  </si>
  <si>
    <t>JOELHO PPR, 90 GRAUS, SOLDAVEL, DN 40 MM, PARA AGUA QUENTE PREDIAL</t>
  </si>
  <si>
    <t>5,97</t>
  </si>
  <si>
    <t>JOELHO PPR, 90 GRAUS, SOLDAVEL, DN 50 MM, PARA AGUA QUENTE PREDIAL</t>
  </si>
  <si>
    <t>JOELHO PPR, 90 GRAUS, SOLDAVEL, DN 63 MM, PARA AGUA QUENTE PREDIAL</t>
  </si>
  <si>
    <t>18,53</t>
  </si>
  <si>
    <t>JOELHO PPR, 90 GRAUS, SOLDAVEL, DN 75 MM, PARA AGUA QUENTE PREDIAL</t>
  </si>
  <si>
    <t>46,82</t>
  </si>
  <si>
    <t>JOELHO PPR, 90 GRAUS, SOLDAVEL, DN 90 MM, PARA AGUA QUENTE PREDIAL</t>
  </si>
  <si>
    <t>71,36</t>
  </si>
  <si>
    <t>JOELHO PVC COM VISITA, 90 GRAUS, DN 100 X 50 MM, SERIE NORMAL, PARA ESGOTO PREDIAL</t>
  </si>
  <si>
    <t>JOELHO PVC LEVE, 45 GRAUS, DN 150 MM, PARA ESGOTO PREDIAL</t>
  </si>
  <si>
    <t>JOELHO PVC LEVE, 90 GRAUS, DN 150 MM, PARA ESGOTO PREDIAL</t>
  </si>
  <si>
    <t>29,14</t>
  </si>
  <si>
    <t>JOELHO PVC,  SOLDAVEL COM ROSCA, 90 GRAUS, 20 MM X 1/2", PARA AGUA FRIA PREDIAL</t>
  </si>
  <si>
    <t>JOELHO PVC,  SOLDAVEL COM ROSCA, 90 GRAUS, 25 MM X 1/2", PARA AGUA FRIA PREDIAL</t>
  </si>
  <si>
    <t>JOELHO PVC,  SOLDAVEL COM ROSCA, 90 GRAUS, 25 MM X 3/4", PARA AGUA FRIA PREDIAL</t>
  </si>
  <si>
    <t>2,22</t>
  </si>
  <si>
    <t>JOELHO PVC,  SOLDAVEL COM ROSCA, 90 GRAUS, 32 MM X 3/4", PARA AGUA FRIA PREDIAL</t>
  </si>
  <si>
    <t>JOELHO PVC, COM BOLSA E ANEL, 90 GRAUS, DN 40 X *38* MM, SERIE NORMAL, PARA ESGOTO PREDIAL</t>
  </si>
  <si>
    <t>JOELHO PVC, ROSCAVEL, 45 GRAUS, 1/2", PARA AGUA FRIA PREDIAL</t>
  </si>
  <si>
    <t>2,57</t>
  </si>
  <si>
    <t>JOELHO PVC, ROSCAVEL, 45 GRAUS, 1", PARA AGUA FRIA PREDIAL</t>
  </si>
  <si>
    <t>8,22</t>
  </si>
  <si>
    <t>JOELHO PVC, ROSCAVEL, 45 GRAUS, 3/4", PARA AGUA FRIA PREDIAL</t>
  </si>
  <si>
    <t>3,25</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</si>
  <si>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</si>
  <si>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</si>
  <si>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</si>
  <si>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</si>
  <si>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</si>
  <si>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</si>
  <si>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3,79</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</si>
  <si>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</si>
  <si>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</si>
  <si>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</si>
  <si>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</si>
  <si>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</si>
  <si>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33,47</t>
  </si>
  <si>
    <t>JOELHO PVC, SOLDAVEL, PB, 45 GRAUS, DN 40 MM, PARA ESGOTO PREDIAL</t>
  </si>
  <si>
    <t>JOELHO PVC, SOLDAVEL, PB, 45 GRAUS, DN 50 MM, PARA ESGOTO PREDIAL</t>
  </si>
  <si>
    <t>1,78</t>
  </si>
  <si>
    <t>JOELHO PVC, SOLDAVEL, PB, 45 GRAUS, DN 75 MM, PARA ESGOTO PREDIAL</t>
  </si>
  <si>
    <t>4,22</t>
  </si>
  <si>
    <t>JOELHO PVC, SOLDAVEL, PB, 90 GRAUS, DN 100 MM, PARA ESGOTO PREDIAL</t>
  </si>
  <si>
    <t>4,73</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</si>
  <si>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</si>
  <si>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</si>
  <si>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</si>
  <si>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</si>
  <si>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</si>
  <si>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152,49</t>
  </si>
  <si>
    <t>JOELHO PVC, SOLDAVEL, 90 GRAUS, 20 MM, PARA AGUA FRIA PREDIAL</t>
  </si>
  <si>
    <t>JOELHO PVC, SOLDAVEL, 90 GRAUS, 25 MM, PARA AGUA FRIA PREDIAL</t>
  </si>
  <si>
    <t>JOELHO PVC, SOLDAVEL, 90 GRAUS, 32 MM, PARA AGUA FRIA PREDIAL</t>
  </si>
  <si>
    <t>JOELHO PVC, SOLDAVEL, 90 GRAUS, 40 MM, PARA AGUA FRIA PREDIAL</t>
  </si>
  <si>
    <t>3,46</t>
  </si>
  <si>
    <t>JOELHO PVC, SOLDAVEL, 90 GRAUS, 50 MM, PARA AGUA FRIA PREDIAL</t>
  </si>
  <si>
    <t>JOELHO PVC, SOLDAVEL, 90 GRAUS, 60 MM, PARA AGUA FRIA PREDIAL</t>
  </si>
  <si>
    <t>16,26</t>
  </si>
  <si>
    <t>JOELHO PVC, SOLDAVEL, 90 GRAUS, 85 MM, PARA AGUA FRIA PREDIAL</t>
  </si>
  <si>
    <t>72,28</t>
  </si>
  <si>
    <t>JOELHO PVC, 45 GRAUS, ROSCAVEL,  1 1/2", AGUA FRIA PREDIAL</t>
  </si>
  <si>
    <t>13,91</t>
  </si>
  <si>
    <t>JOELHO PVC, 45 GRAUS, ROSCAVEL, 1 1/4",  AGUA FRIA PREDIAL</t>
  </si>
  <si>
    <t>7,93</t>
  </si>
  <si>
    <t>JOELHO PVC, 45 GRAUS, ROSCAVEL, 2", AGUA FRIA PREDIAL</t>
  </si>
  <si>
    <t>19,02</t>
  </si>
  <si>
    <t>JOELHO PVC, 60 GRAUS, DIAMETRO ENTRE 80 E 100 MM, PARA DRENAGEM PLUVIAL PREDIAL</t>
  </si>
  <si>
    <t>5,65</t>
  </si>
  <si>
    <t>JOELHO PVC, 90 GRAUS, DIAMETRO ENTRE 80 E 100 MM, PARA DRENAGEM PLUVIAL PREDIAL</t>
  </si>
  <si>
    <t>JOELHO PVC, 90 GRAUS, ROSCAVEL, 1 1/2",  AGUA FRIA PREDIAL</t>
  </si>
  <si>
    <t>JOELHO PVC, 90 GRAUS, ROSCAVEL, 1 1/4", AGUA FRIA PREDIAL</t>
  </si>
  <si>
    <t>9,00</t>
  </si>
  <si>
    <t>JOELHO PVC, 90 GRAUS, ROSCAVEL, 2", AGUA FRIA PREDIAL</t>
  </si>
  <si>
    <t>23,54</t>
  </si>
  <si>
    <t>JOELHO ROSCA FEMEA MOVEL, METALICO, PARA CONEXAO COM ANEL DESLIZANTE EM TUBO PEX, DN 16 MM X 1/2"</t>
  </si>
  <si>
    <t>JOELHO ROSCA FEMEA MOVEL, METALICO, PARA CONEXAO COM ANEL DESLIZANTE EM TUBO PEX, DN 20 MM X 1/2"</t>
  </si>
  <si>
    <t>17,63</t>
  </si>
  <si>
    <t>JOELHO ROSCA FEMEA MOVEL, METALICO, PARA CONEXAO COM ANEL DESLIZANTE EM TUBO PEX, DN 20 MM X 3/4"</t>
  </si>
  <si>
    <t>20,83</t>
  </si>
  <si>
    <t>JOELHO ROSCA FEMEA MOVEL, METALICO, PARA CONEXAO COM ANEL DESLIZANTE EM TUBO PEX, DN 25 MM X 3/4"</t>
  </si>
  <si>
    <t>23,33</t>
  </si>
  <si>
    <t>JOELHO 45 GRAUS, PPR, SOLDAVEL, F/ F, DN 40 MM, PARA AQUA QUENTE E FRIA PREDIAL</t>
  </si>
  <si>
    <t>5,55</t>
  </si>
  <si>
    <t>JOELHO 45 GRAUS, PPR, SOLDAVEL, F/ F, DN 50 MM, PARA AQUA QUENTE E FRIA PREDIAL</t>
  </si>
  <si>
    <t>JOELHO 45 GRAUS, PPR, SOLDAVEL, F/ F, DN 63 MM, PARA AQUA QUENTE E FRIA PREDIAL</t>
  </si>
  <si>
    <t>17,14</t>
  </si>
  <si>
    <t>JOELHO 45 GRAUS, PPR, SOLDAVEL, F/ F, DN 75 MM, PARA AQUA QUENTE E FRIA PREDIAL</t>
  </si>
  <si>
    <t>45,20</t>
  </si>
  <si>
    <t>JOELHO 45 GRAUS, PPR, SOLDAVEL, F/ F, DN 90 MM, PARA AQUA QUENTE E FRIA PREDIAL</t>
  </si>
  <si>
    <t>91,32</t>
  </si>
  <si>
    <t>JOELHO 90 GRAUS, METALICO, PARA CONEXAO COM ANEL DESLIZANTE EM TUBO PEX, DN 16 MM</t>
  </si>
  <si>
    <t>10,71</t>
  </si>
  <si>
    <t>JOELHO 90 GRAUS, METALICO, PARA CONEXAO COM ANEL DESLIZANTE EM TUBO PEX, DN 20 MM</t>
  </si>
  <si>
    <t>12,43</t>
  </si>
  <si>
    <t>JOELHO 90 GRAUS, METALICO, PARA CONEXAO COM ANEL DESLIZANTE EM TUBO PEX, DN 25 MM</t>
  </si>
  <si>
    <t>21,58</t>
  </si>
  <si>
    <t>JOELHO 90 GRAUS, METALICO, PARA CONEXAO COM ANEL DESLIZANTE EM TUBO PEX, DN 32 MM</t>
  </si>
  <si>
    <t>28,47</t>
  </si>
  <si>
    <t>JOELHO 90 GRAUS, PLASTICO, PARA CONEXAO COM CRIMPAGEM EM TUBO PEX, DN 16 MM</t>
  </si>
  <si>
    <t>JOELHO 90 GRAUS, PLASTICO, PARA CONEXAO COM CRIMPAGEM EM TUBO PEX, DN 20 MM</t>
  </si>
  <si>
    <t>13,43</t>
  </si>
  <si>
    <t>JOELHO 90 GRAUS, PLASTICO, PARA CONEXAO COM CRIMPAGEM EM TUBO PEX, DN 25 MM</t>
  </si>
  <si>
    <t>16,88</t>
  </si>
  <si>
    <t>JOELHO 90 GRAUS, PLASTICO, PARA CONEXAO COM CRIMPAGEM EM TUBO PEX, DN 32 MM</t>
  </si>
  <si>
    <t>29,67</t>
  </si>
  <si>
    <t>JOELHO 90 GRAUS, ROSCA FEMEA TERMINAL, METALICO, PARA CONEXAO COM ANEL DESLIZANTE EM TUBO PEX, DN 16 MM X 1/2"</t>
  </si>
  <si>
    <t>9,45</t>
  </si>
  <si>
    <t>JOELHO 90 GRAUS, ROSCA FEMEA TERMINAL, METALICO, PARA CONEXAO COM ANEL DESLIZANTE EM TUBO PEX, DN 20 MM X 1/2"</t>
  </si>
  <si>
    <t>10,16</t>
  </si>
  <si>
    <t>JOELHO 90 GRAUS, ROSCA FEMEA TERMINAL, METALICO, PARA CONEXAO COM ANEL DESLIZANTE EM TUBO PEX, DN 20 MM X 3/4"</t>
  </si>
  <si>
    <t>14,51</t>
  </si>
  <si>
    <t>JOELHO 90 GRAUS, ROSCA FEMEA TERMINAL, METALICO, PARA CONEXAO COM ANEL DESLIZANTE EM TUBO PEX, DN 25 MM X 3/4"</t>
  </si>
  <si>
    <t>15,51</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</si>
  <si>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</si>
  <si>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</si>
  <si>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</si>
  <si>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15,65</t>
  </si>
  <si>
    <t>JOELHO 90 GRAUS, ROSCA FEMEA TERMINAL, PLASTICO, PARA CONEXAO COM CRIMPAGEM EM TUBO PEX, DN 20 MM X 3/4"</t>
  </si>
  <si>
    <t>19,58</t>
  </si>
  <si>
    <t>JOELHO 90 GRAUS, ROSCA FEMEA TERMINAL, PLASTICO, PARA CONEXAO COM CRIMPAGEM EM TUBO PEX, DN 25 MM X 1/2"</t>
  </si>
  <si>
    <t>17,20</t>
  </si>
  <si>
    <t>JOELHO 90 GRAUS, ROSCA FEMEA TERMINAL, PLASTICO, PARA CONEXAO COM CRIMPAGEM EM TUBO PEX, DN 25 MM X 1"</t>
  </si>
  <si>
    <t>30,49</t>
  </si>
  <si>
    <t>JOELHO 90 GRAUS, ROSCA FEMEA TERMINAL, PLASTICO, PARA CONEXAO COM CRIMPAGEM EM TUBO PEX, DN 25 MM X 3/4"</t>
  </si>
  <si>
    <t>22,53</t>
  </si>
  <si>
    <t>JOELHO 90 GRAUS, ROSCA FEMEA TERMINAL, PLASTICO, PARA CONEXAO COM CRIMPAGEM EM TUBO PEX, DN 32 MM X 1"</t>
  </si>
  <si>
    <t>38,31</t>
  </si>
  <si>
    <t>JOELHO 90 GRAUS, ROSCA MACHO TERMINAL, METALICO, PARA CONEXAO COM ANEL DESLIZANTE EM TUBO PEX, DN 16 MM X 1/2"</t>
  </si>
  <si>
    <t>9,64</t>
  </si>
  <si>
    <t>JOELHO 90 GRAUS, ROSCA MACHO TERMINAL, METALICO, PARA CONEXAO COM ANEL DESLIZANTE EM TUBO PEX, DN 20 MM X 1/2"</t>
  </si>
  <si>
    <t>9,74</t>
  </si>
  <si>
    <t>JOELHO 90 GRAUS, ROSCA MACHO TERMINAL, METALICO, PARA CONEXAO COM ANEL DESLIZANTE EM TUBO PEX, DN 20 MM X 3/4"</t>
  </si>
  <si>
    <t>JOELHO 90 GRAUS, ROSCA MACHO TERMINAL, METALICO, PARA CONEXAO COM ANEL DESLIZANTE EM TUBO PEX, DN 25 MM X 3/4"</t>
  </si>
  <si>
    <t>15,41</t>
  </si>
  <si>
    <t>JOELHO 90 GRAUS, ROSCA MACHO TERMINAL, PLASTICO, PARA CONEXAO COM CRIMPAGEM EM TUBO PEX, DN 25 MM X 1/2"</t>
  </si>
  <si>
    <t>JOELHO 90 GRAUS, ROSCA MACHO TERMINAL, PLASTICO, PARA CONEXAO COM CRIMPAGEM EM TUBO PEX, DN 25 MM X 1"</t>
  </si>
  <si>
    <t>20,11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</si>
  <si>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</si>
  <si>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</si>
  <si>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</si>
  <si>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</si>
  <si>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45,66</t>
  </si>
  <si>
    <t>JOELHO, PVC SERIE R, 45 GRAUS, DN 40 MM, PARA ESGOTO PREDIAL</t>
  </si>
  <si>
    <t>2,61</t>
  </si>
  <si>
    <t>JOELHO, PVC SERIE R, 45 GRAUS, DN 50 MM, PARA ESGOTO PREDIAL</t>
  </si>
  <si>
    <t>JOELHO, PVC SERIE R, 45 GRAUS, DN 75 MM, PARA ESGOTO PREDIAL</t>
  </si>
  <si>
    <t>9,42</t>
  </si>
  <si>
    <t>JOELHO, PVC SERIE R, 90 GRAUS, DN 100 MM, PARA ESGOTO PREDIAL</t>
  </si>
  <si>
    <t>17,70</t>
  </si>
  <si>
    <t>JOELHO, PVC SERIE R, 90 GRAUS, DN 150 MM, PARA ESGOTO PREDIAL</t>
  </si>
  <si>
    <t>58,82</t>
  </si>
  <si>
    <t>JOELHO, PVC SERIE R, 90 GRAUS, DN 40 MM, PARA ESGOTO PREDIAL</t>
  </si>
  <si>
    <t>3,35</t>
  </si>
  <si>
    <t>JOELHO, PVC SERIE R, 90 GRAUS, DN 50 MM, PARA ESGOTO PREDIAL</t>
  </si>
  <si>
    <t>5,02</t>
  </si>
  <si>
    <t>JOELHO, PVC SERIE R, 90 GRAUS, DN 75 MM, PARA ESGOTO PREDIAL</t>
  </si>
  <si>
    <t>11,30</t>
  </si>
  <si>
    <t>JOELHO, PVC SOLDAVEL, 45 GRAUS, 110 MM, PARA AGUA FRIA PREDIAL</t>
  </si>
  <si>
    <t>139,45</t>
  </si>
  <si>
    <t>JOELHO, PVC SOLDAVEL, 45 GRAUS, 20 MM, PARA AGUA FRIA PREDIAL</t>
  </si>
  <si>
    <t>JOELHO, PVC SOLDAVEL, 45 GRAUS, 25 MM, PARA AGUA FRIA PREDIAL</t>
  </si>
  <si>
    <t>1,00</t>
  </si>
  <si>
    <t>JOELHO, PVC SOLDAVEL, 45 GRAUS, 32 MM, PARA AGUA FRIA PREDIAL</t>
  </si>
  <si>
    <t>JOELHO, PVC SOLDAVEL, 45 GRAUS, 40 MM, PARA AGUA FRIA PREDIAL</t>
  </si>
  <si>
    <t>4,11</t>
  </si>
  <si>
    <t>JOELHO, PVC SOLDAVEL, 45 GRAUS, 50 MM, PARA AGUA FRIA PREDIAL</t>
  </si>
  <si>
    <t>JOELHO, PVC SOLDAVEL, 45 GRAUS, 60 MM, PARA AGUA FRIA PREDIAL</t>
  </si>
  <si>
    <t>19,09</t>
  </si>
  <si>
    <t>JOELHO, PVC SOLDAVEL, 45 GRAUS, 75 MM, PARA AGUA FRIA PREDIAL</t>
  </si>
  <si>
    <t>43,86</t>
  </si>
  <si>
    <t>JOELHO, PVC SOLDAVEL, 45 GRAUS, 85 MM, PARA AGUA FRIA PREDIAL</t>
  </si>
  <si>
    <t>52,03</t>
  </si>
  <si>
    <t>JOELHO, PVC SOLDAVEL, 90 GRAUS, 75 MM, PARA AGUA FRIA PREDIAL</t>
  </si>
  <si>
    <t>61,06</t>
  </si>
  <si>
    <t>JOELHO, ROSCA FEMEA, COM BASE FIXA, METALICO, PARA CONEXAO COM ANEL DESLIZANTE EM TUBO PEX, DN 16 MM X 1/2"</t>
  </si>
  <si>
    <t>9,23</t>
  </si>
  <si>
    <t>JOELHO, ROSCA FEMEA, COM BASE FIXA, METALICO, PARA CONEXAO COM ANEL DESLIZANTE EM TUBO PEX, DN 20 MM X 1/2"</t>
  </si>
  <si>
    <t>13,73</t>
  </si>
  <si>
    <t>JOELHO, ROSCA FEMEA, COM BASE FIXA, METALICO, PARA CONEXAO COM ANEL DESLIZANTE EM TUBO PEX, DN 25 MM X 3/4"</t>
  </si>
  <si>
    <t>17,74</t>
  </si>
  <si>
    <t>JOELHO, ROSCA FEMEA, COM BASE FIXA, PLASTICO, PARA CONEXAO COM CRIMPAGEM EM TUBO PEX, DN 25 MM X 1/2"</t>
  </si>
  <si>
    <t>21,93</t>
  </si>
  <si>
    <t>JOELHO, ROSCA FEMEA, COM BASE FIXA, PLASTICO, PARA CONEXAO POR CRIMPAGEM EM TUBO PEX, DN 16 MM X 3/4"</t>
  </si>
  <si>
    <t>JOELHO, ROSCA FEMEA, COM BASE FIXA, PLASTICO, PARA CONEXAO POR CRIMPAGEM EM TUBO PEX, DN 20 MM X 3/4"</t>
  </si>
  <si>
    <t>26,06</t>
  </si>
  <si>
    <t>JOGO DE FERRAGENS CROMADAS P/ PORTA DE VIDRO TEMPERADO, UMA FOLHA COMPOSTA: DOBRADICA SUPERIOR (101) E INFERIOR (103),TRINCO (502), FECHADURA (520),CONTRA FECHADURA (531),COM CAPUCHINHO</t>
  </si>
  <si>
    <t>367,69</t>
  </si>
  <si>
    <t>JOGO DE TRANQUETA E ROSETA QUADRADA DE SOBREPOR SEM FUROS, EM LATAO CROMADO, *50 X 50* MM, PARA FECHADURA DE PORTA DE BANHEIRO</t>
  </si>
  <si>
    <t>45,27</t>
  </si>
  <si>
    <t>JOGO DE TRANQUETA E ROSETA REDONDA DE SOBREPOR SEM FUROS, EM LATAO CROMADO, DIAMETRO *50* MM, PARA FECHADURA DE PORTA DE BANHEIRO</t>
  </si>
  <si>
    <t>42,54</t>
  </si>
  <si>
    <t>JUNCAO DE REDUCAO INVERTIDA, PVC SOLDAVEL, 100 X 50 MM, SERIE NORMAL PARA ESGOTO PREDIAL</t>
  </si>
  <si>
    <t>JUNCAO DE REDUCAO INVERTIDA, PVC SOLDAVEL, 100 X 75 MM, SERIE NORMAL PARA ESGOTO PREDIAL</t>
  </si>
  <si>
    <t>15,81</t>
  </si>
  <si>
    <t>JUNCAO DE REDUCAO INVERTIDA, PVC SOLDAVEL, 75 X 50 MM, SERIE NORMAL PARA ESGOTO PREDIAL</t>
  </si>
  <si>
    <t>JUNCAO DE REDUCAO SIMPLES, COM BOLSA PARA ANEL, PVC LEVE,  150 X 100 MM, PARA ESGOTO PREDIAL</t>
  </si>
  <si>
    <t>33,66</t>
  </si>
  <si>
    <t>JUNCAO DUPLA, PVC SERIE R, DN 100 X 100 X 100 MM, PARA ESGOTO PREDIAL</t>
  </si>
  <si>
    <t>56,54</t>
  </si>
  <si>
    <t>JUNCAO DUPLA, PVC SOLDAVEL, DN 100 X 100 X 100 MM , SERIE NORMAL PARA ESGOTO PREDIAL</t>
  </si>
  <si>
    <t>22,42</t>
  </si>
  <si>
    <t>JUNCAO DUPLA, PVC SOLDAVEL, DN 75 X 75 X 75 MM , SERIE NORMAL PARA ESGOTO PREDIAL</t>
  </si>
  <si>
    <t>11,11</t>
  </si>
  <si>
    <t>JUNCAO INVERTIDA, PVC SOLDAVEL, 75 X 75 MM, SERIE NORMAL PARA ESGOTO PREDIAL</t>
  </si>
  <si>
    <t>JUNCAO PVC  ROSCAVEL, 45 GRAUS, 1/2", PARA AGUA FRIA PREDIAL</t>
  </si>
  <si>
    <t>JUNCAO PVC  ROSCAVEL, 45 GRAUS, 3/4", PARA AGUA FRIA PREDIAL</t>
  </si>
  <si>
    <t>3,84</t>
  </si>
  <si>
    <t>JUNCAO PVC, 45 GRAUS, ROSCAVEL, 1 1/4", AGUA FRIA PREDIAL</t>
  </si>
  <si>
    <t>JUNCAO PVC, 60 GRAUS, CIRCULAR,  DIAMETRO ENTRE 80 E 100 MM, PARA DRENAGEM PLUVIAL PREDIAL</t>
  </si>
  <si>
    <t>7,76</t>
  </si>
  <si>
    <t>JUNCAO SIMPLES, PVC LEVE, 150 MM, PARA ESGOTO PREDIAL</t>
  </si>
  <si>
    <t>75,95</t>
  </si>
  <si>
    <t>JUNCAO SIMPLES, PVC SERIE R, DN 100 X 100 MM, PARA ESGOTO PREDIAL</t>
  </si>
  <si>
    <t>33,36</t>
  </si>
  <si>
    <t>JUNCAO SIMPLES, PVC SERIE R, DN 100 X 75 MM, PARA ESGOTO PREDIAL</t>
  </si>
  <si>
    <t>31,16</t>
  </si>
  <si>
    <t>JUNCAO SIMPLES, PVC SERIE R, DN 150 X 100 MM, PARA ESGOTO PREDIAL</t>
  </si>
  <si>
    <t>88,42</t>
  </si>
  <si>
    <t>JUNCAO SIMPLES, PVC SERIE R, DN 150 X 150 MM, PARA ESGOTO PREDIAL</t>
  </si>
  <si>
    <t>99,71</t>
  </si>
  <si>
    <t>JUNCAO SIMPLES, PVC SERIE R, DN 40 X 40 MM, PARA ESGOTO PREDIAL</t>
  </si>
  <si>
    <t>3,97</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</si>
  <si>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</si>
  <si>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</si>
  <si>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</si>
  <si>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</si>
  <si>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13,33</t>
  </si>
  <si>
    <t>JUNCAO SIMPLES, PVC, DN 50 X 50 MM, SERIE NORMAL PARA ESGOTO PREDIAL</t>
  </si>
  <si>
    <t>JUNCAO SIMPLES, PVC, DN 75 X 50 MM, SERIE NORMAL PARA ESGOTO PREDIAL</t>
  </si>
  <si>
    <t>JUNCAO SIMPLES, PVC, DN 75 X 75 MM, SERIE NORMAL PARA ESGOTO PREDIAL</t>
  </si>
  <si>
    <t>9,43</t>
  </si>
  <si>
    <t>JUNCAO SIMPLES, PVC, 45 GRAUS, DN 100 X 100 MM, SERIE NORMAL PARA ESGOTO PREDIAL</t>
  </si>
  <si>
    <t>12,30</t>
  </si>
  <si>
    <t>JUNCAO SIMPLES, PVC, 45 GRAUS, DN 40 X 40 MM, SERIE NORMAL PARA ESGOTO PREDIAL</t>
  </si>
  <si>
    <t>JUNCAO 2 GARRAS PARA FITA PERFURADA</t>
  </si>
  <si>
    <t>JUNCAO, PVC, 45 GRAUS, JE, BBB, DN 100 MM, PARA REDE COLETORA DE ESGOTO (NBR 10569)</t>
  </si>
  <si>
    <t>60,31</t>
  </si>
  <si>
    <t>JUNCAO, PVC, 45 GRAUS, JE, BBB, DN 150 MM, PARA REDE COLETORA DE ESGOTO (NBR 10569)</t>
  </si>
  <si>
    <t>124,91</t>
  </si>
  <si>
    <t>JUNCAO, PVC, 45 GRAUS, JE, BBB, DN 150 MM, PARA TUBO CORRUGADO E/OU LISO, REDE COLETORA DE ESGOTO (NBR 10569)</t>
  </si>
  <si>
    <t>349,49</t>
  </si>
  <si>
    <t>JUNCAO, PVC, 45 GRAUS, JE, BBB, DN 200 MM, PARA TUBO CORRUGADO E/OU LISO, REDE COLETORA DE ESGOTO (NBR 10569)</t>
  </si>
  <si>
    <t>526,35</t>
  </si>
  <si>
    <t>JUNCAO, PVC, 45 GRAUS, JE, BBB, DN 250 MM, PARA TUBO CORRUGADO E/OU LISO, REDE COLETORA DE ESGOTO (NBR 10569)</t>
  </si>
  <si>
    <t>733,19</t>
  </si>
  <si>
    <t>JUNTA DE EXPANSAO BRONZE/LATAO (REF 900), PONTA X PONTA, 35 MM</t>
  </si>
  <si>
    <t>375,29</t>
  </si>
  <si>
    <t>JUNTA DE EXPANSAO BRONZE/LATAO (REF 900), PONTA X PONTA, 42 MM</t>
  </si>
  <si>
    <t>469,86</t>
  </si>
  <si>
    <t>JUNTA DE EXPANSAO BRONZE/LATAO (REF 900), PONTA X PONTA, 54 MM</t>
  </si>
  <si>
    <t>651,67</t>
  </si>
  <si>
    <t>JUNTA DE EXPANSAO BRONZE/LATAO (REF 900), PONTA X PONTA, 66 MM</t>
  </si>
  <si>
    <t>860,75</t>
  </si>
  <si>
    <t>JUNTA DE EXPANSAO DE COBRE (REF 900), PONTA X PONTA, 15 MM</t>
  </si>
  <si>
    <t>257,36</t>
  </si>
  <si>
    <t>JUNTA DE EXPANSAO DE COBRE (REF 900), PONTA X PONTA, 22 MM</t>
  </si>
  <si>
    <t>298,52</t>
  </si>
  <si>
    <t>JUNTA DE EXPANSAO DE COBRE (REF 900), PONTA X PONTA, 28 MM</t>
  </si>
  <si>
    <t>327,89</t>
  </si>
  <si>
    <t>JUNTA DILATACAO ELASTICA PARA CONCRETO (FUGENBAND) O-12, ATE 5 MCA</t>
  </si>
  <si>
    <t>59,04</t>
  </si>
  <si>
    <t>JUNTA DILATACAO ELASTICA PARA CONCRETO (FUGENBAND) O-22, ATE 30 MCA</t>
  </si>
  <si>
    <t>87,85</t>
  </si>
  <si>
    <t>JUNTA DILATACAO ELASTICA PARA CONCRETO (FUGENBAND) O-35/10, ATE 100 MCA</t>
  </si>
  <si>
    <t>330,62</t>
  </si>
  <si>
    <t>JUNTA DILATACAO ELASTICA PARA CONCRETO (FUGENBAND) O-35/6, ATE 100 MCA</t>
  </si>
  <si>
    <t>273,53</t>
  </si>
  <si>
    <t>JUNTA PLASTICA DE DILATACAO PARA PISOS, COR CINZA, 10 X 4,5 MM (ALTURA X ESPESSURA)</t>
  </si>
  <si>
    <t>JUNTA PLASTICA DE DILATACAO PARA PISOS, COR CINZA, 17 X 3 MM (ALTURA X ESPESSURA)</t>
  </si>
  <si>
    <t>0,88</t>
  </si>
  <si>
    <t>JUNTA PLASTICA DE DILATACAO PARA PISOS, COR CINZA, 27 X 3 MM (ALTURA X ESPESSURA)</t>
  </si>
  <si>
    <t>KIT ACESSORIOS PARA COMPRESSOR DE AR, 5 PECAS (PISTOLAS PINTURA, LIMPEZA E PULVERIZACAO, CALIBRADOR E MANGUEIRA)</t>
  </si>
  <si>
    <t>252,60</t>
  </si>
  <si>
    <t>KIT CAVALETE, PVC, COM REGISTRO, PARA HIDROMETRO, BITOLAS 1/2" OU 3/4" - COMPLETO</t>
  </si>
  <si>
    <t>51,78</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</si>
  <si>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</si>
  <si>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83,84</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</si>
  <si>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</si>
  <si>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91,94</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</si>
  <si>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</si>
  <si>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156,85</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</si>
  <si>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</si>
  <si>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134,97</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</si>
  <si>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</si>
  <si>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185,09</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</si>
  <si>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</si>
  <si>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184,47</t>
  </si>
  <si>
    <t>KIT DE ACESSORIOS PARA BANHEIRO EM METAL CROMADO, 5 PECAS</t>
  </si>
  <si>
    <t>73,55</t>
  </si>
  <si>
    <t>KIT DE MATERIAIS PARA BRACADEIRA PARA FIXACAO EM POSTE CIRCULAR, CONTEM TRES FIXADORES E UM ROLO DE FITA DE 3 M EM ACO CARBONO</t>
  </si>
  <si>
    <t>30,91</t>
  </si>
  <si>
    <t>KIT DE PROTECAO ARSTOP PARA AR CONDICIONADO, TOMADA PADRAO 2P+T 20 A, COM DISJUNTOR UNIPOLAR DIN 20A</t>
  </si>
  <si>
    <t>16,00</t>
  </si>
  <si>
    <t>KIT PORTA PRONTA DE MADEIRA, FOLHA LEVE (NBR 15930) DE 60 X 210 CM, E = *35* MM, COM MARCO EM ACO, NUCLEO COLMEIA, CAPA LISA EM HDF, ACABAMENTO MELAMINICO BRANCO (INCLUI MARCO, ALIZARES, DOBRADICAS E FECHADURA)</t>
  </si>
  <si>
    <t>453,25</t>
  </si>
  <si>
    <t>KIT PORTA PRONTA DE MADEIRA, FOLHA LEVE (NBR 15930) DE 60 X 210 CM, E = 35 MM, NUCLEO COLMEIA, ESTRUTURA USINADA PARA FECHADURA, CAPA LISA EM HDF, ACABAMENTO EM PRIMER PARA PINTURA (INCLUI MARCO, ALIZARES E DOBRADICAS)</t>
  </si>
  <si>
    <t>399,32</t>
  </si>
  <si>
    <t>KIT PORTA PRONTA DE MADEIRA, FOLHA LEVE (NBR 15930) DE 70 X 210 CM, E = *35* MM, COM MARCO EM ACO, NUCLEO COLMEIA, CAPA LISA EM HDF, ACABAMENTO MELAMINICO BRANCO (INCLUI MARCO, ALIZARES, DOBRADICAS E FECHADURA)</t>
  </si>
  <si>
    <t>432,29</t>
  </si>
  <si>
    <t>KIT PORTA PRONTA DE MADEIRA, FOLHA LEVE (NBR 15930) DE 70 X 210 CM, E = 35 MM, NUCLEO COLMEIA, ESTRUTURA USINADA PARA FECHADURA, CAPA LISA EM HDF, ACABAMENTO EM PRIMER PARA PINTURA (INCLUI MARCO, ALIZARES E DOBRADICAS)</t>
  </si>
  <si>
    <t>403,45</t>
  </si>
  <si>
    <t>KIT PORTA PRONTA DE MADEIRA, FOLHA LEVE (NBR 15930) DE 80 X 210 CM, E = *35* MM, COM MARCO EM ACO, NUCLEO COLMEIA, CAPA LISA EM HDF, ACABAMENTO MELAMINICO BRANCO (INCLUI MARCO, ALIZARES, DOBRADICAS E FECHADURA)</t>
  </si>
  <si>
    <t>436,41</t>
  </si>
  <si>
    <t>KIT PORTA PRONTA DE MADEIRA, FOLHA LEVE (NBR 15930) DE 80 X 210 CM, E = 35 MM, NUCLEO COLMEIA, ESTRUTURA USINADA PARA FECHADURA, CAPA LISA EM HDF, ACABAMENTO EM PRIMER PARA PINTURA (INCLUI MARCO, ALIZARES E DOBRADICAS)</t>
  </si>
  <si>
    <t>407,57</t>
  </si>
  <si>
    <t>KIT PORTA PRONTA DE MADEIRA, FOLHA LEVE (NBR 15930) DE 90 X 210 CM, E = *35* MM, COM MARCO EM ACO, NUCLEO COLMEIA, CAPA LISA EM HDF, ACABAMENTO MELAMINICO BRANCO (INCLUI MARCO, ALIZARES, DOBRADICAS E FECHADURA)</t>
  </si>
  <si>
    <t>457,04</t>
  </si>
  <si>
    <t>KIT PORTA PRONTA DE MADEIRA, FOLHA LEVE (NBR 15930) DE 90 X 210 CM, E = 35 MM, NUCLEO COLMEIA, ESTRUTURA USINADA PARA FECHADURA, CAPA LISA EM HDF, ACABAMENTO EM PRIMER PARA PINTURA (INCLUI MARCO, ALIZARES E DOBRADICAS)</t>
  </si>
  <si>
    <t>428,19</t>
  </si>
  <si>
    <t>KIT PORTA PRONTA DE MADEIRA, FOLHA MEDIA (NBR 15930) DE 60 X 210 CM, E = 35 MM, NUCLEO SARRAFEADO, ESTRUTURA USINADA PARA FECHADURA, CAPA LISA EM HDF, ACABAMENTO EM PRIMER PARA PINTURA (INCLUI MARCO, ALIZARES E DOBRADICAS)</t>
  </si>
  <si>
    <t>436,76</t>
  </si>
  <si>
    <t>KIT PORTA PRONTA DE MADEIRA, FOLHA MEDIA (NBR 15930) DE 60 X 210 CM, E = 35 MM, NUCLEO SARRAFEADO, ESTRUTURA USINADA PARA FECHADURA, CAPA LISA EM HDF, ACABAMENTO MELAMINICO BRANCO (INCLUI MARCO, ALIZARES E DOBRADICAS)</t>
  </si>
  <si>
    <t>495,11</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</si>
  <si>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</si>
  <si>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</si>
  <si>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510,93</t>
  </si>
  <si>
    <t>KIT PORTA PRONTA DE MADEIRA, FOLHA MEDIA (NBR 15930) DE 80 X 210 CM, E = 35 MM, NUCLEO SARRAFEADO, ESTRUTURA USINADA PARA FECHADURA, CAPA LISA EM HDF, ACABAMENTO EM PRIMER PARA PINTURA (INCLUI MARCO, ALIZARES E DOBRADICAS)</t>
  </si>
  <si>
    <t>469,56</t>
  </si>
  <si>
    <t>KIT PORTA PRONTA DE MADEIRA, FOLHA MEDIA (NBR 15930) DE 80 X 210 CM, E = 35 MM, NUCLEO SARRAFEADO, ESTRUTURA USINADA PARA FECHADURA, CAPA LISA EM HDF, ACABAMENTO MELAMINICO BRANCO (INCLUI MARCO, ALIZARES E DOBRADICAS)</t>
  </si>
  <si>
    <t>514,06</t>
  </si>
  <si>
    <t>KIT PORTA PRONTA DE MADEIRA, FOLHA MEDIA (NBR 15930) DE 90 X 210 CM, E = 35 MM, NUCLEO SARRAFEADO, ESTRUTURA USINADA PARA FECHADURA, CAPA LISA EM HDF, ACABAMENTO EM PRIMER PARA PINTURA (INCLUI MARCO, ALIZARES E DOBRADICAS)</t>
  </si>
  <si>
    <t>486,04</t>
  </si>
  <si>
    <t>KIT PORTA PRONTA DE MADEIRA, FOLHA MEDIA (NBR 15930) DE 90 X 210 CM, E = 35 MM, NUCLEO SARRAFEADO, ESTRUTURA USINADA PARA FECHADURA, CAPA LISA EM HDF, ACABAMENTO MELAMINICO BRANCO (INCLUI MARCO, ALIZARES E DOBRADICAS)</t>
  </si>
  <si>
    <t>543,89</t>
  </si>
  <si>
    <t>KIT PORTA PRONTA DE MADEIRA, FOLHA PESADA (NBR 15930) DE 80 X 210 CM, E = 35 MM, NUCLEO SOLIDO, CAPA LISA EM HDF, ACABAMENTO MELAMINICO BRANCO (INCLUI MARCO, ALIZARES, DOBRADICAS E FECHADURA EXTERNA)</t>
  </si>
  <si>
    <t>545,67</t>
  </si>
  <si>
    <t>KIT PORTA PRONTA DE MADEIRA, FOLHA PESADA (NBR 15930) DE 80 X 210 CM, E = 35 MM, NUCLEO SOLIDO, ESTRUTURA USINADA PARA FECHADURA, CAPA LISA EM HDF, ACABAMENTO EM LAMINADO NATURAL COM VERNIZ (INCLUI MARCO, ALIZARES E DOBRADICAS)</t>
  </si>
  <si>
    <t>606,77</t>
  </si>
  <si>
    <t>KIT PORTA PRONTA DE MADEIRA, FOLHA PESADA (NBR 15930) DE 90 X 210 CM, E = 35 MM, NUCLEO SOLIDO, CAPA LISA EM HDF, ACABAMENTO MELAMINICO BRANCO (INCLUI MARCO, ALIZARES, DOBRADICAS E FECHADURA EXTERNA)</t>
  </si>
  <si>
    <t>559,88</t>
  </si>
  <si>
    <t>KIT PORTA PRONTA DE MADEIRA, FOLHA PESADA (NBR 15930) DE 90 X 210 CM, E = 35 MM, NUCLEO SOLIDO, ESTRUTURA USINADA PARA FECHADURA, CAPA LISA EM HDF, ACABAMENTO EM LAMINADO NATURAL COM VERNIZ (INCLUI MARCO, ALIZARES E DOBRADICAS)</t>
  </si>
  <si>
    <t>658,24</t>
  </si>
  <si>
    <t>LADRILHO HIDRAULICO, *20 x 20* CM, E= 2 CM, PADRAO COPACABANA, 2 CORES (PRETO E BRANCO)</t>
  </si>
  <si>
    <t>47,40</t>
  </si>
  <si>
    <t>LADRILHO HIDRAULICO, *20 X 20* CM, E= 2 CM, DADOS, COR NATURAL</t>
  </si>
  <si>
    <t>44,00</t>
  </si>
  <si>
    <t>LADRILHO HIDRAULICO, *20 X 20* CM, E= 2 CM, RAMPA, NATURAL</t>
  </si>
  <si>
    <t>44,26</t>
  </si>
  <si>
    <t>LADRILHO HIDRAULICO, *20 X 20* CM, E= 2 CM, TATIL ALERTA OU DIRECIONAL, AMARELO</t>
  </si>
  <si>
    <t>56,10</t>
  </si>
  <si>
    <t>LADRILHO HIDRAULICO, *30 X 30* CM, E= 2 CM, MILANO, NATURAL</t>
  </si>
  <si>
    <t>43,46</t>
  </si>
  <si>
    <t>LAJE PRE-MOLDADA CONVENCIONAL (LAJOTAS + VIGOTAS) PARA FORRO, UNIDIRECIONAL, SOBRECARGA DE 100 KG/M2, VAO ATE 4,00 M (SEM COLOCACAO)</t>
  </si>
  <si>
    <t>44,50</t>
  </si>
  <si>
    <t>LAJE PRE-MOLDADA CONVENCIONAL (LAJOTAS + VIGOTAS) PARA FORRO, UNIDIRECIONAL, SOBRECARGA DE 100 KG/M2, VAO ATE 4,50 M (SEM COLOCACAO)</t>
  </si>
  <si>
    <t>46,38</t>
  </si>
  <si>
    <t>LAJE PRE-MOLDADA CONVENCIONAL (LAJOTAS + VIGOTAS) PARA FORRO, UNIDIRECIONAL, SOBRECARGA 100 KG/M2, VAO ATE 5,00 M (SEM COLOCACAO)</t>
  </si>
  <si>
    <t>LAJE PRE-MOLDADA CONVENCIONAL (LAJOTAS + VIGOTAS) PARA PISO, UNIDIRECIONAL, SOBRECARGA DE 200 KG/M2, VAO ATE 3,50 M (SEM COLOCACAO)</t>
  </si>
  <si>
    <t>46,22</t>
  </si>
  <si>
    <t>LAJE PRE-MOLDADA CONVENCIONAL (LAJOTAS + VIGOTAS) PARA PISO, UNIDIRECIONAL, SOBRECARGA DE 200 KG/M2, VAO ATE 4,50 M (SEM COLOCACAO)</t>
  </si>
  <si>
    <t>50,88</t>
  </si>
  <si>
    <t>LAJE PRE-MOLDADA CONVENCIONAL (LAJOTAS + VIGOTAS) PARA PISO, UNIDIRECIONAL, SOBRECARGA DE 200 KG/M2, VAO ATE 5,00 M (SEM COLOCACAO)</t>
  </si>
  <si>
    <t>53,46</t>
  </si>
  <si>
    <t>LAJE PRE-MOLDADA CONVENCIONAL (LAJOTAS + VIGOTAS) PARA PISO, UNIDIRECIONAL, SOBRECARGA DE 350 KG/M2, VAO ATE 4,50 M (SEM COLOCACAO)</t>
  </si>
  <si>
    <t>56,05</t>
  </si>
  <si>
    <t>LAJE PRE-MOLDADA CONVENCIONAL (LAJOTAS + VIGOTAS) PARA PISO, UNIDIRECIONAL, SOBRECARGA DE 350 KG/M2, VAO ATE 5,00 M (SEM COLOCACAO)</t>
  </si>
  <si>
    <t>64,68</t>
  </si>
  <si>
    <t>LAJE PRE-MOLDADA CONVENCIONAL (LAJOTAS + VIGOTAS) PARA PISO, UNIDIRECIONAL, SOBRECARGA 350 KG/M2 VAO ATE 3,50 M (SEM COLOCACAO)</t>
  </si>
  <si>
    <t>LAJE PRE-MOLDADA DE TRANSICAO EXCENTRICA EM CONCRETO ARMADO, DN 1200 MM, FURO CIRCULAR DN 600 MM, ESPESSURA 12 CM</t>
  </si>
  <si>
    <t>369,10</t>
  </si>
  <si>
    <t>LAJE PRE-MOLDADA DE TRANSICAO EXCENTRICA EM CONCRETO ARMADO, DN 1500 MM, FURO CIRCULAR DN 530 MM, ESPESSURA 15 CM</t>
  </si>
  <si>
    <t>629,12</t>
  </si>
  <si>
    <t>LAJE PRE-MOLDADA TRELICADA (LAJOTAS + VIGOTAS) PARA FORRO, UNIDIRECIONAL, SOBRECARGA DE 100 KG/M2, VAO ATE 6,00 M (SEM COLOCACAO)</t>
  </si>
  <si>
    <t>67,09</t>
  </si>
  <si>
    <t>LAJE PRE-MOLDADA TRELICADA (LAJOTAS + VIGOTAS) PARA PISO, UNIDIRECIONAL, SOBRECARGA DE 200 KG/M2, VAO ATE 6,00 M (SEM COLOCACAO)</t>
  </si>
  <si>
    <t>78,34</t>
  </si>
  <si>
    <t>LAMBRI EM ALUMINIO, DE APROXIMADAMENTE 0,6 KG/M, COM APROXIMADAMENTE 168,0 MM DE LARGURA, 6,0 MM DE ALTURA E 6,0 M DE EXTENSAO</t>
  </si>
  <si>
    <t>234,90</t>
  </si>
  <si>
    <t>LAMPADA DE LUZ MISTA 160 W, BASE E27 (220 V)</t>
  </si>
  <si>
    <t>14,14</t>
  </si>
  <si>
    <t>LAMPADA DE LUZ MISTA 250 W, BASE E27 (220 V)</t>
  </si>
  <si>
    <t>19,01</t>
  </si>
  <si>
    <t>LAMPADA DE LUZ MISTA 500 W, BASE E40 (220 V)</t>
  </si>
  <si>
    <t>35,53</t>
  </si>
  <si>
    <t>LAMPADA FLUORESCENTE COMPACTA BRANCA 135 W, BASE E40 (127/220 V)</t>
  </si>
  <si>
    <t>105,26</t>
  </si>
  <si>
    <t>LAMPADA FLUORESCENTE COMPACTA 2U BRANCA 15 W, BASE E27 (127/220 V)</t>
  </si>
  <si>
    <t>7,83</t>
  </si>
  <si>
    <t>LAMPADA FLUORESCENTE COMPACTA 2U/3U BRANCA 9/10 W, BASE E27 (127/220 V)</t>
  </si>
  <si>
    <t>LAMPADA FLUORESCENTE COMPACTA 3U BRANCA 20 W, BASE E27 (127/220 V)</t>
  </si>
  <si>
    <t>LAMPADA FLUORESCENTE ESPIRAL BRANCA 45 W, BASE E27 (127/220 V)</t>
  </si>
  <si>
    <t>30,19</t>
  </si>
  <si>
    <t>LAMPADA FLUORESCENTE ESPIRAL BRANCA 65 W, BASE E27 (127/220 V)</t>
  </si>
  <si>
    <t>54,63</t>
  </si>
  <si>
    <t>LAMPADA FLUORESCENTE TUBULAR T10, DE 20 OU 40 W, BIVOLT</t>
  </si>
  <si>
    <t>4,78</t>
  </si>
  <si>
    <t>LAMPADA FLUORESCENTE TUBULAR T5 DE 14 W, BIVOLT</t>
  </si>
  <si>
    <t>LAMPADA FLUORESCENTE TUBULAR T8 DE 16/18 W, BIVOLT</t>
  </si>
  <si>
    <t>LAMPADA FLUORESCENTE TUBULAR T8 DE 32/36 W, BIVOLT</t>
  </si>
  <si>
    <t>4,95</t>
  </si>
  <si>
    <t>LAMPADA LED TIPO DICROICA BIVOLT, LUZ BRANCA, 5 W (BASE GU10)</t>
  </si>
  <si>
    <t>24,13</t>
  </si>
  <si>
    <t>LAMPADA LED TUBULAR BIVOLT 18/20 W, BASE G13</t>
  </si>
  <si>
    <t>40,70</t>
  </si>
  <si>
    <t>LAMPADA LED TUBULAR BIVOLT 9/10 W, BASE G13</t>
  </si>
  <si>
    <t>26,92</t>
  </si>
  <si>
    <t>LAMPADA LED 10 W BIVOLT BRANCA, FORMATO TRADICIONAL (BASE E27)</t>
  </si>
  <si>
    <t>LAMPADA LED 6 W BIVOLT BRANCA, FORMATO TRADICIONAL (BASE E27)</t>
  </si>
  <si>
    <t>16,97</t>
  </si>
  <si>
    <t>LAMPADA VAPOR DE SODIO OVOIDE 150 W (BASE E40)</t>
  </si>
  <si>
    <t>27,32</t>
  </si>
  <si>
    <t>LAMPADA VAPOR DE SODIO OVOIDE 250 W (BASE E40)</t>
  </si>
  <si>
    <t>31,59</t>
  </si>
  <si>
    <t>LAMPADA VAPOR DE SODIO OVOIDE 400 W (BASE E40)</t>
  </si>
  <si>
    <t>36,83</t>
  </si>
  <si>
    <t>LAMPADA VAPOR MERCURIO 125 W (BASE E27)</t>
  </si>
  <si>
    <t>12,61</t>
  </si>
  <si>
    <t>LAMPADA VAPOR MERCURIO 250 W (BASE E40)</t>
  </si>
  <si>
    <t>LAMPADA VAPOR MERCURIO 400 W (BASE E40)</t>
  </si>
  <si>
    <t>30,68</t>
  </si>
  <si>
    <t>LAMPADA VAPOR METALICO OVOIDE 150 W, BASE E27/E40</t>
  </si>
  <si>
    <t>25,86</t>
  </si>
  <si>
    <t>LAMPADA VAPOR METALICO TUBULAR 400 W (BASE E40)</t>
  </si>
  <si>
    <t>50,61</t>
  </si>
  <si>
    <t>LAVADORA DE ALTA PRESSAO (LAVA-JATO) PARA AGUA FRIA, PRESSAO DE OPERACAO ENTRE 1400 E 1900 LIB/POL2, VAZAO MAXIMA ENTRE  400 E 700 L/H</t>
  </si>
  <si>
    <t>4.109,28</t>
  </si>
  <si>
    <t>LAVATORIO DE CANTO LOUCA BRANCA SUSPENSO *40 X 30* CM</t>
  </si>
  <si>
    <t>99,78</t>
  </si>
  <si>
    <t>LAVATORIO LOUCA BRANCA COM COLUNA *44 X 35,5* CM</t>
  </si>
  <si>
    <t>101,72</t>
  </si>
  <si>
    <t>LAVATORIO LOUCA BRANCA COM COLUNA *54 X 44* CM</t>
  </si>
  <si>
    <t>146,50</t>
  </si>
  <si>
    <t>LAVATORIO LOUCA BRANCA SUSPENSO *40 X 30* CM</t>
  </si>
  <si>
    <t>64,60</t>
  </si>
  <si>
    <t>LAVATORIO LOUCA COR COM COLUNA *54 X 44* CM</t>
  </si>
  <si>
    <t>160,72</t>
  </si>
  <si>
    <t>LAVATORIO LOUCA COR SUSPENSO *40 X 30* CM</t>
  </si>
  <si>
    <t>77,05</t>
  </si>
  <si>
    <t>LAVATORIO/CUBA DE EMBUTIR OVAL LOUCA BRANCA SEM LADRAO *50 X 35* CM</t>
  </si>
  <si>
    <t>63,50</t>
  </si>
  <si>
    <t>LAVATORIO/CUBA DE EMBUTIR OVAL LOUCA COR SEM LADRAO *50 X 35* CM</t>
  </si>
  <si>
    <t>69,15</t>
  </si>
  <si>
    <t>LAVATORIO/CUBA DE SOBREPOR OVAL PEQUENA LOUCA BRANCA SEM LADRAO *31 X 44*</t>
  </si>
  <si>
    <t>101,03</t>
  </si>
  <si>
    <t>LAVATORIO/CUBA DE SOBREPOR RETANGULAR LOUCA BRANCA COM LADRAO *52 X 45* CM</t>
  </si>
  <si>
    <t>181,14</t>
  </si>
  <si>
    <t>LAVATORIO/CUBA DE SOBREPOR RETANGULAR LOUCA COR COM LADRAO *52 X 45* CM</t>
  </si>
  <si>
    <t>183,85</t>
  </si>
  <si>
    <t>LEITURISTA OU CADASTRISTA DE REDES DE AGUA E ESGOTO</t>
  </si>
  <si>
    <t>9,84</t>
  </si>
  <si>
    <t>LEITURISTA OU CADASTRISTA DE REDES DE AGUA E ESGOTO (MENSALISTA)</t>
  </si>
  <si>
    <t>1.747,35</t>
  </si>
  <si>
    <t>LETRA ACO INOX (AISI 304), CHAPA NUM. 22, RECORTADO, H= 20 CM (SEM RELEVO)</t>
  </si>
  <si>
    <t>69,46</t>
  </si>
  <si>
    <t>LEVANTADOR DE JANELA GUILHOTINA, EM LATAO CROMADO</t>
  </si>
  <si>
    <t>14,39</t>
  </si>
  <si>
    <t>LIMPADORA A SUCCAO, TANQUE 12000 L, BASCULAMENTO HIDRAULICO, BOMBA 12 M3/MIN 95% VACUO (INCLUI MONTAGEM, NAO INCLUI CAMINHAO)</t>
  </si>
  <si>
    <t>98.500,00</t>
  </si>
  <si>
    <t>LIMPADORA DE SUCCAO TANQUE 7000 L, BOMBA 12 M3/MIN 95% VACUO (INCLUI MONTAGEM, NAO INCLUI CAMINHAO)</t>
  </si>
  <si>
    <t>83.643,10</t>
  </si>
  <si>
    <t>LIMPADORA DE SUCCAO, TANQUE 11000 L, BOMBA 340 M3/MIN (INCLUI MONTAGEM, NAO INCLUI CAMINHAO)</t>
  </si>
  <si>
    <t>140.029,09</t>
  </si>
  <si>
    <t>LIMPADORA DE SUCCAO, TANQUE 5500 L, BOMBA 60M3/MIN, VACUO 500 MBAR (INCLUI MONTAGEM, NAO INCLUI CAMINHAO)</t>
  </si>
  <si>
    <t>237.651,71</t>
  </si>
  <si>
    <t>LINHA DE PEDREIRO LISA 100 M</t>
  </si>
  <si>
    <t>9,19</t>
  </si>
  <si>
    <t>LIQUIDO PARA BRILHO PAREDES INTERNAS</t>
  </si>
  <si>
    <t>LIXA D'AGUA EM FOLHA, GRAO 100</t>
  </si>
  <si>
    <t>1,72</t>
  </si>
  <si>
    <t>LIXA EM FOLHA PARA FERRO, NUMERO 150</t>
  </si>
  <si>
    <t>LIXA EM FOLHA PARA PAREDE OU MADEIRA, NUMERO 120 (COR VERMELHA)</t>
  </si>
  <si>
    <t>LIXADEIRA ELETRICA ANGULAR PARA CONCRETO, POTENCIA 1.400 W, PRATO DIAMANTADO DE 5''</t>
  </si>
  <si>
    <t>5.765,02</t>
  </si>
  <si>
    <t>LIXADEIRA ELETRICA ANGULAR, PARA DISCO DE 7 " (180 MM), POTENCIA DE 2.200 W, *5.000* RPM, 220 V</t>
  </si>
  <si>
    <t>953,45</t>
  </si>
  <si>
    <t>LIXEIRA DUPLA, COM CAPACIDADE VOLUMETRICA DE 60L*, FABRICADA EM TUBO DE ACO CARBONO, CESTOS EM CHAPA DE ACO E PINTURA NO PROCESSO ELETROSTATICO - PARA ACADEMIA AO AR LIVRE / ACADEMIA DA TERCEIRA IDADE - ATI</t>
  </si>
  <si>
    <t>702,04</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</si>
  <si>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</si>
  <si>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</si>
  <si>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</si>
  <si>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</si>
  <si>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15,00</t>
  </si>
  <si>
    <t>LOCACAO DE ANDAIME SUSPENSO OU BALANCIM MANUAL, CAPACIDADE DE CARGA TOTAL DE APROXIMADAMENTE 250 KG/M2, PLATAFORMA DE 1,50 M X 0,80 M (C X L), CABO DE 45 M</t>
  </si>
  <si>
    <t>572,40</t>
  </si>
  <si>
    <t>LOCACAO DE APRUMADOR METALICO DE PILAR, COM ALTURA E ANGULO REGULAVEIS, EXTENSAO DE *1,50* A *2,80* M</t>
  </si>
  <si>
    <t>9,75</t>
  </si>
  <si>
    <t>LOCACAO DE BARRA DE ANCORAGEM DE 0,80 A 1,20 M DE EXTENSAO, COM ROSCA DE 5/8", INCLUINDO PORCA E FLANGE</t>
  </si>
  <si>
    <t>LOCACAO DE BOMBA MANUAL PARA TESTE HIDROSTATICO ATE 30 BAR</t>
  </si>
  <si>
    <t>1,97</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</si>
  <si>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</si>
  <si>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</si>
  <si>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</si>
  <si>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</si>
  <si>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</si>
  <si>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</si>
  <si>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</si>
  <si>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515,00</t>
  </si>
  <si>
    <t>LOCACAO DE CONTAINER 2,30  X  6,00 M, ALT. 2,50 M, PARA ESCRITORIO, SEM DIVISORIAS INTERNAS E SEM SANITARIO</t>
  </si>
  <si>
    <t>402,34</t>
  </si>
  <si>
    <t>LOCACAO DE CONTAINER 2,30 X 4,30 M, ALT. 2,50 M, P/ SANITARIO, C/ 5 BACIAS, 1 LAVATORIO E 4 MICTORIOS</t>
  </si>
  <si>
    <t>643,75</t>
  </si>
  <si>
    <t>LOCACAO DE CONTAINER 2,30 X 4,30 M, ALT. 2,50 M, PARA SANITARIO, COM 3 BACIAS, 4 CHUVEIROS, 1 LAVATORIO E 1 MICTORIO</t>
  </si>
  <si>
    <t>584,73</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</si>
  <si>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</si>
  <si>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</si>
  <si>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</si>
  <si>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20,25</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</si>
  <si>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</si>
  <si>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</si>
  <si>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</si>
  <si>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</si>
  <si>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</si>
  <si>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2,70</t>
  </si>
  <si>
    <t>LOCACAO DE PERFURATRIZ PNEUMATICA DE PESO MEDIO, * 24 * KG, PARA ROCHA</t>
  </si>
  <si>
    <t>LOCACAO DE TALHA ELETRICA 3 T, VELOCIDADE  2,1 M / MIN, POTENCIA 1,3 KW</t>
  </si>
  <si>
    <t>LOCACAO DE TALHA MANUAL DE CORRENTE, CAPACIDADE DE 2 T COM ELEVACAO DE 3 M</t>
  </si>
  <si>
    <t>0,86</t>
  </si>
  <si>
    <t>LOCACAO DE TEODOLITO ELETRONICO, PRECISAO ANGULAR DE 5 A 7 SEGUNDOS, INCLUINDO TRIPE</t>
  </si>
  <si>
    <t>LOCACAO DE TORRE METALICA COMPLETA PARA UMA CARGA DE 8 TF (80 KN)  E PE DIREITO DE 6 M, INCLUINDO MODULOS , DIAGONAIS, SAPATAS E FORCADOS</t>
  </si>
  <si>
    <t>523,26</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</si>
  <si>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</si>
  <si>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</si>
  <si>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</si>
  <si>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</si>
  <si>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</si>
  <si>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40,66</t>
  </si>
  <si>
    <t>LUMINARIA ARANDELA TIPO MEIA-LUA COM VIDRO FOSCO *30 X 15* CM, PARA 1 LAMPADA, BASE E27, POTENCIA MAXIMA 40/60 W (NAO INCLUI LAMPADA)</t>
  </si>
  <si>
    <t>31,75</t>
  </si>
  <si>
    <t>LUMINARIA DE EMBUTIR EM CHAPA DE ACO PARA 2 LAMPADAS FLUORESCENTES DE 14 W COM REFLETOR E ALETAS EM ALUMINIO, COMPLETA (INCLUI REATOR E LAMPADAS)</t>
  </si>
  <si>
    <t>128,53</t>
  </si>
  <si>
    <t>LUMINARIA DE EMBUTIR EM CHAPA DE ACO PARA 4 LAMPADAS FLUORESCENTES DE 14 W *60 X 60 CM* ALETADA (NAO INCLUI REATOR E LAMPADAS)</t>
  </si>
  <si>
    <t>136,40</t>
  </si>
  <si>
    <t>LUMINARIA DE EMERGENCIA 30 LEDS, POTENCIA 2 W, BATERIA DE LITIO, AUTONOMIA DE 6 HORAS</t>
  </si>
  <si>
    <t>32,19</t>
  </si>
  <si>
    <t>LUMINARIA DE LED PARA ILUMINACAO PUBLICA, DE 98 W  ATE 137 W, INVOLUCRO EM ALUMINIO OU ACO INOX (COLETADO CAIXA)</t>
  </si>
  <si>
    <t>743,01</t>
  </si>
  <si>
    <t>LUMINARIA DE SOBREPOR EM CHAPA DE ACO COM ALETAS PLASTICAS, PARA 1 LAMPADA, BASE E27, POTENCIA MAXIMA 40/60 W (NAO INCLUI LAMPADA)</t>
  </si>
  <si>
    <t>24,34</t>
  </si>
  <si>
    <t>LUMINARIA DE SOBREPOR EM CHAPA DE ACO COM ALETAS PLASTICAS, PARA 2 LAMPADAS, BASE E27, POTENCIA MAXIMA 40/60 W (NAO INCLUI LAMPADAS)</t>
  </si>
  <si>
    <t>32,56</t>
  </si>
  <si>
    <t>LUMINARIA DE SOBREPOR EM CHAPA DE ACO PARA 1 LAMPADA FLUORESCENTE DE *18* W, ALETADA, COMPLETA (LAMPADA E REATOR INCLUSOS)</t>
  </si>
  <si>
    <t>33,93</t>
  </si>
  <si>
    <t>LUMINARIA DE SOBREPOR EM CHAPA DE ACO PARA 1 LAMPADA FLUORESCENTE DE *18* W, PERFIL COMERCIAL (NAO INCLUI REATOR E LAMPADA)</t>
  </si>
  <si>
    <t>LUMINARIA DE SOBREPOR EM CHAPA DE ACO PARA 1 LAMPADA FLUORESCENTE DE *36* W, ALETADA, COMPLETA (LAMPADA E REATOR INCLUSOS)</t>
  </si>
  <si>
    <t>50,07</t>
  </si>
  <si>
    <t>LUMINARIA DE SOBREPOR EM CHAPA DE ACO PARA 1 LAMPADA FLUORESCENTE DE *36* W, PERFIL COMERCIAL (NAO INCLUI REATOR E LAMPADA)</t>
  </si>
  <si>
    <t>LUMINARIA DE SOBREPOR EM CHAPA DE ACO PARA 2 LAMPADAS FLUORESCENTES DE *18* W, ALETADA, COMPLETA (LAMPADAS E REATOR INCLUSOS)</t>
  </si>
  <si>
    <t>47,03</t>
  </si>
  <si>
    <t>LUMINARIA DE SOBREPOR EM CHAPA DE ACO PARA 2 LAMPADAS FLUORESCENTES DE *18* W, PERFIL COMERCIAL (NAO INCLUI REATOR E LAMPADAS)</t>
  </si>
  <si>
    <t>15,20</t>
  </si>
  <si>
    <t>LUMINARIA DE SOBREPOR EM CHAPA DE ACO PARA 2 LAMPADAS FLUORESCENTES DE *36* W, ALETADA, COMPLETA (LAMPADAS E REATOR INCLUSOS)</t>
  </si>
  <si>
    <t>66,51</t>
  </si>
  <si>
    <t>LUMINARIA DE SOBREPOR EM CHAPA DE ACO PARA 2 LAMPADAS FLUORESCENTES DE *36* W, PERFIL COMERCIAL (NAO INCLUI REATOR E LAMPADAS)</t>
  </si>
  <si>
    <t>19,91</t>
  </si>
  <si>
    <t>LUMINARIA DE TETO PLAFON/PLAFONIER EM PLASTICO COM BASE E27, POTENCIA MAXIMA 60 W (NAO INCLUI LAMPADA)</t>
  </si>
  <si>
    <t>3,19</t>
  </si>
  <si>
    <t>LUMINARIA DUPLA P/SINALIZACAO, TIPO WETZEL AS-2/110 OU EQUIV</t>
  </si>
  <si>
    <t>178,09</t>
  </si>
  <si>
    <t>LUMINARIA HERMETICA IP-65 PARA 2 DUAS LAMPADAS DE 14/16/18/20 W (NAO INCLUI REATOR E LAMPADAS)</t>
  </si>
  <si>
    <t>84,31</t>
  </si>
  <si>
    <t>LUMINARIA HERMETICA IP-65 PARA 2 DUAS LAMPADAS DE 28/32/36/40 W (NAO INCLUI REATOR E LAMPADAS)</t>
  </si>
  <si>
    <t>103,85</t>
  </si>
  <si>
    <t>LUMINARIA LED PLAFON REDONDO DE SOBREPOR BIVOLT 12/13 W,  D = *17* CM</t>
  </si>
  <si>
    <t>78,56</t>
  </si>
  <si>
    <t>LUMINARIA LED REFLETOR RETANGULAR BIVOLT, LUZ BRANCA, 10 W</t>
  </si>
  <si>
    <t>65,16</t>
  </si>
  <si>
    <t>LUMINARIA LED REFLETOR RETANGULAR BIVOLT, LUZ BRANCA, 30 W</t>
  </si>
  <si>
    <t>126,21</t>
  </si>
  <si>
    <t>LUMINARIA LED REFLETOR RETANGULAR BIVOLT, LUZ BRANCA, 50 W</t>
  </si>
  <si>
    <t>233,57</t>
  </si>
  <si>
    <t>LUMINARIA PLAFON REDONDO COM VIDRO FOSCO DIAMETRO *25* CM, PARA 1 LAMPADA, BASE E27, POTENCIA MAXIMA 40/60 W (NAO INCLUI LAMPADA)</t>
  </si>
  <si>
    <t>30,11</t>
  </si>
  <si>
    <t>LUMINARIA PLAFON REDONDO COM VIDRO FOSCO DIAMETRO *30* CM, PARA 2 LAMPADAS, BASE E27, POTENCIA MAXIMA 40/60 W (NAO INCLUI LAMPADAS)</t>
  </si>
  <si>
    <t>34,87</t>
  </si>
  <si>
    <t>LUMINARIA PROVA DE TEMPO PETERCO Y.31/1</t>
  </si>
  <si>
    <t>102,18</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</si>
  <si>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</si>
  <si>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51,53</t>
  </si>
  <si>
    <t>LUMINARIA SPOT DE SOBREPOR EM ALUMINIO COM ALETA PLASTICA PARA 1 LAMPADA, BASE E27, POTENCIA MAXIMA 40/60 W (NAO INCLUI LAMPADA)</t>
  </si>
  <si>
    <t>52,30</t>
  </si>
  <si>
    <t>LUMINARIA SPOT DE SOBREPOR EM ALUMINIO COM ALETA PLASTICA PARA 2 LAMPADAS, BASE E27, POTENCIA MAXIMA 40/60 W (NAO INCLUI LAMPADA)</t>
  </si>
  <si>
    <t>37,08</t>
  </si>
  <si>
    <t>LUMINARIA TIPO TARTARUGA A PROVA DE TEMPO, GASES, VAPOR E PO, EM ALUMINIO, COM GRADE, BASE E27, POTENCIA MAXIMA 100 W - REF Y 25/1 (NAO INCLUI LAMPADA)</t>
  </si>
  <si>
    <t>77,25</t>
  </si>
  <si>
    <t>LUMINARIA TIPO TARTARUGA PARA AREA EXTERNA EM ALUMINIO, COM GRADE, PARA 1 LAMPADA, BASE E27, POTENCIA MAXIMA 40/60 W (NAO INCLUI LAMPADA)</t>
  </si>
  <si>
    <t>LUVA CPVC, SOLDAVEL, 15 MM, PARA AGUA QUENTE PREDIAL</t>
  </si>
  <si>
    <t>1,91</t>
  </si>
  <si>
    <t>LUVA CPVC, SOLDAVEL, 22 MM, PARA AGUA QUENTE PREDIAL</t>
  </si>
  <si>
    <t>2,84</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</si>
  <si>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</si>
  <si>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</si>
  <si>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</si>
  <si>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</si>
  <si>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</si>
  <si>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141,68</t>
  </si>
  <si>
    <t>LUVA CPVC, SOLDAVEL, 89 MM, PARA AGUA QUENTE PREDIAL</t>
  </si>
  <si>
    <t>159,23</t>
  </si>
  <si>
    <t>LUVA DE BORRACHA ISOLANTE PARA ALTA TENSAO, RESISTENTE A OZONIO, TENSAO DE ENSAIO 2,5 KV (PAR)</t>
  </si>
  <si>
    <t>301,46</t>
  </si>
  <si>
    <t>LUVA DE COBRE (REF 600) SEM ANEL DE SOLDA, BOLSA X BOLSA, 104 MM</t>
  </si>
  <si>
    <t>214,17</t>
  </si>
  <si>
    <t>LUVA DE COBRE (REF 600) SEM ANEL DE SOLDA, BOLSA X BOLSA, 15 MM</t>
  </si>
  <si>
    <t>LUVA DE COBRE (REF 600) SEM ANEL DE SOLDA, BOLSA X BOLSA, 22 MM</t>
  </si>
  <si>
    <t>LUVA DE COBRE (REF 600) SEM ANEL DE SOLDA, BOLSA X BOLSA, 28 MM</t>
  </si>
  <si>
    <t>6,40</t>
  </si>
  <si>
    <t>LUVA DE COBRE (REF 600) SEM ANEL DE SOLDA, BOLSA X BOLSA, 35 MM</t>
  </si>
  <si>
    <t>14,13</t>
  </si>
  <si>
    <t>LUVA DE COBRE (REF 600) SEM ANEL DE SOLDA, BOLSA X BOLSA, 42 MM</t>
  </si>
  <si>
    <t>17,92</t>
  </si>
  <si>
    <t>LUVA DE COBRE (REF 600) SEM ANEL DE SOLDA, BOLSA X BOLSA, 54 MM</t>
  </si>
  <si>
    <t>29,27</t>
  </si>
  <si>
    <t>LUVA DE COBRE (REF 600) SEM ANEL DE SOLDA, BOLSA X BOLSA, 66 MM</t>
  </si>
  <si>
    <t>95,93</t>
  </si>
  <si>
    <t>LUVA DE COBRE (REF 600) SEM ANEL DE SOLDA, BOLSA X BOLSA, 79 MM</t>
  </si>
  <si>
    <t>146,87</t>
  </si>
  <si>
    <t>LUVA DE CORRER DEFOFO, PVC, JE, DN 100 MM</t>
  </si>
  <si>
    <t>37,27</t>
  </si>
  <si>
    <t>LUVA DE CORRER DEFOFO, PVC, JE, DN 150 MM</t>
  </si>
  <si>
    <t>82,27</t>
  </si>
  <si>
    <t>LUVA DE CORRER DEFOFO, PVC, JE, DN 200 MM</t>
  </si>
  <si>
    <t>146,74</t>
  </si>
  <si>
    <t>LUVA DE CORRER DEFOFO, PVC, JE, DN 250 MM</t>
  </si>
  <si>
    <t>267,29</t>
  </si>
  <si>
    <t>LUVA DE CORRER DEFOFO, PVC, JE, DN 300 MM</t>
  </si>
  <si>
    <t>366,86</t>
  </si>
  <si>
    <t>LUVA DE CORRER PARA TUBO ROSCAVEL, PVC, 1 1/2", PARA AGUA FRIA PREDIAL</t>
  </si>
  <si>
    <t>27,93</t>
  </si>
  <si>
    <t>LUVA DE CORRER PARA TUBO ROSCAVEL, PVC, 1/2", PARA AGUA FRIA PREDIAL</t>
  </si>
  <si>
    <t>8,80</t>
  </si>
  <si>
    <t>LUVA DE CORRER PARA TUBO ROSCAVEL, PVC, 3/4", PARA AGUA FRIA PREDIAL</t>
  </si>
  <si>
    <t>9,27</t>
  </si>
  <si>
    <t>LUVA DE CORRER PARA TUBO SOLDAVEL, PVC, 20 MM, PARA AGUA FRIA PREDIAL</t>
  </si>
  <si>
    <t>LUVA DE CORRER PARA TUBO SOLDAVEL, PVC, 25 MM, PARA AGUA FRIA PREDIAL</t>
  </si>
  <si>
    <t>6,82</t>
  </si>
  <si>
    <t>LUVA DE CORRER PARA TUBO SOLDAVEL, PVC, 32 MM, PARA AGUA FRIA PREDIAL</t>
  </si>
  <si>
    <t>16,31</t>
  </si>
  <si>
    <t>LUVA DE CORRER PARA TUBO SOLDAVEL, PVC, 50 MM, PARA AGUA FRIA PREDIAL</t>
  </si>
  <si>
    <t>18,51</t>
  </si>
  <si>
    <t>LUVA DE CORRER PARA TUBO SOLDAVEL, PVC, 60 MM, PARA AGUA FRIA PREDIAL</t>
  </si>
  <si>
    <t>28,92</t>
  </si>
  <si>
    <t>LUVA DE CORRER PVC, JE, DN 100 MM, PARA REDE COLETORA DE ESGOTO (NBR 10569)</t>
  </si>
  <si>
    <t>12,65</t>
  </si>
  <si>
    <t>LUVA DE CORRER PVC, JE, DN 150 MM, PARA REDE COLETORA DE ESGOTO (NBR 10569)</t>
  </si>
  <si>
    <t>41,20</t>
  </si>
  <si>
    <t>LUVA DE CORRER PVC, JE, DN 200 MM, PARA REDE COLETORA DE ESGOTO (NBR 10569)</t>
  </si>
  <si>
    <t>88,68</t>
  </si>
  <si>
    <t>LUVA DE CORRER PVC, JE, DN 250 MM, PARA REDE COLETORA DE ESGOTO (NBR 10569)</t>
  </si>
  <si>
    <t>145,00</t>
  </si>
  <si>
    <t>LUVA DE CORRER PVC, JE, DN 300 MM, PARA REDE COLETORA DE ESGOTO (NBR 10569)</t>
  </si>
  <si>
    <t>242,39</t>
  </si>
  <si>
    <t>LUVA DE CORRER, CPVC, SOLDAVEL, 15 MM, PARA AGUA QUENTE PREDIAL</t>
  </si>
  <si>
    <t>6,49</t>
  </si>
  <si>
    <t>LUVA DE CORRER, CPVC, SOLDAVEL, 22 MM, PARA AGUA QUENTE PREDIAL</t>
  </si>
  <si>
    <t>LUVA DE CORRER, CPVC, SOLDAVEL, 28 MM, PARA AGUA QUENTE PREDIAL</t>
  </si>
  <si>
    <t>LUVA DE CORRER, CPVC, SOLDAVEL, 35 MM, PARA AGUA QUENTE PREDIAL</t>
  </si>
  <si>
    <t>23,84</t>
  </si>
  <si>
    <t>LUVA DE CORRER, CPVC, SOLDAVEL, 42 MM, PARA AGUA QUENTE PREDIAL</t>
  </si>
  <si>
    <t>33,38</t>
  </si>
  <si>
    <t>LUVA DE CORRER, PVC PBA, JE, DN 100 / DE 110 MM, PARA REDE AGUA (NBR 10351)</t>
  </si>
  <si>
    <t>36,99</t>
  </si>
  <si>
    <t>LUVA DE CORRER, PVC PBA, JE, DN 50 / DE 60 MM, PARA REDE AGUA (NBR 10351)</t>
  </si>
  <si>
    <t>LUVA DE CORRER, PVC PBA, JE, DN 75 / DE 85 MM, PARA REDE AGUA (NBR 10351)</t>
  </si>
  <si>
    <t>23,24</t>
  </si>
  <si>
    <t>LUVA DE CORRER, PVC SERIE REFORCADA - R, 100 MM, PARA ESGOTO PREDIAL</t>
  </si>
  <si>
    <t>14,67</t>
  </si>
  <si>
    <t>LUVA DE CORRER, PVC SERIE REFORCADA - R, 150 MM, PARA ESGOTO PREDIAL</t>
  </si>
  <si>
    <t>47,41</t>
  </si>
  <si>
    <t>LUVA DE CORRER, PVC SERIE REFORCADA - R, 75 MM, PARA ESGOTO PREDIAL</t>
  </si>
  <si>
    <t>7,75</t>
  </si>
  <si>
    <t>LUVA DE CORRER, PVC, DN 100 MM, PARA ESGOTO PREDIAL</t>
  </si>
  <si>
    <t>9,61</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</si>
  <si>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</si>
  <si>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</si>
  <si>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</si>
  <si>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</si>
  <si>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</si>
  <si>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</si>
  <si>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</si>
  <si>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6,16</t>
  </si>
  <si>
    <t>LUVA DE FERRO GALVANIZADO, COM ROSCA BSP, DE 2 1/2"</t>
  </si>
  <si>
    <t>29,46</t>
  </si>
  <si>
    <t>LUVA DE FERRO GALVANIZADO, COM ROSCA BSP, DE 2"</t>
  </si>
  <si>
    <t>LUVA DE FERRO GALVANIZADO, COM ROSCA BSP, DE 3/4"</t>
  </si>
  <si>
    <t>LUVA DE FERRO GALVANIZADO, COM ROSCA BSP, DE 3"</t>
  </si>
  <si>
    <t>44,44</t>
  </si>
  <si>
    <t>LUVA DE FERRO GALVANIZADO, COM ROSCA BSP, DE 4"</t>
  </si>
  <si>
    <t>70,08</t>
  </si>
  <si>
    <t>LUVA DE FERRO GALVANIZADO, COM ROSCA BSP, DE 5"</t>
  </si>
  <si>
    <t>127,67</t>
  </si>
  <si>
    <t>LUVA DE FERRO GALVANIZADO, COM ROSCA BSP, DE 6"</t>
  </si>
  <si>
    <t>210,57</t>
  </si>
  <si>
    <t>LUVA DE PRESSAO, EM PVC, DE 20 MM, PARA ELETRODUTO FLEXIVEL</t>
  </si>
  <si>
    <t>0,62</t>
  </si>
  <si>
    <t>LUVA DE PRESSAO, EM PVC, DE 25 MM, PARA ELETRODUTO FLEXIVEL</t>
  </si>
  <si>
    <t>0,70</t>
  </si>
  <si>
    <t>LUVA DE PRESSAO, EM PVC, DE 32 MM, PARA ELETRODUTO FLEXIVEL</t>
  </si>
  <si>
    <t>1,14</t>
  </si>
  <si>
    <t>LUVA DE REDUCAO DE FERRO GALVANIZADO, COM ROSCA BSP MACHO/FEMEA, DE 1 1/2" X 1"</t>
  </si>
  <si>
    <t>15,94</t>
  </si>
  <si>
    <t>LUVA DE REDUCAO DE FERRO GALVANIZADO, COM ROSCA BSP MACHO/FEMEA, DE 1" X 1/2"</t>
  </si>
  <si>
    <t>LUVA DE REDUCAO DE FERRO GALVANIZADO, COM ROSCA BSP MACHO/FEMEA, DE 1" X 3/4"</t>
  </si>
  <si>
    <t>LUVA DE REDUCAO DE FERRO GALVANIZADO, COM ROSCA BSP MACHO/FEMEA, DE 3/4" X 1/2"</t>
  </si>
  <si>
    <t>6,20</t>
  </si>
  <si>
    <t>LUVA DE REDUCAO DE FERRO GALVANIZADO, COM ROSCA BSP, DE 1 1/2" X 1 1/4"</t>
  </si>
  <si>
    <t>11,20</t>
  </si>
  <si>
    <t>LUVA DE REDUCAO DE FERRO GALVANIZADO, COM ROSCA BSP, DE 1 1/2" X 1/2"</t>
  </si>
  <si>
    <t>10,30</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</si>
  <si>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</si>
  <si>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</si>
  <si>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</si>
  <si>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</si>
  <si>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</si>
  <si>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</si>
  <si>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</si>
  <si>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6,21</t>
  </si>
  <si>
    <t>LUVA DE REDUCAO DE FERRO GALVANIZADO, COM ROSCA BSP, DE 2 1/2" X 1 1/2"</t>
  </si>
  <si>
    <t>31,45</t>
  </si>
  <si>
    <t>LUVA DE REDUCAO DE FERRO GALVANIZADO, COM ROSCA BSP, DE 2 1/2" X 2"</t>
  </si>
  <si>
    <t>LUVA DE REDUCAO DE FERRO GALVANIZADO, COM ROSCA BSP, DE 2" X 1 1/2"</t>
  </si>
  <si>
    <t>17,93</t>
  </si>
  <si>
    <t>LUVA DE REDUCAO DE FERRO GALVANIZADO, COM ROSCA BSP, DE 2" X 1 1/4"</t>
  </si>
  <si>
    <t>LUVA DE REDUCAO DE FERRO GALVANIZADO, COM ROSCA BSP, DE 2" X 1"</t>
  </si>
  <si>
    <t>LUVA DE REDUCAO DE FERRO GALVANIZADO, COM ROSCA BSP, DE 3/4" X 1/2"</t>
  </si>
  <si>
    <t>4,40</t>
  </si>
  <si>
    <t>LUVA DE REDUCAO DE FERRO GALVANIZADO, COM ROSCA BSP, DE 3" X 1 1/2"</t>
  </si>
  <si>
    <t>47,92</t>
  </si>
  <si>
    <t>LUVA DE REDUCAO DE FERRO GALVANIZADO, COM ROSCA BSP, DE 3" X 2 1/2"</t>
  </si>
  <si>
    <t>LUVA DE REDUCAO DE FERRO GALVANIZADO, COM ROSCA BSP, DE 3" X 2"</t>
  </si>
  <si>
    <t>LUVA DE REDUCAO DE FERRO GALVANIZADO, COM ROSCA BSP, DE 4" X 2 1/2"</t>
  </si>
  <si>
    <t>82,75</t>
  </si>
  <si>
    <t>LUVA DE REDUCAO DE FERRO GALVANIZADO, COM ROSCA BSP, DE 4" X 2"</t>
  </si>
  <si>
    <t>LUVA DE REDUCAO DE FERRO GALVANIZADO, COM ROSCA BSP, DE 4" X 3"</t>
  </si>
  <si>
    <t>LUVA DE REDUCAO EM ACO CARBONO, COM ENCAIXE PARA SOLDA DN SW, PRESSAO 3.000 LBS,  3/4 " X 1/2"</t>
  </si>
  <si>
    <t>6,72</t>
  </si>
  <si>
    <t>LUVA DE REDUCAO EM ACO CARBONO, COM ENCAIXE PARA SOLDA DN SW, PRESSAO 3.000 LBS, DN 1 1/2" X 1 1/4"</t>
  </si>
  <si>
    <t>31,51</t>
  </si>
  <si>
    <t>LUVA DE REDUCAO EM ACO CARBONO, COM ENCAIXE PARA SOLDA DN SW, PRESSAO 3.000 LBS, DN 1 1/4"  X 1"</t>
  </si>
  <si>
    <t>24,64</t>
  </si>
  <si>
    <t>LUVA DE REDUCAO EM ACO CARBONO, COM ENCAIXE PARA SOLDA DN SW, PRESSAO 3.000 LBS, DN 1" X 3/4"</t>
  </si>
  <si>
    <t>LUVA DE REDUCAO EM ACO CARBONO, COM ENCAIXE PARA SOLDA DN SW, PRESSAO 3.000 LBS, DN 2 1/2" X 2"</t>
  </si>
  <si>
    <t>99,98</t>
  </si>
  <si>
    <t>LUVA DE REDUCAO EM ACO CARBONO, COM ENCAIXE PARA SOLDA DN SW, PRESSAO 3.000 LBS, DN 2" X 1 1/2"</t>
  </si>
  <si>
    <t>49,69</t>
  </si>
  <si>
    <t>LUVA DE REDUCAO EM ACO CARBONO, COM ENCAIXE PARA SOLDA DN SW, PRESSAO 3.000 LBS, DN 3" X 2 1/2"</t>
  </si>
  <si>
    <t>135,21</t>
  </si>
  <si>
    <t>LUVA DE REDUCAO PARA TUBO PEX, METALICA, PARA CONEXAO COM ANEL DESLIZANTE, DN 20 X 16 MM</t>
  </si>
  <si>
    <t>5,43</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</si>
  <si>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</si>
  <si>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</si>
  <si>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</si>
  <si>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</si>
  <si>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11,79</t>
  </si>
  <si>
    <t>LUVA DE REDUCAO PARA TUBO PEX, PLASTICA, PARA CONEXAO COM CRIMPAGEM, DN 25 X 16 MM</t>
  </si>
  <si>
    <t>LUVA DE REDUCAO PARA TUBO PEX, PLASTICA, PARA CONEXAO COM CRIMPAGEM, DN 32 X 20 MM</t>
  </si>
  <si>
    <t>23,16</t>
  </si>
  <si>
    <t>LUVA DE REDUCAO PARA TUBO PEX, PLASTICA, PARA CONEXAO COM CRIMPAGEM, DN 32 X 25 MM</t>
  </si>
  <si>
    <t>24,44</t>
  </si>
  <si>
    <t>LUVA DE REDUCAO ROSCAVEL, PVC, 1" X 3/4", PARA AGUA FRIA PREDIAL</t>
  </si>
  <si>
    <t>LUVA DE REDUCAO ROSCAVEL, PVC, 3/4" X 1/2", PARA AGUA FRIA PREDIAL</t>
  </si>
  <si>
    <t>2,21</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</si>
  <si>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</si>
  <si>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</si>
  <si>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</si>
  <si>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</si>
  <si>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7,69</t>
  </si>
  <si>
    <t>LUVA DE REDUCAO, PVC, SOLDAVEL, 50 X 25 MM, PARA AGUA FRIA PREDIAL</t>
  </si>
  <si>
    <t>LUVA DE TRANSICAO DE CPVC X PVC, SOLDAVEL, 22 X 25 MM, PARA AGUA QUENTE</t>
  </si>
  <si>
    <t>LUVA DE TRANSICAO, CPVC, SOLDAVEL, 42 MM X 1 1/2", PARA AGUA QUENTE</t>
  </si>
  <si>
    <t>166,62</t>
  </si>
  <si>
    <t>LUVA DE TRANSICAO, CPVC, SOLDAVEL, 54 MM X 2", PARA AGUA QUENTE PREDIAL</t>
  </si>
  <si>
    <t>271,78</t>
  </si>
  <si>
    <t>LUVA DE TRANSICAO, CPVC, 15 MM X 1/2", PARA AGUA QUENTE PREDIAL</t>
  </si>
  <si>
    <t>13,54</t>
  </si>
  <si>
    <t>LUVA DE TRANSICAO, CPVC, 22 MM X 1/2", PARA AGUA QUENTE</t>
  </si>
  <si>
    <t>LUVA DUPLA, PVC LEVE, DN 150 MM</t>
  </si>
  <si>
    <t>LUVA EM ACO CARBONO, SOLDAVEL, PRESSAO 3.000 LBS, DN 1 1/2"</t>
  </si>
  <si>
    <t>24,58</t>
  </si>
  <si>
    <t>LUVA EM ACO CARBONO, SOLDAVEL, PRESSAO 3.000 LBS, DN 1 1/4"</t>
  </si>
  <si>
    <t>19,22</t>
  </si>
  <si>
    <t>LUVA EM ACO CARBONO, SOLDAVEL, PRESSAO 3.000 LBS, DN 1/2"</t>
  </si>
  <si>
    <t>LUVA EM ACO CARBONO, SOLDAVEL, PRESSAO 3.000 LBS, DN 1"</t>
  </si>
  <si>
    <t>LUVA EM ACO CARBONO, SOLDAVEL, PRESSAO 3.000 LBS, DN 2 1/2"</t>
  </si>
  <si>
    <t>77,83</t>
  </si>
  <si>
    <t>LUVA EM ACO CARBONO, SOLDAVEL, PRESSAO 3.000 LBS, DN 2"</t>
  </si>
  <si>
    <t>LUVA EM ACO CARBONO, SOLDAVEL, PRESSAO 3.000 LBS, DN 3/4"</t>
  </si>
  <si>
    <t>LUVA EM ACO CARBONO, SOLDAVEL, PRESSAO 3.000 LBS, DN 3"</t>
  </si>
  <si>
    <t>105,36</t>
  </si>
  <si>
    <t>LUVA EM PVC RIGIDO ROSCAVEL, DE 1 1/2", PARA ELETRODUTO</t>
  </si>
  <si>
    <t>LUVA EM PVC RIGIDO ROSCAVEL, DE 1 1/4", PARA ELETRODUTO</t>
  </si>
  <si>
    <t>LUVA EM PVC RIGIDO ROSCAVEL, DE 1/2", PARA ELETRODUTO</t>
  </si>
  <si>
    <t>0,53</t>
  </si>
  <si>
    <t>LUVA EM PVC RIGIDO ROSCAVEL, DE 1", PARA ELETRODUTO</t>
  </si>
  <si>
    <t>LUVA EM PVC RIGIDO ROSCAVEL, DE 2 1/2", PARA ELETRODUTO</t>
  </si>
  <si>
    <t>LUVA EM PVC RIGIDO ROSCAVEL, DE 2", PARA ELETRODUTO</t>
  </si>
  <si>
    <t>3,39</t>
  </si>
  <si>
    <t>LUVA EM PVC RIGIDO ROSCAVEL, DE 3/4", PARA ELETRODUTO</t>
  </si>
  <si>
    <t>0,78</t>
  </si>
  <si>
    <t>LUVA EM PVC RIGIDO ROSCAVEL, DE 3", PARA ELETRODUTO</t>
  </si>
  <si>
    <t>10,12</t>
  </si>
  <si>
    <t>LUVA EM PVC RIGIDO ROSCAVEL, DE 4", PARA ELETRODUTO</t>
  </si>
  <si>
    <t>LUVA PARA ELETRODUTO, EM ACO GALVANIZADO ELETROLITICO, DIAMETRO DE 100 MM (4")</t>
  </si>
  <si>
    <t>24,86</t>
  </si>
  <si>
    <t>LUVA PARA ELETRODUTO, EM ACO GALVANIZADO ELETROLITICO, DIAMETRO DE 15 MM (1/2")</t>
  </si>
  <si>
    <t>1,60</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</si>
  <si>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</si>
  <si>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</si>
  <si>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</si>
  <si>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</si>
  <si>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5,08</t>
  </si>
  <si>
    <t>LUVA PARA ELETRODUTO, EM ACO GALVANIZADO ELETROLITICO, DIAMETRO DE 50 MM (2")</t>
  </si>
  <si>
    <t>7,09</t>
  </si>
  <si>
    <t>LUVA PARA ELETRODUTO, EM ACO GALVANIZADO ELETROLITICO, DIAMETRO DE 65 MM (2 1/2")</t>
  </si>
  <si>
    <t>10,34</t>
  </si>
  <si>
    <t>LUVA PARA ELETRODUTO, EM ACO GALVANIZADO ELETROLITICO, DIAMETRO DE 80 MM (3")</t>
  </si>
  <si>
    <t>LUVA PARA TUBO PEX, METALICO, PARA CONEXAO COM ANEL DESLIZANTE, DN 16 MM</t>
  </si>
  <si>
    <t>4,01</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</si>
  <si>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</si>
  <si>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</si>
  <si>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</si>
  <si>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</si>
  <si>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8,17</t>
  </si>
  <si>
    <t>LUVA PARA TUBO PEX, PLASTICA, PARA CONEXAO COM CRIMPAGEM, DN 20 MM</t>
  </si>
  <si>
    <t>LUVA PARA TUBO PEX, PLASTICA, PARA CONEXAO COM CRIMPAGEM, DN 25 MM</t>
  </si>
  <si>
    <t>17,90</t>
  </si>
  <si>
    <t>LUVA PARA TUBO PEX, PLASTICA, PARA CONEXAO COM CRIMPAGEM, DN 32 MM</t>
  </si>
  <si>
    <t>26,91</t>
  </si>
  <si>
    <t>LUVA PASSANTE DE COBRE (REF 601) SEM ANEL DE SOLDA, BOLSA 15 MM</t>
  </si>
  <si>
    <t>LUVA PASSANTE DE COBRE (REF 601) SEM ANEL DE SOLDA, BOLSA 22 MM</t>
  </si>
  <si>
    <t>3,95</t>
  </si>
  <si>
    <t>LUVA PASSANTE DE COBRE (REF 601) SEM ANEL DE SOLDA, BOLSA 28 MM</t>
  </si>
  <si>
    <t>LUVA PASSANTE DE COBRE (REF 601) SEM ANEL DE SOLDA, BOLSA 35 MM</t>
  </si>
  <si>
    <t>14,20</t>
  </si>
  <si>
    <t>LUVA PASSANTE DE COBRE (REF 601) SEM ANEL DE SOLDA, BOLSA 42 MM</t>
  </si>
  <si>
    <t>21,89</t>
  </si>
  <si>
    <t>LUVA PASSANTE DE COBRE (REF 601) SEM ANEL DE SOLDA, BOLSA 54 MM</t>
  </si>
  <si>
    <t>33,60</t>
  </si>
  <si>
    <t>LUVA PASSANTE DE COBRE (REF 601) SEM ANEL DE SOLDA, BOLSA 66 MM</t>
  </si>
  <si>
    <t>LUVA PPR, SOLDAVEL, DN 110 MM, PARA AGUA QUENTE PREDIAL</t>
  </si>
  <si>
    <t>77,04</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</si>
  <si>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</si>
  <si>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</si>
  <si>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</si>
  <si>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</si>
  <si>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</si>
  <si>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8,53</t>
  </si>
  <si>
    <t>LUVA PPR, SOLDAVEL, DN 63 MM, PARA AGUA QUENTE PREDIAL</t>
  </si>
  <si>
    <t>12,70</t>
  </si>
  <si>
    <t>LUVA PPR, SOLDAVEL, DN 75 MM, PARA AGUA QUENTE PREDIAL</t>
  </si>
  <si>
    <t>29,83</t>
  </si>
  <si>
    <t>LUVA PPR, SOLDAVEL, DN 90 MM, PARA AGUA QUENTE PREDIAL</t>
  </si>
  <si>
    <t>48,14</t>
  </si>
  <si>
    <t>LUVA PVC SOLDAVEL, 110 MM, PARA AGUA FRIA PREDIAL</t>
  </si>
  <si>
    <t>51,66</t>
  </si>
  <si>
    <t>LUVA PVC SOLDAVEL, 20 MM, PARA AGUA FRIA PREDIAL</t>
  </si>
  <si>
    <t>LUVA PVC SOLDAVEL, 25 MM, PARA AGUA FRIA PREDIAL</t>
  </si>
  <si>
    <t>0,52</t>
  </si>
  <si>
    <t>LUVA PVC SOLDAVEL, 32 MM, PARA AGUA FRIA PREDIAL</t>
  </si>
  <si>
    <t>1,28</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</si>
  <si>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</si>
  <si>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</si>
  <si>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</si>
  <si>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</si>
  <si>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</si>
  <si>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31,84</t>
  </si>
  <si>
    <t>LUVA PVC, ROSCAVEL,  2 1/2",  AGUA FRIA PREDIAL</t>
  </si>
  <si>
    <t>15,48</t>
  </si>
  <si>
    <t>LUVA PVC, ROSCAVEL, 1 1/2",  AGUA FRIA PREDIAL</t>
  </si>
  <si>
    <t>LUVA PVC, ROSCAVEL, 1 1/4", AGUA FRIA PREDIAL</t>
  </si>
  <si>
    <t>LUVA PVC, ROSCAVEL, 2",  AGUA FRIA PREDIAL</t>
  </si>
  <si>
    <t>LUVA PVC, ROSCAVEL, 3", AGUA FRIA PREDIAL</t>
  </si>
  <si>
    <t>22,27</t>
  </si>
  <si>
    <t>LUVA RASPA DE COURO, CANO CURTO (PUNHO *7* CM)</t>
  </si>
  <si>
    <t>10,48</t>
  </si>
  <si>
    <t>LUVA ROSCAVEL, PVC, 1/2", AGUA FRIA PREDIAL</t>
  </si>
  <si>
    <t>LUVA ROSCAVEL, PVC, 1", AGUA FRIA PREDIAL</t>
  </si>
  <si>
    <t>LUVA ROSCAVEL, PVC, 3/4", AGUA FRIA PREDIAL</t>
  </si>
  <si>
    <t>1,54</t>
  </si>
  <si>
    <t>LUVA SIMPLES, PVC PBA, JE, DN 100 / DE 110 MM, PARA REDE AGUA (NBR 10351)</t>
  </si>
  <si>
    <t>32,11</t>
  </si>
  <si>
    <t>LUVA SIMPLES, PVC PBA, JE, DN 50 / DE 60 MM, PARA REDE AGUA (NBR 10351)</t>
  </si>
  <si>
    <t>11,73</t>
  </si>
  <si>
    <t>LUVA SIMPLES, PVC PBA, JE, DN 75 / DE 85 MM, PARA REDE AGUA (NBR 10351)</t>
  </si>
  <si>
    <t>22,62</t>
  </si>
  <si>
    <t>LUVA SIMPLES, PVC SERIE REFORCADA - R, 100 MM, PARA ESGOTO PREDIAL</t>
  </si>
  <si>
    <t>LUVA SIMPLES, PVC SERIE REFORCADA - R, 150 MM, PARA ESGOTO PREDIAL</t>
  </si>
  <si>
    <t>24,53</t>
  </si>
  <si>
    <t>LUVA SIMPLES, PVC SERIE REFORCADA - R, 40 MM, PARA ESGOTO PREDIAL</t>
  </si>
  <si>
    <t>3,06</t>
  </si>
  <si>
    <t>LUVA SIMPLES, PVC SERIE REFORCADA - R, 50 MM, PARA ESGOTO PREDIAL</t>
  </si>
  <si>
    <t>LUVA SIMPLES, PVC SERIE REFORCADA - R, 75 MM, PARA ESGOTO PREDIAL</t>
  </si>
  <si>
    <t>6,81</t>
  </si>
  <si>
    <t>LUVA SIMPLES, PVC, SOLDAVEL, DN 100 MM, SERIE NORMAL, PARA ESGOTO PREDIAL</t>
  </si>
  <si>
    <t>LUVA SIMPLES, PVC, SOLDAVEL, DN 150 MM, SERIE NORMAL, PARA ESGOTO PREDIAL</t>
  </si>
  <si>
    <t>17,45</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</si>
  <si>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</si>
  <si>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</si>
  <si>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</si>
  <si>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</si>
  <si>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3,42</t>
  </si>
  <si>
    <t>LUVA SOLDAVEL COM BUCHA DE LATAO, PVC, 25 MM X 1/2"</t>
  </si>
  <si>
    <t>LUVA SOLDAVEL COM BUCHA DE LATAO, PVC, 25 MM X 3/4"</t>
  </si>
  <si>
    <t>LUVA SOLDAVEL COM BUCHA DE LATAO, PVC, 32 MM X 1"</t>
  </si>
  <si>
    <t>12,26</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</si>
  <si>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</si>
  <si>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</si>
  <si>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</si>
  <si>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</si>
  <si>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3,56</t>
  </si>
  <si>
    <t>LUVA SOLDAVEL COM ROSCA, PVC, 40 MM X 1 1/4", PARA AGUA FRIA PREDIAL</t>
  </si>
  <si>
    <t>7,89</t>
  </si>
  <si>
    <t>LUVA SOLDAVEL COM ROSCA, PVC, 50 MM X 1 1/2", PARA AGUA FRIA PREDIAL</t>
  </si>
  <si>
    <t>16,38</t>
  </si>
  <si>
    <t>LUVA, PEAD PE 100,  DE 400 MM, PARA ELETROFUSAO</t>
  </si>
  <si>
    <t>1.743,13</t>
  </si>
  <si>
    <t>LUVA, PEAD PE 100,  DE 63 MM, PARA ELETROFUSAO</t>
  </si>
  <si>
    <t>LUVA, PEAD PE 100, DE 125 MM, PARA ELETROFUSAO</t>
  </si>
  <si>
    <t>39,99</t>
  </si>
  <si>
    <t>LUVA, PEAD PE 100, DE 20 MM, PARA ELETROFUSAO</t>
  </si>
  <si>
    <t>7,70</t>
  </si>
  <si>
    <t>LUVA, PEAD PE 100, DE 200 MM, PARA ELETROFUSAO</t>
  </si>
  <si>
    <t>137,84</t>
  </si>
  <si>
    <t>LUVA, PEAD PE 100, DE 32 MM, PARA ELETROFUSAO</t>
  </si>
  <si>
    <t>MACANETA ALAVANCA, RETA OU CURVA, MACICA, CROMADA, COMPRIMENTO DE 10 A 16 CM, ACABAMENTO PADRAO MEDIO - SOMENTE MACANETAS</t>
  </si>
  <si>
    <t>27,58</t>
  </si>
  <si>
    <t>MACANETA ALAVANCA, RETA SIMPLES / OCA, CROMADA, COMPRIMENTO DE 10 A 16 CM, ACABAMENTO PADRAO POPULAR - SOMENTE MACANETAS</t>
  </si>
  <si>
    <t>10,93</t>
  </si>
  <si>
    <t>MACANETA TIPO BOLA, CROMADA,  DIAMETRO APROXIMADO DE *2 1/2*", (SOMENTE MACANETAS)</t>
  </si>
  <si>
    <t>31,82</t>
  </si>
  <si>
    <t>MACARICO DE SOLDA 201 PARA EXTENSAO GLP OU ACETILENO</t>
  </si>
  <si>
    <t>132,82</t>
  </si>
  <si>
    <t>MACARIQUEIRO</t>
  </si>
  <si>
    <t>MACARIQUEIRO (MENSALISTA)</t>
  </si>
  <si>
    <t>2.580,69</t>
  </si>
  <si>
    <t>MADEIRA ROLICA SEM TRATAMENTO, EUCALIPTO OU EQUIVALENTE DA REGIAO, H = 3 M, D = 12 A 15 CM (PARA ESCORAMENTO)</t>
  </si>
  <si>
    <t>MADEIRA ROLICA SEM TRATAMENTO, EUCALIPTO OU EQUIVALENTE DA REGIAO, H = 3 M, D = 16 A 19 CM (PARA ESCORAMENTO)</t>
  </si>
  <si>
    <t>6,64</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</si>
  <si>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</si>
  <si>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</si>
  <si>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</si>
  <si>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2,39</t>
  </si>
  <si>
    <t>MADEIRA ROLICA SEM TRATAMENTO, EUCALIPTO OU EQUIVALENTE DA REGIAO, H = 6 M, D = 8 A 11 CM (PARA ESCORAMENTO)</t>
  </si>
  <si>
    <t>MADEIRA ROLICA TRATADA, EUCALIPTO OU EQUIVALENTE DA REGIAO, H = 12 M, D = 20 A 24 CM (PARA POSTE)</t>
  </si>
  <si>
    <t>56,31</t>
  </si>
  <si>
    <t>MADEIRA ROLICA TRATADA, EUCALIPTO OU EQUIVALENTE DA REGIAO, H = 2,2 M, D = 8 A 11 CM (PARA CERCA)</t>
  </si>
  <si>
    <t>6,11</t>
  </si>
  <si>
    <t>MADEIRA ROLICA TRATADA, EUCALIPTO OU EQUIVALENTE DA REGIAO, H = 2,20 M, D = 16 A 19 CM (PARA CERCA)</t>
  </si>
  <si>
    <t>15,10</t>
  </si>
  <si>
    <t>MADEIRA ROLICA TRATADA, EUCALIPTO OU EQUIVALENTE DA REGIAO, H = 3 M, D = 12 A 15 CM</t>
  </si>
  <si>
    <t>11,82</t>
  </si>
  <si>
    <t>MADEIRA ROLICA TRATADA, EUCALIPTO OU EQUIVALENTE DA REGIAO, H = 3 M, D = 4 A 7 CM (PARA CAIBRO)</t>
  </si>
  <si>
    <t>MADEIRA ROLICA TRATADA, EUCALIPTO OU EQUIVALENTE DA REGIAO, H = 6 M, D = 16 A 19 CM</t>
  </si>
  <si>
    <t>23,78</t>
  </si>
  <si>
    <t>MADEIRA ROLICA TRATADA, EUCALIPTO OU EQUIVALENTE DA REGIAO, H = 6,5 M, D = 25 A 29 CM</t>
  </si>
  <si>
    <t>58,72</t>
  </si>
  <si>
    <t>MADEIRA ROLICA TRATADA, EUCALIPTO OU EQUIVALENTE DA REGIAO, H = 6,5 M, D = 30 A 34 CM</t>
  </si>
  <si>
    <t>118,73</t>
  </si>
  <si>
    <t>MADEIRA SERRADA NAO APARELHADA DE PINUS, MISTA OU EQUIVALENTE DA REGIAO</t>
  </si>
  <si>
    <t>1.564,61</t>
  </si>
  <si>
    <t>MANGOTE DE SEGURANCA EM RASPA DE COURO</t>
  </si>
  <si>
    <t>23,30</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</si>
  <si>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</si>
  <si>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</si>
  <si>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</si>
  <si>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</si>
  <si>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9,69</t>
  </si>
  <si>
    <t>MANGUEIRA CRISTAL, LISA, PVC TRANSPARENTE, 1/2" X 2 MM</t>
  </si>
  <si>
    <t>MANGUEIRA CRISTAL, LISA, PVC TRANSPARENTE, 1/4" X1 MM</t>
  </si>
  <si>
    <t>MANGUEIRA CRISTAL, LISA, PVC TRANSPARENTE, 1/4" X1,5 MM</t>
  </si>
  <si>
    <t>MANGUEIRA CRISTAL, LISA, PVC TRANSPARENTE, 3/4" X 2 MM</t>
  </si>
  <si>
    <t>3,98</t>
  </si>
  <si>
    <t>MANGUEIRA DE INCENDIO, TIPO 1, DE 1 1/2", COMPRIMENTO = 15 M, TECIDO EM FIO DE POLIESTER E TUBO INTERNO EM BORRACHA SINTETICA, COM UNIOES ENGATE RAPIDO</t>
  </si>
  <si>
    <t>250,00</t>
  </si>
  <si>
    <t>MANGUEIRA DE INCENDIO, TIPO 1, DE 1 1/2", COMPRIMENTO = 20 M, TECIDO EM FIO DE POLIESTER E TUBO INTERNO EM BORRACHA SINTETICA, COM UNIOES ENGATE RAPIDO</t>
  </si>
  <si>
    <t>308,16</t>
  </si>
  <si>
    <t>MANGUEIRA DE INCENDIO, TIPO 1, DE 1 1/2", COMPRIMENTO = 25 M, TECIDO EM FIO DE POLIESTER E TUBO INTERNO EM BORRACHA SINTETICA, COM UNIOES ENGATE RAPIDO</t>
  </si>
  <si>
    <t>383,66</t>
  </si>
  <si>
    <t>MANGUEIRA DE INCENDIO, TIPO 1, DE 1 1/2", COMPRIMENTO = 30 M, TECIDO EM FIO DE POLIESTER E TUBO INTERNO EM BORRACHA SINTETICA, COM UNIOES ENGATE RAPIDO</t>
  </si>
  <si>
    <t>409,65</t>
  </si>
  <si>
    <t>MANGUEIRA DE INCENDIO, TIPO 2, DE 1 1/2", COMPRIMENTO = 15 M, TECIDO EM FIO DE POLIESTER E TUBO INTERNO EM BORRACHA SINTETICA, COM UNIOES ENGATE RAPIDO</t>
  </si>
  <si>
    <t>370,04</t>
  </si>
  <si>
    <t>MANGUEIRA DE INCENDIO, TIPO 2, DE 1 1/2", COMPRIMENTO = 20 M, TECIDO EM FIO DE POLIESTER E TUBO INTERNO EM BORRACHA SINTETICA, COM UNIOES</t>
  </si>
  <si>
    <t>441,21</t>
  </si>
  <si>
    <t>MANGUEIRA DE INCENDIO, TIPO 2, DE 1 1/2", COMPRIMENTO = 25 M, TECIDO EM FIO DE POLIESTER E TUBO INTERNO EM BORRACHA SINTETICA, COM UNIOES</t>
  </si>
  <si>
    <t>445,54</t>
  </si>
  <si>
    <t>MANGUEIRA DE INCENDIO, TIPO 2, DE 1 1/2", COMPRIMENTO = 30 M, TECIDO EM FIO DE POLIESTER E TUBO INTERNO EM BORRACHA SINTETICA, COM UNIOES</t>
  </si>
  <si>
    <t>581,68</t>
  </si>
  <si>
    <t>MANGUEIRA DE INCENDIO, TIPO 2, DE 2 1/2", COMPRIMENTO = 15 M, TECIDO EM FIO DE POLIESTER E TUBO INTERNO EM BORRACHA SINTETICA, COM UNIOES ENGATE RAPIDO</t>
  </si>
  <si>
    <t>496,28</t>
  </si>
  <si>
    <t>MANGUEIRA DE INCENDIO, TIPO 2, DE 2 1/2", COMPRIMENTO = 20 M, TECIDO EM FIO DE POLIESTER E TUBO INTERNO EM BORRACHA SINTETICA, COM UNIOES</t>
  </si>
  <si>
    <t>625,00</t>
  </si>
  <si>
    <t>MANGUEIRA DE INCENDIO, TIPO 2, DE 2 1/2", COMPRIMENTO = 25 M, TECIDO EM FIO DE POLIESTER E TUBO INTERNO EM BORRACHA SINTETICA, COM UNIOES ENGATE RAPIDO</t>
  </si>
  <si>
    <t>759,90</t>
  </si>
  <si>
    <t>MANGUEIRA DE INCENDIO, TIPO 2, DE 2 1/2", COMPRIMENTO = 30 M, TECIDO EM FIO DE POLIESTER E TUBO INTERNO EM BORRACHA SINTETICA, COM UNIOES ENGATE RAPIDO</t>
  </si>
  <si>
    <t>866,33</t>
  </si>
  <si>
    <t>MANGUEIRA DE PVC FLEXIVEL,TIPO FLAT/ACHATADA, COR LARANJA, D = 1 1/2" (40 MM), PARA CONDUCAO DE AGUA, SERVICOS LEVES E MEDIOS</t>
  </si>
  <si>
    <t>11,53</t>
  </si>
  <si>
    <t>MANGUEIRA PARA GAS - GLP, PVC, TRANCADA, DIAMETRO DE 3/8", COMPRIMENTO DE 1M (NORMATIZADA)</t>
  </si>
  <si>
    <t>MANIPULADOR TELESCOPICO, POTENCIA DE 101 HP, CAPACIDADE DE CARGA DE 3.500 KG, ALTURA MAXIMA DE ELEVACAO DE 12 M</t>
  </si>
  <si>
    <t>367.288,77</t>
  </si>
  <si>
    <t>MANIPULADOR TELESCOPICO, POTENCIA DE 85 HP, CAPACIDADE DE CARGA DE 3.500 KG, ALTURA MAXIMA DE ELEVACAO DE 12,3 M</t>
  </si>
  <si>
    <t>326.538,50</t>
  </si>
  <si>
    <t>MANOMETRO COM CAIXA EM ACO PINTADO, ESCALA *10* KGF/CM2 (*10* BAR), DIAMETRO NOMINAL DE *63* MM, CONEXAO DE 1/4"</t>
  </si>
  <si>
    <t>97,71</t>
  </si>
  <si>
    <t>MANOMETRO COM CAIXA EM ACO PINTADO, ESCALA *10* KGF/CM2 (*10* BAR), DIAMETRO NOMINAL DE 100 MM, CONEXAO DE 1/2"</t>
  </si>
  <si>
    <t>155,00</t>
  </si>
  <si>
    <t>MANTA ALUMINIZADA NAS DUAS FACES, PARA SUBCOBERTURA,  E = *2* MM</t>
  </si>
  <si>
    <t>MANTA ALUMINIZADA 1 FACE PARA SUBCOBERTURA, E = *1* MM</t>
  </si>
  <si>
    <t>4,32</t>
  </si>
  <si>
    <t>MANTA ANTIRRUIDO DE POLIESTER (PET) PARA CONTRAPISO E = *8* MM</t>
  </si>
  <si>
    <t>18,70</t>
  </si>
  <si>
    <t>MANTA ASFALTICA ELASTOMERICA EM POLIESTER ALUMINIZADA 3 MM, TIPO III, CLASSE B (NBR 9952)</t>
  </si>
  <si>
    <t>37,22</t>
  </si>
  <si>
    <t>MANTA ASFALTICA ELASTOMERICA EM POLIESTER 3 MM, TIPO III, CLASSE B, ACABAMENTO PP (NBR 9952)</t>
  </si>
  <si>
    <t>38,51</t>
  </si>
  <si>
    <t>MANTA ASFALTICA ELASTOMERICA EM POLIESTER 4 MM, TIPO III, CLASSE B, ACABAMENTO PP (NBR 9952)</t>
  </si>
  <si>
    <t>47,29</t>
  </si>
  <si>
    <t>MANTA ASFALTICA ELASTOMERICA EM POLIESTER 5 MM, TIPO III, CLASSE B, ACABAMENTO PP (NBR 9952)</t>
  </si>
  <si>
    <t>68,81</t>
  </si>
  <si>
    <t>MANTA ASFALTICA ELASTOMERICA TIPO GLASS 3 MM, TIPO II, CLASSE C, ACABAMENTO PP (NBR 9952)</t>
  </si>
  <si>
    <t>MANTA DE BORRACHA ANTIRRUIDO 5 MM</t>
  </si>
  <si>
    <t>10,61</t>
  </si>
  <si>
    <t>MANTA DE POLIETILENO EXPANDIDO (PEBD) ANTICHAMAS, E = 8 MM</t>
  </si>
  <si>
    <t>MANTA DE POLIETILENO EXPANDIDO (PEBD), E = 5 MM</t>
  </si>
  <si>
    <t>MANTA DE POLIETILENO EXPANDIDO, COM 1 FACE METALIZADA PARA SUBCOBERTURA,  E = *5* MM</t>
  </si>
  <si>
    <t>16,23</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</si>
  <si>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</si>
  <si>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</si>
  <si>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</si>
  <si>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</si>
  <si>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13,27</t>
  </si>
  <si>
    <t>MANTA TERMOPLASTICA, PEAD, GEOMEMBRANA LISA, E = 0,80 MM ( NBR 15352)</t>
  </si>
  <si>
    <t>MANTA TERMOPLASTICA, PEAD, GEOMEMBRANA LISA, E = 1,00 MM ( NBR 15352)</t>
  </si>
  <si>
    <t>17,61</t>
  </si>
  <si>
    <t>MANTA TERMOPLASTICA, PEAD, GEOMEMBRANA LISA, E = 1,50 MM ( NBR 15352)</t>
  </si>
  <si>
    <t>26,41</t>
  </si>
  <si>
    <t>MANTA TERMOPLASTICA, PEAD, GEOMEMBRANA LISA, E = 2,00 MM ( NBR 15352)</t>
  </si>
  <si>
    <t>35,38</t>
  </si>
  <si>
    <t>MANTA TERMOPLASTICA, PEAD, GEOMEMBRANA LISA, E = 2,50 MM ( NBR 15352)</t>
  </si>
  <si>
    <t>43,93</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</si>
  <si>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</si>
  <si>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</si>
  <si>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</si>
  <si>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15,69</t>
  </si>
  <si>
    <t>MANTA TERMOPLASTICA, PEAD, GEOMEMBRANA TEXTURIZADA EM AMBAS AS FACES, E = 1,00 MM (NBR 15352)</t>
  </si>
  <si>
    <t>19,26</t>
  </si>
  <si>
    <t>MANTA TERMOPLASTICA, PEAD, GEOMEMBRANA TEXTURIZADA EM AMBAS AS FACES, E = 1,50 MM (NBR 15352)</t>
  </si>
  <si>
    <t>MANTA TERMOPLASTICA, PEAD, GEOMEMBRANA TEXTURIZADA EM AMBAS AS FACES, E = 2,00 MM (NBR 15352)</t>
  </si>
  <si>
    <t>38,54</t>
  </si>
  <si>
    <t>MANTA TERMOPLASTICA, PEAD, GEOMEMBRANA TEXTURIZADA EM AMBAS AS FACES, E = 2,50 MM (NBR 15352)</t>
  </si>
  <si>
    <t>48,07</t>
  </si>
  <si>
    <t>MAQUINA DEMARCADORA DE FAIXA DE TRAFEGO A FRIO, AUTOPROPELIDA, MOTOR DIESEL 38 HP</t>
  </si>
  <si>
    <t>505.925,24</t>
  </si>
  <si>
    <t>MAQUINA EXTRUSORA DE CONCRETO PARA GUIAS E SARJETAS, COM MOTOR A DIESEL DE 14 CV</t>
  </si>
  <si>
    <t>78.291,97</t>
  </si>
  <si>
    <t>MAQUINA MANUAL TIPO PRENSA PARA PRODUCAO DE BLOCOS E PAVIMENTOS DE CONCRETO, COM MOTOR ELETRICO TRIFASICO PARA VIBRACAO, POTENCIA TOTAL INSTALADA DE 1,5 KW</t>
  </si>
  <si>
    <t>32.775,09</t>
  </si>
  <si>
    <t>MAQUINA PARA CORTE COM DISCO ABRASIVO DE DIAMETRO DE 18'' (450 MM), COM MOTOR ELETRICO TRIFASICO DE 10 CV</t>
  </si>
  <si>
    <t>16.296,14</t>
  </si>
  <si>
    <t>MAQUINA TIPO PRENSA HIDRAULICA, PARA FABRICACAO DE TUBOS DE CONCRETO PARA AGUAS PLUVIAIS, DN 200 A DN 600 MM X 1000 MM DE COMPRIMENTO, COM MOTOR PRINCIPAL DE 20 CV</t>
  </si>
  <si>
    <t>325.295,92</t>
  </si>
  <si>
    <t>MAQUINA TIPO VASO/TANQUE/JATO DE PRESSAO PORTATIL PARA JATEAMENTO, CONTROLE AUTOMATICO E REMOTO, CAMARA DE 1 SAIDA, 280 L, DIAM. *670* MM, BICO JATO CURTO VENTURI DE 5/16", MANGUEIRA DE 1" DE 10 M, COMPLETA (VALVULAS POP UP E DOSADORA, FUNDO CONICO ETC)</t>
  </si>
  <si>
    <t>17.291,87</t>
  </si>
  <si>
    <t>MAQUINA TRANSFORMADORA MONOFASICA PARA SOLDA ELETRICA, TENSAO DE 220 V, FREQUENCIA DE 60 HZ, FAIXA DE CORRENTE ENTRE 80 A (+/- 10 A) E 250 A, POTENCIA ENTRE 14,00 KVA E 15,0 KVA, CICLO DE TRABALHO ENTRE 10% E 20% A 250 A</t>
  </si>
  <si>
    <t>710,96</t>
  </si>
  <si>
    <t>MARCENEIRO</t>
  </si>
  <si>
    <t>MARCENEIRO (MENSALISTA)</t>
  </si>
  <si>
    <t>2.695,75</t>
  </si>
  <si>
    <t>MARMORISTA / GRANITEIRO</t>
  </si>
  <si>
    <t>MARMORISTA / GRANITEIRO (MENSALISTA)</t>
  </si>
  <si>
    <t>2.696,55</t>
  </si>
  <si>
    <t>MARTELO DE SOLDADOR/PICADOR DE SOLDA</t>
  </si>
  <si>
    <t>32,26</t>
  </si>
  <si>
    <t>MARTELO DEMOLIDOR ELETRICO, COM POTENCIA DE 2.000 W, FREQUENCIA DE 1.000 IMPACTOS POR MINUTO, FORÇA DE IMPACTO ENTRE 60 E 65 J, PESO DE 30 KG</t>
  </si>
  <si>
    <t>7.809,68</t>
  </si>
  <si>
    <t>MARTELO DEMOLIDOR PNEUMATICO MANUAL, COM REDUCAO DE VIBRACAO, PESO DE 21 KG</t>
  </si>
  <si>
    <t>14.560,18</t>
  </si>
  <si>
    <t>MARTELO DEMOLIDOR PNEUMATICO MANUAL, COM REDUCAO DE VIBRACAO, PESO DE 31,5 KG</t>
  </si>
  <si>
    <t>16.755,05</t>
  </si>
  <si>
    <t>MARTELO DEMOLIDOR PNEUMATICO MANUAL, PADRAO, PESO DE 32 KG</t>
  </si>
  <si>
    <t>15.824,89</t>
  </si>
  <si>
    <t>MARTELO DEMOLIDOR PNEUMATICO MANUAL, PESO  DE 28 KG, COM SILENCIADOR</t>
  </si>
  <si>
    <t>17.805,16</t>
  </si>
  <si>
    <t>MARTELO PERFURADOR PNEUMATICO MANUAL, DE SUPERFICIE, COM AVANCO DE COLUNA, PESO DE 22 KG</t>
  </si>
  <si>
    <t>32.762,72</t>
  </si>
  <si>
    <t>MARTELO PERFURADOR PNEUMATICO MANUAL, HASTE 25 X 75 MM, 21 KG</t>
  </si>
  <si>
    <t>18.323,36</t>
  </si>
  <si>
    <t>MARTELO PERFURADOR PNEUMATICO MANUAL, PESO DE 25 KG, COM SILENCIADOR</t>
  </si>
  <si>
    <t>17.978,01</t>
  </si>
  <si>
    <t>MASCARA DE SEGURANCA PARA SOLDA COM ESCUDO DE CELERON E CARNEIRA DE PLASTICO COM REGULAGEM</t>
  </si>
  <si>
    <t>MASSA A OLEO PARA MADEIRA</t>
  </si>
  <si>
    <t>53,25</t>
  </si>
  <si>
    <t>MASSA ACRILICA</t>
  </si>
  <si>
    <t>108,61</t>
  </si>
  <si>
    <t>MASSA ACRILICA PARA PAREDES INTERIOR/EXTERIOR</t>
  </si>
  <si>
    <t>28,00</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</si>
  <si>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</si>
  <si>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</si>
  <si>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</si>
  <si>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</si>
  <si>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43,79</t>
  </si>
  <si>
    <t>MASSA EPOXI BICOMPONENTE PARA REPAROS</t>
  </si>
  <si>
    <t>98,78</t>
  </si>
  <si>
    <t>MASSA PARA TEXTURA LISA DE BASE ACRILICA, USO INTERNO E EXTERNO</t>
  </si>
  <si>
    <t>MASSA PARA TEXTURA RUSTICA DE BASE ACRILICA, COR BRANCA, USO INTERNO E EXTERNO</t>
  </si>
  <si>
    <t>MASSA PARA VIDRO</t>
  </si>
  <si>
    <t>MASSA PLASTICA PARA MARMORE/GRANITO</t>
  </si>
  <si>
    <t>29,13</t>
  </si>
  <si>
    <t>MASTRO SIMPLES GALVANIZADO DIAMETRO NOMINAL 1 1/2", COMPRIMENTO 3 M</t>
  </si>
  <si>
    <t>152,06</t>
  </si>
  <si>
    <t>MASTRO SIMPLES GALVANIZADO DIAMETRO NOMINAL 2", COMPRIMENTO 3 M</t>
  </si>
  <si>
    <t>171,04</t>
  </si>
  <si>
    <t>MATERIAL FILTRANTE (PEDREGULHO) 0,6 A 25,46 MM (POSTO PEDREIRA/FORNECEDOR, SEM FRETE)</t>
  </si>
  <si>
    <t>998,08</t>
  </si>
  <si>
    <t>MATERIAL FILTRANTE (PEDREGULHO) 38 A 25,4 MM (POSTO PEDREIRA/FORNECEDOR, SEM FRETE)</t>
  </si>
  <si>
    <t>1.018,28</t>
  </si>
  <si>
    <t>MECANICO DE EQUIPAMENTOS PESADOS</t>
  </si>
  <si>
    <t>MECANICO DE EQUIPAMENTOS PESADOS (MENSALISTA)</t>
  </si>
  <si>
    <t>2.890,00</t>
  </si>
  <si>
    <t>MECANICO DE REFRIGERACAO</t>
  </si>
  <si>
    <t>16,93</t>
  </si>
  <si>
    <t>MECANICO DE REFRIGERACAO (MENSALISTA)</t>
  </si>
  <si>
    <t>3.003,72</t>
  </si>
  <si>
    <t>MEDIDOR DE NIVEL ESTATICO E DINAMICO PARA POCO, COMPRIMENTO DE 200 M</t>
  </si>
  <si>
    <t>1.568,47</t>
  </si>
  <si>
    <t>MEIA CANA DE MADEIRA CEDRINHO OU EQUIVALENTE DA REGIAO, ACABAMENTO PARA FORRO PAULISTA, *2,5 X 2,5* CM</t>
  </si>
  <si>
    <t>3,87</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</si>
  <si>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</si>
  <si>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</si>
  <si>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</si>
  <si>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</si>
  <si>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2,18</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</si>
  <si>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</si>
  <si>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</si>
  <si>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</si>
  <si>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</si>
  <si>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</si>
  <si>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</si>
  <si>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</si>
  <si>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</si>
  <si>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</si>
  <si>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1,73</t>
  </si>
  <si>
    <t>MEIO BLOCO VEDACAO CONCRETO APARENTE 19 X 19 X 19 CM (CLASSE C - NBR 6136)</t>
  </si>
  <si>
    <t>2,01</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</si>
  <si>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</si>
  <si>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</si>
  <si>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</si>
  <si>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</si>
  <si>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</si>
  <si>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20,62</t>
  </si>
  <si>
    <t>MEIO-FIO OU GUIA DE CONCRETO, PRE-MOLDADO, COMP 1 M, *30 X 15/ 12* CM (H X L1/L2)</t>
  </si>
  <si>
    <t>25,00</t>
  </si>
  <si>
    <t>MEIO-FIO OU GUIA DE CONCRETO, PRE-MOLDADO, COMP 80 CM, *45 X 18 /12* CM (H X L1/L2)</t>
  </si>
  <si>
    <t>20,00</t>
  </si>
  <si>
    <t>MEMBRANA IMPERMEABILIZANTE A BASE DE POLIUREIA, BICOMPONENTE, APLICACAO A FRIO</t>
  </si>
  <si>
    <t>57,47</t>
  </si>
  <si>
    <t>MEMBRANA IMPERMEABILIZANTE A BASE DE POLIURETANO</t>
  </si>
  <si>
    <t>39,01</t>
  </si>
  <si>
    <t>MEMBRANA IMPERMEABILIZANTE ACRILICA MONOCOMPONENTE</t>
  </si>
  <si>
    <t>15,11</t>
  </si>
  <si>
    <t>MESA VIBRATORIA COM DIMENSOES DE 2,0 X 1,0 M, COM MOTOR ELETRICO DE 2 POLOS E POTENCIA DE 3 CV</t>
  </si>
  <si>
    <t>11.200,00</t>
  </si>
  <si>
    <t>MESTRE DE OBRAS</t>
  </si>
  <si>
    <t>30,25</t>
  </si>
  <si>
    <t>MESTRE DE OBRAS (MENSALISTA)</t>
  </si>
  <si>
    <t>5.362,11</t>
  </si>
  <si>
    <t>METACAULIM DE ALTA REATIVIDADE/CAULIM CALCINADO</t>
  </si>
  <si>
    <t>10,99</t>
  </si>
  <si>
    <t>MICRO-TRATOR CORTADOR DE GRAMA COM LARGURA DO CORTE DE 107 CM, COM  2 LAMINAS E DESCARTE LATERAL</t>
  </si>
  <si>
    <t>10.066,81</t>
  </si>
  <si>
    <t>MICROESFERAS DE VIDRO PARA SINALIZACAO HORIZONTAL VIARIA, TIPO I-B (PREMIX) - NBR 16184</t>
  </si>
  <si>
    <t>MICROESFERAS DE VIDRO PARA SINALIZACAO HORIZONTAL VIARIA, TIPO II-A (DROP-ON) - NBR 16184</t>
  </si>
  <si>
    <t>MICTORIO COLETIVO ACO INOX (AISI 304), E = 0,8 MM, DE *100 X 40 X 30* CM (C X A X P)</t>
  </si>
  <si>
    <t>475,28</t>
  </si>
  <si>
    <t>MICTORIO COLETIVO ACO INOX (AISI 304), E = 0,8 MM, DE *100 X 50 X 35* CM (C X A X P)</t>
  </si>
  <si>
    <t>566,98</t>
  </si>
  <si>
    <t>MICTORIO INDIVIDUAL ACO INOX (AISI 304), E = 0,8 MM, DE *50  X 45  X 35* (C X A X P)</t>
  </si>
  <si>
    <t>626,64</t>
  </si>
  <si>
    <t>MICTORIO SIFONADO LOUCA BRANCA SEM COMPLEMENTOS</t>
  </si>
  <si>
    <t>225,06</t>
  </si>
  <si>
    <t>MICTORIO SIFONADO LOUCA COR SEM COMPLEMENTOS</t>
  </si>
  <si>
    <t>242,38</t>
  </si>
  <si>
    <t>MINICARREGADEIRA SOBRE RODAS, POTENCIA LIQUIDA DE *47* HP, CAPACIDADE NOMINAL DE OPERACAO DE *646* KG</t>
  </si>
  <si>
    <t>144.877,50</t>
  </si>
  <si>
    <t>MINICARREGADEIRA SOBRE RODAS, POTENCIA LIQUIDA DE *72* HP, CAPACIDADE NOMINAL DE OPERACAO DE *1200* KG</t>
  </si>
  <si>
    <t>223.588,48</t>
  </si>
  <si>
    <t>MINIESCAVADEIRA SOBRE ESTEIRAS, POTENCIA LIQUIDA DE *30* HP, PESO OPERACIONAL DE *3.500* KG</t>
  </si>
  <si>
    <t>219.923,10</t>
  </si>
  <si>
    <t>MINIESCAVADEIRA SOBRE ESTEIRAS, POTENCIA LIQUIDA DE *42* HP, PESO OPERACIONAL DE *4.500* KG</t>
  </si>
  <si>
    <t>268.306,19</t>
  </si>
  <si>
    <t>MINIESCAVADEIRA SOBRE ESTEIRAS, POTENCIA LIQUIDA DE *42* HP, PESO OPERACIONAL DE *5.300* KG</t>
  </si>
  <si>
    <t>276.378,38</t>
  </si>
  <si>
    <t>MINUTERIA ELETRONICA COLETIVA COM POTENCIA MAXIMA RESISTIVA PARA LAMPADAS FLUORESCENTES DE *300* W ( 110 V ) / *600* W ( 110 V )</t>
  </si>
  <si>
    <t>60,51</t>
  </si>
  <si>
    <t>MISTURADOR BASE PARA CHUVEIRO/BANHEIRA, 1/2 " OU 3/4 ", SOLDAVEL OU ROSCAVEL</t>
  </si>
  <si>
    <t>77,32</t>
  </si>
  <si>
    <t>MISTURADOR CROMADO DE MESA BICA BAIXA PARA LAVATORIO (REF 1875)</t>
  </si>
  <si>
    <t>189,50</t>
  </si>
  <si>
    <t>MISTURADOR CROMADO DE PAREDE PARA LAVATORIO (REF 1178)</t>
  </si>
  <si>
    <t>306,81</t>
  </si>
  <si>
    <t>MISTURADOR DE ARGAMASSA, EIXO HORIZONTAL, CAPACIDADE DE MISTURA 160 KG, MOTOR ELETRICO TRIFASICO 220/380 V, POTENCIA 3 CV</t>
  </si>
  <si>
    <t>9.698,10</t>
  </si>
  <si>
    <t>MISTURADOR DE ARGAMASSA, EIXO HORIZONTAL, CAPACIDADE DE MISTURA 300 KG, MOTOR ELETRICO TRIFASICO 220/380 V, POTENCIA 5 CV</t>
  </si>
  <si>
    <t>10.257,37</t>
  </si>
  <si>
    <t>MISTURADOR DE ARGAMASSA, EIXO HORIZONTAL, CAPACIDADE DE MISTURA 600 KG, MOTOR ELETRICO TRIFASICO 220/380 V, POTENCIA 7,5 CV</t>
  </si>
  <si>
    <t>12.204,90</t>
  </si>
  <si>
    <t>MISTURADOR DE PAREDE CROMADO PARA COZINHA BICA MOVEL COM AREJADOR (REF 1258)</t>
  </si>
  <si>
    <t>235,05</t>
  </si>
  <si>
    <t>MISTURADOR DUPLO HORIZONTAL DE ALTA TURBULENCIA, CAPACIDADE / VOLUME 2 X 500 LITROS, MOTORES ELETRICOS MINIMO 5 CV CADA,  PARA NATA CIMENTO, ARGAMASSA E OUTROS</t>
  </si>
  <si>
    <t>48.544,37</t>
  </si>
  <si>
    <t>MISTURADOR MANUAL DE TINTAS PARA FURADEIRA, HASTE METALICA *60* CM, COM HELICE  (MEXEDOR DE TINTA)</t>
  </si>
  <si>
    <t>MISTURADOR MONOCOMANDO PARA CHUVEIRO, BASE BRUTA E ACABAMENTO CROMADO</t>
  </si>
  <si>
    <t>213,79</t>
  </si>
  <si>
    <t>MOLA AEREA FECHA PORTA, PARA PORTAS COM LARGURA ACIMA DE 110 CM</t>
  </si>
  <si>
    <t>193,88</t>
  </si>
  <si>
    <t>MOLA AEREA FECHA PORTA, PARA PORTAS COM LARGURA ATE 110 CM</t>
  </si>
  <si>
    <t>149,95</t>
  </si>
  <si>
    <t>MOLA AEREA FECHA PORTA, PARA PORTAS COM LARGURA ATE 95 CM</t>
  </si>
  <si>
    <t>127,63</t>
  </si>
  <si>
    <t>MOLA HIDRAULICA DE PISO P/ VIDRO TEMPERADO 10MM</t>
  </si>
  <si>
    <t>1.097,24</t>
  </si>
  <si>
    <t>MONTADOR DE ELETROELETRONICOS</t>
  </si>
  <si>
    <t>15,03</t>
  </si>
  <si>
    <t>MONTADOR DE ELETROELETRONICOS (MENSALISTA)</t>
  </si>
  <si>
    <t>2.664,91</t>
  </si>
  <si>
    <t>MONTADOR DE ESTRUTURAS METALICAS</t>
  </si>
  <si>
    <t>MONTADOR DE ESTRUTURAS METALICAS (MENSALISTA)</t>
  </si>
  <si>
    <t>1.806,93</t>
  </si>
  <si>
    <t>MONTADOR DE MAQUINAS</t>
  </si>
  <si>
    <t>16,74</t>
  </si>
  <si>
    <t>MONTADOR DE MAQUINAS (MENSALISTA)</t>
  </si>
  <si>
    <t>2.970,53</t>
  </si>
  <si>
    <t>MONTANTE EM BARRA CHATA ACO GALVANIZADO, *65 X 8* MM, ALTURA *1420* MM, PINTURA ELETROSTATICA, COR PRETA</t>
  </si>
  <si>
    <t>216,05</t>
  </si>
  <si>
    <t>MOTOBOMBA AUTOESCORVANTE MOTOR A GASOLINA, POTENCIA 6,0HP, BOCAIS 3" X 3", HM/Q = 5 MCA / 24 M3/H A 52,5 MCA / 5,0 M3/H</t>
  </si>
  <si>
    <t>1.867,54</t>
  </si>
  <si>
    <t>MOTOBOMBA AUTOESCORVANTE MOTOR ELETRICO TRIFASICO 7,4HP BOCA DIAMETRO DE SUCCAO X RECLAQUE: 2"X2", HM/ Q = 10 M / 73,5 M3/H A 28 M / 8,2 M3 /H</t>
  </si>
  <si>
    <t>4.989,72</t>
  </si>
  <si>
    <t>MOTOBOMBA AUTOESCORVANTE POTENCIA 5,42 HP, BOCAIS SUCCAO X RECALQUE 2" X 2", A GASOLINA, DIAMETRO DO ROTOR 122 MM HM/Q = 6 MCA / 33,0 M3/H A 28 MCA / 8,0 M3/H</t>
  </si>
  <si>
    <t>2.480,06</t>
  </si>
  <si>
    <t>MOTOBOMBA CENTRIFUGA, MOTOR A GASOLINA, POTENCIA 5,42 HP, BOCAIS 1 1/2" X 1", DIAMETRO ROTOR 143 MM HM/Q = 6 MCA / 16,8 M3/H A 38 MCA / 6,6 M3/H</t>
  </si>
  <si>
    <t>2.330,96</t>
  </si>
  <si>
    <t>MOTOBOMBA TRASH (PARA AGUA SUJA) AUTO ESCORVANTE, MOTOR GASOLINA DE 6,41 HP, DIAMETROS DE SUCCAO X RECALQUE: 3" X 3", HM/Q: 10/60 A 23/0</t>
  </si>
  <si>
    <t>2.874,35</t>
  </si>
  <si>
    <t>MOTONIVELADORA POTENCIA BASICA LIQUIDA (PRIMEIRA MARCHA) 125 HP , PESO BRUTO 13843 KG, LARGURA DA LAMINA DE 3,7 M</t>
  </si>
  <si>
    <t>547.000,00</t>
  </si>
  <si>
    <t>MOTONIVELADORA POTENCIA BASICA LIQUIDA (PRIMEIRA MARCHA) 171 HP, PESO BRUTO 14768 KG, LARGURA DA LAMINA DE 3,7 M</t>
  </si>
  <si>
    <t>679.715,71</t>
  </si>
  <si>
    <t>MOTONIVELADORA POTENCIA BASICA LIQUIDA (PRIMEIRA MARCHA) 186 HP, PESO BRUTO 15785 KG, LARGURA DA LAMINA DE 4,3 M</t>
  </si>
  <si>
    <t>715.488,47</t>
  </si>
  <si>
    <t>MOTOR A DIESEL PARA VIBRADOR DE IMERSAO, DE *4,7* CV</t>
  </si>
  <si>
    <t>2.807,73</t>
  </si>
  <si>
    <t>MOTOR A GASOLINA PARA VIBRADOR DE IMERSAO, 4 TEMPOS, DE 5,5 CV</t>
  </si>
  <si>
    <t>1.392,26</t>
  </si>
  <si>
    <t>MOTOR ELETRICO PARA VIBRADOR DE IMERSAO, DE 2 CV, MONOFASICO, 110/220 V</t>
  </si>
  <si>
    <t>1.146,96</t>
  </si>
  <si>
    <t>MOTOR ELETRICO PARA VIBRADOR DE IMERSAO, DE 2 CV, TRIFASICO, 220/380 V</t>
  </si>
  <si>
    <t>1.122,01</t>
  </si>
  <si>
    <t>MOTORISTA DE CAMINHAO</t>
  </si>
  <si>
    <t>MOTORISTA DE CAMINHAO (MENSALISTA)</t>
  </si>
  <si>
    <t>2.550,09</t>
  </si>
  <si>
    <t>MOTORISTA DE CAMINHAO-BASCULANTE</t>
  </si>
  <si>
    <t>11,15</t>
  </si>
  <si>
    <t>MOTORISTA DE CAMINHAO-BASCULANTE (MENSALISTA)</t>
  </si>
  <si>
    <t>2.405,37</t>
  </si>
  <si>
    <t>MOTORISTA DE CAMINHAO-CARRETA</t>
  </si>
  <si>
    <t>MOTORISTA DE CAMINHAO-CARRETA (MENSALISTA)</t>
  </si>
  <si>
    <t>3.405,47</t>
  </si>
  <si>
    <t>MOTORISTA DE CARRO DE PASSEIO</t>
  </si>
  <si>
    <t>10,96</t>
  </si>
  <si>
    <t>MOTORISTA DE CARRO DE PASSEIO (MENSALISTA)</t>
  </si>
  <si>
    <t>2.497,67</t>
  </si>
  <si>
    <t>MOTORISTA DE ONIBUS / MICRO-ONIBUS</t>
  </si>
  <si>
    <t>12,91</t>
  </si>
  <si>
    <t>MOTORISTA DE ONIBUS / MICRO-ONIBUS (MENSALISTA)</t>
  </si>
  <si>
    <t>2.940,52</t>
  </si>
  <si>
    <t>MOTORISTA OPERADOR DE CAMINHAO COM MUNCK</t>
  </si>
  <si>
    <t>13,85</t>
  </si>
  <si>
    <t>MOTORISTA OPERADOR DE CAMINHAO COM MUNCK (MENSALISTA)</t>
  </si>
  <si>
    <t>3.155,67</t>
  </si>
  <si>
    <t>MOTOSSERRA PORTATIL COM MOTOR A GASOLINA DE *60* CC</t>
  </si>
  <si>
    <t>2.031,24</t>
  </si>
  <si>
    <t>MOURAO CONCRETO CURVO, SECAO "T", H = 2,80 M + CURVA COM 0,45 M, COM FUROS PARA FIOS</t>
  </si>
  <si>
    <t>45,80</t>
  </si>
  <si>
    <t>MOURAO DE CONCRETO CURVO,10 X 10 CM, H= *2,60* M + CURVA DE 0,40 M</t>
  </si>
  <si>
    <t>40,05</t>
  </si>
  <si>
    <t>MOURAO DE CONCRETO RETO, *10 X 10* CM, H= 2,30 M</t>
  </si>
  <si>
    <t>38,57</t>
  </si>
  <si>
    <t>MOURAO DE CONCRETO RETO, TIPO ESTICADOR, *10 X 10* CM, H= 2,50 M</t>
  </si>
  <si>
    <t>36,82</t>
  </si>
  <si>
    <t>MOURAO DE CONCRETO RETO, 10 X 10 CM, H= 2,00 M</t>
  </si>
  <si>
    <t>31,01</t>
  </si>
  <si>
    <t>MOURAO DE CONCRETO RETO, 10 X 10 CM, H= 3,00 M</t>
  </si>
  <si>
    <t>46,13</t>
  </si>
  <si>
    <t>MUDA DE ARBUSTO FLORIFERO, CLUSIA/GARDENIA/MOREIA BRANCA/ AZALEIA OU EQUIVALENTE DA REGIAO, H= *50 A 70* CM</t>
  </si>
  <si>
    <t>86,20</t>
  </si>
  <si>
    <t>MUDA DE ARBUSTO FOLHAGEM, SANSAO-DO-CAMPO OU EQUIVALENTE DA REGIAO, H= *50 A 70* CM</t>
  </si>
  <si>
    <t>53,44</t>
  </si>
  <si>
    <t>MUDA DE ARBUSTO, BUXINHO, H= *50* M</t>
  </si>
  <si>
    <t>206,89</t>
  </si>
  <si>
    <t>MUDA DE ARBUSTO, PINGO DE OURO/ VIOLETEIRA, H = *10 A 20* CM</t>
  </si>
  <si>
    <t>MUDA DE ARVORE ORNAMENTAL, OITI/AROEIRA SALSA/ANGICO/IPE/JACARANDA OU EQUIVALENTE  DA REGIAO, H= *1* M</t>
  </si>
  <si>
    <t>63,79</t>
  </si>
  <si>
    <t>MUDA DE ARVORE ORNAMENTAL, OITI/AROEIRA SALSA/ANGICO/IPE/JACARANDA OU EQUIVALENTE  DA REGIAO, H= *2* M</t>
  </si>
  <si>
    <t>131,03</t>
  </si>
  <si>
    <t>MUDA DE PALMEIRA, ARECA, H= *1,50* CM</t>
  </si>
  <si>
    <t>129,31</t>
  </si>
  <si>
    <t>MUDA DE RASTEIRA/FORRACAO, AMENDOIM RASTEIRO/ONZE HORAS/AZULZINHA/IMPATIENS OU EQUIVALENTE DA REGIAO</t>
  </si>
  <si>
    <t>MUFLA TERMINAL PRIMARIA UNIPOLAR USO EXTERNO PARA CABO 25/70MM2 ISOL, 3,6/6KV EM EPR - BORRACHA DE SILICONE</t>
  </si>
  <si>
    <t>210,82</t>
  </si>
  <si>
    <t>MUFLA TERMINAL PRIMARIA UNIPOLAR USO INTERNO PARA CABO 25/70MM2 ISOL 6/10KV EM EPR- BORRACHA DE SILICONE</t>
  </si>
  <si>
    <t>257,57</t>
  </si>
  <si>
    <t>MUFLA TERMINAL PRIMARIA UNIPOLAR USO INTERNO PARA CABO 35/120MM2 ISOLACAO 15/25KV EM EPR - BORRACHA DE SILICONE</t>
  </si>
  <si>
    <t>272,02</t>
  </si>
  <si>
    <t>MUFLA TERMINAL PRIMARIA UNIPOLAR USO INTERNO PARA CABO 35/70MM2 ISOLACAO 8,7/15KV EM EPR - BORRACHA DE SILICONE</t>
  </si>
  <si>
    <t>261,82</t>
  </si>
  <si>
    <t>MULTIEXERCITADOR COM SEIS FUNCOES, EM TUBO DE ACO CARBONO, PINTURA NO PROCESSO ELETROSTATICO - EQUIPAMENTO DE GINASTICA PARA ACADEMIA AO AR LIVRE / ACADEMIA DA TERCEIRA IDADE - ATI</t>
  </si>
  <si>
    <t>3.654,84</t>
  </si>
  <si>
    <t>NIPEL PVC, ROSCAVEL, 1 1/2",  AGUA FRIA PREDIAL</t>
  </si>
  <si>
    <t>6,12</t>
  </si>
  <si>
    <t>NIPEL PVC, ROSCAVEL, 1 1/4",  AGUA FRIA PREDIAL</t>
  </si>
  <si>
    <t>NIPEL PVC, ROSCAVEL, 1/2",  AGUA FRIA PREDIAL</t>
  </si>
  <si>
    <t>0,67</t>
  </si>
  <si>
    <t>NIPEL PVC, ROSCAVEL, 1",  AGUA FRIA PREDIAL</t>
  </si>
  <si>
    <t>NIPEL PVC, ROSCAVEL, 2",  AGUA FRIA PREDIAL</t>
  </si>
  <si>
    <t>8,70</t>
  </si>
  <si>
    <t>NIPEL PVC, ROSCAVEL, 3/4",  AGUA FRIA PREDIAL</t>
  </si>
  <si>
    <t>0,97</t>
  </si>
  <si>
    <t>NIPLE DE FERRO GALVANIZADO, COM ROSCA BSP, DE 1 1/2"</t>
  </si>
  <si>
    <t>10,39</t>
  </si>
  <si>
    <t>NIPLE DE FERRO GALVANIZADO, COM ROSCA BSP, DE 1 1/4"</t>
  </si>
  <si>
    <t>NIPLE DE FERRO GALVANIZADO, COM ROSCA BSP, DE 1/2"</t>
  </si>
  <si>
    <t>NIPLE DE FERRO GALVANIZADO, COM ROSCA BSP, DE 1"</t>
  </si>
  <si>
    <t>NIPLE DE FERRO GALVANIZADO, COM ROSCA BSP, DE 2 1/2"</t>
  </si>
  <si>
    <t>24,73</t>
  </si>
  <si>
    <t>NIPLE DE FERRO GALVANIZADO, COM ROSCA BSP, DE 2"</t>
  </si>
  <si>
    <t>16,16</t>
  </si>
  <si>
    <t>NIPLE DE FERRO GALVANIZADO, COM ROSCA BSP, DE 3/4"</t>
  </si>
  <si>
    <t>NIPLE DE FERRO GALVANIZADO, COM ROSCA BSP, DE 3"</t>
  </si>
  <si>
    <t>40,23</t>
  </si>
  <si>
    <t>NIPLE DE FERRO GALVANIZADO, COM ROSCA BSP, DE 4"</t>
  </si>
  <si>
    <t>64,77</t>
  </si>
  <si>
    <t>NIPLE DE FERRO GALVANIZADO, COM ROSCA BSP, DE 5"</t>
  </si>
  <si>
    <t>142,98</t>
  </si>
  <si>
    <t>NIPLE DE FERRO GALVANIZADO, COM ROSCA BSP, DE 6"</t>
  </si>
  <si>
    <t>237,58</t>
  </si>
  <si>
    <t>NIPLE DE REDUCAO DE FERRO GALVANIZADO, COM ROSCA BSP, DE 1 1/2" X 1 1/4"</t>
  </si>
  <si>
    <t>13,72</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</si>
  <si>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</si>
  <si>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</si>
  <si>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</si>
  <si>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</si>
  <si>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</si>
  <si>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</si>
  <si>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</si>
  <si>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</si>
  <si>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</si>
  <si>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34,26</t>
  </si>
  <si>
    <t>NIPLE DE REDUCAO DE FERRO GALVANIZADO, COM ROSCA BSP, DE 2" X 1 1/2"</t>
  </si>
  <si>
    <t>20,70</t>
  </si>
  <si>
    <t>NIPLE DE REDUCAO DE FERRO GALVANIZADO, COM ROSCA BSP, DE 2" X 1 1/4"</t>
  </si>
  <si>
    <t>NIPLE DE REDUCAO DE FERRO GALVANIZADO, COM ROSCA BSP, DE 2" X 1"</t>
  </si>
  <si>
    <t>NIPLE DE REDUCAO DE FERRO GALVANIZADO, COM ROSCA BSP, DE 3/4" X 1/2"</t>
  </si>
  <si>
    <t>4,12</t>
  </si>
  <si>
    <t>NIPLE DE REDUCAO DE FERRO GALVANIZADO, COM ROSCA BSP, DE 3" X 2 1/2"</t>
  </si>
  <si>
    <t>62,56</t>
  </si>
  <si>
    <t>NIPLE DE REDUCAO DE FERRO GALVANIZADO, COM ROSCA BSP, DE 3" X 2"</t>
  </si>
  <si>
    <t>55,25</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</si>
  <si>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</si>
  <si>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</si>
  <si>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</si>
  <si>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</si>
  <si>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</si>
  <si>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78,70</t>
  </si>
  <si>
    <t>NIPLE SEXTAVADO EM ACO CARBONO, COM ROSCA BSP, PRESSAO 3.000 LBS, DN 2"</t>
  </si>
  <si>
    <t>NIPLE SEXTAVADO EM ACO CARBONO, COM ROSCA BSP, PRESSAO 3.000 LBS, DN 3/4"</t>
  </si>
  <si>
    <t>NIVELADOR</t>
  </si>
  <si>
    <t>7,38</t>
  </si>
  <si>
    <t>NIVELADOR (MENSALISTA)</t>
  </si>
  <si>
    <t>1.375,64</t>
  </si>
  <si>
    <t>NUMERO / ALGARISMO PARA PORTA, TAMANHO *40* MM, EM ZAMAC, (MODELO DE 0 A 9), FIXACAO POR PARAFUSOS</t>
  </si>
  <si>
    <t>2,58</t>
  </si>
  <si>
    <t>NUMERO / ALGARISMO PARA RESIDENCIA (FACHADA), TAMANHO *120* MM, EM ZAMAC, (MODELO DE 0 A 9), FIXACAO POR PARAFUSOS</t>
  </si>
  <si>
    <t>7,01</t>
  </si>
  <si>
    <t>OCULOS DE SEGURANCA CONTRA IMPACTOS COM LENTE INCOLOR, ARMACAO NYLON, COM PROTECAO UVA E UVB</t>
  </si>
  <si>
    <t>4,54</t>
  </si>
  <si>
    <t>OLEO COMBUSTIVEL BPF A GRANEL</t>
  </si>
  <si>
    <t>OLEO DE LINHACA</t>
  </si>
  <si>
    <t>OLEO DIESEL COMBUSTIVEL COMUM</t>
  </si>
  <si>
    <t>OLEO LUBRIFICANTE PARA MOTORES DE EQUIPAMENTOS PESADOS (CAMINHOES, TRATORES, RETROS E ETC)</t>
  </si>
  <si>
    <t>14,03</t>
  </si>
  <si>
    <t>OLHO MAGICO / VISOR PARA PORTA DE *25 A 46* MM DE ESPESSURA, ANGULO DE VISAO APROXIMADO DE 200 GRAUS, LATAO CROMADO, COM FECHO JANELA</t>
  </si>
  <si>
    <t>OPERADOR DE BATE-ESTACAS</t>
  </si>
  <si>
    <t>OPERADOR DE BATE-ESTACAS (MENSALISTA)</t>
  </si>
  <si>
    <t>2.205,42</t>
  </si>
  <si>
    <t>OPERADOR DE BETONEIRA (CAMINHAO)</t>
  </si>
  <si>
    <t>OPERADOR DE BETONEIRA (CAMINHAO) (MENSALISTA)</t>
  </si>
  <si>
    <t>1.891,40</t>
  </si>
  <si>
    <t>OPERADOR DE BETONEIRA ESTACIONARIA / MISTURADOR (MENSALISTA)</t>
  </si>
  <si>
    <t>1.825,27</t>
  </si>
  <si>
    <t>OPERADOR DE BETONEIRA ESTACIONARIA/MISTURADOR</t>
  </si>
  <si>
    <t>10,27</t>
  </si>
  <si>
    <t>OPERADOR DE COMPRESSOR DE AR OU COMPRESSORISTA</t>
  </si>
  <si>
    <t>11,21</t>
  </si>
  <si>
    <t>OPERADOR DE COMPRESSOR DE AR OU COMPRESSORISTA (MENSALISTA)</t>
  </si>
  <si>
    <t>1.989,29</t>
  </si>
  <si>
    <t>OPERADOR DE DEMARCADORA DE FAIXAS DE TRAFEGO</t>
  </si>
  <si>
    <t>OPERADOR DE DEMARCADORA DE FAIXAS DE TRAFEGO (MENSALISTA)</t>
  </si>
  <si>
    <t>2.327,87</t>
  </si>
  <si>
    <t>OPERADOR DE ESCAVADEIRA</t>
  </si>
  <si>
    <t>OPERADOR DE ESCAVADEIRA (MENSALISTA)</t>
  </si>
  <si>
    <t>OPERADOR DE GUINCHO</t>
  </si>
  <si>
    <t>OPERADOR DE GUINCHO OU GUINCHEIRO (MENSALISTA)</t>
  </si>
  <si>
    <t>1.834,29</t>
  </si>
  <si>
    <t>OPERADOR DE GUINDASTE</t>
  </si>
  <si>
    <t>10,40</t>
  </si>
  <si>
    <t>OPERADOR DE GUINDASTE (MENSALISTA)</t>
  </si>
  <si>
    <t>1.844,36</t>
  </si>
  <si>
    <t>OPERADOR DE JATO ABRASIVO OU JATISTA</t>
  </si>
  <si>
    <t>OPERADOR DE JATO ABRASIVO OU JATISTA (MENSALISTA)</t>
  </si>
  <si>
    <t>2.795,45</t>
  </si>
  <si>
    <t>OPERADOR DE MAQUINAS E TRATORES DIVERSOS (TERRAPLANAGEM)</t>
  </si>
  <si>
    <t>OPERADOR DE MAQUINAS E TRATORES DIVERSOS (TERRAPLANAGEM) (MENSALISTA)</t>
  </si>
  <si>
    <t>1.943,94</t>
  </si>
  <si>
    <t>OPERADOR DE MARTELETE OU MARTELETEIRO</t>
  </si>
  <si>
    <t>OPERADOR DE MARTELETE OU MARTELETEIRO (MENSALISTA)</t>
  </si>
  <si>
    <t>1.532,48</t>
  </si>
  <si>
    <t>OPERADOR DE MOTO SCRAPER</t>
  </si>
  <si>
    <t>OPERADOR DE MOTO SCRAPER (MENSALISTA)</t>
  </si>
  <si>
    <t>2.367,56</t>
  </si>
  <si>
    <t>OPERADOR DE MOTONIVELADORA</t>
  </si>
  <si>
    <t>OPERADOR DE MOTONIVELADORA (MENSALISTA)</t>
  </si>
  <si>
    <t>2.904,55</t>
  </si>
  <si>
    <t>OPERADOR DE PA CARREGADEIRA</t>
  </si>
  <si>
    <t>OPERADOR DE PA CARREGADEIRA (MENSALISTA)</t>
  </si>
  <si>
    <t>2.121,09</t>
  </si>
  <si>
    <t>OPERADOR DE PAVIMENTADORA</t>
  </si>
  <si>
    <t>13,78</t>
  </si>
  <si>
    <t>OPERADOR DE PAVIMENTADORA/MESA VIBROACABADORA (MENSALISTA)</t>
  </si>
  <si>
    <t>2.444,26</t>
  </si>
  <si>
    <t>OPERADOR DE ROLO COMPACTADOR</t>
  </si>
  <si>
    <t>OPERADOR DE ROLO COMPACTADOR (MENSALISTA)</t>
  </si>
  <si>
    <t>OPERADOR DE TRATOR - EXCLUSIVE AGROPECUARIA</t>
  </si>
  <si>
    <t>OPERADOR DE TRATOR - EXCLUSIVE AGROPECUARIA (MENSALISTA)</t>
  </si>
  <si>
    <t>OPERADOR DE USINA DE ASFALTO, DE SOLOS OU DE CONCRETO</t>
  </si>
  <si>
    <t>11,84</t>
  </si>
  <si>
    <t>OPERADOR DE USINA DE ASFALTO, DE SOLOS OU DE CONCRETO (MENSALISTA)</t>
  </si>
  <si>
    <t>2.099,04</t>
  </si>
  <si>
    <t>OXIGENIO, RECARGA PARA CILINDRO DE CONJUNTO OXICORTE GRANDE</t>
  </si>
  <si>
    <t>14,36</t>
  </si>
  <si>
    <t>PA CARREGADEIRA SOBRE RODAS, POTENCIA BRUTA *127* CV, CAPACIDADE DA CACAMBA DE 2,0 A 2,4 M3, PESO OPERACIONAL DE 10330 KG</t>
  </si>
  <si>
    <t>325.565,66</t>
  </si>
  <si>
    <t>PA CARREGADEIRA SOBRE RODAS, POTENCIA LIQUIDA 128 HP, CAPACIDADE DA CACAMBA DE 1,7 A 2,8 M3, PESO OPERACIONAL DE 11632 KG</t>
  </si>
  <si>
    <t>366.628,00</t>
  </si>
  <si>
    <t>PA CARREGADEIRA SOBRE RODAS, POTENCIA LIQUIDA 197 HP, CAPACIDADE DA CACAMBA DE 2,5 A 3,5 M3, PESO OPERACIONAL DE 18338 KG</t>
  </si>
  <si>
    <t>508.390,80</t>
  </si>
  <si>
    <t>PA CARREGADEIRA SOBRE RODAS, POTENCIA LIQUIDA 213 HP, CAPACIDADE DA CACAMBA DE 1,9 A 3,5 M3, PESO OPERACIONAL DE 19234 KG</t>
  </si>
  <si>
    <t>578.783,37</t>
  </si>
  <si>
    <t>PA CARREGADEIRA SOBRE RODAS, POTENCIA 152 HP, CAPACIDADE DA CACAMBA DE 1,53 A 2,30 M3, PESO OPERACIONAL DE 10216 KG</t>
  </si>
  <si>
    <t>337.786,58</t>
  </si>
  <si>
    <t>PA DE LIXO PLASTICA, CABO LONGO</t>
  </si>
  <si>
    <t>8,58</t>
  </si>
  <si>
    <t>PAINEL DE LA DE VIDRO SEM REVESTIMENTO PSI 20, E = 25 MM, DE 1200 X 600 MM</t>
  </si>
  <si>
    <t>13,69</t>
  </si>
  <si>
    <t>PAINEL DE LA DE VIDRO SEM REVESTIMENTO PSI 20, E = 50 MM, DE 1200 X 600 MM</t>
  </si>
  <si>
    <t>30,82</t>
  </si>
  <si>
    <t>PAINEL DE LA DE VIDRO SEM REVESTIMENTO PSI 40, E = 25 MM, DE 1200 X 600 MM</t>
  </si>
  <si>
    <t>23,93</t>
  </si>
  <si>
    <t>PAINEL DE LA DE VIDRO SEM REVESTIMENTO PSI 40, E = 50 MM, DE 1200 X 600 MM</t>
  </si>
  <si>
    <t>50,51</t>
  </si>
  <si>
    <t>PAINEL ESTRUTURAL PARA LAJE SECA REVESTIDO EM PLACA CIMENTICIA, DE 1,20 X 2,50 M, E = 23 MM</t>
  </si>
  <si>
    <t>63,34</t>
  </si>
  <si>
    <t>PAINEL ESTRUTURAL PARA LAJE SECA REVESTIDO EM PLACA CIMENTICIA, DE 1,20 X 2,50 M, E = 40 MM</t>
  </si>
  <si>
    <t>117,95</t>
  </si>
  <si>
    <t>PAINEL ESTRUTURAL PARA LAJE SECA REVESTIDO EM PLACA CIMENTICIA, DE 1,20 X 2,50 M, E = 55 MM</t>
  </si>
  <si>
    <t>155,51</t>
  </si>
  <si>
    <t>PAINEL TERMOISOLANTE PARA FECHAMENTOS VERTICAIS (INCLUI PARAFUSOS DE FIXACAO) REVESTIDO EM ACO GALVALUME, LARGURA UTIL DE 1100 MM, REVESTIMENTO COM ESPESSURA DE 0,50 MM, COM PRE-PINTURA NAS DUAS FACES, NUCLEO EM POLIURETANO (PUR) COM ESPESSURA 40/50 MM</t>
  </si>
  <si>
    <t>133,74</t>
  </si>
  <si>
    <t>PAINEL TERMOISOLANTE PARA FECHAMENTOS VERTICAIS (INCLUI PARAFUSOS DE FIXACAO) REVESTIDO EM ACO GALVALUME, LARGURA UTIL DE 1100 MM, REVESTIMENTO COM ESPESSURA DE 0,50 MM, COM PRE-PINTURA NAS DUAS FACES, NUCLEO EM POLIURETANO (PUR) COM ESPESSURA 70/80 MM</t>
  </si>
  <si>
    <t>158,55</t>
  </si>
  <si>
    <t>PAPEL KRAFT BETUMADO</t>
  </si>
  <si>
    <t>PAPELEIRA DE PAREDE EM METAL CROMADO SEM TAMPA</t>
  </si>
  <si>
    <t>28,62</t>
  </si>
  <si>
    <t>PAPELEIRA PLASTICA TIPO DISPENSER PARA PAPEL HIGIENICO ROLAO</t>
  </si>
  <si>
    <t>41,17</t>
  </si>
  <si>
    <t>PAR DE TABELAS DE BASQUETE EM COMPENSADO NAVAL DE *1,80 X 1,20* M, COM ARO DE METAL E REDE (SEM SUPORTE DE FIXACAO)</t>
  </si>
  <si>
    <t>1.247,98</t>
  </si>
  <si>
    <t>PARA-RAIOS DE BAIXA TENSAO, TENSAO DE OPERACAO *280* V , CORRENTE MAXIMA *20* KA</t>
  </si>
  <si>
    <t>87,30</t>
  </si>
  <si>
    <t>PARA-RAIOS DE DISTRIBUICAO, TENSAO NOMINAL 15 KV, CORRENTE NOMINAL DE DESCARGA 5 KA</t>
  </si>
  <si>
    <t>257,68</t>
  </si>
  <si>
    <t>PARA-RAIOS DE DISTRIBUICAO, TENSAO NOMINAL 30 KV, CORRENTE NOMINAL DE DESCARGA 10 KA</t>
  </si>
  <si>
    <t>428,06</t>
  </si>
  <si>
    <t>PARA-RAIOS TIPO FRANKLIN 350 MM, EM LATAO CROMADO, DUAS DESCIDAS, PARA PROTECAO DE EDIFICACOES CONTRA DESCARGAS ATMOSFERICAS</t>
  </si>
  <si>
    <t>99,26</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</si>
  <si>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</si>
  <si>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</si>
  <si>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</si>
  <si>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</si>
  <si>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</si>
  <si>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0,13</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</si>
  <si>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</si>
  <si>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</si>
  <si>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</si>
  <si>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7,03</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</si>
  <si>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</si>
  <si>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</si>
  <si>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</si>
  <si>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</si>
  <si>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1,40</t>
  </si>
  <si>
    <t>PARAFUSO DRY WALL, EM ACO FOSFATIZADO, CABECA TROMBETA E PONTA AGULHA (TA), COMPRIMENTO 25 MM</t>
  </si>
  <si>
    <t>0,07</t>
  </si>
  <si>
    <t>PARAFUSO DRY WALL, EM ACO FOSFATIZADO, CABECA TROMBETA E PONTA AGULHA (TA), COMPRIMENTO 35 MM</t>
  </si>
  <si>
    <t>0,12</t>
  </si>
  <si>
    <t>PARAFUSO DRY WALL, EM ACO FOSFATIZADO, CABECA TROMBETA E PONTA AGULHA (TA), COMPRIMENTO 45 MM</t>
  </si>
  <si>
    <t>0,16</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</si>
  <si>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</si>
  <si>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</si>
  <si>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</si>
  <si>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0,17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</si>
  <si>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</si>
  <si>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</si>
  <si>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</si>
  <si>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1,50</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</si>
  <si>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</si>
  <si>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</si>
  <si>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</si>
  <si>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3,67</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</si>
  <si>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</si>
  <si>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</si>
  <si>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</si>
  <si>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</si>
  <si>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13,09</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</si>
  <si>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</si>
  <si>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</si>
  <si>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</si>
  <si>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</si>
  <si>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4,37</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</si>
  <si>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</si>
  <si>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</si>
  <si>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</si>
  <si>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</si>
  <si>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</si>
  <si>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8,59</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</si>
  <si>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</si>
  <si>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</si>
  <si>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</si>
  <si>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</si>
  <si>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</si>
  <si>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0,02</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</si>
  <si>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</si>
  <si>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</si>
  <si>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</si>
  <si>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</si>
  <si>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</si>
  <si>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</si>
  <si>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</si>
  <si>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</si>
  <si>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1,13</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</si>
  <si>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</si>
  <si>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</si>
  <si>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</si>
  <si>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3,16</t>
  </si>
  <si>
    <t>PARAFUSO ZINCADO ROSCA SOBERBA, CABECA SEXTAVADA, 5/16 " X 250 MM, PARA FIXACAO DE TELHA EM MADEIRA</t>
  </si>
  <si>
    <t>2,37</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</si>
  <si>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</si>
  <si>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</si>
  <si>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</si>
  <si>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</si>
  <si>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</si>
  <si>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18,93</t>
  </si>
  <si>
    <t>PARAFUSO ZINCADO, SEXTAVADO, COM ROSCA INTEIRA, DIAMETRO 1/4", COMPRIMENTO 1/2"</t>
  </si>
  <si>
    <t>PARAFUSO ZINCADO, SEXTAVADO, COM ROSCA INTEIRA, DIAMETRO 3/8", COMPRIMENTO 2"</t>
  </si>
  <si>
    <t>0,75</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</si>
  <si>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</si>
  <si>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</si>
  <si>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</si>
  <si>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</si>
  <si>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</si>
  <si>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</si>
  <si>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32,60</t>
  </si>
  <si>
    <t>PARAFUSO, ASTM A307 - GRAU A, SEXTAVADO, ZINCADO, DIAMETRO 3/8" (9,52 MM), COMPRIMENTO 1 " (25,4 MM)</t>
  </si>
  <si>
    <t>78,46</t>
  </si>
  <si>
    <t>PARAFUSO, AUTO ATARRACHANTE, CABECA CHATA, FENDA SIMPLES, 1/4 (6,35 MM) X 25 MM</t>
  </si>
  <si>
    <t>32,46</t>
  </si>
  <si>
    <t>PARAFUSO, COMUM, ASTM A307, SEXTAVADO, DIAMETRO 1/2" (12,7 MM), COMPRIMENTO 1" (25,4 MM)</t>
  </si>
  <si>
    <t>128,51</t>
  </si>
  <si>
    <t>PARALELEPIPEDO GRANITICO OU BASALTICO, PARA PAVIMENTACAO, SEM FRETE,  *30 A 35* PECAS POR M2</t>
  </si>
  <si>
    <t>1.285,71</t>
  </si>
  <si>
    <t>PASTA DESENGRAXANTE PARA MAOS</t>
  </si>
  <si>
    <t>PASTA LUBRIFICANTE PARA TUBOS E CONEXOES COM JUNTA ELASTICA (USO EM PVC, ACO, POLIETILENO E OUTROS) ( DE *400* G)</t>
  </si>
  <si>
    <t>23,81</t>
  </si>
  <si>
    <t>PASTA LUBRIFICANTE PARA TUBOS E CONEXOES COM JUNTA ELASTICA (USO EM PVC, ACO, POLIETILENO E OUTROS) (POTE DE 3.500* G)</t>
  </si>
  <si>
    <t>148,53</t>
  </si>
  <si>
    <t>PASTA PARA SOLDA DE TUBOS E CONEXOES DE COBRE (EMBALAGEM COM 250 G)</t>
  </si>
  <si>
    <t>30,80</t>
  </si>
  <si>
    <t>PASTA VEDA JUNTAS/ROSCA, LATA DE *500* G, PARA INSTALACOES DE GAS E OUTROS</t>
  </si>
  <si>
    <t>90,02</t>
  </si>
  <si>
    <t>PASTILHA CERAMICA/PORCELANA, REVEST INT/EXT E  PISCINA, CORES BRANCA OU FRIAS, *2,5 X 2,5* CM</t>
  </si>
  <si>
    <t>150,18</t>
  </si>
  <si>
    <t>PASTILHA CERAMICA/PORCELANA, REVEST INT/EXT E  PISCINA, CORES FRIAS *5 X 5* CM</t>
  </si>
  <si>
    <t>134,20</t>
  </si>
  <si>
    <t>PASTILHA CERAMICA/PORCELANA, REVEST INT/EXT E  PISCINA, CORES QUENTES *5 X 5* CM</t>
  </si>
  <si>
    <t>156,57</t>
  </si>
  <si>
    <t>PASTILHA CERAMICA/PORCELANA, REVEST INT/EXT E  PISCINA, CORES QUENTES, *2,5 X 2,5* CM</t>
  </si>
  <si>
    <t>243,53</t>
  </si>
  <si>
    <t>PASTILHA DE VIDRO CRISTAL, NACIONAL, REVEST INT/EXT E PISCINA, TODAS AS CORES, E MAIOR OU IGUAL A 5 MM  *2,0 X 2,0* CM</t>
  </si>
  <si>
    <t>450,94</t>
  </si>
  <si>
    <t>PASTILHA DE VIDRO PIGMENTADA *2,0 X 2,0* CM, NACIONAL, PARA REVESTIMENTO INTERNO/EXTERNO E PISCINA, BRANCA OU CORES FRIAS, ESPESSURA MAIOR OU IGUAL A 5 MM</t>
  </si>
  <si>
    <t>285,61</t>
  </si>
  <si>
    <t>PASTILHA DE VIDRO PIGMENTADA, NACIONAL, REVEST INT/EXT E PISCINA, CORES QUENTES, ESPESSURA MAIOR OU IGUAL A 5 MM  *2,0 X 2,0* CM</t>
  </si>
  <si>
    <t>502,95</t>
  </si>
  <si>
    <t>PASTILHEIRO</t>
  </si>
  <si>
    <t>17,34</t>
  </si>
  <si>
    <t>PASTILHEIRO (MENSALISTA)</t>
  </si>
  <si>
    <t>3.075,92</t>
  </si>
  <si>
    <t>PATCH CORD, CATEGORIA 5 E, EXTENSAO DE 1,50 M</t>
  </si>
  <si>
    <t>8,83</t>
  </si>
  <si>
    <t>PATCH CORD, CATEGORIA 5 E, EXTENSAO DE 2,50 M</t>
  </si>
  <si>
    <t>PATCH CORD, CATEGORIA 6, EXTENSAO DE 1,50 M</t>
  </si>
  <si>
    <t>PATCH CORD, CATEGORIA 6, EXTENSAO DE 2,50 M</t>
  </si>
  <si>
    <t>17,85</t>
  </si>
  <si>
    <t>PATCH PANEL, 24 PORTAS, CATEGORIA 5E, COM RACKS DE 19" E 1 U DE ALTURA</t>
  </si>
  <si>
    <t>169,00</t>
  </si>
  <si>
    <t>PATCH PANEL, 24 PORTAS, CATEGORIA 6, COM RACKS DE 19" E 1 U DE ALTURA</t>
  </si>
  <si>
    <t>294,56</t>
  </si>
  <si>
    <t>PATCH PANEL, 48 PORTAS, CATEGORIA 5E, COM RACKS DE 19" E 2 U DE ALTURA</t>
  </si>
  <si>
    <t>247,26</t>
  </si>
  <si>
    <t>PATCH PANEL, 48 PORTAS, CATEGORIA 6, COM RACKS DE 19" E 2 U DE ALTURA</t>
  </si>
  <si>
    <t>397,22</t>
  </si>
  <si>
    <t>PECA DE MADEIRA APARELHADA *7,5 X 7,5* CM (3 X 3 ") MACARANDUBA, ANGELIM OU EQUIVALENTE DA REGIAO</t>
  </si>
  <si>
    <t>9,14</t>
  </si>
  <si>
    <t>PECA DE MADEIRA NAO APARELHADA *7,5 X 7,5* CM (3 X 3 ") MACARANDUBA, ANGELIM OU EQUIVALENTE DA REGIAO</t>
  </si>
  <si>
    <t>6,65</t>
  </si>
  <si>
    <t>PEDRA ARDOSIA, CINZA, *40 X 40* CM, E= *1 CM</t>
  </si>
  <si>
    <t>51,54</t>
  </si>
  <si>
    <t>PEDRA ARDOSIA, CINZA, 20  X  40 CM,  E=  *1 CM</t>
  </si>
  <si>
    <t>46,51</t>
  </si>
  <si>
    <t>PEDRA ARDOSIA, CINZA, 30  X  30,  E= *1 CM</t>
  </si>
  <si>
    <t>PEDRA BRITADA GRADUADA, CLASSIFICADA (POSTO PEDREIRA/FORNECEDOR, SEM FRETE)</t>
  </si>
  <si>
    <t>93,42</t>
  </si>
  <si>
    <t>PEDRA BRITADA N. 0, OU PEDRISCO (4,8 A 9,5 MM) POSTO PEDREIRA/FORNECEDOR, SEM FRETE</t>
  </si>
  <si>
    <t>102,15</t>
  </si>
  <si>
    <t>PEDRA BRITADA N. 1 (9,5 a 19 MM) POSTO PEDREIRA/FORNECEDOR, SEM FRETE</t>
  </si>
  <si>
    <t>80,00</t>
  </si>
  <si>
    <t>PEDRA BRITADA N. 2 (19 A 38 MM) POSTO PEDREIRA/FORNECEDOR, SEM FRETE</t>
  </si>
  <si>
    <t>PEDRA BRITADA N. 3 (38 A 50 MM) POSTO PEDREIRA/FORNECEDOR, SEM FRETE</t>
  </si>
  <si>
    <t>PEDRA BRITADA N. 4 (50 A 76 MM) POSTO PEDREIRA/FORNECEDOR, SEM FRETE</t>
  </si>
  <si>
    <t>87,28</t>
  </si>
  <si>
    <t>PEDRA BRITADA N. 5 (76 A 100 MM) POSTO PEDREIRA/FORNECEDOR, SEM FRETE</t>
  </si>
  <si>
    <t>89,70</t>
  </si>
  <si>
    <t>PEDRA BRITADA OU BICA CORRIDA, NAO CLASSIFICADA (POSTO PEDREIRA/FORNECEDOR, SEM FRETE)</t>
  </si>
  <si>
    <t>86,55</t>
  </si>
  <si>
    <t>PEDRA DE MAO OU PEDRA RACHAO PARA ARRIMO/FUNDACAO (POSTO PEDREIRA/FORNECEDOR, SEM FRETE)</t>
  </si>
  <si>
    <t>83,64</t>
  </si>
  <si>
    <t>PEDRA GRANITICA OU BASALTICA IRREGULAR, FAIXA GRANULOMETRICA 100 A 150 MM PARA PAVIMENTACAO OU CALCAMENTO POLIEDRICO, POSTO PEDREIRA / FORNECEDOR (SEM FRETE)</t>
  </si>
  <si>
    <t>76,46</t>
  </si>
  <si>
    <t>PEDRA GRANITICA OU BASALTO, CACO, RETALHO, CAVACO, TIPO MIRACEMA, MADEIRA, PADUANA, RACHINHA, SANTA ISABEL OU OUTRAS SIMILARES, E=  *1,0 A *2,0 CM</t>
  </si>
  <si>
    <t>161,97</t>
  </si>
  <si>
    <t>PEDRA GRANITICA, SERRADA, TIPO MIRACEMA, MADEIRA, PADUANA, RACHINHA, SANTA ISABEL OU OUTRAS SIMILARES, *11,5 X  *23 CM, E=  *1,0 A *2,0 CM</t>
  </si>
  <si>
    <t>96,35</t>
  </si>
  <si>
    <t>PEDRA PORTUGUESA  OU PETIT PAVE, BRANCA OU PRETA</t>
  </si>
  <si>
    <t>186,88</t>
  </si>
  <si>
    <t>PEDRA QUARTZITO OU CALCARIO LAMINADO, CACO, TIPO CARIRI, ITACOLOMI, LAGOA SANTA, LUMINARIA, PIRENOPOLIS, SAO TOME OU OUTRAS SIMILARES DA REGIAO, E=  *1,5 A *2,5 CM</t>
  </si>
  <si>
    <t>91,36</t>
  </si>
  <si>
    <t>PEDRA QUARTZITO OU CALCARIO LAMINADO, SERRADA, TIPO CARIRI, ITACOLOMI, LAGOA SANTA, LUMINARIA, PIRENOPOLIS, SAO TOME OU OUTRAS SIMILARES DA REGIAO, *20 X *40 CM, E=  *1,5 A *2,5 CM</t>
  </si>
  <si>
    <t>293,00</t>
  </si>
  <si>
    <t>PEDREGULHO OU PICARRA DE JAZIDA, AO NATURAL, PARA BASE DE PAVIMENTACAO (RETIRADO NA JAZIDA, SEM TRANSPORTE)</t>
  </si>
  <si>
    <t>77,58</t>
  </si>
  <si>
    <t>PEDREIRO</t>
  </si>
  <si>
    <t>PEDREIRO (MENSALISTA)</t>
  </si>
  <si>
    <t>PEITORIL EM MARMORE, POLIDO, BRANCO COMUM, L= *15* CM, E=  *2,0* CM, COM PINGADEIRA</t>
  </si>
  <si>
    <t>61,40</t>
  </si>
  <si>
    <t>PEITORIL EM MARMORE, POLIDO, BRANCO COMUM, L= *15* CM, E=  *3* CM, CORTE RETO</t>
  </si>
  <si>
    <t>PEITORIL PRE-MOLDADO EM GRANILITE, MARMORITE OU GRANITINA, L = *15* CM</t>
  </si>
  <si>
    <t>70,43</t>
  </si>
  <si>
    <t>PEITORIL/ SOLEIRA EM MARMORE, POLIDO, BRANCO COMUM, L= *25* CM, E=  *3* CM, CORTE RETO</t>
  </si>
  <si>
    <t>91,38</t>
  </si>
  <si>
    <t>PELICULA REFLETIVA, GT 7 ANOS PARA SINALIZACAO VERTICAL</t>
  </si>
  <si>
    <t>27,90</t>
  </si>
  <si>
    <t>PENDURAL OU PRESILHA REGULADORA, EM ACO GALVANIZADO, COM CORPO, MOLA E REBITE, PARA PERFIL TIPO CANALETA DE ESTRUTURA EM FORROS DRYWALL</t>
  </si>
  <si>
    <t>PENDURAL OU REGULADOR, COM MOLA, EM ACO GALVANIZADO, PARA PERFIL TIPO T CLICADO DE FORROS REMOVIVEL</t>
  </si>
  <si>
    <t>1,39</t>
  </si>
  <si>
    <t>PENEIRA ROTATIVA COM MOTOR ELETRICO TRIFASICO DE 2 CV, CILINDRO DE 1 M X 0,60 M, COM FUROS DE 3,17 MM</t>
  </si>
  <si>
    <t>11.356,34</t>
  </si>
  <si>
    <t>PERFIL "H" DE ACO LAMINADO, "HP" 250 X 62,0</t>
  </si>
  <si>
    <t>PERFIL "H" DE ACO LAMINADO, "HP" 310 X 79,0</t>
  </si>
  <si>
    <t>PERFIL "H" DE ACO LAMINADO, "W" 200 X 35,9</t>
  </si>
  <si>
    <t>PERFIL "I" DE ACO LAMINADO, "I" 102 X 12,7</t>
  </si>
  <si>
    <t>78,94</t>
  </si>
  <si>
    <t>PERFIL "I" DE ACO LAMINADO, "I" 203  X  34,3</t>
  </si>
  <si>
    <t>215,56</t>
  </si>
  <si>
    <t>PERFIL "I" DE ACO LAMINADO, "W" 250 X 32,7</t>
  </si>
  <si>
    <t>PERFIL "I" DE ACO LAMINADO, "W" 250 X 44,8</t>
  </si>
  <si>
    <t>272,10</t>
  </si>
  <si>
    <t>PERFIL "I" DE ACO LAMINADO, "W" 410 X 67</t>
  </si>
  <si>
    <t>PERFIL "I" DE ACO LAMINADO, ABAS INCLINADAS, "I" 102 X 12,7</t>
  </si>
  <si>
    <t>5,72</t>
  </si>
  <si>
    <t>PERFIL "I" DE ACO LAMINADO, ABAS INCLINADAS, "I" 152 X 22</t>
  </si>
  <si>
    <t>PERFIL "I" DE ACO LAMINADO, ABAS INCLINADAS, "I" 203 X 34,3</t>
  </si>
  <si>
    <t>5,75</t>
  </si>
  <si>
    <t>PERFIL "I" DE ACO LAMINADO, ABAS PARALELAS, "W", QUALQUER BITOLA</t>
  </si>
  <si>
    <t>PERFIL "I" DE ACO LAMINADO, W 250 X 38,50</t>
  </si>
  <si>
    <t>PERFIL "U" CHAPA ACO DOBRADA,  E = 3,04 MM , H = 20 CM, ABAS = 5 CM (4,47 KG/M)</t>
  </si>
  <si>
    <t>26,60</t>
  </si>
  <si>
    <t>PERFIL "U" DE ACO LAMINADO, "U" 102 X 9,3</t>
  </si>
  <si>
    <t>56,74</t>
  </si>
  <si>
    <t>PERFIL "U" DE ACO LAMINADO, "U" 152 X 15,6</t>
  </si>
  <si>
    <t>PERFIL "U" EM CHAPA ACO DOBRADA, E = 3,04 MM, H = 20 CM, ABAS = 5 CM (4,47 KG/M)</t>
  </si>
  <si>
    <t>PERFIL "U" ENRIJECIDO DE  ACO GALVANIZADO, DOBRADO, 200 X 75 X 25 MM, E = 3,75 MM</t>
  </si>
  <si>
    <t>PERFIL "U" ENRIJECIDO DE ACO GALVANIZADO, DOBRADO, 150 X 60 X 20 MM, E = 3,00 MM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</si>
  <si>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</si>
  <si>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</si>
  <si>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</si>
  <si>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</si>
  <si>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</si>
  <si>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</si>
  <si>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11,14</t>
  </si>
  <si>
    <t>PERFIL DE ALUMINIO ANODIZADO</t>
  </si>
  <si>
    <t>PERFIL DE BORRACHA EPDM MACICO *12 X 15* MM PARA ESQUADRIAS</t>
  </si>
  <si>
    <t>PERFIL ELASTOMERICO PRE-FORMADO EM EPMD, PARA JUNTA DE DILATACAO DE PISOS COM POUCA SOLICITACAO, 15 MM DE LARGURA, MOVIMENTACAO DE *11 A 19* MM</t>
  </si>
  <si>
    <t>134,69</t>
  </si>
  <si>
    <t>PERFIL ELASTOMERICO PRE-FORMADO EM EPMD, PARA JUNTA DE DILATACAO DE USO GERAL EM MEDIAS SOLICITACOES, 8 MM DE LARGURA, MOVIMENTACAO DE *5 A 11* MM</t>
  </si>
  <si>
    <t>60,88</t>
  </si>
  <si>
    <t>PERFIL GUIA, FORMATO U, EM ACO ZINCADO, PARA ESTRUTURA PAREDE DRYWALL, E = 0,5 MM, 48  X 3000 MM (L X C)</t>
  </si>
  <si>
    <t>PERFIL GUIA, FORMATO U, EM ACO ZINCADO, PARA ESTRUTURA PAREDE DRYWALL, E = 0,5 MM, 70 X 3000 MM (L X C)</t>
  </si>
  <si>
    <t>5,12</t>
  </si>
  <si>
    <t>PERFIL GUIA, FORMATO U, EM ACO ZINCADO, PARA ESTRUTURA PAREDE DRYWALL, E = 0,5 MM, 90 X 3000 MM (L X C)</t>
  </si>
  <si>
    <t>PERFIL LONGARINA (PRINCIPAL), T CLICADO, EM ACO, BRANCO, PARA FORRO REMOVIVEL, 24 X 3750 MM (L X C)</t>
  </si>
  <si>
    <t>3,41</t>
  </si>
  <si>
    <t>PERFIL MONTANTE, FORMATO C, EM ACO ZINCADO, PARA ESTRUTURA PAREDE DRYWALL, E = 0,5 MM, 48 X 3000 MM (L X C)</t>
  </si>
  <si>
    <t>PERFIL MONTANTE, FORMATO C, EM ACO ZINCADO, PARA ESTRUTURA PAREDE DRYWALL, E = 0,5 MM, 70 X 3000 MM (L X C)</t>
  </si>
  <si>
    <t>5,81</t>
  </si>
  <si>
    <t>PERFIL MONTANTE, FORMATO C, EM ACO ZINCADO, PARA ESTRUTURA PAREDE DRYWALL, E = 0,5 MM, 90 X 3000 MM (L X C)</t>
  </si>
  <si>
    <t>PERFIL RODAPE DE IMPERMEABILIZACAO, FORMATO L, EM ACO ZINCADO, PARA ESTRUTURA DRYWALL, E = 0,5 MM, 220 X 3000 MM (H X C)</t>
  </si>
  <si>
    <t>15,16</t>
  </si>
  <si>
    <t>PERFIL TABICA ABERTA, PERFURADA, FORMATO Z, EM ACO GALVANIZADO NATURAL, LARGURA APROXIMADA 40 MM, PARA ESTRUTURA FORRO DRYWALL</t>
  </si>
  <si>
    <t>PERFIL TABICA FECHADA, LISA, FORMATO Z, EM ACO GALVANIZADO NATURAL, LARGURA TOTAL NA HORIZONTAL *40* MM, PARA ESTRUTURA FORRO DRYWALL</t>
  </si>
  <si>
    <t>3,65</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</si>
  <si>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</si>
  <si>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</si>
  <si>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</si>
  <si>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</si>
  <si>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8,92</t>
  </si>
  <si>
    <t>PERFIL UDC ("U" DOBRADO DE CHAPA) SIMPLES DE ACO LAMINADO, GALVANIZADO, ASTM A36, 127 X 50 MM, E= 3 MM</t>
  </si>
  <si>
    <t>PERFILADO PERFURADO DUPLO 38 X 76 MM, CHAPA 22</t>
  </si>
  <si>
    <t>PERFILADO PERFURADO SIMPLES 38 X 38 MM, CHAPA 22</t>
  </si>
  <si>
    <t>6,23</t>
  </si>
  <si>
    <t>PERFILADO PERFURADO 19 X 38 MM, CHAPA 22</t>
  </si>
  <si>
    <t>PERFURATRIZ COM TORRE METALICA PARA EXECUCAO DE ESTACA HELICE CONTINUA, PROFUNDIDADE MAXIMA DE 30 M, DIAMETRO MAXIMO DE 800 MM, POTENCIA INSTALADA DE 268 HP, MESA ROTATIVA COM TORQUE MAXIMO DE 170 KNM</t>
  </si>
  <si>
    <t>2.030.106,47</t>
  </si>
  <si>
    <t>PERFURATRIZ COM TORRE METALICA PARA EXECUCAO DE ESTACA HELICE CONTINUA, PROFUNDIDADE MAXIMA DE 32 M, DIAMETRO MAXIMO DE 1000 MM, POTENCIA INSTALADA DE 350 HP, MESA ROTATIVA COM TORQUE MAXIMO DE 263 KNM</t>
  </si>
  <si>
    <t>3.156.733,92</t>
  </si>
  <si>
    <t>PERFURATRIZ HIDRAULICA COM TRADO CURTO ACOPLADO, PROFUNDIDADE MAXIMA DE 20 M, DIAMETRO MAXIMO DE 1500 MM, POTENCIA INSTALADA DE 137 HP, MESA ROTATIVA COM TORQUE MAXIMO DE 30 KNM (INCLUI MONTAGEM, NAO INCLUI CAMINHAO)</t>
  </si>
  <si>
    <t>772.855,57</t>
  </si>
  <si>
    <t>PERFURATRIZ MANUAL, TORQUE MAXIMO 55 KGF.M, POTENCIA 5 CV, COM DIAMETRO MAXIMO 8 1/2" (INCLUI SUPORTE/CHASSI TIPO MESA)</t>
  </si>
  <si>
    <t>52.592,21</t>
  </si>
  <si>
    <t>PERFURATRIZ MANUAL, TORQUE MAXIMO 83 N.M, POTENCIA 5 CV, COM DIAMETRO MAXIMO 4" (NAO INCLUI SUPORTE / CHASSI)</t>
  </si>
  <si>
    <t>7.579,07</t>
  </si>
  <si>
    <t>PERFURATRIZ MANUAL, TORQUE MAXIMO 83 N.M, POTENCIA 5 CV, COM DIAMETRO MAXIMO 4", PARA SOLO GRAMPEADO (INCLUI SUPORTE OU CHASSI TIPO MESA)</t>
  </si>
  <si>
    <t>23.725,81</t>
  </si>
  <si>
    <t>PERFURATRIZ PNEUMATICA MANUAL DE PESO MEDIO, 18KG, COMPRIMENTO DE CURSO DE 6 M, DIAMETRO DO PISTAO DE 5,5 CM</t>
  </si>
  <si>
    <t>12.975,98</t>
  </si>
  <si>
    <t>PERFURATRIZ ROTATIVA SOBRE ESTEIRA, TORQUE MAXIMO 2500 KGM, POTENCIA 110 HP, MOTOR DIESEL  (COLETADO CAIXA)</t>
  </si>
  <si>
    <t>661.931,74</t>
  </si>
  <si>
    <t>PERFURATRIZ SOBRE ESTEIRA, TORQUE MAXIMO DE 600 KGF, POTENCIA ENTRE 50 E 60 HP, DIAMETRO MAXIMO DE 10"</t>
  </si>
  <si>
    <t>423.982,02</t>
  </si>
  <si>
    <t>PERFURATRIZ SOBRE ESTEIRA, TORQUE MAXIMO 600 KGF, PESO MEDIO 1000 KG, POTENCIA 20 HP, DIAMETRO MAXIMO 10"</t>
  </si>
  <si>
    <t>442.366,63</t>
  </si>
  <si>
    <t>PICAPE CABINE SIMPLES COM MOTOR 1.6 FLEX, CAMBIO MANUAL, POTENCIA 101/104 CV, 2 PORTAS</t>
  </si>
  <si>
    <t>49.417,59</t>
  </si>
  <si>
    <t>PIGMENTO EM PO PARA ARGAMASSAS, CIMENTOS E OUTROS</t>
  </si>
  <si>
    <t>PILAR DE MADEIRA NAO APARELHADA *10 X 10* CM, MACARANDUBA, ANGELIM OU EQUIVALENTE DA REGIAO</t>
  </si>
  <si>
    <t>20,46</t>
  </si>
  <si>
    <t>PILAR DE MADEIRA NAO APARELHADA *15 X 15* CM, MACARANDUBA, ANGELIM OU EQUIVALENTE DA REGIAO</t>
  </si>
  <si>
    <t>43,71</t>
  </si>
  <si>
    <t>PILAR DE MADEIRA NAO APARELHADA *20 X 20* CM, MACARANDUBA, ANGELIM OU EQUIVALENTE DA REGIAO</t>
  </si>
  <si>
    <t>71,47</t>
  </si>
  <si>
    <t>PINCEL CHATO (TRINCHA) CERDAS GRIS 1.1/2 " (38 MM)</t>
  </si>
  <si>
    <t>PINGADEIRA PLASTICA PARA TELHA DE FIBROCIMENTO CANALETE 49/KALHETA OU CANALETE 90/KALHETAO</t>
  </si>
  <si>
    <t>PINO DE ACO COM ARRUELA CONICA, DIAMETRO ARRUELA = *23* MM E COMP HASTE = *27* MM (ACAO INDIRETA)</t>
  </si>
  <si>
    <t>32,42</t>
  </si>
  <si>
    <t>PINO DE ACO COM FURO, HASTE = 27 MM (ACAO DIRETA)</t>
  </si>
  <si>
    <t>27,87</t>
  </si>
  <si>
    <t>PINO DE ACO COM ROSCA 1/4 ", COMPRIMENTO DA HASTE = 30 MM E ROSCA = 20 MM (ACAO DIRETA)</t>
  </si>
  <si>
    <t>36,97</t>
  </si>
  <si>
    <t>PINO DE ACO LISO 1/4 ", HASTE = *36,5* MM (ACAO DIRETA)</t>
  </si>
  <si>
    <t>PINO DE ACO LISO 1/4 ", HASTE = *53* MM (ACAO DIRETA)</t>
  </si>
  <si>
    <t>23,89</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</si>
  <si>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</si>
  <si>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</si>
  <si>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</si>
  <si>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26,24</t>
  </si>
  <si>
    <t>PINTOR</t>
  </si>
  <si>
    <t>PINTOR (MENSALISTA)</t>
  </si>
  <si>
    <t>PINTOR DE LETREIROS</t>
  </si>
  <si>
    <t>17,15</t>
  </si>
  <si>
    <t>PINTOR DE LETREIROS (MENSALISTA)</t>
  </si>
  <si>
    <t>3.040,29</t>
  </si>
  <si>
    <t>PINTOR PARA TINTA EPOXI</t>
  </si>
  <si>
    <t>15,99</t>
  </si>
  <si>
    <t>PINTOR PARA TINTA EPOXI (MENSALISTA)</t>
  </si>
  <si>
    <t>2.836,77</t>
  </si>
  <si>
    <t>PISO DE BORRACHA CANELADO EM PLACAS 50 X 50 CM, E = *3,5* MM, PARA COLA</t>
  </si>
  <si>
    <t>50,56</t>
  </si>
  <si>
    <t>PISO DE BORRACHA ESPORTIVO EM PLACAS 50 X 50 CM, E = 15 MM, PARA ARGAMASSA, PRETO</t>
  </si>
  <si>
    <t>230,29</t>
  </si>
  <si>
    <t>PISO DE BORRACHA FRISADO OU PASTILHADO, PRETO, EM PLACAS 50 X 50 CM, E = 7 MM, PARA ARGAMASSA</t>
  </si>
  <si>
    <t>139,88</t>
  </si>
  <si>
    <t>PISO DE BORRACHA PASTILHADO EM PLACAS 50 X 50 CM, E = *3,5* MM, PARA COLA, PRETO</t>
  </si>
  <si>
    <t>38,46</t>
  </si>
  <si>
    <t>PISO DE BORRACHA PASTILHADO EM PLACAS 50 X 50 CM, E = 15 MM, PARA ARGAMASSA, PRETO</t>
  </si>
  <si>
    <t>224,18</t>
  </si>
  <si>
    <t>PISO ELEVADO COM 2 PLACAS DE ACO COM ENCHIMENTO DE CONCRETO CELULAR, INCLUSO BASE/HASTE/CRUZETAS, 60 X 60 CM, H = *28* CM, RESISTENCIA CARGA CONCENTRADA 496 KG (COM COLOCACAO)</t>
  </si>
  <si>
    <t>202,61</t>
  </si>
  <si>
    <t>PISO EM CERAMICA ESMALTADA EXTRA, PEI MAIOR OU IGUAL A 4, FORMATO MAIOR QUE 2025 CM2</t>
  </si>
  <si>
    <t>32,41</t>
  </si>
  <si>
    <t>PISO EM CERAMICA ESMALTADA EXTRA, PEI MAIOR OU IGUAL A 4, FORMATO MENOR OU IGUAL A 2025 CM2</t>
  </si>
  <si>
    <t>15,90</t>
  </si>
  <si>
    <t>PISO EM CERAMICA ESMALTADA, COMERCIAL (PADRAO POPULAR), PEI MAIOR OU IGUAL A 3, FORMATO MENOR OU IGUAL A  2025 CM2</t>
  </si>
  <si>
    <t>13,19</t>
  </si>
  <si>
    <t>PISO EM GRANILITE, MARMORITE OU GRANITINA, AGREGADO COR PRETO, CINZA, PALHA OU BRANCO, E=  *8* MM (INCLUSO EXECUCAO)</t>
  </si>
  <si>
    <t>81,00</t>
  </si>
  <si>
    <t>PISO EM GRANITO, POLIDO, TIPO AMENDOA/ AMARELO CAPRI/ AMARELO DOURADO CARIOCA OU OUTROS EQUIVALENTES DA REGIAO, FORMATO MENOR OU IGUAL A 3025 CM2, E=  *2* CM</t>
  </si>
  <si>
    <t>295,00</t>
  </si>
  <si>
    <t>PISO EM GRANITO, POLIDO, TIPO ANDORINHA/ QUARTZ/ CASTELO/ CORUMBA OU OUTROS EQUIVALENTES DA REGIAO, FORMATO MENOR OU IGUAL A 3025 CM2, E=  *2* CM</t>
  </si>
  <si>
    <t>222,64</t>
  </si>
  <si>
    <t>PISO EM GRANITO, POLIDO, TIPO MARFIM, DALLAS, CARAVELAS OU OUTROS EQUIVALENTES DA REGIAO, FORMATO MENOR OU IGUAL A 3025 CM2, E=  *2* CM</t>
  </si>
  <si>
    <t>284,48</t>
  </si>
  <si>
    <t>PISO EM GRANITO, POLIDO, TIPO PRETO SAO GABRIEL/ TIJUCA OU OUTROS EQUIVALENTES DA REGIAO, FORMATO MENOR OU IGUAL A 3025 CM2, E=  *2* CM</t>
  </si>
  <si>
    <t>321,59</t>
  </si>
  <si>
    <t>PISO EM PORCELANATO RETIFICADO EXTRA, FORMATO MENOR OU IGUAL A 2025 CM2</t>
  </si>
  <si>
    <t>43,20</t>
  </si>
  <si>
    <t>PISO EM REGUA VINILICA SEMIFLEXIVEL, ENCAIXE CLICADO, E = 4 MM (SEM COLOCACAO)</t>
  </si>
  <si>
    <t>112,62</t>
  </si>
  <si>
    <t>PISO EPOXI AUTONIVELANTE, ESPESSURA *4* MM (INCLUSO EXECUCAO)</t>
  </si>
  <si>
    <t>155,52</t>
  </si>
  <si>
    <t>PISO EPOXI MULTILAYER, ESPESSURA *2* MM (INCLUSO EXECUCAO)</t>
  </si>
  <si>
    <t>90,59</t>
  </si>
  <si>
    <t>PISO FULGET (GRANITO LAVADO) EM PLACAS DE *40 X 40* CM (SEM COLOCACAO)</t>
  </si>
  <si>
    <t>116,64</t>
  </si>
  <si>
    <t>PISO FULGET (GRANITO LAVADO) EM PLACAS DE *75 X 75* CM (SEM COLOCACAO)</t>
  </si>
  <si>
    <t>215,13</t>
  </si>
  <si>
    <t>PISO FULGET (GRANITO LAVADO) MOLDADO IN LOCO (INCLUSO EXECUCAO)</t>
  </si>
  <si>
    <t>115,34</t>
  </si>
  <si>
    <t>PISO INDUSTRIAL EM CONCRETO ARMADO DE ACABAMENTO POLIDO, ESPESSURA 12 CM (CIMENTO QUEIMADO) (INCLUSO EXECUCAO)</t>
  </si>
  <si>
    <t>127,00</t>
  </si>
  <si>
    <t>PISO KORODUR (INCLUSO EXECUCAO)</t>
  </si>
  <si>
    <t>97,20</t>
  </si>
  <si>
    <t>PISO PODOTATIL DE CONCRETO - DIRECIONAL E ALERTA, *40 X 40 X 2,5* CM</t>
  </si>
  <si>
    <t>PISO PORCELANATO, BORDA RETA, EXTRA, FORMATO MAIOR QUE 2025 CM2</t>
  </si>
  <si>
    <t>51,02</t>
  </si>
  <si>
    <t>PISO TATIL ALERTA OU DIRECIONAL, DE BORRACHA, COLORIDO, 25 X 25 CM, E = 5 MM, PARA COLA</t>
  </si>
  <si>
    <t>153,74</t>
  </si>
  <si>
    <t>PISO TATIL DE ALERTA OU DIRECIONAL DE BORRACHA, PRETO, 25 X 25 CM, E = 5 MM, PARA COLA</t>
  </si>
  <si>
    <t>146,44</t>
  </si>
  <si>
    <t>PISO TATIL DE ALERTA OU DIRECIONAL, DE BORRACHA, COLORIDO, 25 X 25 CM, E = 12 MM, PARA ARGAMASSA</t>
  </si>
  <si>
    <t>380,66</t>
  </si>
  <si>
    <t>PISO TATIL DE ALERTA OU DIRECIONAL, DE BORRACHA, PRETO, 25 X 25 CM, E = 12 MM, PARA ARGAMASSA</t>
  </si>
  <si>
    <t>338,92</t>
  </si>
  <si>
    <t>PISO URETANO, VERSAO REVESTIMENTO AUTONIVELANTE, ESPESSURA VARIÁVEL DE 3 A 4 MM (INCLUSO EXECUCAO)</t>
  </si>
  <si>
    <t>150,98</t>
  </si>
  <si>
    <t>PISO/ REVESTIMENTO EM GRANITO, POLIDO, TIPO ANDORINHA/ QUARTZ/ CASTELO/ CORUMBA OU OUTROS EQUIVALENTES DA REGIAO, FORMATO MAIOR OU IGUAL A 3025 CM2, E = *2* CM</t>
  </si>
  <si>
    <t>235,01</t>
  </si>
  <si>
    <t>PISO/ REVESTIMENTO EM MARMORE, POLIDO, BRANCO COMUM, FORMATO MAIOR OU IGUAL A 3025 CM2, E = *2* CM</t>
  </si>
  <si>
    <t>252,95</t>
  </si>
  <si>
    <t>PISO/ REVESTIMENTO EM MARMORE, POLIDO, BRANCO COMUM, FORMATO MENOR OU IGUAL A 3025 CM2, E = *2* CM</t>
  </si>
  <si>
    <t>260,00</t>
  </si>
  <si>
    <t>PLACA / CHAPA DE GESSO ACARTONADO, ACABAMENTO VINILICO LISO EM UMA DAS FACES, COR BRANCA, BORDA QUADRADA, E = 9,5 MM, 625 X 1250 MM (L X C), PARA FORRO REMOVIVEL</t>
  </si>
  <si>
    <t>49,76</t>
  </si>
  <si>
    <t>PLACA / CHAPA DE GESSO ACARTONADO, ACABAMENTO VINILICO LISO EM UMA DAS FACES, COR BRANCA, BORDA QUADRADA, E = 9,5 MM, 625 X 625 MM (L X C), PARA FORRO REMOVIVEL</t>
  </si>
  <si>
    <t>57,48</t>
  </si>
  <si>
    <t>PLACA CIMENTICIA LISA E = 10 MM, DE 1,20 X 3,00 M (SEM AMIANTO)</t>
  </si>
  <si>
    <t>45,30</t>
  </si>
  <si>
    <t>PLACA CIMENTICIA LISA E = 6 MM, DE 1,20 X 3,00 M (SEM AMIANTO)</t>
  </si>
  <si>
    <t>43,85</t>
  </si>
  <si>
    <t>PLACA DE ACO ESMALTADA PARA  IDENTIFICACAO DE RUA, *45 CM X 20* CM</t>
  </si>
  <si>
    <t>PLACA DE ACRILICO TRANSPARENTE ADESIVADA PARA SINALIZACAO DE PORTAS, BORDA POLIDA, DE *25 X 8*, E = 6 MM (NAO INCLUI ACESSORIOS PARA FIXACAO)</t>
  </si>
  <si>
    <t>51,52</t>
  </si>
  <si>
    <t>PLACA DE FIBRA MINERAL PARA FORRO, DE 1250 X 625 MM, E = 15 MM, BORDA RETA, COM PINTURA ANTIMOFO (NAO INCLUI PERFIS)</t>
  </si>
  <si>
    <t>34,31</t>
  </si>
  <si>
    <t>PLACA DE FIBRA MINERAL PARA FORRO, DE 625 X 625 MM, E = 15 MM, BORDA REBAIXADA PARA PERFIL 24 MM, COM PINTURA ANTIMOFO (NAO INCLUI PERFIS)</t>
  </si>
  <si>
    <t>PLACA DE FIBRA MINERAL PARA FORRO, DE 625 X 625 MM, E = 15 MM, BORDA RETA, COM PINTURA ANTIMOFO (NAO INCLUI PERFIS)</t>
  </si>
  <si>
    <t>18,00</t>
  </si>
  <si>
    <t>PLACA DE GESSO PARA FORRO, DE  *60 X 60* CM E ESPESSURA DE 12 MM (30 MM NAS BORDAS) SEM COLOCACAO</t>
  </si>
  <si>
    <t>13,75</t>
  </si>
  <si>
    <t>PLACA DE INAUGURACAO EM BRONZE *35X 50*CM</t>
  </si>
  <si>
    <t>1.440,01</t>
  </si>
  <si>
    <t>PLACA DE INAUGURACAO METALICA, *40* CM X *60* CM</t>
  </si>
  <si>
    <t>904,50</t>
  </si>
  <si>
    <t>PLACA DE OBRA (PARA CONSTRUCAO CIVIL) EM CHAPA GALVANIZADA *N. 22*, ADESIVADA, DE *2,0 X 1,125* M</t>
  </si>
  <si>
    <t>300,00</t>
  </si>
  <si>
    <t>PLACA DE SINALIZACAO DE SEGURANCA CONTRA INCENDIO - ALERTA, TRIANGULAR, BASE DE *30* CM, EM PVC *2* MM ANTI-CHAMAS (SIMBOLOS, CORES E PICTOGRAMAS CONFORME NBR 13434)</t>
  </si>
  <si>
    <t>23,42</t>
  </si>
  <si>
    <t>PLACA DE SINALIZACAO DE SEGURANCA CONTRA INCENDIO, FOTOLUMINESCENTE, QUADRADA, *14 X 14* CM, EM PVC *2* MM ANTI-CHAMAS (SIMBOLOS, CORES E PICTOGRAMAS CONFORME NBR 13434)</t>
  </si>
  <si>
    <t>7,11</t>
  </si>
  <si>
    <t>PLACA DE SINALIZACAO DE SEGURANCA CONTRA INCENDIO, FOTOLUMINESCENTE, QUADRADA, *20 X 20* CM, EM PVC *2* MM ANTI-CHAMAS (SIMBOLOS, CORES E PICTOGRAMAS CONFORME NBR 13434)</t>
  </si>
  <si>
    <t>13,76</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</si>
  <si>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</si>
  <si>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</si>
  <si>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</si>
  <si>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22,18</t>
  </si>
  <si>
    <t>PLACA DE SINALIZACAO EM CHAPA DE ACO NUM 16 COM PINTURA REFLETIVA</t>
  </si>
  <si>
    <t>693,00</t>
  </si>
  <si>
    <t>PLACA DE SINALIZACAO EM CHAPA DE ALUMINIO COM PINTURA REFLETIVA, E = 2 MM</t>
  </si>
  <si>
    <t>864,00</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</si>
  <si>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</si>
  <si>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</si>
  <si>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</si>
  <si>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</si>
  <si>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1.187,61</t>
  </si>
  <si>
    <t>PLACA VINILICA SEMIFLEXIVEL PARA PISOS, E = 3,2 MM, 30 X 30 CM (SEM COLOCACAO)</t>
  </si>
  <si>
    <t>108,11</t>
  </si>
  <si>
    <t>PLACA VINILICA SEMIFLEXIVEL PARA REVESTIMENTO DE PISOS E PAREDES, E = 2 MM (SEM COLOCACAO)</t>
  </si>
  <si>
    <t>PLACA/PISO DE CONCRETO POROSO/ PAVIMENTO PERMEAVEL/BLOCO DRENANTE DE CONCRETO, 40 CM X 40 CM, E = 6 CM, COR NATURAL</t>
  </si>
  <si>
    <t>50,20</t>
  </si>
  <si>
    <t>PLACA/TAMPA CEGA EM LATAO ESCOVADO PARA CONDULETE EM LIGA DE ALUMINIO 4 X 4"</t>
  </si>
  <si>
    <t>23,12</t>
  </si>
  <si>
    <t>PLUG OU BUJAO DE FERRO GALVANIZADO, DE 1 1/2"</t>
  </si>
  <si>
    <t>6,48</t>
  </si>
  <si>
    <t>PLUG OU BUJAO DE FERRO GALVANIZADO, DE 1 1/4"</t>
  </si>
  <si>
    <t>PLUG OU BUJAO DE FERRO GALVANIZADO, DE 1/2"</t>
  </si>
  <si>
    <t>PLUG OU BUJAO DE FERRO GALVANIZADO, DE 1"</t>
  </si>
  <si>
    <t>PLUG OU BUJAO DE FERRO GALVANIZADO, DE 2 1/2"</t>
  </si>
  <si>
    <t>19,16</t>
  </si>
  <si>
    <t>PLUG OU BUJAO DE FERRO GALVANIZADO, DE 2"</t>
  </si>
  <si>
    <t>9,58</t>
  </si>
  <si>
    <t>PLUG OU BUJAO DE FERRO GALVANIZADO, DE 3/4"</t>
  </si>
  <si>
    <t>PLUG OU BUJAO DE FERRO GALVANIZADO, DE 3"</t>
  </si>
  <si>
    <t>26,83</t>
  </si>
  <si>
    <t>PLUG OU BUJAO DE FERRO GALVANIZADO, DE 4"</t>
  </si>
  <si>
    <t>49,87</t>
  </si>
  <si>
    <t>PLUG PVC P/ ESG PREDIAL  75MM</t>
  </si>
  <si>
    <t>PLUG PVC P/ ESG PREDIAL 100MM</t>
  </si>
  <si>
    <t>PLUG PVC P/ ESG PREDIAL 50MM</t>
  </si>
  <si>
    <t>PLUG PVC ROSCAVEL,  1/2",  AGUA FRIA PREDIAL (NBR 5648)</t>
  </si>
  <si>
    <t>PLUG PVC,  JE, DN 100 MM, PARA REDE COLETORA ESGOTO (NBR 10569)</t>
  </si>
  <si>
    <t>17,64</t>
  </si>
  <si>
    <t>PLUG PVC, JE, DN 150 MM, PARA REDE COLETORA ESGOTO (NBR 10569)</t>
  </si>
  <si>
    <t>39,93</t>
  </si>
  <si>
    <t>PLUG PVC, JE, DN 200 MM, PARA REDE COLETORA ESGOTO (NBR 10569)</t>
  </si>
  <si>
    <t>81,08</t>
  </si>
  <si>
    <t>PLUG PVC, JE, DN 250 MM, PARA REDE COLETORA ESGOTO (NBR 10569)</t>
  </si>
  <si>
    <t>156,59</t>
  </si>
  <si>
    <t>PLUG PVC, JE, DN 350 MM, PARA REDE COLETORA ESGOTO (NBR 10569)</t>
  </si>
  <si>
    <t>460,43</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</si>
  <si>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</si>
  <si>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</si>
  <si>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</si>
  <si>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</si>
  <si>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</si>
  <si>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</si>
  <si>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</si>
  <si>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76,37</t>
  </si>
  <si>
    <t>POCEIRO / ESCAVADOR DE VALAS E TUBULOES</t>
  </si>
  <si>
    <t>POCEIRO / ESCAVADOR DE VALAS E TUBULOES (MENSALISTA)</t>
  </si>
  <si>
    <t>POLIDORA DE PISO (POLITRIZ) ELETRICA, MOTOR MONOFASICO DE 4 HP, PESO DE 100 KG, DIAMETRO DO TRABALHO DE 450 MM</t>
  </si>
  <si>
    <t>5.606,14</t>
  </si>
  <si>
    <t>POLIESTIRENO EXPANDIDO/EPS (ISOPOR), PEROLAS, PARA CONCRETO LEVE</t>
  </si>
  <si>
    <t>38,43</t>
  </si>
  <si>
    <t>POLIESTIRENO EXPANDIDO/EPS (ISOPOR), TIPO 2F, BLOCO</t>
  </si>
  <si>
    <t>295,65</t>
  </si>
  <si>
    <t>POLIESTIRENO EXPANDIDO/EPS (ISOPOR), TIPO 2F, PLACA, ISOLAMENTO TERMOACUSTICO, E = 10 MM, 1000 X 500 MM</t>
  </si>
  <si>
    <t>2,50</t>
  </si>
  <si>
    <t>POLIESTIRENO EXPANDIDO/EPS (ISOPOR), TIPO 2F, PLACA, ISOLAMENTO TERMOACUSTICO, E = 20 MM, 1000 X 500 MM</t>
  </si>
  <si>
    <t>POLIESTIRENO EXPANDIDO/EPS (ISOPOR), TIPO 2F, PLACA, ISOLAMENTO TERMOACUSTICO, E = 50 MM, 1000 X 500 MM</t>
  </si>
  <si>
    <t>16,65</t>
  </si>
  <si>
    <t>POLVORA NEGRA</t>
  </si>
  <si>
    <t>76,66</t>
  </si>
  <si>
    <t>PONTALETE DE MADEIRA NAO APARELHADA *7,5 X 7,5* CM (3 X 3 ") PINUS, MISTA OU EQUIVALENTE DA REGIAO</t>
  </si>
  <si>
    <t>PONTEIRO PARA MARTELO ROMPEDOR, DIAMETRO = *28* MM, COMPRIMENTO = *520* MM, ENCAIXE SEXTAVADO</t>
  </si>
  <si>
    <t>229,22</t>
  </si>
  <si>
    <t>PORCA OLHAL EM ACO GALVANIZADO, DIAMETRO NOMINAL DE 16 MM</t>
  </si>
  <si>
    <t>PORCA OLHAL EM ACO GALVANIZADO, ESPESSURA 16MM, ABERTURA 21MM</t>
  </si>
  <si>
    <t>10,42</t>
  </si>
  <si>
    <t>PORCA UNIAO/JUNCAO ZINCADA SEXTAVADA 1/4 ", CHAVE 7/16 ", COMPRIMENTO = 25 MM</t>
  </si>
  <si>
    <t>PORCA ZINCADA, QUADRADA, DIAMETRO 3/8"</t>
  </si>
  <si>
    <t>PORCA ZINCADA, QUADRADA, DIAMETRO 5/8"</t>
  </si>
  <si>
    <t>1,77</t>
  </si>
  <si>
    <t>PORCA ZINCADA, SEXTAVADA, DIAMETRO 1/2"</t>
  </si>
  <si>
    <t>0,37</t>
  </si>
  <si>
    <t>PORCA ZINCADA, SEXTAVADA, DIAMETRO 1/4"</t>
  </si>
  <si>
    <t>0,21</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</si>
  <si>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</si>
  <si>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</si>
  <si>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</si>
  <si>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</si>
  <si>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</si>
  <si>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</si>
  <si>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829,10</t>
  </si>
  <si>
    <t>PORTA DE ABRIR EM ACO COM DIVISAO HORIZONTAL  PARA VIDROS, COM FUNDO ANTICORROSIVO/PRIMER DE PROTECAO, SEM GUARNICAO/ALIZAR/VISTA, VIDROS NAO INCLUSOS, 87 X 210 CM</t>
  </si>
  <si>
    <t>372,92</t>
  </si>
  <si>
    <t>PORTA DE ABRIR EM ACO TIPO VENEZIANA, COM FUNDO ANTICORROSIVO / PRIMER DE PROTECAO, SEM GUARNICAO/ALIZAR/VISTA, 87 X 210 CM</t>
  </si>
  <si>
    <t>461,20</t>
  </si>
  <si>
    <t>PORTA DE ABRIR EM ALUMINIO COM DIVISAO HORIZONTAL  PARA VIDROS,  ACABAMENTO ANODIZADO NATURAL, VIDROS INCLUSOS, SEM GUARNICAO/ALIZAR/VISTA , 87 X 210 CM</t>
  </si>
  <si>
    <t>709,94</t>
  </si>
  <si>
    <t>PORTA DE ABRIR EM ALUMINIO COM LAMBRI HORIZONTAL/LAMINADA, ACABAMENTO ANODIZADO NATURAL, SEM GUARNICAO/ALIZAR/VISTA</t>
  </si>
  <si>
    <t>575,64</t>
  </si>
  <si>
    <t>PORTA DE ABRIR EM ALUMINIO TIPO VENEZIANA, ACABAMENTO ANODIZADO NATURAL, SEM GUARNICAO/ALIZAR/VISTA</t>
  </si>
  <si>
    <t>397,54</t>
  </si>
  <si>
    <t>PORTA DE ABRIR EM ALUMINIO TIPO VENEZIANA, ACABAMENTO ANODIZADO NATURAL, SEM GUARNICAO/ALIZAR/VISTA, 87 X 210 CM</t>
  </si>
  <si>
    <t>727,97</t>
  </si>
  <si>
    <t>PORTA DE ABRIR EM GRADIL COM BARRA CHATA 3 CM X 1/4", COM REQUADRO E GUARNICAO - COMPLETO - ACABAMENTO NATURAL</t>
  </si>
  <si>
    <t>400,79</t>
  </si>
  <si>
    <t>PORTA DE CORRER EM ALUMINIO, DUAS FOLHAS MOVEIS COM VIDRO, FECHADURA E PUXADOR EMBUTIDO, ACABAMENTO ANODIZADO NATURAL, SEM GUARNICAO/ALIZAR/VISTA</t>
  </si>
  <si>
    <t>368,75</t>
  </si>
  <si>
    <t>PORTA DE ENROLAR MANUAL COMPLETA, ARTICULADA RAIADA LARGA, EM ACO GALVANIZADO NATURAL, CHAPA NUMERO 24 (SEM INSTALACAO)</t>
  </si>
  <si>
    <t>233,80</t>
  </si>
  <si>
    <t>PORTA DE ENROLAR MANUAL COMPLETA, PERFIL MEIA CANA CEGA, EM ACO GALVANIZADO COM PINTURA ELETROSTATICA, CHAPA NUMERO 24 " (SEM INSTALACAO)</t>
  </si>
  <si>
    <t>379,92</t>
  </si>
  <si>
    <t>PORTA DE ENROLAR MANUAL COMPLETA, PERFIL MEIA CANA CEGA, EM ACO GALVANIZADO NATURAL, CHAPA NUMERO 24 (SEM INSTALACAO)</t>
  </si>
  <si>
    <t>163,67</t>
  </si>
  <si>
    <t>PORTA DE ENROLAR MANUAL COMPLETA, PERFIL MEIA CANA VAZADA TIJOLINHO, EM ACO GALVANIZADO NATURAL, CHAPA NUMERO 24 (SEM INSTALACAO)</t>
  </si>
  <si>
    <t>477,14</t>
  </si>
  <si>
    <t>PORTA DE MADEIRA QUADRICULADA PARA VIDRO, DE CORRER (EUCALIPTO OU EQUIVALENTE REGIONAL), E = *3,5* CM</t>
  </si>
  <si>
    <t>288,59</t>
  </si>
  <si>
    <t>PORTA DE MADEIRA TIPO VENEZIANA (EUCALIPTO OU EQUIVALENTE REGIONAL), E = *3,5* CM</t>
  </si>
  <si>
    <t>194,81</t>
  </si>
  <si>
    <t>PORTA DE MADEIRA-DE-LEI QUADRICULADA PARA VIDRO, DE CORRER (ANGELIM OU EQUIVALENTE REGIONAL), E = *3,5* CM</t>
  </si>
  <si>
    <t>476,67</t>
  </si>
  <si>
    <t>PORTA DE MADEIRA-DE-LEI TIPO MEXICANA SEM EMENDA (ANGELIM OU EQUIVALENTE REGIONAL), E = *3,5* CM</t>
  </si>
  <si>
    <t>395,88</t>
  </si>
  <si>
    <t>PORTA DE MADEIRA-DE-LEI TIPO VENEZIANA (ANGELIM OU EQUIVALENTE REGIONAL), E = *3,5* CM</t>
  </si>
  <si>
    <t>275,52</t>
  </si>
  <si>
    <t>PORTA DE MADEIRA, FOLHA LEVE (NBR 15930) DE 60 X 210 CM, E = *35* MM, NUCLEO COLMEIA, CAPA LISA EM HDF, ACABAMENTO EM PRIMER PARA PINTURA</t>
  </si>
  <si>
    <t>122,92</t>
  </si>
  <si>
    <t>PORTA DE MADEIRA, FOLHA LEVE (NBR 15930) DE 70 X 210 CM, E = *35* MM, NUCLEO COLMEIA, CAPA LISA EM HDF, ACABAMENTO EM PRIMER PARA PINTURA</t>
  </si>
  <si>
    <t>132,38</t>
  </si>
  <si>
    <t>PORTA DE MADEIRA, FOLHA LEVE (NBR 15930) DE 80 X 210 CM, E = *35* MM, NUCLEO COLMEIA, CAPA LISA EM HDF, ACABAMENTO EM PRIMER PARA PINTURA</t>
  </si>
  <si>
    <t>140,09</t>
  </si>
  <si>
    <t>PORTA DE MADEIRA, FOLHA LEVE (NBR 15930), E = *35* MM, NUCLEO COLMEIA, CAPA LISA EM HDF, ACABAMENTO MELAMINICO EM PADRAO MADEIRA</t>
  </si>
  <si>
    <t>107,91</t>
  </si>
  <si>
    <t>PORTA DE MADEIRA, FOLHA MEDIA (NBR 15930) DE 100 X 210 CM, E = 35 MM, NUCLEO SARRAFEADO, CAPA LISA EM HDF, ACABAMENTO EM LAMINADO NATURAL PARA VERNIZ</t>
  </si>
  <si>
    <t>280,02</t>
  </si>
  <si>
    <t>PORTA DE MADEIRA, FOLHA MEDIA (NBR 15930) DE 100 X 210 CM, E = 35 MM, NUCLEO SARRAFEADO, CAPA LISA EM HDF, ACABAMENTO EM PRIMER PARA PINTURA</t>
  </si>
  <si>
    <t>243,10</t>
  </si>
  <si>
    <t>PORTA DE MADEIRA, FOLHA MEDIA (NBR 15930) DE 60 X 210 CM, E = 35 MM, NUCLEO SARRAFEADO, CAPA FRISADA EM HDF, ACABAMENTO MELAMINICO EM PADRAO MADEIRA</t>
  </si>
  <si>
    <t>214,26</t>
  </si>
  <si>
    <t>PORTA DE MADEIRA, FOLHA MEDIA (NBR 15930) DE 60 X 210 CM, E = 35 MM, NUCLEO SARRAFEADO, CAPA LISA EM HDF, ACABAMENTO EM PRIMER PARA PINTURA</t>
  </si>
  <si>
    <t>228,43</t>
  </si>
  <si>
    <t>PORTA DE MADEIRA, FOLHA MEDIA (NBR 15930) DE 60 X 210 CM, E = 35 MM, NUCLEO SARRAFEADO, CAPA LISA EM HDF, ACABAMENTO LAMINADO NATURAL PARA VERNIZ</t>
  </si>
  <si>
    <t>236,84</t>
  </si>
  <si>
    <t>PORTA DE MADEIRA, FOLHA MEDIA (NBR 15930) DE 70 X 210 CM, E = 35 MM, NUCLEO SARRAFEADO, CAPA FRISADA EM HDF, ACABAMENTO MELAMINICO EM PADRAO MADEIRA</t>
  </si>
  <si>
    <t>230,74</t>
  </si>
  <si>
    <t>PORTA DE MADEIRA, FOLHA MEDIA (NBR 15930) DE 70 X 210 CM, E = 35 MM, NUCLEO SARRAFEADO, CAPA LISA EM HDF, ACABAMENTO EM LAMINADO NATURAL PARA VERNIZ</t>
  </si>
  <si>
    <t>163,17</t>
  </si>
  <si>
    <t>PORTA DE MADEIRA, FOLHA MEDIA (NBR 15930) DE 70 X 210 CM, E = 35 MM, NUCLEO SARRAFEADO, CAPA LISA EM HDF, ACABAMENTO EM PRIMER PARA PINTURA</t>
  </si>
  <si>
    <t>255,30</t>
  </si>
  <si>
    <t>PORTA DE MADEIRA, FOLHA MEDIA (NBR 15930) DE 80 X 210 CM, E = 35 MM, NUCLEO SARRAFEADO, CAPA FRISADA EM HDF, ACABAMENTO MELAMINICO EM PADRAO MADEIRA</t>
  </si>
  <si>
    <t>280,19</t>
  </si>
  <si>
    <t>PORTA DE MADEIRA, FOLHA MEDIA (NBR 15930) DE 80 X 210 CM, E = 35 MM, NUCLEO SARRAFEADO, CAPA LISA EM HDF, ACABAMENTO EM LAMINADO NATURAL PARA VERNIZ</t>
  </si>
  <si>
    <t>277,88</t>
  </si>
  <si>
    <t>PORTA DE MADEIRA, FOLHA MEDIA (NBR 15930) DE 80 X 210 CM, E = 35 MM, NUCLEO SARRAFEADO, CAPA LISA EM HDF, ACABAMENTO EM PRIMER PARA PINTURA</t>
  </si>
  <si>
    <t>246,40</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</si>
  <si>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</si>
  <si>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</si>
  <si>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261,77</t>
  </si>
  <si>
    <t>PORTA DE MADEIRA, FOLHA MEDIA (NBR 15930), E = 35 MM, NUCLEO SARRAFEADO, CAPA FRISADA EM HDF, ACABAMENTO MELAMINICO EM PADRAO MADEIRA</t>
  </si>
  <si>
    <t>149,61</t>
  </si>
  <si>
    <t>PORTA DE MADEIRA, FOLHA PESADA (NBR 15930) DE 80 X 210 CM, E = 35 MM, NUCLEO SOLIDO, CAPA LISA EM HDF, ACABAMENTO EM LAMINADO NATURAL PARA VERNIZ</t>
  </si>
  <si>
    <t>362,59</t>
  </si>
  <si>
    <t>PORTA DE MADEIRA, FOLHA PESADA (NBR 15930) DE 80 X 210 CM, E = 35 MM, NUCLEO SOLIDO, CAPA LISA EM HDF, ACABAMENTO EM PRIMER PARA PINTURA</t>
  </si>
  <si>
    <t>257,11</t>
  </si>
  <si>
    <t>PORTA DE MADEIRA, FOLHA PESADA (NBR 15930) DE 90 X 210 CM, E = 35 MM, NUCLEO SOLIDO, CAPA LISA EM HDF, ACABAMENTO EM LAMINADO NATURAL PARA VERNIZ</t>
  </si>
  <si>
    <t>393,91</t>
  </si>
  <si>
    <t>PORTA DE MADEIRA, FOLHA PESADA (NBR 15930) DE 90 X 210 CM, E = 35 MM, NUCLEO SOLIDO, CAPA LISA EM HDF, ACABAMENTO EM PRIMER PARA PINTURA</t>
  </si>
  <si>
    <t>PORTA DENTE PARA FRESADORA</t>
  </si>
  <si>
    <t>389,68</t>
  </si>
  <si>
    <t>PORTA GRADE DE ENROLAR MANUAL COMPLETA, PERFIL TUBULAR TIJOLINHO 3/4 ", EM ACO GALVANIZADO NATURAL (SEM INSTALACAO)</t>
  </si>
  <si>
    <t>713,32</t>
  </si>
  <si>
    <t>PORTA TOALHA BANHO EM METAL CROMADO, TIPO BARRA</t>
  </si>
  <si>
    <t>34,04</t>
  </si>
  <si>
    <t>PORTA TOALHA ROSTO EM METAL CROMADO, TIPO ARGOLA</t>
  </si>
  <si>
    <t>21,86</t>
  </si>
  <si>
    <t>PORTA VIDRO TEMPERADO INCOLOR, 2 FOLHAS DE CORRER, E = 10 MM (SEM FERRAGENS E SEM COLOCACAO)</t>
  </si>
  <si>
    <t>280,98</t>
  </si>
  <si>
    <t>PORTAO BASCULANTE MANUAL EM ACO GALVANIZADO NATURAL, TIPO LAMBRIL COM REQUADRO/BATENTE, CHAPA NUMERO 26, INCLUI FECHADURA (SEM INSTALACAO)</t>
  </si>
  <si>
    <t>515,04</t>
  </si>
  <si>
    <t>PORTAO BASCULANTE, MANUAL, EM CHAPA TIPO LAMBRIL QUADRADO, COM REQUADRO, ACABAMENTO NATURAL</t>
  </si>
  <si>
    <t>395,47</t>
  </si>
  <si>
    <t>PORTAO DE ABRIR EM GRADIL DE METALON REDONDO DE 3/4"  VERTICAL, COM REQUADRO, ACABAMENTO NATURAL - COMPLETO</t>
  </si>
  <si>
    <t>358,91</t>
  </si>
  <si>
    <t>PORTAO DE CORRER EM CHAPA TIPO PAINEL LAMBRIL QUADRADO, COM PORTA SOCIAL COMPLETA INCLUIDA, COM REQUADRO, ACABAMENTO NATURAL, COM TRILHOS E ROLDANAS</t>
  </si>
  <si>
    <t>738,24</t>
  </si>
  <si>
    <t>PORTAO DE CORRER EM GRADIL FIXO DE BARRA DE FERRO CHATA DE 3 X 1/4" NA VERTICAL, SEM REQUADRO, ACABAMENTO NATURAL, COM TRILHOS E ROLDANAS</t>
  </si>
  <si>
    <t>473,51</t>
  </si>
  <si>
    <t>PORTINHOLA DE ABRIR EM ALUMINIO DE 60 X 80 CM, VENEZIANA VENTILADA 1 FOLHA, ACABAMENTO ANODIZADO NATURAL</t>
  </si>
  <si>
    <t>198,21</t>
  </si>
  <si>
    <t>POSTE CONICO CONTINUO EM ACO GALVANIZADO, CURVO, BRACO DUPLO, ENGASTADO,  H = 9 M, DIAMETRO INFERIOR = *135* MM</t>
  </si>
  <si>
    <t>1.041,38</t>
  </si>
  <si>
    <t>POSTE CONICO CONTINUO EM ACO GALVANIZADO, CURVO, BRACO DUPLO, FLANGEADO,  H = 9 M, DIAMETRO INFERIOR = *135* MM</t>
  </si>
  <si>
    <t>1.183,59</t>
  </si>
  <si>
    <t>POSTE CONICO CONTINUO EM ACO GALVANIZADO, CURVO, BRACO SIMPLES, ENGASTADO,  H = 9 M, DIAMETRO INFERIOR = *135* MM</t>
  </si>
  <si>
    <t>1.006,63</t>
  </si>
  <si>
    <t>POSTE CONICO CONTINUO EM ACO GALVANIZADO, CURVO, BRACO SIMPLES, FLANGEADO,  H = 9 M, DIAMETRO INFERIOR = *135* MM</t>
  </si>
  <si>
    <t>1.005,17</t>
  </si>
  <si>
    <t>POSTE CONICO CONTINUO EM ACO GALVANIZADO, CURVO, BRACO SIMPLES, FLANGEADO, H = 7 M, DIAMETRO INFERIOR = *125* MM</t>
  </si>
  <si>
    <t>750,00</t>
  </si>
  <si>
    <t>POSTE CONICO CONTINUO EM ACO GALVANIZADO, RETO, ENGASTADO,  H = 7 M, DIAMETRO INFERIOR = *125* MM</t>
  </si>
  <si>
    <t>759,52</t>
  </si>
  <si>
    <t>POSTE CONICO CONTINUO EM ACO GALVANIZADO, RETO, ENGASTADO,  H = 9 M, DIAMETRO INFERIOR = *145* MM</t>
  </si>
  <si>
    <t>1.052,21</t>
  </si>
  <si>
    <t>POSTE CONICO CONTINUO EM ACO GALVANIZADO, RETO, FLANGEADO,  H = 3 M, DIAMETRO INFERIOR = *95* MM</t>
  </si>
  <si>
    <t>258,97</t>
  </si>
  <si>
    <t>POSTE CONICO CONTINUO EM ACO GALVANIZADO, RETO, FLANGEADO, H = 6 M, DIAMETRO INFERIOR = *90* CM</t>
  </si>
  <si>
    <t>615,57</t>
  </si>
  <si>
    <t>POSTE DE CONCRETO CIRCULAR, 150 KG, H = 10 M (NBR 8451)</t>
  </si>
  <si>
    <t>540,11</t>
  </si>
  <si>
    <t>POSTE DE CONCRETO CIRCULAR, 200 KG, H = 11 M (NBR 8451)</t>
  </si>
  <si>
    <t>752,13</t>
  </si>
  <si>
    <t>POSTE DE CONCRETO CIRCULAR, 200 KG, H = 9 M (NBR 8451)</t>
  </si>
  <si>
    <t>530,64</t>
  </si>
  <si>
    <t>POSTE DE CONCRETO CIRCULAR, 300 KG, H = 11 M (NBR 8451)</t>
  </si>
  <si>
    <t>754,43</t>
  </si>
  <si>
    <t>POSTE DE CONCRETO CIRCULAR, 300 KG, H = 9 M (NBR 8451)</t>
  </si>
  <si>
    <t>587,19</t>
  </si>
  <si>
    <t>POSTE DE CONCRETO CIRCULAR, 400 KG, H = 11 M (NBR 8451)</t>
  </si>
  <si>
    <t>960,05</t>
  </si>
  <si>
    <t>POSTE DE CONCRETO CIRCULAR, 400 KG, H = 14 M (NBR 8451)</t>
  </si>
  <si>
    <t>1.602,64</t>
  </si>
  <si>
    <t>POSTE DE CONCRETO CIRCULAR, 400 KG, H = 9 M (NBR 8451)</t>
  </si>
  <si>
    <t>750,85</t>
  </si>
  <si>
    <t>POSTE DE CONCRETO CIRCULAR, 600 KG, H = 10 M (NBR 8451)</t>
  </si>
  <si>
    <t>1.036,10</t>
  </si>
  <si>
    <t>POSTE DE CONCRETO DUPLO T ,TIPO B, 500 KG, H = 9 M (NBR 8451)</t>
  </si>
  <si>
    <t>805,07</t>
  </si>
  <si>
    <t>POSTE DE CONCRETO DUPLO T, TIPO B, 300 KG, H = 10 M (NBR 8451)</t>
  </si>
  <si>
    <t>645,66</t>
  </si>
  <si>
    <t>POSTE DE CONCRETO DUPLO T, TIPO B, 300 KG, H = 9 M (NBR 8451)</t>
  </si>
  <si>
    <t>536,00</t>
  </si>
  <si>
    <t>POSTE DE CONCRETO DUPLO T, TIPO D, 200 KG, H = 9 M (NBR 8451)</t>
  </si>
  <si>
    <t>436,84</t>
  </si>
  <si>
    <t>POSTE DE CONCRETO DUPLO T, 200 KG, H = 11 M (NBR 8451)</t>
  </si>
  <si>
    <t>575,66</t>
  </si>
  <si>
    <t>POSTE DE CONCRETO DUPLO T, 300 KG, H = 12 M (NBR 8451)</t>
  </si>
  <si>
    <t>855,78</t>
  </si>
  <si>
    <t>POSTE DE CONCRETO DUPLO T, 400 KG,H = 12 M (NBR 8451)</t>
  </si>
  <si>
    <t>896,19</t>
  </si>
  <si>
    <t>POSTE DECORATIVO PARA JARDIM EM ACO TUBULAR, SEM LUMINARIA, H = *2,5* M</t>
  </si>
  <si>
    <t>153,29</t>
  </si>
  <si>
    <t>POSTE PADRAO SUBTERRANEO 100 A, H = 2,5 M</t>
  </si>
  <si>
    <t>616,40</t>
  </si>
  <si>
    <t>POSTE PADRAO SUBTERRANEO 200 A, H = 2,5 M</t>
  </si>
  <si>
    <t>1.479,36</t>
  </si>
  <si>
    <t>POZOLANA DE CLASSE C</t>
  </si>
  <si>
    <t>228,41</t>
  </si>
  <si>
    <t>PRANCHA DE MADEIRA APARELHADA *4 X 30* CM, MACARANDUBA, ANGELIM OU EQUIVALENTE DA REGIAO</t>
  </si>
  <si>
    <t>27,78</t>
  </si>
  <si>
    <t>PRANCHA DE MADEIRA NAO APARELHADA *6 X 25* CM, MACARANDUBA, ANGELIM OU EQUIVALENTE DA REGIAO</t>
  </si>
  <si>
    <t>PRANCHA DE MADEIRA NAO APARELHADA *6 X 30* CM, MACARANDUBA, ANGELIM OU EQUIVALENTE DA REGIAO</t>
  </si>
  <si>
    <t>29,42</t>
  </si>
  <si>
    <t>PRANCHA DE MADEIRA NAO APARELHADA *6 X 40* CM, MACARANDUBA, ANGELIM OU EQUIVALENTE DA REGIAO</t>
  </si>
  <si>
    <t>43,97</t>
  </si>
  <si>
    <t>PRANCHAO DE MADEIRA APARELHADA *7,5 X 23* CM (3 X 9 ") MACARANDUBA, ANGELIM OU EQUIVALENTE DA REGIAO</t>
  </si>
  <si>
    <t>39,24</t>
  </si>
  <si>
    <t>PRANCHAO DE MADEIRA APARELHADA *8 X 30* CM, MACARANDUBA, ANGELIM OU EQUIVALENTE DA REGIAO</t>
  </si>
  <si>
    <t>46,07</t>
  </si>
  <si>
    <t>PRANCHAO DE MADEIRA NAO APARELHADA *7,5 X 23* CM (3 x 9 ") MACARANDUBA, ANGELIM OU EQUIVALENTE DA REGIAO</t>
  </si>
  <si>
    <t>PRANCHAO DE MADEIRA NAO APARELHADA *8 X 30* CM, MACARANDUBA, ANGELIM OU EQUIVALENTE DA REGIAO</t>
  </si>
  <si>
    <t>34,67</t>
  </si>
  <si>
    <t>PREGO DE ACO POLIDO COM CABECA DUPLA 17 X 27 (2 1/2 X 11)</t>
  </si>
  <si>
    <t>12,93</t>
  </si>
  <si>
    <t>PREGO DE ACO POLIDO COM CABECA 10 X 10 (7/8 X 17)</t>
  </si>
  <si>
    <t>PREGO DE ACO POLIDO COM CABECA 10 X 11 (1 X 17)</t>
  </si>
  <si>
    <t>18,43</t>
  </si>
  <si>
    <t>PREGO DE ACO POLIDO COM CABECA 12 X 12</t>
  </si>
  <si>
    <t>PREGO DE ACO POLIDO COM CABECA 14 X 18 (1 1/2 X 14)</t>
  </si>
  <si>
    <t>12,50</t>
  </si>
  <si>
    <t>PREGO DE ACO POLIDO COM CABECA 15 X 15 (1 1/4 X 13)</t>
  </si>
  <si>
    <t>11,60</t>
  </si>
  <si>
    <t>PREGO DE ACO POLIDO COM CABECA 15 X 18 (1 1/2 X 13)</t>
  </si>
  <si>
    <t>11,74</t>
  </si>
  <si>
    <t>PREGO DE ACO POLIDO COM CABECA 16 X 24 (2 1/4 X 12)</t>
  </si>
  <si>
    <t>PREGO DE ACO POLIDO COM CABECA 16 X 27 (2 1/2 X 12)</t>
  </si>
  <si>
    <t>PREGO DE ACO POLIDO COM CABECA 17 X 21 (2 X 11)</t>
  </si>
  <si>
    <t>PREGO DE ACO POLIDO COM CABECA 17 X 24 (2 1/4 X 11)</t>
  </si>
  <si>
    <t>10,68</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</si>
  <si>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</si>
  <si>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</si>
  <si>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</si>
  <si>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</si>
  <si>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</si>
  <si>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</si>
  <si>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</si>
  <si>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</si>
  <si>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</si>
  <si>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11,78</t>
  </si>
  <si>
    <t>PRENDEDOR / TRAVA DE PORTA, MONTAGEM PISO / PORTA, EM LATAO / ZAMAC, CROMADO</t>
  </si>
  <si>
    <t>16,45</t>
  </si>
  <si>
    <t>PRESSAO DE PERNAS TRIPLO, EM TUBO DE ACO CARBONO, PINTURA NO PROCESSO ELETROSTATICO - EQUIPAMENTO DE GINASTICA PARA ACADEMIA AO AR LIVRE / ACADEMIA DA TERCEIRA IDADE - ATI</t>
  </si>
  <si>
    <t>2.248,18</t>
  </si>
  <si>
    <t>PRIMER EPOXI</t>
  </si>
  <si>
    <t>157,17</t>
  </si>
  <si>
    <t>PRIMER PARA MANTA ASFALTICA A BASE DE ASFALTO MODIFICADO DILUIDO EM SOLVENTE, APLICACAO A FRIO</t>
  </si>
  <si>
    <t>PRIMER UNIVERSAL, FUNDO ANTICORROSIVO TIPO ZARCAO</t>
  </si>
  <si>
    <t>446,25</t>
  </si>
  <si>
    <t>PROJETOR DE ARGAMASSA, CAPACIDADE DE PROJECAO 1,5 M3/H, ALCANCE DA PROJECAO 30 ATE 60 M, MOTOR ELETRICO TRIFASICO</t>
  </si>
  <si>
    <t>63.101,66</t>
  </si>
  <si>
    <t>PROJETOR DE ARGAMASSA, CAPACIDADE DE PROJECAO 2,0 M3/H, ALCANCE DA PROJECAO ATE 50 M, MOTOR ELETRICO TRIFASICO</t>
  </si>
  <si>
    <t>83.640,93</t>
  </si>
  <si>
    <t>PROJETOR PNEUMATICO DE ARGAMASSA PARA CHAPISCO E REBOCO COM RECIPIENTE ACOPLADO, TIPO CANEQUNHA, COM VOLUME DE 1,50 L, SEM COMPRESSOR</t>
  </si>
  <si>
    <t>501,76</t>
  </si>
  <si>
    <t>PROJETOR RETANGULAR FECHADO PARA LAMPADA VAPOR DE MERCURIO/SODIO 250 W A 500 W, CABECEIRAS EM ALUMINIO FUNDIDO, CORPO EM ALUMINIO ANODIZADO, PARA LAMPADA E40 FECHAMENTO EM VIDRO TEMPERADO.</t>
  </si>
  <si>
    <t>52,55</t>
  </si>
  <si>
    <t>PROLONGADOR/EXTENSOR PARA ROLO DE PINTURA 3 M</t>
  </si>
  <si>
    <t>44,59</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</si>
  <si>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</si>
  <si>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</si>
  <si>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</si>
  <si>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</si>
  <si>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</si>
  <si>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8,64</t>
  </si>
  <si>
    <t>PROTETOR AUDITIVO TIPO CONCHA COM ABAFADOR DE RUIDOS, ATENUACAO ACIMA DE 22 DB</t>
  </si>
  <si>
    <t>PROTETOR AUDITIVO TIPO PLUG DE INSERCAO COM CORDAO, ATENUACAO SUPERIOR A 15 DB</t>
  </si>
  <si>
    <t>1,74</t>
  </si>
  <si>
    <t>PROTETOR SOLAR FPS 30, EMBALAGEM 2 LITROS</t>
  </si>
  <si>
    <t>198,05</t>
  </si>
  <si>
    <t>PROTETOR/PONTEIRA PLASTICA PARA PONTA DE VERGALHAO DE ATE 1", TIPO PROTETOR DE ESPERA</t>
  </si>
  <si>
    <t>PRUMO DE CENTRO EM ACO *400* G</t>
  </si>
  <si>
    <t>24,10</t>
  </si>
  <si>
    <t>PRUMO DE PAREDE EM ACO 700 A 750 G</t>
  </si>
  <si>
    <t>27,48</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</si>
  <si>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</si>
  <si>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</si>
  <si>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</si>
  <si>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</si>
  <si>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9,46</t>
  </si>
  <si>
    <t>PULVERIZADOR DE TINTA ELETRICO / MAQUINA DE PINTURA AIRLESS, VAZAO *2* L/MIN (COLETADO CAIXA)</t>
  </si>
  <si>
    <t>6.707,31</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</si>
  <si>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</si>
  <si>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</si>
  <si>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14,58</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</si>
  <si>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</si>
  <si>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</si>
  <si>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</si>
  <si>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135,62</t>
  </si>
  <si>
    <t>QUADRO DE DISTRIBUICAO COM BARRAMENTO TRIFASICO, DE EMBUTIR, EM CHAPA DE ACO GALVANIZADO, PARA 12 DISJUNTORES DIN, 100 A</t>
  </si>
  <si>
    <t>242,59</t>
  </si>
  <si>
    <t>QUADRO DE DISTRIBUICAO COM BARRAMENTO TRIFASICO, DE EMBUTIR, EM CHAPA DE ACO GALVANIZADO, PARA 18 DISJUNTORES DIN, 100 A, INCLUINDO BARRAMENTO</t>
  </si>
  <si>
    <t>339,96</t>
  </si>
  <si>
    <t>QUADRO DE DISTRIBUICAO COM BARRAMENTO TRIFASICO, DE EMBUTIR, EM CHAPA DE ACO GALVANIZADO, PARA 24 DISJUNTORES DIN, 100 A</t>
  </si>
  <si>
    <t>357,26</t>
  </si>
  <si>
    <t>QUADRO DE DISTRIBUICAO COM BARRAMENTO TRIFASICO, DE EMBUTIR, EM CHAPA DE ACO GALVANIZADO, PARA 28 DISJUNTORES DIN, 100 A</t>
  </si>
  <si>
    <t>501,75</t>
  </si>
  <si>
    <t>QUADRO DE DISTRIBUICAO COM BARRAMENTO TRIFASICO, DE EMBUTIR, EM CHAPA DE ACO GALVANIZADO, PARA 30 DISJUNTORES DIN, 150 A</t>
  </si>
  <si>
    <t>409,71</t>
  </si>
  <si>
    <t>QUADRO DE DISTRIBUICAO COM BARRAMENTO TRIFASICO, DE EMBUTIR, EM CHAPA DE ACO GALVANIZADO, PARA 30 DISJUNTORES DIN, 225 A</t>
  </si>
  <si>
    <t>865,04</t>
  </si>
  <si>
    <t>QUADRO DE DISTRIBUICAO COM BARRAMENTO TRIFASICO, DE EMBUTIR, EM CHAPA DE ACO GALVANIZADO, PARA 36 DISJUNTORES DIN, 100 A</t>
  </si>
  <si>
    <t>411,78</t>
  </si>
  <si>
    <t>QUADRO DE DISTRIBUICAO COM BARRAMENTO TRIFASICO, DE EMBUTIR, EM CHAPA DE ACO GALVANIZADO, PARA 40 DISJUNTORES DIN, 100 A</t>
  </si>
  <si>
    <t>601,19</t>
  </si>
  <si>
    <t>QUADRO DE DISTRIBUICAO COM BARRAMENTO TRIFASICO, DE EMBUTIR, EM CHAPA DE ACO GALVANIZADO, PARA 48 DISJUNTORES DIN, 100 A</t>
  </si>
  <si>
    <t>703,61</t>
  </si>
  <si>
    <t>QUADRO DE DISTRIBUICAO COM BARRAMENTO TRIFASICO, DE SOBREPOR, EM CHAPA DE ACO GALVANIZADO, PARA 12 DISJUNTORES DIN, 100 A</t>
  </si>
  <si>
    <t>251,81</t>
  </si>
  <si>
    <t>QUADRO DE DISTRIBUICAO COM BARRAMENTO TRIFASICO, DE SOBREPOR, EM CHAPA DE ACO GALVANIZADO, PARA 18 DISJUNTORES DIN, 100 A</t>
  </si>
  <si>
    <t>314,64</t>
  </si>
  <si>
    <t>QUADRO DE DISTRIBUICAO COM BARRAMENTO TRIFASICO, DE SOBREPOR, EM CHAPA DE ACO GALVANIZADO, PARA 28 DISJUNTORES DIN, 100 A</t>
  </si>
  <si>
    <t>290,94</t>
  </si>
  <si>
    <t>QUADRO DE DISTRIBUICAO COM BARRAMENTO TRIFASICO, DE SOBREPOR, EM CHAPA DE ACO GALVANIZADO, PARA 30 DISJUNTORES DIN, 100 A</t>
  </si>
  <si>
    <t>424,01</t>
  </si>
  <si>
    <t>QUADRO DE DISTRIBUICAO COM BARRAMENTO TRIFASICO, DE SOBREPOR, EM CHAPA DE ACO GALVANIZADO, PARA 36 DISJUNTORES DIN, 100 A</t>
  </si>
  <si>
    <t>523,66</t>
  </si>
  <si>
    <t>QUADRO DE DISTRIBUICAO COM BARRAMENTO TRIFASICO, DE SOBREPOR, EM CHAPA DE ACO GALVANIZADO, PARA 40 DISJUNTORES DIN, 100 A</t>
  </si>
  <si>
    <t>701,30</t>
  </si>
  <si>
    <t>QUADRO DE DISTRIBUICAO COM BARRAMENTO TRIFASICO, DE SOBREPOR, EM CHAPA DE ACO GALVANIZADO, PARA 48 DISJUNTORES DIN, 100 A</t>
  </si>
  <si>
    <t>629,45</t>
  </si>
  <si>
    <t>QUADRO DE DISTRIBUICAO, EM PVC, DE EMBUTIR, COM BARRAMENTO TERRA / NEUTRO, PARA 12 DISJUNTORES NEMA OU 16 DISJUNTORES DIN</t>
  </si>
  <si>
    <t>101,45</t>
  </si>
  <si>
    <t>QUADRO DE DISTRIBUICAO, EM PVC, DE EMBUTIR, COM BARRAMENTO TERRA / NEUTRO, PARA 18 DISJUNTORES NEMA OU 24 DISJUNTORES DIN</t>
  </si>
  <si>
    <t>187,96</t>
  </si>
  <si>
    <t>QUADRO DE DISTRIBUICAO, EM PVC, DE EMBUTIR, COM BARRAMENTO TERRA / NEUTRO, PARA 27 DISJUNTORES NEMA OU 36 DISJUNTORES DIN</t>
  </si>
  <si>
    <t>407,36</t>
  </si>
  <si>
    <t>QUADRO DE DISTRIBUICAO, EM PVC, DE EMBUTIR, COM BARRAMENTO TERRA / NEUTRO, PARA 48 DISJUNTORES DIN</t>
  </si>
  <si>
    <t>318,47</t>
  </si>
  <si>
    <t>QUADRO DE DISTRIBUICAO, EM PVC, DE EMBUTIR, COM BARRAMENTO TERRA / NEUTRO, PARA 6 DISJUNTORES NEMA OU 8 DISJUNTORES DIN</t>
  </si>
  <si>
    <t>59,57</t>
  </si>
  <si>
    <t>QUADRO DE DISTRIBUICAO, SEM BARRAMENTO, EM PVC, DE EMBUTIR, PARA 12 DISJUNTORES NEMA OU 16 DISJUNTORES DIN</t>
  </si>
  <si>
    <t>61,70</t>
  </si>
  <si>
    <t>QUADRO DE DISTRIBUICAO, SEM BARRAMENTO, EM PVC, DE EMBUTIR, PARA 18 DISJUNTORES NEMA OU 24 DISJUNTORES DIN</t>
  </si>
  <si>
    <t>96,86</t>
  </si>
  <si>
    <t>QUADRO DE DISTRIBUICAO, SEM BARRAMENTO, EM PVC, DE EMBUTIR, PARA 27 DISJUNTORES NEMA OU 36 DISJUNTORES DIN</t>
  </si>
  <si>
    <t>166,14</t>
  </si>
  <si>
    <t>QUADRO DE DISTRIBUICAO, SEM BARRAMENTO, EM PVC, DE EMBUTIR, PARA 3 DISJUNTORES NEMA OU 4 DISJUNTORES DIN</t>
  </si>
  <si>
    <t>26,19</t>
  </si>
  <si>
    <t>QUADRO DE DISTRIBUICAO, SEM BARRAMENTO, EM PVC, DE EMBUTIR, PARA 6 DISJUNTORES NEMA OU 8 DISJUNTORES DIN</t>
  </si>
  <si>
    <t>41,37</t>
  </si>
  <si>
    <t>QUADRO DE DISTRIBUICAO, SEM BARRAMENTO, EM PVC, DE SOBREPOR,  PARA 3 DISJUNTORES NEMA OU 4 DISJUNTORES DIN</t>
  </si>
  <si>
    <t>30,53</t>
  </si>
  <si>
    <t>QUADRO DE DISTRIBUICAO, SEM BARRAMENTO, EM PVC, DE SOBREPOR, PARA 12 DISJUNTORES NEMA OU 16 DISJUNTORES DIN</t>
  </si>
  <si>
    <t>87,37</t>
  </si>
  <si>
    <t>QUADRO DE DISTRIBUICAO, SEM BARRAMENTO, EM PVC, DE SOBREPOR, PARA 18 DISJUNTORES NEMA OU 24 DISJUNTORES DIN</t>
  </si>
  <si>
    <t>128,07</t>
  </si>
  <si>
    <t>QUADRO DE DISTRIBUICAO, SEM BARRAMENTO, EM PVC, DE SOBREPOR, PARA 27 DISJUNTORES NEMA OU 36 DISJUNTORES DIN</t>
  </si>
  <si>
    <t>178,66</t>
  </si>
  <si>
    <t>QUADRO DE DISTRIBUICAO, SEM BARRAMENTO, EM PVC, DE SOBREPOR, PARA 6 DISJUNTORES NEMA OU 8 DISJUNTORES DIN</t>
  </si>
  <si>
    <t>52,00</t>
  </si>
  <si>
    <t>QUEROSENE</t>
  </si>
  <si>
    <t>RALO FOFO COM REQUADRO, QUADRADO 150 X 150 MM</t>
  </si>
  <si>
    <t>30,84</t>
  </si>
  <si>
    <t>RALO FOFO COM REQUADRO, QUADRADO 200 X 200 MM</t>
  </si>
  <si>
    <t>RALO FOFO COM REQUADRO, QUADRADO 250 X 250 MM</t>
  </si>
  <si>
    <t>57,21</t>
  </si>
  <si>
    <t>RALO FOFO COM REQUADRO, QUADRADO 300 X 300 MM</t>
  </si>
  <si>
    <t>71,51</t>
  </si>
  <si>
    <t>RALO FOFO COM REQUADRO, QUADRADO 400 X 400 MM</t>
  </si>
  <si>
    <t>112,63</t>
  </si>
  <si>
    <t>RALO FOFO SEMIESFERICO, 100 MM, PARA LAJES/ CALHAS</t>
  </si>
  <si>
    <t>12,29</t>
  </si>
  <si>
    <t>RALO FOFO SEMIESFERICO, 150 MM, PARA LAJES/ CALHAS</t>
  </si>
  <si>
    <t>28,87</t>
  </si>
  <si>
    <t>RALO FOFO SEMIESFERICO, 200 MM, PARA LAJES/ CALHAS</t>
  </si>
  <si>
    <t>66,37</t>
  </si>
  <si>
    <t>RALO FOFO SEMIESFERICO, 75 MM, PARA LAJES/ CALHAS</t>
  </si>
  <si>
    <t>9,20</t>
  </si>
  <si>
    <t>RALO SECO PVC CONICO, 100 X 40 MM,  COM GRELHA REDONDA BRANCA</t>
  </si>
  <si>
    <t>RALO SECO PVC CONICO, 100 X 40 MM, COM GRELHA QUADRADA</t>
  </si>
  <si>
    <t>8,48</t>
  </si>
  <si>
    <t>RALO SECO PVC QUADRADO, 100 X 100 X 53 MM, SAIDA 40 MM, COM GRELHA BRANCA</t>
  </si>
  <si>
    <t>8,20</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</si>
  <si>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</si>
  <si>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</si>
  <si>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</si>
  <si>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</si>
  <si>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</si>
  <si>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</si>
  <si>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13,96</t>
  </si>
  <si>
    <t>REATOR ELETRONICO BIVOLT PARA 1 LAMPADA FLUORESCENTE DE 36/40 W</t>
  </si>
  <si>
    <t>17,44</t>
  </si>
  <si>
    <t>REATOR ELETRONICO BIVOLT PARA 2 LAMPADAS FLUORESCENTES DE 14 W</t>
  </si>
  <si>
    <t>34,73</t>
  </si>
  <si>
    <t>REATOR ELETRONICO BIVOLT PARA 2 LAMPADAS FLUORESCENTES DE 18/20 W</t>
  </si>
  <si>
    <t>18,33</t>
  </si>
  <si>
    <t>REATOR ELETRONICO BIVOLT PARA 2 LAMPADAS FLUORESCENTES DE 36/40 W</t>
  </si>
  <si>
    <t>18,94</t>
  </si>
  <si>
    <t>REATOR INTERNO/INTEGRADO PARA LAMPADA VAPOR METALICO 400 W, ALTO FATOR DE POTENCIA</t>
  </si>
  <si>
    <t>96,66</t>
  </si>
  <si>
    <t>REATOR P/ LAMPADA VAPOR DE SODIO 250W USO EXT</t>
  </si>
  <si>
    <t>119,11</t>
  </si>
  <si>
    <t>REATOR P/ 1 LAMPADA VAPOR DE MERCURIO 125W USO EXT</t>
  </si>
  <si>
    <t>REATOR P/ 1 LAMPADA VAPOR DE MERCURIO 250W USO EXT</t>
  </si>
  <si>
    <t>65,10</t>
  </si>
  <si>
    <t>REATOR P/ 1 LAMPADA VAPOR DE MERCURIO 400W USO EXT</t>
  </si>
  <si>
    <t>REBITE DE ALUMINIO VAZADO DE REPUXO, 3,2 X 8 MM (1KG = 1025 UNIDADES)</t>
  </si>
  <si>
    <t>44,79</t>
  </si>
  <si>
    <t>REBOLO ABRASIVO RETO DE USO GERAL GRAO 36, DE 6 X 1 " (DIAMETRO X ALTURA)</t>
  </si>
  <si>
    <t>81,42</t>
  </si>
  <si>
    <t>REBOLO ABRASIVO RETO DE USO GERAL GRAO 36, DE 6 X 3/4 " (DIAMETRO X ALTURA)</t>
  </si>
  <si>
    <t>65,03</t>
  </si>
  <si>
    <t>RECICLADORA DE ASFALTO A FRIO SOBRE RODAS, LARG. FRESAGEM 2,00 M, POT. 315 KW/422 HP</t>
  </si>
  <si>
    <t>3.936.076,18</t>
  </si>
  <si>
    <t>REDUCAO EXCENTRICA PVC NBR 10569 P/REDE COLET ESG PB JE 150 X 100MM</t>
  </si>
  <si>
    <t>57,68</t>
  </si>
  <si>
    <t>REDUCAO EXCENTRICA PVC NBR 10569 P/REDE COLET ESG PB JE 200 X 150MM</t>
  </si>
  <si>
    <t>110,96</t>
  </si>
  <si>
    <t>REDUCAO EXCENTRICA PVC NBR 10569 P/REDE COLET ESG PB JE 250 X 200MM</t>
  </si>
  <si>
    <t>209,29</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</si>
  <si>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</si>
  <si>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</si>
  <si>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</si>
  <si>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</si>
  <si>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</si>
  <si>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28,58</t>
  </si>
  <si>
    <t>REDUCAO EXCENTRICA PVC, SERIE R, DN 75 X 50 MM, PARA ESGOTO PREDIAL</t>
  </si>
  <si>
    <t>4,30</t>
  </si>
  <si>
    <t>REDUCAO FIXA TIPO STORZ, ENGATE RAPIDO 2.1/2" X 1.1/2", EM LATAO, PARA INSTALACAO PREDIAL COMBATE A INCENDIO PREDIAL</t>
  </si>
  <si>
    <t>72,85</t>
  </si>
  <si>
    <t>REDUCAO PVC PBA, JE, BB, DN 75 X 50 / DE 85 X 60 MM, PARA REDE DE AGUA</t>
  </si>
  <si>
    <t>45,77</t>
  </si>
  <si>
    <t>REDUCAO PVC PBA, JE, PB, DN 100 X 50 / DE 110 X 60 MM, PARA REDE DE AGUA</t>
  </si>
  <si>
    <t>20,87</t>
  </si>
  <si>
    <t>REDUCAO PVC PBA, JE, PB, DN 100 X 75 / DE 110 X 85 MM, PARA REDE DE AGUA</t>
  </si>
  <si>
    <t>24,00</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</si>
  <si>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</si>
  <si>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</si>
  <si>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</si>
  <si>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68,90</t>
  </si>
  <si>
    <t>REGISTRO DE ESFERA DE PASSEIO, PVC PARA POLIETILENO, 20 MM</t>
  </si>
  <si>
    <t>REGISTRO DE ESFERA PVC, COM BORBOLETA, COM ROSCA EXTERNA, DE 1/2"</t>
  </si>
  <si>
    <t>5,96</t>
  </si>
  <si>
    <t>REGISTRO DE ESFERA PVC, COM BORBOLETA, COM ROSCA EXTERNA, DE 3/4"</t>
  </si>
  <si>
    <t>REGISTRO DE ESFERA PVC, COM CABECA QUADRADA, COM ROSCA EXTERNA, 1/2"</t>
  </si>
  <si>
    <t>REGISTRO DE ESFERA PVC, COM CABECA QUADRADA, COM ROSCA EXTERNA, 3/4"</t>
  </si>
  <si>
    <t>9,33</t>
  </si>
  <si>
    <t>REGISTRO DE ESFERA, PVC, COM VOLANTE, VS, ROSCAVEL, DN 1 1/2", COM CORPO DIVIDIDO</t>
  </si>
  <si>
    <t>REGISTRO DE ESFERA, PVC, COM VOLANTE, VS, ROSCAVEL, DN 1 1/4", COM CORPO DIVIDIDO</t>
  </si>
  <si>
    <t>19,34</t>
  </si>
  <si>
    <t>REGISTRO DE ESFERA, PVC, COM VOLANTE, VS, ROSCAVEL, DN 1/2", COM CORPO DIVIDIDO</t>
  </si>
  <si>
    <t>REGISTRO DE ESFERA, PVC, COM VOLANTE, VS, ROSCAVEL, DN 1", COM CORPO DIVIDIDO</t>
  </si>
  <si>
    <t>14,48</t>
  </si>
  <si>
    <t>REGISTRO DE ESFERA, PVC, COM VOLANTE, VS, ROSCAVEL, DN 2", COM CORPO DIVIDIDO</t>
  </si>
  <si>
    <t>31,08</t>
  </si>
  <si>
    <t>REGISTRO DE ESFERA, PVC, COM VOLANTE, VS, ROSCAVEL, DN 3/4", COM CORPO DIVIDIDO</t>
  </si>
  <si>
    <t>8,87</t>
  </si>
  <si>
    <t>REGISTRO DE ESFERA, PVC, COM VOLANTE, VS, SOLDAVEL, DN 20 MM, COM CORPO DIVIDIDO</t>
  </si>
  <si>
    <t>6,99</t>
  </si>
  <si>
    <t>REGISTRO DE ESFERA, PVC, COM VOLANTE, VS, SOLDAVEL, DN 25 MM, COM CORPO DIVIDIDO</t>
  </si>
  <si>
    <t>REGISTRO DE ESFERA, PVC, COM VOLANTE, VS, SOLDAVEL, DN 32 MM, COM CORPO DIVIDIDO</t>
  </si>
  <si>
    <t>14,29</t>
  </si>
  <si>
    <t>REGISTRO DE ESFERA, PVC, COM VOLANTE, VS, SOLDAVEL, DN 40 MM, COM CORPO DIVIDIDO</t>
  </si>
  <si>
    <t>19,11</t>
  </si>
  <si>
    <t>REGISTRO DE ESFERA, PVC, COM VOLANTE, VS, SOLDAVEL, DN 50 MM, COM CORPO DIVIDIDO</t>
  </si>
  <si>
    <t>19,74</t>
  </si>
  <si>
    <t>REGISTRO DE ESFERA, PVC, COM VOLANTE, VS, SOLDAVEL, DN 60 MM, COM CORPO DIVIDIDO</t>
  </si>
  <si>
    <t>36,15</t>
  </si>
  <si>
    <t>REGISTRO DE PRESSAO PVC, ROSCAVEL, VOLANTE SIMPLES, DE 1/2"</t>
  </si>
  <si>
    <t>2,29</t>
  </si>
  <si>
    <t>REGISTRO DE PRESSAO PVC, ROSCAVEL, VOLANTE SIMPLES, DE 3/4"</t>
  </si>
  <si>
    <t>6,54</t>
  </si>
  <si>
    <t>REGISTRO DE PRESSAO PVC, SOLDAVEL, VOLANTE SIMPLES, DE 20 MM</t>
  </si>
  <si>
    <t>REGISTRO DE PRESSAO PVC, SOLDAVEL, VOLANTE SIMPLES, DE 25 MM</t>
  </si>
  <si>
    <t>5,30</t>
  </si>
  <si>
    <t>REGISTRO GAVETA BRUTO EM LATAO FORJADO, BITOLA 1 " (REF 1509)</t>
  </si>
  <si>
    <t>36,81</t>
  </si>
  <si>
    <t>REGISTRO GAVETA BRUTO EM LATAO FORJADO, BITOLA 1 1/2 " (REF 1509)</t>
  </si>
  <si>
    <t>REGISTRO GAVETA BRUTO EM LATAO FORJADO, BITOLA 1 1/4 " (REF 1509)</t>
  </si>
  <si>
    <t>50,17</t>
  </si>
  <si>
    <t>REGISTRO GAVETA BRUTO EM LATAO FORJADO, BITOLA 1/2 " (REF 1509)</t>
  </si>
  <si>
    <t>22,11</t>
  </si>
  <si>
    <t>REGISTRO GAVETA BRUTO EM LATAO FORJADO, BITOLA 2 " (REF 1509)</t>
  </si>
  <si>
    <t>88,23</t>
  </si>
  <si>
    <t>REGISTRO GAVETA BRUTO EM LATAO FORJADO, BITOLA 2 1/2 " (REF 1509)</t>
  </si>
  <si>
    <t>182,98</t>
  </si>
  <si>
    <t>REGISTRO GAVETA BRUTO EM LATAO FORJADO, BITOLA 3 " (REF 1509)</t>
  </si>
  <si>
    <t>221,53</t>
  </si>
  <si>
    <t>REGISTRO GAVETA BRUTO EM LATAO FORJADO, BITOLA 3/4 " (REF 1509)</t>
  </si>
  <si>
    <t>23,32</t>
  </si>
  <si>
    <t>REGISTRO GAVETA BRUTO EM LATAO FORJADO, BITOLA 4 " (REF 1509)</t>
  </si>
  <si>
    <t>461,59</t>
  </si>
  <si>
    <t>REGISTRO GAVETA COM ACABAMENTO E CANOPLA CROMADOS, SIMPLES, BITOLA 1 " (REF 1509)</t>
  </si>
  <si>
    <t>69,65</t>
  </si>
  <si>
    <t>REGISTRO GAVETA COM ACABAMENTO E CANOPLA CROMADOS, SIMPLES, BITOLA 1 1/2 " (REF 1509)</t>
  </si>
  <si>
    <t>101,29</t>
  </si>
  <si>
    <t>REGISTRO GAVETA COM ACABAMENTO E CANOPLA CROMADOS, SIMPLES, BITOLA 1 1/4 " (REF 1509)</t>
  </si>
  <si>
    <t>96,84</t>
  </si>
  <si>
    <t>REGISTRO GAVETA COM ACABAMENTO E CANOPLA CROMADOS, SIMPLES, BITOLA 1/2 " (REF 1509)</t>
  </si>
  <si>
    <t>50,44</t>
  </si>
  <si>
    <t>REGISTRO GAVETA COM ACABAMENTO E CANOPLA CROMADOS, SIMPLES, BITOLA 3/4 " (REF 1509)</t>
  </si>
  <si>
    <t>56,90</t>
  </si>
  <si>
    <t>REGISTRO OU REGULADOR DE GAS COZINHA, VAZAO DE 2 KG/H, 2,8 KPA</t>
  </si>
  <si>
    <t>27,17</t>
  </si>
  <si>
    <t>REGISTRO OU VALVULA GLOBO ANGULAR EM LATAO, PARA HIDRANTES EM INSTALACAO PREDIAL DE INCENDIO, 45 GRAUS, DIAMETRO DE 2 1/2", COM VOLANTE, CLASSE DE PRESSAO DE ATE 200 PSI</t>
  </si>
  <si>
    <t>102,00</t>
  </si>
  <si>
    <t>REGISTRO PRESSAO BRUTO EM LATAO FORJADO, BITOLA 1/2 " (REF 1400)</t>
  </si>
  <si>
    <t>15,67</t>
  </si>
  <si>
    <t>REGISTRO PRESSAO BRUTO EM LATAO FORJADO, BITOLA 3/4 " (REF 1400)</t>
  </si>
  <si>
    <t>18,71</t>
  </si>
  <si>
    <t>REGISTRO PRESSAO COM ACABAMENTO E CANOPLA CROMADA, SIMPLES, BITOLA 1/2 " (REF 1416)</t>
  </si>
  <si>
    <t>51,91</t>
  </si>
  <si>
    <t>REGISTRO PRESSAO COM ACABAMENTO E CANOPLA CROMADA, SIMPLES, BITOLA 3/4 " (REF 1416)</t>
  </si>
  <si>
    <t>53,66</t>
  </si>
  <si>
    <t>REGUA DE ALUMINIO PARA PEDREIRO 2 X 1 "</t>
  </si>
  <si>
    <t>32,24</t>
  </si>
  <si>
    <t>REGUA VIBRADORA DUPLA PARA CONCRETO A GASOLINA 5,5 HP, PESO DE 60 KG, COMPRIMENTO 4 M</t>
  </si>
  <si>
    <t>5.112,80</t>
  </si>
  <si>
    <t>REGUA VIBRATORIA DE CONCRETO TRELICADA, EQUIPADA COM MOTOR A GASOLINA DE 9 HP</t>
  </si>
  <si>
    <t>11.073,25</t>
  </si>
  <si>
    <t>REJEITO DE MINERIO DE FERRO PARA PAVIMENTACAO (POSTO PEDREIRA/FORNECEDOR, SEM FRETE)</t>
  </si>
  <si>
    <t>71,92</t>
  </si>
  <si>
    <t>REJUNTE BRANCO, CIMENTICIO</t>
  </si>
  <si>
    <t>REJUNTE COLORIDO, CIMENTICIO</t>
  </si>
  <si>
    <t>REJUNTE EPOXI BRANCO</t>
  </si>
  <si>
    <t>53,16</t>
  </si>
  <si>
    <t>REJUNTE EPOXI COR</t>
  </si>
  <si>
    <t>68,04</t>
  </si>
  <si>
    <t>RELE FOTOELETRICO INTERNO E EXTERNO BIVOLT 1000 W, DE CONECTOR, SEM BASE</t>
  </si>
  <si>
    <t>17,25</t>
  </si>
  <si>
    <t>RELE TERMICO BIMETAL PARA USO EM MOTORES TRIFASICOS, TENSAO 380 V, POTENCIA ATE 15 CV, CORRENTE NOMINAL MAXIMA 22 A</t>
  </si>
  <si>
    <t>105,38</t>
  </si>
  <si>
    <t>REMOVEDOR DE TINTA OLEO/ESMALTE VERNIZ</t>
  </si>
  <si>
    <t>29,87</t>
  </si>
  <si>
    <t>RESINA ACRILICA BASE AGUA - COR BRANCA</t>
  </si>
  <si>
    <t>22,32</t>
  </si>
  <si>
    <t>RESPIRADOR DESCARTAVEL SEM VALVULA DE EXALACAO, PFF 1</t>
  </si>
  <si>
    <t>RETARDO PARA CORDEL DETONANTE</t>
  </si>
  <si>
    <t>66,45</t>
  </si>
  <si>
    <t>RETROESCAVADEIRA SOBRE RODAS COM CARREGADEIRA, TRACAO 4 X 2, POTENCIA LIQUIDA 79 HP, PESO OPERACIONAL MINIMO DE 6570 KG, CAPACIDADE DA CARREGADEIRA DE 1,00 M3 E DA  RETROESCAVADEIRA MINIMA DE 0,20 M3, PROFUNDIDADE DE ESCAVACAO MAXIMA DE 4,37 M</t>
  </si>
  <si>
    <t>216.658,53</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</si>
  <si>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</si>
  <si>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</si>
  <si>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243.597,54</t>
  </si>
  <si>
    <t>REVESTIMENTO DE PAREDE EM GRANILITE, MARMORITE OU GRANITINA - ESP = 5 MM (INCLUSO EXECUCAO)</t>
  </si>
  <si>
    <t>191,58</t>
  </si>
  <si>
    <t>REVESTIMENTO DE PAREDE EM GRANILITE, MARMORITE OU GRANITINA COLORIDO - ESP = 5 MM (INCLUSO EXECUCAO)</t>
  </si>
  <si>
    <t>119,73</t>
  </si>
  <si>
    <t>REVESTIMENTO EM CERAMICA ESMALTADA COMERCIAL, PEI MENOR OU IGUAL A 3, FORMATO MENOR OU IGUAL A 2025 CM2</t>
  </si>
  <si>
    <t>10,25</t>
  </si>
  <si>
    <t>REVESTIMENTO EM CERAMICA ESMALTADA EXTRA, PEI MAIOR OU IGUAL 4, FORMATO MAIOR A 2025 CM2</t>
  </si>
  <si>
    <t>26,43</t>
  </si>
  <si>
    <t>REVESTIMENTO EM CERAMICA ESMALTADA EXTRA, PEI MENOR OU IGUAL A 3, FORMATO MENOR OU IGUAL A 2025 CM2</t>
  </si>
  <si>
    <t>17,37</t>
  </si>
  <si>
    <t>REVESTIMENTO EPOXI DE ALTA RESISTENCIA QUIMICA, ISENTO DE SOLVENTES, BICOMPONENTE</t>
  </si>
  <si>
    <t>63,26</t>
  </si>
  <si>
    <t>REVESTIMENTO PARA ESCADA EM GRANILITE, MARMORITE OU GRANITINA ESP = 8 MM (INCLUSO EXECUCAO)</t>
  </si>
  <si>
    <t>91,56</t>
  </si>
  <si>
    <t>RIPA DE MADEIRA APARELHADA *1,5 X 5* CM, MACARANDUBA, ANGELIM OU EQUIVALENTE DA REGIAO</t>
  </si>
  <si>
    <t>RIPA DE MADEIRA NAO APARELHADA *1 X 3* CM, MACARANDUBA, ANGELIM OU EQUIVALENTE DA REGIAO</t>
  </si>
  <si>
    <t>0,89</t>
  </si>
  <si>
    <t>RIPA DE MADEIRA NAO APARELHADA *1,5 X 5* CM, MACARANDUBA, ANGELIM OU EQUIVALENTE DA REGIAO</t>
  </si>
  <si>
    <t>RIPA DE MADEIRA NAO APARELHADA *2 X 7* CM, PINUS, MISTA OU EQUIVALENTE DA REGIAO</t>
  </si>
  <si>
    <t>2,32</t>
  </si>
  <si>
    <t>ROCADEIRA COSTAL COM MOTOR A GASOLINA DE *32* CC</t>
  </si>
  <si>
    <t>2.073,00</t>
  </si>
  <si>
    <t>ROCADEIRA DESLOCAVEL, LARGURA DE TRABALHO DE 1,3 M</t>
  </si>
  <si>
    <t>5.633,97</t>
  </si>
  <si>
    <t>RODAFORRO EM PVC, PARA FORRO DE PVC, COMPRIMENTO 6 M</t>
  </si>
  <si>
    <t>RODAPE ARDOSIA, CINZA, 10 CM, E= *1CM</t>
  </si>
  <si>
    <t>20,08</t>
  </si>
  <si>
    <t>RODAPE DE BORRACHA LISO, H = 70 MM, E = *2* MM, PARA ARGAMASSA, PRETO</t>
  </si>
  <si>
    <t>20,56</t>
  </si>
  <si>
    <t>RODAPE DE MADEIRA MACICA CUMARU/IPE CHAMPANHE OU EQUIVALENTE DA REGIAO, *1,5 X 7 CM</t>
  </si>
  <si>
    <t>RODAPE EM MARMORE, POLIDO, BRANCO COMUM, L= *7* CM, E=  *2* CM, CORTE RETO</t>
  </si>
  <si>
    <t>30,95</t>
  </si>
  <si>
    <t>RODAPE EM POLIESTIRENO, BRANCO, H = *5* CM, E = *1,5* CM</t>
  </si>
  <si>
    <t>20,19</t>
  </si>
  <si>
    <t>RODAPE OU RODABANCADA EM GRANITO, POLIDO, TIPO ANDORINHA/ QUARTZ/ CASTELO/ CORUMBA OU OUTROS EQUIVALENTES DA REGIAO, H= 10 CM, E=  *2,0* CM</t>
  </si>
  <si>
    <t>43,90</t>
  </si>
  <si>
    <t>RODAPE PLANO PARA PISO VINILICO, H = 5 CM</t>
  </si>
  <si>
    <t>15,78</t>
  </si>
  <si>
    <t>RODAPE PRE-MOLDADO DE GRANILITE, MARMORITE OU GRANITINA L = 10 CM</t>
  </si>
  <si>
    <t>28,17</t>
  </si>
  <si>
    <t>RODIZIO PARA TRILHO (TIPO NAPOLEAO),  EM LATAO, COM ROLAMENTO EM ACO, 6 MM, PARA JANELA DE CORRER</t>
  </si>
  <si>
    <t>6,60</t>
  </si>
  <si>
    <t>RODO PARA CHAO 40 CM COM CABO</t>
  </si>
  <si>
    <t>10,21</t>
  </si>
  <si>
    <t>ROLDANA CONCOVA DUPLA, EM CHAPA DE ACO, ROLAMENTO INTERNO BLINDADO DE ACO REVESTIDO EM NYLON, PARA PORTA DE CORRER</t>
  </si>
  <si>
    <t>ROLDANA DUPLA, EM ZAMAC COM CHAPA DE LATAO, ROLAMENTOS EM ACO, PARA PORTA E JANELA DE CORRER</t>
  </si>
  <si>
    <t>31,21</t>
  </si>
  <si>
    <t>ROLDANA PLASTICA COM PREGO, TAMANHO 30 X 30 MM, PARA INSTALACAO ELETRICA APARENTE</t>
  </si>
  <si>
    <t>ROLO COMPACTADOR DE PNEUS, ESTATICO, PRESSAO VARIAVEL, POTENCIA 110 HP, PESO SEM/COM LASTRO 10,8/27 T, LARGURA DE ROLAGEM 2,30 M</t>
  </si>
  <si>
    <t>478.796,97</t>
  </si>
  <si>
    <t>ROLO COMPACTADOR DE PNEUS, ESTATICO, PRESSAO VARIAVEL, POTENCIA 111 HP, PESO SEM/COM LASTRO 9,5/26,0 T, LARGURA DE ROLAGEM 1,90 M</t>
  </si>
  <si>
    <t>451.050,00</t>
  </si>
  <si>
    <t>ROLO COMPACTADOR PE DE CARNEIRO VIBRATORIO, POTENCIA 125 HP, PESO OPERACIONAL SEM/COM LASTRO 11,95/13,30 T, IMPACTO DINAMICO 38,5/22,5 T, LARGURA DE TRABALHO 2,15 M</t>
  </si>
  <si>
    <t>400.072,96</t>
  </si>
  <si>
    <t>ROLO COMPACTADOR PE DE CARNEIRO VIBRATORIO, POTENCIA 80 HP, PESO OPERACIONAL SEM/COM LASTRO 7,4/8,8 T, LARGURA DE TRABALHO 1,68 M</t>
  </si>
  <si>
    <t>300.064,21</t>
  </si>
  <si>
    <t>ROLO COMPACTADOR VIBRATORIO DE UM CILINDRO LISO DE ACO, POTENCIA 125 HP, PESO SEM/COM LASTRO 10,75/12,92 T, IMPACTO DINAMICO 31,5/18,5 T, LARGURA TRABALHO 2,15 M</t>
  </si>
  <si>
    <t>387.167,33</t>
  </si>
  <si>
    <t>ROLO COMPACTADOR VIBRATORIO DE UM CILINDRO, ACO LISO, POTENCIA 80 HP, PESO OPERACIONAL MAXIMO 8,1 T, IMPACTO DINAMICO 16,15/9,5 T, LARGURA TRABALHO 1,68 M</t>
  </si>
  <si>
    <t>288.607,45</t>
  </si>
  <si>
    <t>ROLO COMPACTADOR VIBRATORIO PE DE CARNEIRO, COM CONTROLE REMOTO POR RADIO, POTENCIA  12,5 KW, PESO OPERACIONAL DE 1,675 T, LARGURA DE TRABALHO 0,85 M</t>
  </si>
  <si>
    <t>394.346,56</t>
  </si>
  <si>
    <t>ROLO COMPACTADOR VIBRATORIO REBOCAVEL, CILINDRO DE ACO LISO, POTENCIA DE TRACAO DE 65 CV, PESO DE 4,7 T, IMPACTO DINAMICO TOTAL DE 18,3 T, LARGURA DO ROLO 1,67 M</t>
  </si>
  <si>
    <t>87.117,10</t>
  </si>
  <si>
    <t>ROLO COMPACTADOR VIBRATORIO TANDEM, ACO LISO, POTENCIA 125 HP, PESO SEM/COM LASTRO 10,20/11,65 T, LARGURA DE TRABALHO 1,73 M</t>
  </si>
  <si>
    <t>431.719,30</t>
  </si>
  <si>
    <t>ROLO COMPACTADOR VIBRATORIO TANDEM, ACO LISO, POTENCIA 58 CV, PESO SEM/COM LASTRO 6,5/9,4 T, LARGURA DE TRABALHO 1,20 M</t>
  </si>
  <si>
    <t>354.396,43</t>
  </si>
  <si>
    <t>ROLO DE ESPUMA POLIESTER 23 CM (SEM CABO)</t>
  </si>
  <si>
    <t>12,49</t>
  </si>
  <si>
    <t>ROLO DE LA DE CARNEIRO 23 CM (SEM CABO)</t>
  </si>
  <si>
    <t>27,70</t>
  </si>
  <si>
    <t>ROMPEDOR ELETRICO PESO 26 KG, POTENCIA OPERACIONAL DE 2,5 KW</t>
  </si>
  <si>
    <t>20.292,40</t>
  </si>
  <si>
    <t>ROSETA QUADRADA, SEM FUROS, EM ACO INOX POLIDO, LARGURA APROXIMADA DE 50 MM, PARA FECHADURA DE PORTA - PARAFUSOS INCLUIDOS</t>
  </si>
  <si>
    <t>ROSETA REDONDA DE SOBREPOR, SEM FUROS, EM ACO INOX POLIDO, DIAMETRO APROXIMADO DE 50 MM, PARA FECHADURA DE PORTA - PARAFUSOS INCLUIDOS</t>
  </si>
  <si>
    <t>9,57</t>
  </si>
  <si>
    <t>ROTACAO DIAGONAL DUPLA, APARELHO TRIPLO, EM TUBO DE ACO CARBONO, PINTURA NO PROCESSO ELETROSTATICO - EQUIPAMENTO DE GINASTICA PARA ACADEMIA AO AR LIVRE / ACADEMIA DA TERCEIRA IDADE - ATI</t>
  </si>
  <si>
    <t>1.377,27</t>
  </si>
  <si>
    <t>ROTACAO VERTICAL DUPLO, EM TUBO DE ACO CARBONO, PINTURA NO PROCESSO ELETROSTATICO - EQUIPAMENTO DE GINASTICA PARA ACADEMIA AO AR LIVRE / ACADEMIA DA TERCEIRA IDADE - ATI</t>
  </si>
  <si>
    <t>1.047,09</t>
  </si>
  <si>
    <t>RUFO EXTERNO DE CHAPA DE ACO GALVANIZADA NUM 26, CORTE 25 CM</t>
  </si>
  <si>
    <t>RUFO EXTERNO DE CHAPA DE ACO GALVANIZADA NUM 26, CORTE 28 CM</t>
  </si>
  <si>
    <t>16,70</t>
  </si>
  <si>
    <t>RUFO EXTERNO/INTERNO DE CHAPA DE ACO GALVANIZADA NUM 26, CORTE 33 CM</t>
  </si>
  <si>
    <t>RUFO INTERNO DE CHAPA DE ACO GALVANIZADA NUM 26, CORTE 50 CM</t>
  </si>
  <si>
    <t>RUFO INTERNO/EXTERNO DE CHAPA DE ACO GALVANIZADA NUM 24, CORTE 25 CM</t>
  </si>
  <si>
    <t>18,20</t>
  </si>
  <si>
    <t>RUFO INTERNO/EXTERNO DE CHAPA DE ACO GALVANIZADA NUM 24, CORTE 25 CM (COLETADO CAIXA)</t>
  </si>
  <si>
    <t>20,50</t>
  </si>
  <si>
    <t>RUFO PARA TELHA ESTRUTURAL DE FIBROCIMENTO 1 ABA (SEM AMIANTO)</t>
  </si>
  <si>
    <t>29,77</t>
  </si>
  <si>
    <t>RUFO PARA TELHA ESTRUTURAL DE FIBROCIMENTO 2 ABAS, COMPRIMENTO DE 1031 MM (SEM AMIANTO)</t>
  </si>
  <si>
    <t>12,62</t>
  </si>
  <si>
    <t>RUFO PARA TELHA ONDULADA DE FIBROCIMENTO, E = 6 MM, ABA *260* MM, COMPRIMENTO 1100 MM (SEM AMIANTO)</t>
  </si>
  <si>
    <t>17,22</t>
  </si>
  <si>
    <t>SABAO EM PO</t>
  </si>
  <si>
    <t>SABONETEIRA DE PAREDE EM METAL CROMADO</t>
  </si>
  <si>
    <t>SABONETEIRA PLASTICA TIPO DISPENSER PARA SABONETE LIQUIDO COM RESERVATORIO 800 A 1500 ML</t>
  </si>
  <si>
    <t>39,55</t>
  </si>
  <si>
    <t>SACO DE RAFIA PARA ENTULHO, NOVO, LISO (SEM CLICHE), *60 x 90* CM</t>
  </si>
  <si>
    <t>SAIBRO PARA ARGAMASSA (COLETADO NO COMERCIO)</t>
  </si>
  <si>
    <t>53,45</t>
  </si>
  <si>
    <t>SAPATA DE PVC ADITIVADO NERVURADO D = 6"</t>
  </si>
  <si>
    <t>176,02</t>
  </si>
  <si>
    <t>SAPATA DE PVC ADITIVADO NERVURADO D = 8"</t>
  </si>
  <si>
    <t>231,65</t>
  </si>
  <si>
    <t>SAPATILHA EM ACO GALVANIZADO PARA CABOS COM DIAMETRO NOMINAL ATE 5/8"</t>
  </si>
  <si>
    <t>SARRAFO DE MADEIRA APARELHADA *2 X 10* CM, MACARANDUBA, ANGELIM OU EQUIVALENTE DA REGIAO</t>
  </si>
  <si>
    <t>4,19</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</si>
  <si>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</si>
  <si>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</si>
  <si>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</si>
  <si>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</si>
  <si>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1,86</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</si>
  <si>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</si>
  <si>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</si>
  <si>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</si>
  <si>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</si>
  <si>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</si>
  <si>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102,36</t>
  </si>
  <si>
    <t>SELADOR ACRILICO PAREDES INTERNAS/EXTERNAS</t>
  </si>
  <si>
    <t>SELADOR HORIZONTAL PARA FITA DE ACO 1 "</t>
  </si>
  <si>
    <t>544,80</t>
  </si>
  <si>
    <t>SELADOR PVA PAREDES INTERNAS</t>
  </si>
  <si>
    <t>SELANTE A BASE DE ALCATRAO E POLIURETANO PARA JUNTAS HORIZONTAIS</t>
  </si>
  <si>
    <t>47,66</t>
  </si>
  <si>
    <t>SELANTE A BASE DE RESINAS ACRILICAS PARA TRINCAS</t>
  </si>
  <si>
    <t>12,94</t>
  </si>
  <si>
    <t>SELANTE ACRILICO PARA TRATAMENTO / ACABAMENTO SUPERFICIAL DE CONCRETO ESTAMPADO, APARENTE, PEDRAS E OUTROS</t>
  </si>
  <si>
    <t>SELANTE DE BASE ASFALTICA PARA VEDACAO</t>
  </si>
  <si>
    <t>29,25</t>
  </si>
  <si>
    <t>SELANTE ELASTICO MONOCOMPONENTE A BASE DE POLIURETANO (PU) PARA JUNTAS DIVERSAS</t>
  </si>
  <si>
    <t xml:space="preserve">310ML </t>
  </si>
  <si>
    <t>22,49</t>
  </si>
  <si>
    <t>SELANTE MONOCOMPONENTE A BASE DE SILICONE DE BAIXO MODULO, PARA JUNTAS DE PAVIMENTACAO</t>
  </si>
  <si>
    <t>102,17</t>
  </si>
  <si>
    <t>SELANTE TIPO VEDA CALHA PARA METAL E FIBROCIMENTO</t>
  </si>
  <si>
    <t>56,98</t>
  </si>
  <si>
    <t>SELIM COMPACTO EM PVC, SEM TRAVA,  DN 150 X 100 MM, PARA REDE COLETORA ESGOTO (NBR 10569)</t>
  </si>
  <si>
    <t>26,82</t>
  </si>
  <si>
    <t>SELIM COMPACTO EM PVC, SEM TRAVA,  DN 200 X 100 MM, PARA REDE COLETORA ESGOTO (NBR 10569)</t>
  </si>
  <si>
    <t>47,67</t>
  </si>
  <si>
    <t>SELIM COMPACTO EM PVC, SEM TRAVAS,  DN 300 X 100 MM, PARA REDE COLETORA ESGOTO (NBR 10569)</t>
  </si>
  <si>
    <t>61,77</t>
  </si>
  <si>
    <t>SELIM PVC, COM TRAVA, JE, 90 GRAUS,  DN 125 X 100 MM OU 150 X 100 MM, PARA REDE COLETORA ESGOTO (NBR 10569)</t>
  </si>
  <si>
    <t>SELIM PVC, SOLDAVEL, SEM TRAVA, JE, 90 GRAUS,  DN 200 X 100 MM, PARA REDE COLETORA ESGOTO (NBR 10569)</t>
  </si>
  <si>
    <t>46,71</t>
  </si>
  <si>
    <t>SEMIRREBOQUE COM DOIS EIXOS EM TANDEM TIPO BASCULANTE COM CACAMBA METALICA 14 M3  (INCLUI MONTAGEM, NAO INCLUI CAVALO MECANICO)</t>
  </si>
  <si>
    <t>118.650,34</t>
  </si>
  <si>
    <t>SEMIRREBOQUE COM TRES EIXOS EM TANDEM TIPO BASCULANTE COM CACAMBA METALICA 18 M3 (INCLUI MONTAGEM, NAO INCLUI CAVALO MECANICO)</t>
  </si>
  <si>
    <t>139.510,48</t>
  </si>
  <si>
    <t>SEMIRREBOQUE COM TRES EIXOS, PARA TRANSPORTE DE CARGA SECA, DIMENSOES APROXIMADAS 2,60 X 12,50 X 0,50 M (NAO INCLUI CAVALO MECANICO)</t>
  </si>
  <si>
    <t>107.888,11</t>
  </si>
  <si>
    <t>SENSOR DE PRESENCA BIVOLT COM FOTOCELULA PARA QUALQUER TIPO DE LAMPADA, POTENCIA MAXIMA *1000* W, USO EXTERNO</t>
  </si>
  <si>
    <t>33,79</t>
  </si>
  <si>
    <t>SENSOR DE PRESENCA BIVOLT DE PAREDE COM FOTOCELULA PARA QUALQUER TIPO DE LAMPADA POTENCIA MAXIMA *1000* W, USO INTERNO</t>
  </si>
  <si>
    <t>38,11</t>
  </si>
  <si>
    <t>SENSOR DE PRESENCA BIVOLT DE PAREDE SEM FOTOCELULA PARA QUALQUER TIPO DE LAMPADA POTENCIA MAXIMA *1000* W, USO INTERNO</t>
  </si>
  <si>
    <t>23,57</t>
  </si>
  <si>
    <t>SENSOR DE PRESENCA BIVOLT DE TETO COM FOTOCELULA PARA QUALQUER TIPO DE LAMPADA POTENCIA MAXIMA *1000* W, USO INTERNO</t>
  </si>
  <si>
    <t>26,53</t>
  </si>
  <si>
    <t>SENSOR DE PRESENCA BIVOLT DE TETO SEM FOTOCELULA PARA QUALQUER TIPO DE LAMPADA POTENCIA MAXIMA *900* W, USO INTERNO</t>
  </si>
  <si>
    <t>24,67</t>
  </si>
  <si>
    <t>SERRA CIRCULAR DE BANCADA COM MOTOR ELETRICO, POTENCIA DE *1600* W, PARA DISCO DE DIAMETRO DE 10" (250 MM)</t>
  </si>
  <si>
    <t>1.391,55</t>
  </si>
  <si>
    <t>SERRA CIRCULAR DE BANCADA, MODELO PICA-PAU, DIAMETRO DE 350 MM. CARACTERISTICAS DO MOTOR: TRIFASICO, POTENCIA DE 5 HP, FREQUENCIA DE 60 HZ</t>
  </si>
  <si>
    <t>5.606,48</t>
  </si>
  <si>
    <t>SERRALHEIRO</t>
  </si>
  <si>
    <t>SERRALHEIRO (MENSALISTA)</t>
  </si>
  <si>
    <t>SERVENTE DE OBRAS</t>
  </si>
  <si>
    <t>11,06</t>
  </si>
  <si>
    <t>SERVENTE DE OBRAS (MENSALISTA)</t>
  </si>
  <si>
    <t>1.961,90</t>
  </si>
  <si>
    <t>SERVICO DE BOMBEAMENTO DE CONCRETO COM CONSUMO MINIMO DE 40 M3</t>
  </si>
  <si>
    <t>41,47</t>
  </si>
  <si>
    <t>SIFAO EM METAL CROMADO PARA PIA AMERICANA, 1.1/2 X 1.1/2 "</t>
  </si>
  <si>
    <t>182,80</t>
  </si>
  <si>
    <t>SIFAO EM METAL CROMADO PARA PIA AMERICANA, 1.1/2 X 2 "</t>
  </si>
  <si>
    <t>185,04</t>
  </si>
  <si>
    <t>SIFAO EM METAL CROMADO PARA PIA OU LAVATORIO, 1 X 1.1/2 "</t>
  </si>
  <si>
    <t>145,45</t>
  </si>
  <si>
    <t>SIFAO EM METAL CROMADO PARA TANQUE, 1.1/4 X 1.1/2 "</t>
  </si>
  <si>
    <t>154,04</t>
  </si>
  <si>
    <t>SIFAO PLASTICO EXTENSIVEL UNIVERSAL, TIPO COPO</t>
  </si>
  <si>
    <t>SIFAO PLASTICO FLEXIVEL SAIDA VERTICAL PARA COLUNA LAVATORIO, 1 X 1.1/2 "</t>
  </si>
  <si>
    <t>SIFAO PLASTICO TIPO COPO PARA PIA AMERICANA 1.1/2 X 1.1/2 "</t>
  </si>
  <si>
    <t>SIFAO PLASTICO TIPO COPO PARA PIA OU LAVATORIO, 1 X 1.1/2 "</t>
  </si>
  <si>
    <t>13,52</t>
  </si>
  <si>
    <t>SIFAO PLASTICO TIPO COPO PARA TANQUE, 1.1/4 X 1.1/2 "</t>
  </si>
  <si>
    <t>SILICA ATIVA PARA ADICAO EM CONCRETO E ARGAMASSA</t>
  </si>
  <si>
    <t>SILICONE ACETICO USO GERAL INCOLOR 280 G</t>
  </si>
  <si>
    <t>14,86</t>
  </si>
  <si>
    <t>SIMULADOR DE CAMINHADA TRIPLO, EM TUBO DE ACO CARBONO, PINTURA NO PROCESSO ELETROSTATICO - EQUIPAMENTO DE GINASTICA PARA ACADEMIA AO AR LIVRE / ACADEMIA DA TERCEIRA IDADE - ATI</t>
  </si>
  <si>
    <t>2.720,40</t>
  </si>
  <si>
    <t>SIMULADOR DE CAVALGADA TRIPLO, EM TUBO DE ACO CARBONO, PINTURA NO PROCESSO ELETROSTATICO - EQUIPAMENTO DE GINASTICA PARA ACADEMIA AO AR LIVRE / ACADEMIA DA TERCEIRA IDADE - ATI</t>
  </si>
  <si>
    <t>2.939,79</t>
  </si>
  <si>
    <t>SIMULADOR DE REMO INDIVIDUAL, EM TUBO DE ACO CARBONO, PINTURA NO PROCESSO ELETROSTATICO - EQUIPAMENTO DE GINASTICA PARA ACADEMIA AO AR LIVRE / ACADEMIA DA TERCEIRA IDADE - ATI</t>
  </si>
  <si>
    <t>1.465,96</t>
  </si>
  <si>
    <t>SINALIZADOR NOTURNO SIMPLES PARA PARA-RAIOS, SEM RELE FOTOELETRICO</t>
  </si>
  <si>
    <t>53,63</t>
  </si>
  <si>
    <t>SISAL EM FIBRA</t>
  </si>
  <si>
    <t>10,84</t>
  </si>
  <si>
    <t>SISTEMA DE FORMAS MANUSEAVEIS DE ALUMINIO, PARA BLOCO RESID. COM PAREDES DE CONCRETO MOLDADAS IN LOCO, BLOCO COM 4 PAV. E 4 UNIDADES POR PAV., UNIDADE HABITACIONALCOM 48 M2 E 2 QUARTOS; TELHA DE FIBROCIMENTO (COLETADO CAIXA)</t>
  </si>
  <si>
    <t>1.325,85</t>
  </si>
  <si>
    <t>SISTEMA DE FORMAS MANUSEAVEIS DE ALUMINIO, PARA EDIF. RESID. UNIFAMILIAR COM PAREDES DE CONCRETO MOLDADAS IN LOCO, UNIDADE HABITACIONAL TERREA COM 38 M2, COM SALA, CIRCULACAO, 2 QUARTOS, BANHEIRO, COZINHA E TANQUE EXTERNO (SEM COBERTURA) (COLETADO CAIXA)</t>
  </si>
  <si>
    <t>1.126,16</t>
  </si>
  <si>
    <t>SODA CAUSTICA EM ESCAMAS</t>
  </si>
  <si>
    <t>SOLDA EM BARRA DE ESTANHO-CHUMBO 50/50</t>
  </si>
  <si>
    <t>62,43</t>
  </si>
  <si>
    <t>SOLDA EM VARETA FOSCOPER, D = *2,5* MM  X COMPRIMENTO 500 MM</t>
  </si>
  <si>
    <t>145,60</t>
  </si>
  <si>
    <t>SOLDA ESTANHO/COBRE PARA CONEXOES DE COBRE, FIO 2,5 MM, CARRETEL 500 GR (SEM CHUMBO)</t>
  </si>
  <si>
    <t>168,01</t>
  </si>
  <si>
    <t>SOLDADOR</t>
  </si>
  <si>
    <t>SOLDADOR (MENSALISTA)</t>
  </si>
  <si>
    <t>SOLDADOR ELETRICO (PARA SOLDA A SER TESTADA COM RAIOS "X")</t>
  </si>
  <si>
    <t>SOLDADOR ELETRICO (PARA SOLDA A SER TESTADA COM RAIOS "X") (MENSALISTA)</t>
  </si>
  <si>
    <t>3.418,64</t>
  </si>
  <si>
    <t>SOLEIRA EM GRANITO, POLIDO, TIPO ANDORINHA/ QUARTZ/ CASTELO/ CORUMBA OU OUTROS EQUIVALENTES DA REGIAO, L= *15* CM, E=  *2,0* CM</t>
  </si>
  <si>
    <t>62,15</t>
  </si>
  <si>
    <t>SOLEIRA PRE-MOLDADA EM GRANILITE, MARMORITE OU GRANITINA, L = *15 CM</t>
  </si>
  <si>
    <t>77,47</t>
  </si>
  <si>
    <t>SOLEIRA/ PEITORIL EM MARMORE, POLIDO, BRANCO COMUM, L= *15* CM, E=  *2* CM,  CORTE RETO</t>
  </si>
  <si>
    <t>46,20</t>
  </si>
  <si>
    <t>SOLEIRA/ TABEIRA EM MARMORE, POLIDO, BRANCO COMUM, L= 5 CM, E=  *2,0* CM</t>
  </si>
  <si>
    <t>25,30</t>
  </si>
  <si>
    <t>SOLUCAO ASFALTICA ELASTOMERICA PARA IMPRIMACAO, APLICACAO A FRIO</t>
  </si>
  <si>
    <t>7,92</t>
  </si>
  <si>
    <t>SOLUCAO LIMPADORA PARA PVC, FRASCO COM 1000 CM3</t>
  </si>
  <si>
    <t>56,48</t>
  </si>
  <si>
    <t>SOLUCAO LIMPADORA PARA PVC, FRASCO COM 200 CM3</t>
  </si>
  <si>
    <t>22,00</t>
  </si>
  <si>
    <t>SOLVENTE DILUENTE A BASE DE AGUARRAS</t>
  </si>
  <si>
    <t>SOLVENTE PARA COLA (PARA LAMINADO MELAMINICO) A BASE DE RESINA SINTETICA</t>
  </si>
  <si>
    <t>34,43</t>
  </si>
  <si>
    <t>SOQUETE DE BAQUELITE BASE E27, PARA LAMPADAS</t>
  </si>
  <si>
    <t>SOQUETE DE PORCELANA BASE E27, FIXO DE TETO, PARA LAMPADAS</t>
  </si>
  <si>
    <t>SOQUETE DE PORCELANA BASE E27, PARA USO AO TEMPO, PARA LAMPADAS</t>
  </si>
  <si>
    <t>8,56</t>
  </si>
  <si>
    <t>SOQUETE DE PVC / TERMOPLASTICO BASE E27, COM CHAVE, PARA LAMPADAS</t>
  </si>
  <si>
    <t>SOQUETE DE PVC / TERMOPLASTICO BASE E27, COM RABICHO, PARA LAMPADAS</t>
  </si>
  <si>
    <t>SPRINKLER TIPO PENDENTE, 68 GRAUS CELSIUS (BULBO VERMELHO), ACABAMENTO CROMADO, 1/2" - 15 MM</t>
  </si>
  <si>
    <t>22,33</t>
  </si>
  <si>
    <t>SPRINKLER TIPO PENDENTE, 68 GRAUS CELSIUS (BULBO VERMELHO), ACABAMENTO CROMADO, 3/4" - 20 MM</t>
  </si>
  <si>
    <t>30,58</t>
  </si>
  <si>
    <t>SPRINKLER TIPO PENDENTE, 68 GRAUS CELSIUS (BULBO VERMELHO), ACABAMENTO NATURAL, 1/2" - 15 MM</t>
  </si>
  <si>
    <t>21,85</t>
  </si>
  <si>
    <t>SPRINKLER TIPO PENDENTE, 68 GRAUS CELSIUS (BULBO VERMELHO), ACABAMENTO NATURAL, 3/4" - 20 MM</t>
  </si>
  <si>
    <t>SPRINKLER TIPO PENDENTE, 79 GRAUS CELSIUS (BULBO AMARELO), ACABAMENTO CROMADO, 3/4" - 20 MM</t>
  </si>
  <si>
    <t>32,92</t>
  </si>
  <si>
    <t>SPRINKLER TIPO PENDENTE, 79 GRAUS CELSIUS (BULBO AMARELO), ACABAMENTO NATURAL, 3/4" - 20 MM</t>
  </si>
  <si>
    <t>32,05</t>
  </si>
  <si>
    <t>SPRINKLER TIPO PENDENTE, 79 GRAUS CELSIUS (BULBO AMARELO,) ACABAMENTO NATURAL OU CROMADO, 1/2" - 15 MM</t>
  </si>
  <si>
    <t>25,37</t>
  </si>
  <si>
    <t>SUMIDOURO CONCRETO PRE MOLDADO, COMPLETO, PARA 10 CONTRIBUINTES</t>
  </si>
  <si>
    <t>976,95</t>
  </si>
  <si>
    <t>SUMIDOURO CONCRETO PRE MOLDADO, COMPLETO, PARA 100 CONTRIBUINTES</t>
  </si>
  <si>
    <t>5.120,58</t>
  </si>
  <si>
    <t>SUMIDOURO CONCRETO PRE MOLDADO, COMPLETO, PARA 150 CONTRIBUINTES</t>
  </si>
  <si>
    <t>6.681,46</t>
  </si>
  <si>
    <t>SUMIDOURO CONCRETO PRE MOLDADO, COMPLETO, PARA 200 CONTRIBUINTES</t>
  </si>
  <si>
    <t>7.018,34</t>
  </si>
  <si>
    <t>SUMIDOURO CONCRETO PRE MOLDADO, COMPLETO, PARA 5 CONTRIBUINTES</t>
  </si>
  <si>
    <t>710,25</t>
  </si>
  <si>
    <t>SUMIDOURO CONCRETO PRE MOLDADO, COMPLETO, PARA 50 CONTRIBUINTES</t>
  </si>
  <si>
    <t>3.464,25</t>
  </si>
  <si>
    <t>SUMIDOURO CONCRETO PRE MOLDADO, COMPLETO, PARA 75 CONTRIBUINTES</t>
  </si>
  <si>
    <t>4.750,01</t>
  </si>
  <si>
    <t>SUPORTE "Y" PARA FITA PERFURADA</t>
  </si>
  <si>
    <t>131,58</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</si>
  <si>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</si>
  <si>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</si>
  <si>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</si>
  <si>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</si>
  <si>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112,90</t>
  </si>
  <si>
    <t>SUPORTE GUIA SIMPLES COM ROLDANA EM POLIPROPILENO PARA CHUMBAR, H = 20 CM</t>
  </si>
  <si>
    <t>3,85</t>
  </si>
  <si>
    <t>SUPORTE ISOLADOR REFORCADO DIAMETRO NOMINAL 5/16", COM ROSCA SOBERBA E BUCHA</t>
  </si>
  <si>
    <t>8,57</t>
  </si>
  <si>
    <t>SUPORTE ISOLADOR SIMPLES DIAMETRO NOMINAL 5/16", COM ROSCA SOBERBA E BUCHA</t>
  </si>
  <si>
    <t>6,07</t>
  </si>
  <si>
    <t>SUPORTE MAO-FRANCESA EM ACO, ABAS IGUAIS 30 CM, CAPACIDADE MINIMA 60 KG, BRANCO</t>
  </si>
  <si>
    <t>10,57</t>
  </si>
  <si>
    <t>SUPORTE MAO-FRANCESA EM ACO, ABAS IGUAIS 40 CM, CAPACIDADE MINIMA 70 KG, BRANCO</t>
  </si>
  <si>
    <t>SUPORTE METALICO PARA CALHA PLUVIAL,  ZINCADO, DOBRADO, DIAMETRO ENTRE 119 E 170 MM, PARA DRENAGEM PREDIAL</t>
  </si>
  <si>
    <t>12,35</t>
  </si>
  <si>
    <t>SUPORTE PARA CALHA DE 150 MM EM FERRO GALVANIZADO</t>
  </si>
  <si>
    <t>4,34</t>
  </si>
  <si>
    <t>SUPORTE PARA TUBO DIAMETRO NOMINAL 2", COM ROSCA MECANICA</t>
  </si>
  <si>
    <t>12,20</t>
  </si>
  <si>
    <t>SURF DUPLO, EM TUBO DE ACO CARBONO, PINTURA NO PROCESSO ELETROSTATICO - EQUIPAMENTO DE GINASTICA PARA ACADEMIA AO AR LIVRE / ACADEMIA DA TERCEIRA IDADE - ATI</t>
  </si>
  <si>
    <t>1.534,45</t>
  </si>
  <si>
    <t>TABUA DE  MADEIRA PARA PISO, CUMARU/IPE CHAMPANHE OU EQUIVALENTE DA REGIAO, ENCAIXE MACHO/FEMEA, *10 X 2* CM</t>
  </si>
  <si>
    <t>163,54</t>
  </si>
  <si>
    <t>TABUA DE  MADEIRA PARA PISO, CUMARU/IPE CHAMPANHE OU EQUIVALENTE DA REGIAO, ENCAIXE MACHO/FEMEA, *15 X 2* CM</t>
  </si>
  <si>
    <t>176,50</t>
  </si>
  <si>
    <t>TABUA DE  MADEIRA PARA PISO, IPE (CERNE) OU EQUIVALENTE DA REGIAO, ENCAIXE MACHO/FEMEA, *20 X 2* CM</t>
  </si>
  <si>
    <t>219,08</t>
  </si>
  <si>
    <t>TABUA DE MADEIRA APARELHADA *2,5 X 15* CM, MACARANDUBA, ANGELIM OU EQUIVALENTE DA REGIAO</t>
  </si>
  <si>
    <t>54,40</t>
  </si>
  <si>
    <t>TABUA DE MADEIRA APARELHADA *2,5 X 25* CM, MACARANDUBA, ANGELIM OU EQUIVALENTE DA REGIAO</t>
  </si>
  <si>
    <t>12,02</t>
  </si>
  <si>
    <t>TABUA DE MADEIRA APARELHADA *2,5 X 30* CM, MACARANDUBA, ANGELIM OU EQUIVALENTE DA REGIAO</t>
  </si>
  <si>
    <t>14,76</t>
  </si>
  <si>
    <t>TABUA DE MADEIRA NAO APARELHADA *2,5 X 10 CM (1 X 4 ") PINUS, MISTA OU EQUIVALENTE DA REGIAO</t>
  </si>
  <si>
    <t>TABUA DE MADEIRA NAO APARELHADA *2,5 X 15 CM (1 X 6 ") PINUS, MISTA OU EQUIVALENTE DA REGIAO</t>
  </si>
  <si>
    <t>3,86</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</si>
  <si>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</si>
  <si>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</si>
  <si>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</si>
  <si>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10,49</t>
  </si>
  <si>
    <t>34,96</t>
  </si>
  <si>
    <t>TABUA DE MADEIRA NAO APARELHADA *2,5 X 30* CM, CEDRINHO OU EQUIVALENTE DA REGIAO</t>
  </si>
  <si>
    <t>TACO DE MADEIRA PARA PISO, IPE (CERNE) OU EQUIVALENTE DA REGIAO, 7 X 42 CM, E = 2 CM</t>
  </si>
  <si>
    <t>102,44</t>
  </si>
  <si>
    <t>TALABARTE DE SEGURANCA, 2 MOSQUETOES TRAVA DUPLA *53* MM DE ABERTURA, COM ABSORVEDOR DE ENERGIA</t>
  </si>
  <si>
    <t>155,81</t>
  </si>
  <si>
    <t>TALHA ELETRICA 3 T, VELOCIDADE  2,1 M / MIN, POTENCIA 1,3 KW</t>
  </si>
  <si>
    <t>9.754,19</t>
  </si>
  <si>
    <t>TALHA MANUAL DE CORRENTE, CAPACIDADE DE 1 T COM ELEVACAO DE 3 M</t>
  </si>
  <si>
    <t>705,75</t>
  </si>
  <si>
    <t>TALHA MANUAL DE CORRENTE, CAPACIDADE DE 2 T COM ELEVACAO DE 3 M</t>
  </si>
  <si>
    <t>1.029,35</t>
  </si>
  <si>
    <t>TALHADEIRA COM PUNHO DE PROTECAO *20 X 250* MM</t>
  </si>
  <si>
    <t>32,90</t>
  </si>
  <si>
    <t>TAMPA CEGA EM PVC PARA CONDULETE 4 X 2"</t>
  </si>
  <si>
    <t>TAMPA DE CONCRETO PARA PV OU CAIXA DE INSPECAO, DIMENSOES 600 X 600 X 50 MM</t>
  </si>
  <si>
    <t>60,36</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</si>
  <si>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</si>
  <si>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</si>
  <si>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</si>
  <si>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</si>
  <si>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</si>
  <si>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2,52</t>
  </si>
  <si>
    <t>TAMPAO / CAP, ROSCA FEMEA, METALICO, PARA TUBO PEX, DN 3/4"</t>
  </si>
  <si>
    <t>TAMPAO / CAP, ROSCA MACHO, PARA TUBO PEX, DN 1/2"</t>
  </si>
  <si>
    <t>TAMPAO / CAP, ROSCA MACHO, PARA TUBO PEX, DN 1"</t>
  </si>
  <si>
    <t>9,29</t>
  </si>
  <si>
    <t>TAMPAO / CAP, ROSCA MACHO, PARA TUBO PEX, DN 3/4"</t>
  </si>
  <si>
    <t>TAMPAO / TERMINAL / PLUG, D = 1 1/4" , PARA DUTO CORRUGADO PEAD (CABEAMENTO SUBTERRANEO)</t>
  </si>
  <si>
    <t>5,24</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</si>
  <si>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</si>
  <si>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</si>
  <si>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</si>
  <si>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</si>
  <si>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39,82</t>
  </si>
  <si>
    <t>TAMPAO COM CORRENTE, EM LATAO, ENGATE RAPIDO 2 1/2", PARA INSTALACAO PREDIAL DE COMBATE A INCENDIO</t>
  </si>
  <si>
    <t>53,42</t>
  </si>
  <si>
    <t>TAMPAO COMPLETO PARA TIL, EM PVC, OCRE, DN 100 MM, PARA REDE COLETORA DE ESGOTO</t>
  </si>
  <si>
    <t>52,49</t>
  </si>
  <si>
    <t>TAMPAO COMPLETO PARA TIL, EM PVC, OCRE, DN 150 MM, PARA REDE COLETORA DE ESGOTO</t>
  </si>
  <si>
    <t>80,59</t>
  </si>
  <si>
    <t>TAMPAO COMPLETO PARA TIL, EM PVC, OCRE, DN 200 MM, PARA REDE COLETORA DE ESGOTO</t>
  </si>
  <si>
    <t>102,82</t>
  </si>
  <si>
    <t>TAMPAO COMPLETO PARA TIL, EM PVC, OCRE, DN 250 MM, PARA REDE COLETORA DE ESGOTO</t>
  </si>
  <si>
    <t>127,34</t>
  </si>
  <si>
    <t>TAMPAO FOFO ARTICULADO P/ REGISTRO, CLASSE A15 CARGA MAX 1,5 T, *200 X 200* MM</t>
  </si>
  <si>
    <t>50,06</t>
  </si>
  <si>
    <t>TAMPAO FOFO ARTICULADO P/ REGISTRO, CLASSE A15 CARGA MAXIMA 1,5 T, *400 X 400* MM</t>
  </si>
  <si>
    <t>125,15</t>
  </si>
  <si>
    <t>TAMPAO FOFO ARTICULADO, CLASSE B125 CARGA MAX 12,5 T, REDONDO TAMPA 600 MM, REDE PLUVIAL/ESGOTO</t>
  </si>
  <si>
    <t>317,35</t>
  </si>
  <si>
    <t>TAMPAO FOFO ARTICULADO, CLASSE D400 CARGA MAX 40 T, REDONDO TAMPA *600 MM, REDE PLUVIAL/ESGOTO</t>
  </si>
  <si>
    <t>388,86</t>
  </si>
  <si>
    <t>TAMPAO FOFO SIMPLES COM BASE, CLASSE A15 CARGA MAX 1,5 T, *400 X 600* MM, REDE TELEFONE</t>
  </si>
  <si>
    <t>162,25</t>
  </si>
  <si>
    <t>TAMPAO FOFO SIMPLES COM BASE, CLASSE A15 CARGA MAX 1,5 T, 300 X 300 MM, REDE PLUVIAL/ESGOTO</t>
  </si>
  <si>
    <t>75,98</t>
  </si>
  <si>
    <t>TAMPAO FOFO SIMPLES COM BASE, CLASSE A15 CARGA MAX 1,5 T, 300 X 400 MM</t>
  </si>
  <si>
    <t>177,89</t>
  </si>
  <si>
    <t>TAMPAO FOFO SIMPLES COM BASE, CLASSE A15 CARGA MAX 1,5 T, 400 X 400 MM, REDE PLUVIAL/ESGOTO/ELETRICA</t>
  </si>
  <si>
    <t>116,21</t>
  </si>
  <si>
    <t>TAMPAO FOFO SIMPLES COM BASE, CLASSE A15 CARGA MAX 1,5 T, 400 X 500 MM, COM INSCRICAO INCENDIO</t>
  </si>
  <si>
    <t>196,66</t>
  </si>
  <si>
    <t>TAMPAO FOFO SIMPLES COM BASE, CLASSE B125 CARGA MAX 12,5 T, REDONDO TAMPA 500 MM, REDE PLUVIAL/ESGOTO</t>
  </si>
  <si>
    <t>250,30</t>
  </si>
  <si>
    <t>TAMPAO FOFO SIMPLES COM BASE, CLASSE B125 CARGA MAX 12,5 T, REDONDO TAMPA 600 MM, REDE PLUVIAL/ESGOTO</t>
  </si>
  <si>
    <t>288,30</t>
  </si>
  <si>
    <t>TAMPAO FOFO SIMPLES COM BASE, CLASSE D400 CARGA MAX 40 T, REDONDO TAMPA 500 MM, REDE PLUVIAL/ESGOTO</t>
  </si>
  <si>
    <t>343,72</t>
  </si>
  <si>
    <t>TAMPAO FOFO SIMPLES COM BASE, CLASSE D400 CARGA MAX 40 T, REDONDO TAMPA 600 MM, REDE PLUVIAL/ESGOTO</t>
  </si>
  <si>
    <t>381,71</t>
  </si>
  <si>
    <t>TAMPAO FOFO SIMPLES COM BASE, CLASSE D400 CARGA MAX 40 T, REDONDO TAMPA 900 MM, REDE PLUVIAL/ESGOTO</t>
  </si>
  <si>
    <t>1.216,22</t>
  </si>
  <si>
    <t>TAMPAO FOFO SIMPLES, CLASSE A15 CARGA MAX 1,5 T, *550 X 1100* MM, REDE TELEFONE</t>
  </si>
  <si>
    <t>411,66</t>
  </si>
  <si>
    <t>TAMPAO PARA TELHA ESTRUTURAL DE FIBROCIMENTO 1 ABA, DE 370 X 155 X 76 MM (SEM AMIANTO)</t>
  </si>
  <si>
    <t>10,47</t>
  </si>
  <si>
    <t>TAMPAO PARA TELHA ESTRUTURAL DE FIBROCIMENTO 2 ABAS, DE 787 X 215 X 60 MM (SEM AMIANTO)</t>
  </si>
  <si>
    <t>12,01</t>
  </si>
  <si>
    <t>TANQUE ACO INOXIDAVEL (ACO 304) COM ESFREGADOR E VALVULA, DE *50 X 40 X 22* CM</t>
  </si>
  <si>
    <t>340,29</t>
  </si>
  <si>
    <t>TANQUE DE ACO CARBONO NAO REVESTIDO, PARA TRANSPORTE DE AGUA COM CAPACIDADE DE 10 M3, COM BOMBA CENTRIFUGA POR TOMADA DE FORCA, VAZAO MAXIMA *75* M3/H (INCLUI MONTAGEM, NAO INCLUI CAMINHAO)</t>
  </si>
  <si>
    <t>48.000,00</t>
  </si>
  <si>
    <t>TANQUE DE ACO PARA TRANSPORTE DE AGUA COM CAPACIDADE DE 14 M3 (INCLUI MONTAGEM, NAO INCLUI CAMINHAO)</t>
  </si>
  <si>
    <t>59.076,92</t>
  </si>
  <si>
    <t>TANQUE DE ACO PARA TRANSPORTE DE AGUA COM CAPACIDADE DE 4 M3 (INCLUI MONTAGEM, NAO INCLUI CAMINHAO)</t>
  </si>
  <si>
    <t>33.712,37</t>
  </si>
  <si>
    <t>TANQUE DE ACO PARA TRANSPORTE DE AGUA COM CAPACIDADE DE 6 M3 (INCLUI MONTAGEM, NAO INCLUI CAMINHAO)</t>
  </si>
  <si>
    <t>40.053,51</t>
  </si>
  <si>
    <t>TANQUE DE ACO PARA TRANSPORTE DE AGUA COM CAPACIDADE DE 8 M3 (INCLUI MONTAGEM, NAO INCLUI CAMINHAO)</t>
  </si>
  <si>
    <t>31.866,22</t>
  </si>
  <si>
    <t>TANQUE DE ASFALTO ESTACIONARIO COM MACARICO, CAPACIDADE 20.000 L</t>
  </si>
  <si>
    <t>66.742,47</t>
  </si>
  <si>
    <t>TANQUE DE ASFALTO ESTACIONARIO COM SERPENTINA, CAPACIDADE 20.000 L</t>
  </si>
  <si>
    <t>69.953,17</t>
  </si>
  <si>
    <t>TANQUE DE ASFALTO ESTACIONARIO COM SERPENTINA, CAPACIDADE 30.000 L</t>
  </si>
  <si>
    <t>82.113,71</t>
  </si>
  <si>
    <t>TANQUE DUPLO EM MARMORE SINTETICO COM CUBA LISA E ESFREGADOR, *110 X 60* CM</t>
  </si>
  <si>
    <t>193,24</t>
  </si>
  <si>
    <t>TANQUE LOUCA BRANCA COM COLUNA *30* L</t>
  </si>
  <si>
    <t>432,25</t>
  </si>
  <si>
    <t>TANQUE LOUCA BRANCA SUSPENSO *20* L</t>
  </si>
  <si>
    <t>268,09</t>
  </si>
  <si>
    <t>TANQUE SIMPLES EM MARMORE SINTETICO COM COLUNA, CAPACIDADE *22* L, *60 X 46* CM</t>
  </si>
  <si>
    <t>236,77</t>
  </si>
  <si>
    <t>TANQUE SIMPLES EM MARMORE SINTETICO DE FIXAR NA PAREDE, CAPACIDADE *22* L, *60 X 46* CM</t>
  </si>
  <si>
    <t>125,78</t>
  </si>
  <si>
    <t>TANQUE SIMPLES EM MARMORE SINTETICO SUSPENSO, CAPACIDADE *38* L, *60 X 60* CM</t>
  </si>
  <si>
    <t>159,18</t>
  </si>
  <si>
    <t>TAQUEADOR OU TAQUEIRO</t>
  </si>
  <si>
    <t>18,24</t>
  </si>
  <si>
    <t>TAQUEADOR OU TAQUEIRO (MENSALISTA)</t>
  </si>
  <si>
    <t>3.236,42</t>
  </si>
  <si>
    <t>TARIFA "A" ENTRE  0 E 20M3 FORNECIMENTO D'AGUA</t>
  </si>
  <si>
    <t>11,35</t>
  </si>
  <si>
    <t>TARJETA TIPO LIVRE / OCUPADO, CROMADA, PARA PORTA DE BANHEIRO</t>
  </si>
  <si>
    <t>26,67</t>
  </si>
  <si>
    <t>TE CPVC, SOLDAVEL, 90 GRAUS, 15 MM, PARA AGUA QUENTE PREDIAL</t>
  </si>
  <si>
    <t>TE CPVC, SOLDAVEL, 90 GRAUS, 22 MM, PARA AGUA QUENTE PREDIAL</t>
  </si>
  <si>
    <t>TE CPVC, SOLDAVEL, 90 GRAUS, 28 MM, PARA AGUA QUENTE PREDIAL</t>
  </si>
  <si>
    <t>11,02</t>
  </si>
  <si>
    <t>TE CPVC, SOLDAVEL, 90 GRAUS, 35 MM, PARA AGUA QUENTE PREDIAL</t>
  </si>
  <si>
    <t>37,65</t>
  </si>
  <si>
    <t>TE CPVC, SOLDAVEL, 90 GRAUS, 42 MM, PARA AGUA QUENTE PREDIAL</t>
  </si>
  <si>
    <t>TE CPVC, SOLDAVEL, 90 GRAUS, 54 MM, PARA AGUA QUENTE PREDIAL</t>
  </si>
  <si>
    <t>79,54</t>
  </si>
  <si>
    <t>TE CPVC, SOLDAVEL, 90 GRAUS, 73 MM, PARA AGUA QUENTE PREDIAL</t>
  </si>
  <si>
    <t>192,06</t>
  </si>
  <si>
    <t>TE CPVC, SOLDAVEL, 90 GRAUS, 89 MM, PARA AGUA QUENTE PREDIAL</t>
  </si>
  <si>
    <t>233,69</t>
  </si>
  <si>
    <t>TE DE COBRE (REF 611) SEM ANEL DE SOLDA, BOLSA X BOLSA X BOLSA, 104 MM</t>
  </si>
  <si>
    <t>806,73</t>
  </si>
  <si>
    <t>TE DE COBRE (REF 611) SEM ANEL DE SOLDA, BOLSA X BOLSA X BOLSA, 15 MM</t>
  </si>
  <si>
    <t>TE DE COBRE (REF 611) SEM ANEL DE SOLDA, BOLSA X BOLSA X BOLSA, 22 MM</t>
  </si>
  <si>
    <t>8,65</t>
  </si>
  <si>
    <t>TE DE COBRE (REF 611) SEM ANEL DE SOLDA, BOLSA X BOLSA X BOLSA, 28 MM</t>
  </si>
  <si>
    <t>TE DE COBRE (REF 611) SEM ANEL DE SOLDA, BOLSA X BOLSA X BOLSA, 35 MM</t>
  </si>
  <si>
    <t>32,53</t>
  </si>
  <si>
    <t>TE DE COBRE (REF 611) SEM ANEL DE SOLDA, BOLSA X BOLSA X BOLSA, 42 MM</t>
  </si>
  <si>
    <t>TE DE COBRE (REF 611) SEM ANEL DE SOLDA, BOLSA X BOLSA X BOLSA, 54 MM</t>
  </si>
  <si>
    <t>82,84</t>
  </si>
  <si>
    <t>TE DE COBRE (REF 611) SEM ANEL DE SOLDA, BOLSA X BOLSA X BOLSA, 66 MM</t>
  </si>
  <si>
    <t>235,83</t>
  </si>
  <si>
    <t>TE DE COBRE (REF 611) SEM ANEL DE SOLDA, BOLSA X BOLSA X BOLSA, 79 MM</t>
  </si>
  <si>
    <t>368,97</t>
  </si>
  <si>
    <t>TE DE FERRO GALVANIZADO, DE 1 1/2"</t>
  </si>
  <si>
    <t>19,25</t>
  </si>
  <si>
    <t>TE DE FERRO GALVANIZADO, DE 1 1/4"</t>
  </si>
  <si>
    <t>TE DE FERRO GALVANIZADO, DE 1/2"</t>
  </si>
  <si>
    <t>TE DE FERRO GALVANIZADO, DE 1"</t>
  </si>
  <si>
    <t>9,93</t>
  </si>
  <si>
    <t>TE DE FERRO GALVANIZADO, DE 2 1/2"</t>
  </si>
  <si>
    <t>57,91</t>
  </si>
  <si>
    <t>TE DE FERRO GALVANIZADO, DE 2"</t>
  </si>
  <si>
    <t>TE DE FERRO GALVANIZADO, DE 3/4"</t>
  </si>
  <si>
    <t>TE DE FERRO GALVANIZADO, DE 3"</t>
  </si>
  <si>
    <t>77,56</t>
  </si>
  <si>
    <t>TE DE FERRO GALVANIZADO, DE 4"</t>
  </si>
  <si>
    <t>142,99</t>
  </si>
  <si>
    <t>TE DE FERRO GALVANIZADO, DE 5"</t>
  </si>
  <si>
    <t>204,26</t>
  </si>
  <si>
    <t>TE DE FERRO GALVANIZADO, DE 6"</t>
  </si>
  <si>
    <t>478,76</t>
  </si>
  <si>
    <t>TE DE INSPECAO, PVC,  100 X 75 MM, SERIE NORMAL PARA ESGOTO PREDIAL</t>
  </si>
  <si>
    <t>22,75</t>
  </si>
  <si>
    <t>TE DE INSPECAO, PVC, SERIE R, 100 X 75 MM, PARA ESGOTO PREDIAL</t>
  </si>
  <si>
    <t>TE DE INSPECAO, PVC, SERIE R, 150 X 100 MM, PARA ESGOTO PREDIAL</t>
  </si>
  <si>
    <t>140,73</t>
  </si>
  <si>
    <t>TE DE INSPECAO, PVC, SERIE R, 75 X 75 MM, PARA ESGOTO PREDIAL</t>
  </si>
  <si>
    <t>17,09</t>
  </si>
  <si>
    <t>TE DE REDUCAO COM ROSCA, PVC, 90 GRAUS, 1 X 3/4", PARA AGUA FRIA PREDIAL</t>
  </si>
  <si>
    <t>6,42</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</si>
  <si>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</si>
  <si>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</si>
  <si>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</si>
  <si>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</si>
  <si>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17,13</t>
  </si>
  <si>
    <t>TE DE REDUCAO DE FERRO GALVANIZADO, COM ROSCA BSP, DE 1" X 1/2"</t>
  </si>
  <si>
    <t>TE DE REDUCAO DE FERRO GALVANIZADO, COM ROSCA BSP, DE 1" X 3/4"</t>
  </si>
  <si>
    <t>TE DE REDUCAO DE FERRO GALVANIZADO, COM ROSCA BSP, DE 2 1/2" X 1 1/2"</t>
  </si>
  <si>
    <t>62,59</t>
  </si>
  <si>
    <t>TE DE REDUCAO DE FERRO GALVANIZADO, COM ROSCA BSP, DE 2 1/2" X 1 1/4"</t>
  </si>
  <si>
    <t>TE DE REDUCAO DE FERRO GALVANIZADO, COM ROSCA BSP, DE 2 1/2" X 1"</t>
  </si>
  <si>
    <t>TE DE REDUCAO DE FERRO GALVANIZADO, COM ROSCA BSP, DE 2 1/2" X 2"</t>
  </si>
  <si>
    <t>64,41</t>
  </si>
  <si>
    <t>TE DE REDUCAO DE FERRO GALVANIZADO, COM ROSCA BSP, DE 2" X 1 1/2"</t>
  </si>
  <si>
    <t>33,76</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</si>
  <si>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</si>
  <si>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</si>
  <si>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</si>
  <si>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</si>
  <si>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</si>
  <si>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</si>
  <si>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</si>
  <si>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</si>
  <si>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</si>
  <si>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170,47</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</si>
  <si>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</si>
  <si>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</si>
  <si>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</si>
  <si>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</si>
  <si>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12,82</t>
  </si>
  <si>
    <t>TE DE REDUCAO METALICO, PARA CONEXAO COM ANEL DESLIZANTE EM TUBO PEX, DN 20 X 16 X 20 MM</t>
  </si>
  <si>
    <t>TE DE REDUCAO METALICO, PARA CONEXAO COM ANEL DESLIZANTE EM TUBO PEX, DN 20 X 20 X 16 MM</t>
  </si>
  <si>
    <t>13,92</t>
  </si>
  <si>
    <t>TE DE REDUCAO METALICO, PARA CONEXAO COM ANEL DESLIZANTE EM TUBO PEX, DN 20 X 25 X 20 MM</t>
  </si>
  <si>
    <t>20,58</t>
  </si>
  <si>
    <t>TE DE REDUCAO METALICO, PARA CONEXAO COM ANEL DESLIZANTE EM TUBO PEX, DN 25 X 16 X 16 MM</t>
  </si>
  <si>
    <t>22,35</t>
  </si>
  <si>
    <t>TE DE REDUCAO METALICO, PARA CONEXAO COM ANEL DESLIZANTE EM TUBO PEX, DN 25 X 16 X 20 MM</t>
  </si>
  <si>
    <t>21,62</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</si>
  <si>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</si>
  <si>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</si>
  <si>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</si>
  <si>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24,91</t>
  </si>
  <si>
    <t>TE DE REDUCAO METALICO, PARA CONEXAO COM ANEL DESLIZANTE EM TUBO PEX, DN 25 X 32 X 25 MM</t>
  </si>
  <si>
    <t>37,03</t>
  </si>
  <si>
    <t>TE DE REDUCAO METALICO, PARA CONEXAO COM ANEL DESLIZANTE EM TUBO PEX, DN 32 X 20 X 32 MM</t>
  </si>
  <si>
    <t>29,78</t>
  </si>
  <si>
    <t>TE DE REDUCAO METALICO, PARA CONEXAO COM ANEL DESLIZANTE EM TUBO PEX, DN 32 X 25 X 25 MM</t>
  </si>
  <si>
    <t>37,82</t>
  </si>
  <si>
    <t>TE DE REDUCAO METALICO, PARA CONEXAO COM ANEL DESLIZANTE EM TUBO PEX, DN 32 X 25 X 32 MM</t>
  </si>
  <si>
    <t>38,56</t>
  </si>
  <si>
    <t>TE DE REDUCAO, CPVC, 22 X 15 MM, PARA AGUA QUENTE PREDIAL</t>
  </si>
  <si>
    <t>8,09</t>
  </si>
  <si>
    <t>TE DE REDUCAO, CPVC, 28 X 22 MM, PARA AGUA QUENTE PREDIAL</t>
  </si>
  <si>
    <t>TE DE REDUCAO, CPVC, 35 X 28 MM, PARA AGUA QUENTE PREDIAL</t>
  </si>
  <si>
    <t>31,55</t>
  </si>
  <si>
    <t>TE DE REDUCAO, CPVC, 42 X 35 MM, PARA AGUA QUENTE PREDIAL</t>
  </si>
  <si>
    <t>47,79</t>
  </si>
  <si>
    <t>TE DE REDUCAO, PVC LEVE, CURTO, 90 GRAUS, COM BOLSA PARA ANEL, 150 X 100 MM, PARA ESGOTO</t>
  </si>
  <si>
    <t>TE DE REDUCAO, PVC PBA, BBB, JE, DN 100 X 50 / DE 110 X 60 MM, PARA REDE AGUA (NBR 10351)</t>
  </si>
  <si>
    <t>65,27</t>
  </si>
  <si>
    <t>TE DE REDUCAO, PVC PBA, BBB, JE, DN 100 X 75 / DE 110 X 85 MM, PARA REDE AGUA (NBR 10351)</t>
  </si>
  <si>
    <t>55,16</t>
  </si>
  <si>
    <t>TE DE REDUCAO, PVC PBA, BBB, JE, DN 75 X 50 / DE 85 X 60 MM, PARA REDE AGUA (NBR 10351)</t>
  </si>
  <si>
    <t>31,81</t>
  </si>
  <si>
    <t>TE DE REDUCAO, PVC, BBB, JE, 90 GRAUS, DN 200 X 150 MM, PARA TUBO CORRUGADO E/OU LISO, REDE COLETORA ESGOTO (NBR 10569)</t>
  </si>
  <si>
    <t>312,41</t>
  </si>
  <si>
    <t>TE DE REDUCAO, PVC, BBB, JE, 90 GRAUS, DN 250 X 150 MM, PARA TUBO CORRUGADO E/OU LISO, REDE COLETORA ESGOTO (NBR 10569)</t>
  </si>
  <si>
    <t>346,84</t>
  </si>
  <si>
    <t>TE DE REDUCAO, PVC, SOLDAVEL, 90 GRAUS, 110 MM X 60 MM, PARA AGUA FRIA PREDIAL</t>
  </si>
  <si>
    <t>104,47</t>
  </si>
  <si>
    <t>TE DE REDUCAO, PVC, SOLDAVEL, 90 GRAUS, 25 MM X 20 MM, PARA AGUA FRIA PREDIAL</t>
  </si>
  <si>
    <t>TE DE REDUCAO, PVC, SOLDAVEL, 90 GRAUS, 32 MM X 25 MM, PARA AGUA FRIA PREDIAL</t>
  </si>
  <si>
    <t>4,09</t>
  </si>
  <si>
    <t>TE DE REDUCAO, PVC, SOLDAVEL, 90 GRAUS, 40 MM X 32 MM, PARA AGUA FRIA PREDIAL</t>
  </si>
  <si>
    <t>6,71</t>
  </si>
  <si>
    <t>TE DE REDUCAO, PVC, SOLDAVEL, 90 GRAUS, 50 MM X 20 MM, PARA AGUA FRIA PREDIAL</t>
  </si>
  <si>
    <t>7,18</t>
  </si>
  <si>
    <t>TE DE REDUCAO, PVC, SOLDAVEL, 90 GRAUS, 50 MM X 25 MM, PARA AGUA FRIA PREDIAL</t>
  </si>
  <si>
    <t>TE DE REDUCAO, PVC, SOLDAVEL, 90 GRAUS, 50 MM X 32 MM, PARA AGUA FRIA PREDIAL</t>
  </si>
  <si>
    <t>9,73</t>
  </si>
  <si>
    <t>TE DE REDUCAO, PVC, SOLDAVEL, 90 GRAUS, 50 MM X 40 MM, PARA AGUA FRIA PREDIAL</t>
  </si>
  <si>
    <t>TE DE REDUCAO, PVC, SOLDAVEL, 90 GRAUS, 75 MM X 50 MM, PARA AGUA FRIA PREDIAL</t>
  </si>
  <si>
    <t>33,15</t>
  </si>
  <si>
    <t>TE DE REDUCAO, PVC, SOLDAVEL, 90 GRAUS, 85 MM X 60 MM, PARA AGUA FRIA PREDIAL</t>
  </si>
  <si>
    <t>51,49</t>
  </si>
  <si>
    <t>TE DE SERVICO INTEGRADO, EM POLIPROPILENO (PP), PARA TUBOS EM PEAD/PVC, 60 X 20 MM - LIGACAO PREDIAL DE AGUA</t>
  </si>
  <si>
    <t>30,73</t>
  </si>
  <si>
    <t>TE DE SERVICO INTEGRADO, EM POLIPROPILENO (PP), PARA TUBOS EM PEAD/PVC, 60 X 32 MM - LIGACAO PREDIAL DE AGUA</t>
  </si>
  <si>
    <t>42,00</t>
  </si>
  <si>
    <t>TE DE SERVICO INTEGRADO, EM POLIPROPILENO (PP), PARA TUBOS EM PEAD, 63 X 20 MM - LIGACAO PREDIAL DE AGUA</t>
  </si>
  <si>
    <t>TE DE SERVICO, PEAD PE 100, DE 125 X 20 MM, PARA ELETROFUSAO</t>
  </si>
  <si>
    <t>TE DE SERVICO, PEAD PE 100, DE 125 X 32 MM, PARA ELETROFUSAO</t>
  </si>
  <si>
    <t>127,27</t>
  </si>
  <si>
    <t>TE DE SERVICO, PEAD PE 100, DE 125 X 63 MM, PARA ELETROFUSAO</t>
  </si>
  <si>
    <t>192,91</t>
  </si>
  <si>
    <t>TE DE SERVICO, PEAD PE 100, DE 200 X 20 MM, PARA ELETROFUSAO</t>
  </si>
  <si>
    <t>210,30</t>
  </si>
  <si>
    <t>TE DE SERVICO, PEAD PE 100, DE 200 X 32 MM, PARA ELETROFUSAO</t>
  </si>
  <si>
    <t>213,59</t>
  </si>
  <si>
    <t>TE DE SERVICO, PEAD PE 100, DE 200 X 63 MM, PARA ELETROFUSAO</t>
  </si>
  <si>
    <t>292,98</t>
  </si>
  <si>
    <t>TE DE SERVICO, PEAD PE 100, DE 63 X 20 MM, PARA ELETROFUSAO</t>
  </si>
  <si>
    <t>99,33</t>
  </si>
  <si>
    <t>TE DE SERVICO, PEAD PE 100, DE 63 X 32 MM, PARA ELETROFUSAO</t>
  </si>
  <si>
    <t>TE DE SERVICO, PEAD PE 100, DE 63 X 63 MM, PARA ELETROFUSAO</t>
  </si>
  <si>
    <t>119,64</t>
  </si>
  <si>
    <t>TE DE TRANSICAO, CPVC, SOLDAVEL, 15 MM X 1/2", PARA AGUA QUENTE</t>
  </si>
  <si>
    <t>TE DE TRANSICAO, CPVC, SOLDAVEL, 22 MM X 1/2", PARA AGUA QUENTE</t>
  </si>
  <si>
    <t>TE DUPLA CURVA BRONZE/LATAO (REF 764) SEM ANEL DE SOLDA, ROSCA F X BOLSA X ROSCA F, 1/2" X 15 X 1/2"</t>
  </si>
  <si>
    <t>29,30</t>
  </si>
  <si>
    <t>TE DUPLA CURVA BRONZE/LATAO (REF 764) SEM ANEL DE SOLDA, ROSCA F X BOLSA X ROSCA F, 3/4" X 22 X 3/4"</t>
  </si>
  <si>
    <t>42,95</t>
  </si>
  <si>
    <t>TE METALICO, PARA CONEXAO COM ANEL DESLIZANTE EM TUBO PEX, DN 16 MM</t>
  </si>
  <si>
    <t>TE METALICO, PARA CONEXAO COM ANEL DESLIZANTE EM TUBO PEX, DN 20 MM</t>
  </si>
  <si>
    <t>14,10</t>
  </si>
  <si>
    <t>TE METALICO, PARA CONEXAO COM ANEL DESLIZANTE EM TUBO PEX, DN 25 MM</t>
  </si>
  <si>
    <t>24,92</t>
  </si>
  <si>
    <t>TE METALICO, PARA CONEXAO COM ANEL DESLIZANTE EM TUBO PEX, DN 32 MM</t>
  </si>
  <si>
    <t>33,53</t>
  </si>
  <si>
    <t>TE MISTURADOR COM INSERTO METALICO, FEMEA, PPR, DN 25 MM X 3/4", PARA AGUA QUENTE E FRIA PREDIAL</t>
  </si>
  <si>
    <t>24,69</t>
  </si>
  <si>
    <t>TE MISTURADOR DE TRANSICAO, CPVC, COM ROSCA, 22 MM X 3/4", PARA AGUA QUENTE</t>
  </si>
  <si>
    <t>40,03</t>
  </si>
  <si>
    <t>TE MISTURADOR METALICO, PARA CONEXAO COM ANEL DESLIZANTE EM TUBO PEX, DN 16 MM X 1/2"</t>
  </si>
  <si>
    <t>41,58</t>
  </si>
  <si>
    <t>TE MISTURADOR METALICO, PARA CONEXAO COM ANEL DESLIZANTE EM TUBO PEX, DN 20 MM X 3/4"</t>
  </si>
  <si>
    <t>TE MISTURADOR, CPVC, SOLDAVEL, 15 MM, PARA AGUA QUENTE</t>
  </si>
  <si>
    <t>10,03</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</si>
  <si>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</si>
  <si>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</si>
  <si>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</si>
  <si>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</si>
  <si>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116,45</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</si>
  <si>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</si>
  <si>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</si>
  <si>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</si>
  <si>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</si>
  <si>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9,65</t>
  </si>
  <si>
    <t>TE NORMAL, PPR, SOLDAVEL, 90 GRAUS, DN 50 X 50 X 50 MM, PARA AGUA QUENTE PREDIAL</t>
  </si>
  <si>
    <t>TE NORMAL, PPR, SOLDAVEL, 90 GRAUS, DN 63 X 63 X 63 MM, PARA AGUA QUENTE PREDIAL</t>
  </si>
  <si>
    <t>22,84</t>
  </si>
  <si>
    <t>TE NORMAL, PPR, SOLDAVEL, 90 GRAUS, DN 75 X 75 X 75 MM, PARA AGUA QUENTE PREDIAL</t>
  </si>
  <si>
    <t>47,70</t>
  </si>
  <si>
    <t>TE NORMAL, PPR, SOLDAVEL, 90 GRAUS, DN 90 X 90 X 90 MM, PARA AGUA QUENTE PREDIAL</t>
  </si>
  <si>
    <t>72,77</t>
  </si>
  <si>
    <t>TE PVC ROSCAVEL 90 GRAUS, 1", PARA  AGUA FRIA PREDIAL</t>
  </si>
  <si>
    <t>TE PVC SOLDAVEL, BBB, 90 GRAUS, DN 40 MM, PARA ESGOTO SECUNDARIO PREDIAL</t>
  </si>
  <si>
    <t>TE PVC, ROSCAVEL, 90 GRAUS, 1 1/2", AGUA FRIA PREDIAL</t>
  </si>
  <si>
    <t>16,61</t>
  </si>
  <si>
    <t>TE PVC, ROSCAVEL, 90 GRAUS, 1 1/4", AGUA FRIA PREDIAL</t>
  </si>
  <si>
    <t>14,77</t>
  </si>
  <si>
    <t>TE PVC, ROSCAVEL, 90 GRAUS, 1/2",  AGUA FRIA PREDIAL</t>
  </si>
  <si>
    <t>TE PVC, ROSCAVEL, 90 GRAUS, 2",  AGUA FRIA PREDIAL</t>
  </si>
  <si>
    <t>36,12</t>
  </si>
  <si>
    <t>TE PVC, ROSCAVEL, 90 GRAUS, 3/4", AGUA FRIA PREDIAL</t>
  </si>
  <si>
    <t>2,65</t>
  </si>
  <si>
    <t>TE PVC, SOLDAVEL, COM BUCHA DE LATAO NA BOLSA CENTRAL, 90 GRAUS, 20 MM X 1/2", PARA AGUA FRIA PREDIAL</t>
  </si>
  <si>
    <t>TE PVC, SOLDAVEL, COM BUCHA DE LATAO NA BOLSA CENTRAL, 90 GRAUS, 25 MM X 1/2", PARA AGUA FRIA PREDIAL</t>
  </si>
  <si>
    <t>5,87</t>
  </si>
  <si>
    <t>TE PVC, SOLDAVEL, COM BUCHA DE LATAO NA BOLSA CENTRAL, 90 GRAUS, 25 MM X 3/4", PARA AGUA FRIA PREDIAL</t>
  </si>
  <si>
    <t>7,34</t>
  </si>
  <si>
    <t>TE PVC, SOLDAVEL, COM BUCHA DE LATAO NA BOLSA CENTRAL, 90 GRAUS, 32 MM X 3/4", PARA AGUA FRIA PREDIAL</t>
  </si>
  <si>
    <t>11,32</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</si>
  <si>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</si>
  <si>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</si>
  <si>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</si>
  <si>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</si>
  <si>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</si>
  <si>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21,26</t>
  </si>
  <si>
    <t>TE RANHURADO EM FERRO FUNDIDO, DN 65 (2 1/2")</t>
  </si>
  <si>
    <t>TE RANHURADO EM FERRO FUNDIDO, DN 80 (3")</t>
  </si>
  <si>
    <t>33,02</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</si>
  <si>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</si>
  <si>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</si>
  <si>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</si>
  <si>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</si>
  <si>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</si>
  <si>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22,43</t>
  </si>
  <si>
    <t>TE ROSCA FEMEA, METALICO, PARA CONEXAO COM ANEL DESLIZANTE EM TUBO PEX, DN 25 MM X 3/4"</t>
  </si>
  <si>
    <t>24,22</t>
  </si>
  <si>
    <t>TE ROSCA MACHO, METALICO, PARA CONEXAO COM ANEL DESLIZANTE EM TUBO PEX, DN 16 MM X 1/2"</t>
  </si>
  <si>
    <t>TE ROSCA MACHO, METALICO, PARA CONEXAO COM ANEL DESLIZANTE EM TUBO PEX, DN 20 MM X 1/2"</t>
  </si>
  <si>
    <t>14,72</t>
  </si>
  <si>
    <t>TE ROSCA MACHO, METALICO, PARA CONEXAO COM ANEL DESLIZANTE EM TUBO PEX, DN 20 MM X 3/4"</t>
  </si>
  <si>
    <t>15,34</t>
  </si>
  <si>
    <t>TE ROSCA MACHO, METALICO, PARA CONEXAO COM ANEL DESLIZANTE EM TUBO PEX, DN 25 MM X 3/4"</t>
  </si>
  <si>
    <t>25,10</t>
  </si>
  <si>
    <t>TE ROSCA MACHO, METALICO, PARA CONEXAO COM ANEL DESLIZANTE EM TUBO PEX, DN 32 MM X 1"</t>
  </si>
  <si>
    <t>40,78</t>
  </si>
  <si>
    <t>TE ROSCA MACHO, METALICO, PARA CONEXAO COM ANEL DESLIZANTE EM TUBO PEX, DN 32 MM X 3/4"</t>
  </si>
  <si>
    <t>40,53</t>
  </si>
  <si>
    <t>TE SANITARIO, PVC, DN 100 X 100 MM, SERIE NORMAL, PARA ESGOTO PREDIAL</t>
  </si>
  <si>
    <t>TE SANITARIO, PVC, DN 100 X 50 MM, SERIE NORMAL, PARA ESGOTO PREDIAL</t>
  </si>
  <si>
    <t>8,68</t>
  </si>
  <si>
    <t>TE SANITARIO, PVC, DN 100 X 75 MM, SERIE NORMAL PARA ESGOTO PREDIAL</t>
  </si>
  <si>
    <t>9,07</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</si>
  <si>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</si>
  <si>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</si>
  <si>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</si>
  <si>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</si>
  <si>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8,06</t>
  </si>
  <si>
    <t>TE SOLDAVEL, PVC, 90 GRAUS, 110 MM, PARA AGUA FRIA PREDIAL (NBR 5648)</t>
  </si>
  <si>
    <t>111,88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</si>
  <si>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</si>
  <si>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</si>
  <si>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</si>
  <si>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</si>
  <si>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6,03</t>
  </si>
  <si>
    <t>TE SOLDAVEL, PVC, 90 GRAUS, 60 MM, PARA AGUA FRIA PREDIAL (NBR 5648)</t>
  </si>
  <si>
    <t>TE SOLDAVEL, PVC, 90 GRAUS, 75 MM, PARA AGUA FRIA PREDIAL (NBR 5648)</t>
  </si>
  <si>
    <t>40,22</t>
  </si>
  <si>
    <t>TE SOLDAVEL, PVC, 90 GRAUS, 85 MM, PARA AGUA FRIA PREDIAL (NBR 5648)</t>
  </si>
  <si>
    <t>65,97</t>
  </si>
  <si>
    <t>TE SOLDAVEL, PVC, 90 GRAUS,50 MM, PARA AGUA FRIA PREDIAL (NBR 5648)</t>
  </si>
  <si>
    <t>TE 45 GRAUS DE FERRO GALVANIZADO, COM ROSCA BSP, DE 1 1/2"</t>
  </si>
  <si>
    <t>41,78</t>
  </si>
  <si>
    <t>TE 45 GRAUS DE FERRO GALVANIZADO, COM ROSCA BSP, DE 1 1/4"</t>
  </si>
  <si>
    <t>32,21</t>
  </si>
  <si>
    <t>TE 45 GRAUS DE FERRO GALVANIZADO, COM ROSCA BSP, DE 1/2"</t>
  </si>
  <si>
    <t>9,94</t>
  </si>
  <si>
    <t>TE 45 GRAUS DE FERRO GALVANIZADO, COM ROSCA BSP, DE 1"</t>
  </si>
  <si>
    <t>TE 45 GRAUS DE FERRO GALVANIZADO, COM ROSCA BSP, DE 2 1/2"</t>
  </si>
  <si>
    <t>118,64</t>
  </si>
  <si>
    <t>TE 45 GRAUS DE FERRO GALVANIZADO, COM ROSCA BSP, DE 2"</t>
  </si>
  <si>
    <t>63,68</t>
  </si>
  <si>
    <t>TE 45 GRAUS DE FERRO GALVANIZADO, COM ROSCA BSP, DE 3/4"</t>
  </si>
  <si>
    <t>TE 45 GRAUS DE FERRO GALVANIZADO, COM ROSCA BSP, DE 3"</t>
  </si>
  <si>
    <t>187,54</t>
  </si>
  <si>
    <t>TE 45 GRAUS DE FERRO GALVANIZADO, COM ROSCA BSP, DE 4"</t>
  </si>
  <si>
    <t>300,64</t>
  </si>
  <si>
    <t>TE 90 GRAUS EM ACO CARBONO, SOLDAVEL, PRESSAO 3.000 LBS, DN 1 1/2"</t>
  </si>
  <si>
    <t>69,94</t>
  </si>
  <si>
    <t>TE 90 GRAUS EM ACO CARBONO, SOLDAVEL, PRESSAO 3.000 LBS, DN 1 1/4"</t>
  </si>
  <si>
    <t>53,67</t>
  </si>
  <si>
    <t>TE 90 GRAUS EM ACO CARBONO, SOLDAVEL, PRESSAO 3.000 LBS, DN 1/2"</t>
  </si>
  <si>
    <t>17,27</t>
  </si>
  <si>
    <t>TE 90 GRAUS EM ACO CARBONO, SOLDAVEL, PRESSAO 3.000 LBS, DN 1"</t>
  </si>
  <si>
    <t>34,94</t>
  </si>
  <si>
    <t>TE 90 GRAUS EM ACO CARBONO, SOLDAVEL, PRESSAO 3.000 LBS, DN 2 1/2"</t>
  </si>
  <si>
    <t>224,39</t>
  </si>
  <si>
    <t>TE 90 GRAUS EM ACO CARBONO, SOLDAVEL, PRESSAO 3.000 LBS, DN 2"</t>
  </si>
  <si>
    <t>114,91</t>
  </si>
  <si>
    <t>TE 90 GRAUS EM ACO CARBONO, SOLDAVEL, PRESSAO 3.000 LBS, DN 3/4"</t>
  </si>
  <si>
    <t>22,24</t>
  </si>
  <si>
    <t>TE 90 GRAUS EM ACO CARBONO, SOLDAVEL, PRESSAO 3.000 LBS, DN 3"</t>
  </si>
  <si>
    <t>367,10</t>
  </si>
  <si>
    <t>TE, PLASTICO, DN 16 MM, PARA CONEXAO COM CRIMPAGEM EM TUBO PEX</t>
  </si>
  <si>
    <t>TE, PLASTICO, DN 20 MM, PARA CONEXAO COM CRIMPAGEM EM TUBO PEX</t>
  </si>
  <si>
    <t>TE, PLASTICO, DN 25 MM, PARA CONEXAO COM CRIMPAGEM EM TUBO PEX</t>
  </si>
  <si>
    <t>32,14</t>
  </si>
  <si>
    <t>TE, PLASTICO, DN 32 MM, PARA CONEXAO COM CRIMPAGEM EM TUBO PEX</t>
  </si>
  <si>
    <t>48,12</t>
  </si>
  <si>
    <t>TE, PVC LEVE, CURTO, 90 GRAUS, 150 MM, PARA ESGOTO</t>
  </si>
  <si>
    <t>22,13</t>
  </si>
  <si>
    <t>TE, PVC PBA, BBB, 90 GRAUS, DN 100 / DE 110 MM, PARA REDE  AGUA (NBR 10351)</t>
  </si>
  <si>
    <t>82,14</t>
  </si>
  <si>
    <t>TE, PVC PBA, BBB, 90 GRAUS, DN 50 / DE 60 MM, PARA REDE AGUA (NBR 10351)</t>
  </si>
  <si>
    <t>17,73</t>
  </si>
  <si>
    <t>TE, PVC PBA, BBB, 90 GRAUS, DN 75 / DE 85 MM, PARA REDE AGUA (NBR 10351)</t>
  </si>
  <si>
    <t>38,77</t>
  </si>
  <si>
    <t>TE, PVC, SERIE R, 100 X 100 MM, PARA ESGOTO PREDIAL</t>
  </si>
  <si>
    <t>29,80</t>
  </si>
  <si>
    <t>TE, PVC, SERIE R, 100 X 75 MM, PARA ESGOTO PREDIAL</t>
  </si>
  <si>
    <t>26,33</t>
  </si>
  <si>
    <t>TE, PVC, SERIE R, 150 X 100 MM, PARA ESGOTO PREDIAL</t>
  </si>
  <si>
    <t>48,39</t>
  </si>
  <si>
    <t>TE, PVC, SERIE R, 150 X 150 MM, PARA ESGOTO PREDIAL</t>
  </si>
  <si>
    <t>71,79</t>
  </si>
  <si>
    <t>TE, PVC, SERIE R, 75 X 75 MM, PARA ESGOTO PREDIAL</t>
  </si>
  <si>
    <t>17,26</t>
  </si>
  <si>
    <t>TE, PVC, 90 GRAUS, BBB, JE, DN 100 MM, PARA REDE COLETORA ESGOTO (NBR 10569)</t>
  </si>
  <si>
    <t>33,65</t>
  </si>
  <si>
    <t>TE, PVC, 90 GRAUS, BBB, JE, DN 100 MM, PARA TUBO CORRUGADO E/OU LISO, REDE COLETORA ESGOTO (NBR 10569</t>
  </si>
  <si>
    <t>91,39</t>
  </si>
  <si>
    <t>TE, PVC, 90 GRAUS, BBB, JE, DN 150 MM, PARA REDE COLETORA ESGOTO (NBR 10569)</t>
  </si>
  <si>
    <t>74,69</t>
  </si>
  <si>
    <t>TE, PVC, 90 GRAUS, BBB, JE, DN 150 MM, PARA TUBO CORRUGADO E/OU LISO, REDE COLETORA ESGOTO (NBR 10569)</t>
  </si>
  <si>
    <t>239,88</t>
  </si>
  <si>
    <t>TE, PVC, 90 GRAUS, BBB, JE, DN 200 MM, PARA REDE COLETORA ESGOTO (NBR 10569)</t>
  </si>
  <si>
    <t>106,95</t>
  </si>
  <si>
    <t>TE, PVC, 90 GRAUS, BBB, JE, DN 200 MM, PARA TUBO CORRUGADO E/OU LISO, REDE COLETORA ESGOTO (NBR 10569)</t>
  </si>
  <si>
    <t>358,75</t>
  </si>
  <si>
    <t>TE, PVC, 90 GRAUS, BBB, JE, DN 250 MM, PARA TUBO CORRUGADO E/OU LISO, REDE COLETORA ESGOTO (NBR 10569)</t>
  </si>
  <si>
    <t>1.031,24</t>
  </si>
  <si>
    <t>TE, PVC, 90 GRAUS, BBB, JE, DN 300 MM, PARA TUBO CORRUGADO E/OU LISO, REDE COLETORA ESGOTO (NBR 10569)</t>
  </si>
  <si>
    <t>1.283,55</t>
  </si>
  <si>
    <t>TE, PVC, 90 GRAUS, BBP, JE, DN 100 MM, PARA REDE COLETORA ESGOTO (NBR 10569)</t>
  </si>
  <si>
    <t>24,68</t>
  </si>
  <si>
    <t>TECNICO DE EDIFICACOES</t>
  </si>
  <si>
    <t>18,30</t>
  </si>
  <si>
    <t>TECNICO DE EDIFICACOES (MENSALISTA)</t>
  </si>
  <si>
    <t>TECNICO EM LABORATORIO E CAMPO DE CONSTRUCAO CIVIL</t>
  </si>
  <si>
    <t>21,41</t>
  </si>
  <si>
    <t>TECNICO EM LABORATORIO E CAMPO DE CONSTRUCAO CIVIL (MENSALISTA)</t>
  </si>
  <si>
    <t>3.797,07</t>
  </si>
  <si>
    <t>TECNICO EM SEGURANCA DO TRABALHO</t>
  </si>
  <si>
    <t>TECNICO EM SEGURANCA DO TRABALHO (MENSALISTA)</t>
  </si>
  <si>
    <t>3.998,81</t>
  </si>
  <si>
    <t>TECNICO EM SONDAGEM</t>
  </si>
  <si>
    <t>19,07</t>
  </si>
  <si>
    <t>TECNICO EM SONDAGEM (MENSALISTA)</t>
  </si>
  <si>
    <t>3.382,11</t>
  </si>
  <si>
    <t>TELA ARAME GALVANIZADO REVESTIDO COM POLIMERO, MALHA HEXAGONAL DUPLA TORCAO, 8 X 10 CM (ZN/AL REVESTIDO COM POLIMERO), FIO *2,4* MM</t>
  </si>
  <si>
    <t>61,49</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</si>
  <si>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</si>
  <si>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</si>
  <si>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</si>
  <si>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</si>
  <si>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</si>
  <si>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</si>
  <si>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</si>
  <si>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6,89</t>
  </si>
  <si>
    <t>TELA DE ACO SOLDADA NERVURADA, CA-60, Q-113, (1,8 KG/M2), DIAMETRO DO FIO = 3,8 MM, LARGURA = 2,45 M, ESPACAMENTO DA MALHA = 10 X 10 CM</t>
  </si>
  <si>
    <t>10,28</t>
  </si>
  <si>
    <t>TELA DE ACO SOLDADA NERVURADA, CA-60, Q-138, (2,20 KG/M2), DIAMETRO DO FIO = 4,2 MM, LARGURA = 2,45 M, ESPACAMENTO DA MALHA = 10  X 10 CM</t>
  </si>
  <si>
    <t>TELA DE ACO SOLDADA NERVURADA, CA-60, Q-159, (2,52 KG/M2), DIAMETRO DO FIO = 4,5 MM, LARGURA =  2,45 M, ESPACAMENTO DA MALHA = 10 X 10 CM</t>
  </si>
  <si>
    <t>15,13</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</si>
  <si>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</si>
  <si>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</si>
  <si>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27,09</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</si>
  <si>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</si>
  <si>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</si>
  <si>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8,85</t>
  </si>
  <si>
    <t>TELA DE ACO SOLDADA NERVURADA, CA-60, T-196, (2,11 KG/M2), DIAMETRO DO FIO = 5,0 MM, LARGURA = 2,45 M, ESPACAMENTO DA MALHA = 30 X 10 CM</t>
  </si>
  <si>
    <t>8,51</t>
  </si>
  <si>
    <t>TELA DE ANIAGEM (JUTA)</t>
  </si>
  <si>
    <t>TELA DE ARAME GALVANIZADA QUADRANGULAR / LOSANGULAR, FIO 2,11 MM (14 BWG), MALHA 5 X 5 CM, H = 2 M</t>
  </si>
  <si>
    <t>TELA DE ARAME GALVANIZADA QUADRANGULAR / LOSANGULAR, FIO 2,11 MM (14 BWG), MALHA 8 X 8 CM, H = 2 M</t>
  </si>
  <si>
    <t>9,77</t>
  </si>
  <si>
    <t>TELA DE ARAME GALVANIZADA QUADRANGULAR / LOSANGULAR, FIO 2,77 MM (12 BWG), MALHA 10 X 10 CM, H = 2 M</t>
  </si>
  <si>
    <t>14,74</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</si>
  <si>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</si>
  <si>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</si>
  <si>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</si>
  <si>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39,12</t>
  </si>
  <si>
    <t>TELA DE ARAME GALVANIZADA QUADRANGULAR / LOSANGULAR, FIO 4,19 MM (8 BWG), MALHA 5 X 5 CM, H = 2 M</t>
  </si>
  <si>
    <t>TELA DE ARAME GALVANIZADA REVESTIDA EM PVC, QUADRANGULAR / LOSANGULAR, FIO 2,11 MM (14 BWG), BITOLA FINAL = *2,8* MM, MALHA *8 X 8* CM, H = 2 M</t>
  </si>
  <si>
    <t>17,49</t>
  </si>
  <si>
    <t>TELA DE ARAME GALVANIZADA REVESTIDA EM PVC, QUADRANGULAR / LOSANGULAR, FIO 2,77 MM (12 BWG), BITOLA FINAL = *3,8* MM, MALHA 7,5 X 7,5 CM, H = 2 M</t>
  </si>
  <si>
    <t>30,33</t>
  </si>
  <si>
    <t>TELA DE ARAME GALVANIZADA, HEXAGONAL, FIO 0,56 MM (24 BWG), MALHA 1/2", H = 1 M</t>
  </si>
  <si>
    <t>TELA DE ARAME ONDULADA, FIO *2,77* MM (12 BWG), MALHA 5 X 5 CM, H = 2 M</t>
  </si>
  <si>
    <t>28,23</t>
  </si>
  <si>
    <t>TELA DE FIBRA DE VIDRO, ACABAMENTO ANTI-ALCALINO, MALHA 10 X 10 MM</t>
  </si>
  <si>
    <t>16,39</t>
  </si>
  <si>
    <t>TELA EM MALHA HEXAGONAL DE DUPLA TORCAO 8 X 10 CM (ZN/AL REVESTIDO COM POLIMERO), FIO 2,7 MM, COM GEOMANTA OU BIOMANTA, DIMENSOES 4,0 X 2,0 X 0,6 M, COM INCLINACAO DE 70 GRAUS, PARA SOLO REFORCADO</t>
  </si>
  <si>
    <t>999,44</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</si>
  <si>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</si>
  <si>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</si>
  <si>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</si>
  <si>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</si>
  <si>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2,66</t>
  </si>
  <si>
    <t>TELHA CERAMICA TIPO AMERICANA, COMPRIMENTO DE *45* CM, RENDIMENTO DE *12* TELHAS/M2</t>
  </si>
  <si>
    <t>2,47</t>
  </si>
  <si>
    <t>TELHA DE BARRO / CERAMICA, NAO ESMALTADA, TIPO COLONIAL, CANAL, PLAN, PAULISTA, COMPRIMENTO DE *44 A 50* CM, RENDIMENTO DE COBERTURA DE *26* TELHAS/M2</t>
  </si>
  <si>
    <t>1.600,00</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</si>
  <si>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</si>
  <si>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</si>
  <si>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</si>
  <si>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</si>
  <si>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101,14</t>
  </si>
  <si>
    <t>TELHA DE FIBROCIMENTO E = 6 MM, DE 4,10 X 1,06 M (SEM AMIANTO)</t>
  </si>
  <si>
    <t>135,69</t>
  </si>
  <si>
    <t>TELHA DE FIBROCIMENTO E = 6 MM, DE 4,60 X 1,06 M (SEM AMIANTO)</t>
  </si>
  <si>
    <t>156,60</t>
  </si>
  <si>
    <t>TELHA DE FIBROCIMENTO E = 8 MM, DE 3,00 X 1,06 M (SEM AMIANTO)</t>
  </si>
  <si>
    <t>TELHA DE FIBROCIMENTO E = 8 MM, DE 4,10 X 1,06 M (SEM AMIANTO)</t>
  </si>
  <si>
    <t>174,65</t>
  </si>
  <si>
    <t>TELHA DE FIBROCIMENTO E = 8 MM, DE 4,60 X 1,06 M (SEM AMIANTO)</t>
  </si>
  <si>
    <t>195,61</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</si>
  <si>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</si>
  <si>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</si>
  <si>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</si>
  <si>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</si>
  <si>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</si>
  <si>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33,00</t>
  </si>
  <si>
    <t>TELHA DE FIBROCIMENTO ONDULADA E = 6 MM, DE 1,83 X 1,10 M (SEM AMIANTO)</t>
  </si>
  <si>
    <t>39,49</t>
  </si>
  <si>
    <t>TELHA DE FIBROCIMENTO ONDULADA E = 6 MM, DE 2,44 X 1,10 M (SEM AMIANTO)</t>
  </si>
  <si>
    <t>52,56</t>
  </si>
  <si>
    <t>TELHA DE FIBROCIMENTO ONDULADA E = 6 MM, DE 3,66 X 1,10 M (SEM AMIANTO)</t>
  </si>
  <si>
    <t>78,96</t>
  </si>
  <si>
    <t>TELHA DE FIBROCIMENTO ONDULADA E = 8 MM, DE 1,53 X 1,10 M (SEM AMIANTO)</t>
  </si>
  <si>
    <t>43,43</t>
  </si>
  <si>
    <t>TELHA DE FIBROCIMENTO ONDULADA E = 8 MM, DE 1,83 X 1,10 M (SEM AMIANTO)</t>
  </si>
  <si>
    <t>51,84</t>
  </si>
  <si>
    <t>TELHA DE FIBROCIMENTO ONDULADA E = 8 MM, DE 2,44 X 1,10 M (SEM AMIANTO)</t>
  </si>
  <si>
    <t>72,81</t>
  </si>
  <si>
    <t>TELHA DE FIBROCIMENTO ONDULADA E = 8 MM, DE 3,66 X 1,10 M (SEM AMIANTO)</t>
  </si>
  <si>
    <t>27,11</t>
  </si>
  <si>
    <t>109,14</t>
  </si>
  <si>
    <t>TELHA DE VIDRO TIPO FRANCESA, *39 X 23* CM</t>
  </si>
  <si>
    <t>34,54</t>
  </si>
  <si>
    <t>TELHA ESTRUTURAL DE FIBROCIMENTO 1 ABA, DE 0,52 X 2,00 M (SEM AMIANTO)</t>
  </si>
  <si>
    <t>67,49</t>
  </si>
  <si>
    <t>TELHA ESTRUTURAL DE FIBROCIMENTO 1 ABA, DE 0,52 X 2,50 M (SEM AMIANTO)</t>
  </si>
  <si>
    <t>78,66</t>
  </si>
  <si>
    <t>TELHA ESTRUTURAL DE FIBROCIMENTO 1 ABA, DE 0,52 X 3,60 M (SEM AMIANTO)</t>
  </si>
  <si>
    <t>113,45</t>
  </si>
  <si>
    <t>TELHA ESTRUTURAL DE FIBROCIMENTO 1 ABA, DE 0,52 X 4,00 M (SEM AMIANTO)</t>
  </si>
  <si>
    <t>125,31</t>
  </si>
  <si>
    <t>TELHA ESTRUTURAL DE FIBROCIMENTO 1 ABA, DE 0,52 X 4,50 M (SEM AMIANTO)</t>
  </si>
  <si>
    <t>60,93</t>
  </si>
  <si>
    <t>142,58</t>
  </si>
  <si>
    <t>TELHA ESTRUTURAL DE FIBROCIMENTO 1 ABA, DE 0,52 X 5,00 M (SEM AMIANTO)</t>
  </si>
  <si>
    <t>158,43</t>
  </si>
  <si>
    <t>TELHA ESTRUTURAL DE FIBROCIMENTO 1 ABA, DE 0,52 X 5,50 M (SEM AMIANTO)</t>
  </si>
  <si>
    <t>174,35</t>
  </si>
  <si>
    <t>TELHA ESTRUTURAL DE FIBROCIMENTO 1 ABA, DE 0,52 X 6,00 M (SEM AMIANTO)</t>
  </si>
  <si>
    <t>190,15</t>
  </si>
  <si>
    <t>TELHA ESTRUTURAL DE FIBROCIMENTO 1 ABA, DE 0,52 X 6,50 M (SEM AMIANTO)</t>
  </si>
  <si>
    <t>206,00</t>
  </si>
  <si>
    <t>TELHA ESTRUTURAL DE FIBROCIMENTO 1 ABA, DE 0,52 X 7,20 M (SEM AMIANTO)</t>
  </si>
  <si>
    <t>228,09</t>
  </si>
  <si>
    <t>TELHA ESTRUTURAL DE FIBROCIMENTO 2 ABAS, DE 1,00 X 3,00 M (SEM AMIANTO)</t>
  </si>
  <si>
    <t>150,84</t>
  </si>
  <si>
    <t>TELHA ESTRUTURAL DE FIBROCIMENTO 2 ABAS, DE 1,00 X 4,60 M (SEM AMIANTO)</t>
  </si>
  <si>
    <t>240,37</t>
  </si>
  <si>
    <t>TELHA ESTRUTURAL DE FIBROCIMENTO 2 ABAS, DE 1,00 X 6,00 M (SEM AMIANTO)</t>
  </si>
  <si>
    <t>315,68</t>
  </si>
  <si>
    <t>TELHA ESTRUTURAL DE FIBROCIMENTO 2 ABAS, DE 1,00 X 7,40 M (SEM AMIANTO)</t>
  </si>
  <si>
    <t>388,10</t>
  </si>
  <si>
    <t>TELHA ESTRUTURAL DE FIBROCIMENTO 2 ABAS, DE 1,00 X 8,20 M (SEM AMIANTO)</t>
  </si>
  <si>
    <t>431,96</t>
  </si>
  <si>
    <t>TELHA ESTRUTURAL DE FIBROCIMENTO 2 ABAS, DE 1,00 X 9,20 M (SEM AMIANTO)</t>
  </si>
  <si>
    <t>483,60</t>
  </si>
  <si>
    <t>TELHA GALVALUME COM ISOLAMENTO TERMOACUSTICO EM ESPUMA RIGIDA DE POLIURETANO (PU) INJETADO, ESPESSURA DE 30 MM, DENSIDADE DE 35 KG/M3, COM DUAS FACES TRAPEZOIDAIS, ACABAMENTO NATURAL (NAO INCLUI ACESSORIOS DE FIXACAO) (COLETADO CAIXA)</t>
  </si>
  <si>
    <t>138,44</t>
  </si>
  <si>
    <t>TELHA ONDULADA EM ACO ZINCADO, ALTURA DE 17 MM, ESPESSURA DE 0,50 MM, LARGURA UTIL DE APROXIMADAMENTE 985 MM, SEM PINTURA</t>
  </si>
  <si>
    <t>27,50</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</si>
  <si>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</si>
  <si>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108,21</t>
  </si>
  <si>
    <t>TELHA TERMOISOLANTE REVESTIDA EM ACO GALVANIZADO, FACE SUPERIOR EM TELHA TRAPEZOIDAL E FACE INFERIOR EM CHAPA PLANA (SEM ACESSORIOS DE FIXACAO), REVESTIMENTO COM ESPESSURA DE 0,50 MM COM PRE-PINTURA NAS DUAS FACES, NUCLEO EM POLIESTIRENO (EPS) DE 30 MM</t>
  </si>
  <si>
    <t>88,28</t>
  </si>
  <si>
    <t>TELHA TERMOISOLANTE REVESTIDA EM ACO GALVANIZADO, FACE SUPERIOR EM TELHA TRAPEZOIDAL E FACE INFERIOR EM CHAPA PLANA (SEM ACESSORIOS DE FIXACAO), REVESTIMENTO COM ESPESSURA DE 0,50 MM COM PRE-PINTURA NAS DUAS FACES, NUCLEO EM POLIESTIRENO (EPS) DE 50 MM</t>
  </si>
  <si>
    <t>91,17</t>
  </si>
  <si>
    <t>TELHA TERMOISOLANTE REVESTIDA EM ACO GALVANIZADO, FACES SUPERIOR E INFERIOR EM TELHA TRAPEZOIDAL (SEM ACESSORIOS DE FIXACAO), REVESTIMENTO COM ESPESSURA DE 0,50 MM COM PRE-PINTURA NAS DUAS FACES, NUCLEO EM POLIESTIRENO (EPS) DE 50 MM</t>
  </si>
  <si>
    <t>94,14</t>
  </si>
  <si>
    <t>TELHA TRAPEZOIDAL EM ACO ZINCADO, SEM PINTURA, ALTURA DE APROXIMADAMENTE 40 MM, ESPESSURA DE 0,50 MM E LARGURA UTIL DE 980 MM</t>
  </si>
  <si>
    <t>28,73</t>
  </si>
  <si>
    <t>TELHA TRAPEZOIDAL EM ALUMINIO, ALTURA DE *38* MM E ESPESSURA DE 0,5 MM (LARGURA TOTAL DE 1056 MM E COMPRIMENTO DE 5000 MM)</t>
  </si>
  <si>
    <t>664,44</t>
  </si>
  <si>
    <t>TELHA TRAPEZOIDAL EM ALUMINIO, ALTURA DE *38* MM E ESPESSURA DE 0,7 MM (LARGURA TOTAL DE 1056 MM E COMPRIMENTO DE 5000 MM)</t>
  </si>
  <si>
    <t>839,41</t>
  </si>
  <si>
    <t>TELHA VIDRO TIPO CANAL OU COLONIAL, C = 46 A 50 CM</t>
  </si>
  <si>
    <t>32,13</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</si>
  <si>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</si>
  <si>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</si>
  <si>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</si>
  <si>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</si>
  <si>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</si>
  <si>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</si>
  <si>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</si>
  <si>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</si>
  <si>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</si>
  <si>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</si>
  <si>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3,44</t>
  </si>
  <si>
    <t>TERMINAL A COMPRESSAO EM COBRE ESTANHADO PARA CABO 6 MM2, 1 FURO E 1 COMPRESSAO, PARA PARAFUSO DE FIXACAO M6</t>
  </si>
  <si>
    <t>TERMINAL A COMPRESSAO EM COBRE ESTANHADO PARA CABO 70 MM2, 1 FURO E 1 COMPRESSAO, PARA PARAFUSO DE FIXACAO M10</t>
  </si>
  <si>
    <t>4,29</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</si>
  <si>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</si>
  <si>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</si>
  <si>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</si>
  <si>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10,00</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</si>
  <si>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</si>
  <si>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</si>
  <si>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</si>
  <si>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</si>
  <si>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85,92</t>
  </si>
  <si>
    <t>TERMINAL METALICO A PRESSAO PARA 1 CABO DE 150 MM2, COM 1 FURO DE FIXACAO</t>
  </si>
  <si>
    <t>16,73</t>
  </si>
  <si>
    <t>TERMINAL METALICO A PRESSAO PARA 1 CABO DE 16 A 25 MM2, COM 2 FUROS PARA FIXACAO</t>
  </si>
  <si>
    <t>TERMINAL METALICO A PRESSAO PARA 1 CABO DE 16 MM2, COM 1 FURO DE FIXACAO</t>
  </si>
  <si>
    <t>TERMINAL METALICO A PRESSAO PARA 1 CABO DE 185 MM2, COM 1 FURO DE FIXACAO</t>
  </si>
  <si>
    <t>18,29</t>
  </si>
  <si>
    <t>TERMINAL METALICO A PRESSAO PARA 1 CABO DE 240 MM2, COM 1 FURO DE FIXACAO</t>
  </si>
  <si>
    <t>TERMINAL METALICO A PRESSAO PARA 1 CABO DE 25 A 35 MM2, COM 2 FUROS PARA FIXACAO</t>
  </si>
  <si>
    <t>24,39</t>
  </si>
  <si>
    <t>TERMINAL METALICO A PRESSAO PARA 1 CABO DE 25 MM2, COM 1 FURO DE FIXACAO</t>
  </si>
  <si>
    <t>TERMINAL METALICO A PRESSAO PARA 1 CABO DE 300 MM2, COM 1 FURO DE FIXACAO</t>
  </si>
  <si>
    <t>35,11</t>
  </si>
  <si>
    <t>TERMINAL METALICO A PRESSAO PARA 1 CABO DE 35 MM2, COM 1 FURO DE FIXACAO</t>
  </si>
  <si>
    <t>4,44</t>
  </si>
  <si>
    <t>TERMINAL METALICO A PRESSAO PARA 1 CABO DE 50 A 70 MM2, COM 2 FUROS PARA FIXACAO</t>
  </si>
  <si>
    <t>42,13</t>
  </si>
  <si>
    <t>TERMINAL METALICO A PRESSAO PARA 1 CABO DE 50 MM2, COM 1 FURO DE FIXACAO</t>
  </si>
  <si>
    <t>TERMINAL METALICO A PRESSAO PARA 1 CABO DE 6 A 10 MM2, COM 1 FURO DE FIXACAO</t>
  </si>
  <si>
    <t>TERMINAL METALICO A PRESSAO PARA 1 CABO DE 70 MM2, COM 1 FURO DE FIXACAO</t>
  </si>
  <si>
    <t>6,28</t>
  </si>
  <si>
    <t>TERMINAL METALICO A PRESSAO PARA 1 CABO DE 95 A 120 MM2, COM 2 FUROS PARA FIXACAO</t>
  </si>
  <si>
    <t>71,10</t>
  </si>
  <si>
    <t>TERMINAL METALICO A PRESSAO PARA 1 CABO DE 95 MM2, COM 1 FURO DE FIXACAO</t>
  </si>
  <si>
    <t>TERMINAL METALICO A PRESSAO 1 CABO, PARA CABOS DE 4 A 10 MM2, COM 2 FUROS PARA FIXACAO</t>
  </si>
  <si>
    <t>14,65</t>
  </si>
  <si>
    <t>TERMOFUSORA PARA TUBOS E CONEXOES EM PPR COM DIAMETROS DE 20 A 63 MM, POTENCIA DE 800 W, TENSAO 220 V</t>
  </si>
  <si>
    <t>1.031,90</t>
  </si>
  <si>
    <t>TERMOFUSORA PARA TUBOS E CONEXOES EM PPR COM DIAMETROS DE 75 A 110 MM, POTENCIA DE *1100* W, TENSAO 220 V</t>
  </si>
  <si>
    <t>1.448,28</t>
  </si>
  <si>
    <t>TERRA VEGETAL (ENSACADA)</t>
  </si>
  <si>
    <t>0,51</t>
  </si>
  <si>
    <t>TERRA VEGETAL (GRANEL)</t>
  </si>
  <si>
    <t>109,28</t>
  </si>
  <si>
    <t>TESTEIRA ANTIDERRAPANTE PARA PISO VINILICO *5 X 2,5* CM, E = 2 MM</t>
  </si>
  <si>
    <t>11,93</t>
  </si>
  <si>
    <t>TIJOLO CERAMICO LAMINADO 5,5 X 11 X 23 CM</t>
  </si>
  <si>
    <t>1,19</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</si>
  <si>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</si>
  <si>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</si>
  <si>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</si>
  <si>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</si>
  <si>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</si>
  <si>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</si>
  <si>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</si>
  <si>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244,30</t>
  </si>
  <si>
    <t>TINTA / REVESTIMENTO A BASE DE RESINA EPOXI COM ALCATRAO, BICOMPONENTE</t>
  </si>
  <si>
    <t>47,55</t>
  </si>
  <si>
    <t>TINTA A BASE DE RESINA ACRILICA EMULSIONADA EM AGUA, PARA SINALIZACAO HORIZONTAL VIARIA (NBR 13699)</t>
  </si>
  <si>
    <t>7,28</t>
  </si>
  <si>
    <t>TINTA A BASE DE RESINA ACRILICA, PARA SINALIZACAO HORIZONTAL VIARIA (NBR 11862)</t>
  </si>
  <si>
    <t>TINTA A OLEO BRILHANTE PARA MADEIRA E METAIS</t>
  </si>
  <si>
    <t>68,87</t>
  </si>
  <si>
    <t>TINTA ACRILICA PARA CERAMICA</t>
  </si>
  <si>
    <t>22,93</t>
  </si>
  <si>
    <t>TINTA ACRILICA PREMIUM PARA PISO</t>
  </si>
  <si>
    <t>12,86</t>
  </si>
  <si>
    <t>46,30</t>
  </si>
  <si>
    <t>TINTA ACRILICA PREMIUM, COR BRANCO  FOSCO</t>
  </si>
  <si>
    <t>69,39</t>
  </si>
  <si>
    <t>TINTA ACRILICA PREMIUM, COR BRANCO FOSCO</t>
  </si>
  <si>
    <t>19,27</t>
  </si>
  <si>
    <t>TINTA ASFALTICA IMPERMEABILIZANTE DILUIDA EM SOLVENTE, PARA MATERIAIS CIMENTICIOS, METAL E MADEIRA</t>
  </si>
  <si>
    <t>15,45</t>
  </si>
  <si>
    <t>TINTA ASFALTICA IMPERMEABILIZANTE DISPERSA EM AGUA, PARA MATERIAIS CIMENTICIOS</t>
  </si>
  <si>
    <t>TINTA BORRACHA CLORADA, ACABAMENTO SEMIBRILHO, BRANCA</t>
  </si>
  <si>
    <t>82,69</t>
  </si>
  <si>
    <t>TINTA BORRACHA CLORADA, ACABAMENTO SEMIBRILHO, CORES VIVAS</t>
  </si>
  <si>
    <t>89,12</t>
  </si>
  <si>
    <t>TINTA BORRACHA, CLORADA, ACABAMENTO SEMIBRILHO, PRETA</t>
  </si>
  <si>
    <t>83,43</t>
  </si>
  <si>
    <t>TINTA EPOXI PREMIUM, BRANCA</t>
  </si>
  <si>
    <t>TINTA ESMALTE SINTETICO GRAFITE COM PROTECAO PARA METAIS FERROSOS</t>
  </si>
  <si>
    <t>23,04</t>
  </si>
  <si>
    <t>TINTA ESMALTE SINTETICO PREMIUM ACETINADO</t>
  </si>
  <si>
    <t>22,29</t>
  </si>
  <si>
    <t>TINTA ESMALTE SINTETICO PREMIUM BRILHANTE</t>
  </si>
  <si>
    <t>TINTA ESMALTE SINTETICO PREMIUM FOSCO</t>
  </si>
  <si>
    <t>24,52</t>
  </si>
  <si>
    <t>TINTA LATEX ACRILICA ECONOMICA, COR BRANCA</t>
  </si>
  <si>
    <t>TINTA LATEX ACRILICA STANDARD, COR BRANCA</t>
  </si>
  <si>
    <t>TINTA LATEX PVA PREMIUM,  COR BRANCA</t>
  </si>
  <si>
    <t>59,98</t>
  </si>
  <si>
    <t>TINTA LATEX PVA PREMIUM, COR BRANCA</t>
  </si>
  <si>
    <t>16,66</t>
  </si>
  <si>
    <t>TINTA LATEX PVA STANDARD, COR BRANCA</t>
  </si>
  <si>
    <t>13,16</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</si>
  <si>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</si>
  <si>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</si>
  <si>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</si>
  <si>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</si>
  <si>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25,75</t>
  </si>
  <si>
    <t>TOALHEIRO PLASTICO TIPO DISPENSER PARA PAPEL TOALHA INTERFOLHADO</t>
  </si>
  <si>
    <t>TOMADA INDUSTRIAL DE EMBUTIR 3P+T 30 A, 440 V, COM TRAVA, COM PLACA</t>
  </si>
  <si>
    <t>32,00</t>
  </si>
  <si>
    <t>TOMADA INDUSTRIAL DE EMBUTIR 3P+T 30 A, 440 V, COM TRAVA, SEM PLACA</t>
  </si>
  <si>
    <t>30,16</t>
  </si>
  <si>
    <t>TOMADA PARA ANTENA DE TV, CABO COAXIAL DE 9 MM (APENAS MODULO)</t>
  </si>
  <si>
    <t>TOMADA PARA ANTENA DE TV, CABO COAXIAL DE 9 MM, CONJUNTO MONTADO PARA EMBUTIR 4" X 2" (PLACA + SUPORTE + MODULO)</t>
  </si>
  <si>
    <t>11,00</t>
  </si>
  <si>
    <t>TOMADA RJ11, 2 FIOS (APENAS MODULO)</t>
  </si>
  <si>
    <t>11,63</t>
  </si>
  <si>
    <t>TOMADA RJ11, 2 FIOS, CONJUNTO MONTADO PARA EMBUTIR 4" X 2" (PLACA + SUPORTE + MODULO)</t>
  </si>
  <si>
    <t>14,32</t>
  </si>
  <si>
    <t>TOMADA RJ45, 8 FIOS, CAT 5E (APENAS MODULO)</t>
  </si>
  <si>
    <t>22,77</t>
  </si>
  <si>
    <t>TOMADA RJ45, 8 FIOS, CAT 5E, CONJUNTO MONTADO PARA EMBUTIR 4" X 2" (PLACA + SUPORTE + MODULO)</t>
  </si>
  <si>
    <t>25,28</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</si>
  <si>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</si>
  <si>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</si>
  <si>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</si>
  <si>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</si>
  <si>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11,26</t>
  </si>
  <si>
    <t>TOMADA 2P+T 20A, 250V  (APENAS MODULO)</t>
  </si>
  <si>
    <t>7,07</t>
  </si>
  <si>
    <t>TOMADAS (2 MODULOS) 2P+T 10A, 250V, CONJUNTO MONTADO PARA EMBUTIR 4" X 2" (PLACA + SUPORTE + MODULOS)</t>
  </si>
  <si>
    <t>TOPOGRAFO</t>
  </si>
  <si>
    <t>TOPOGRAFO (MENSALISTA)</t>
  </si>
  <si>
    <t>2.673,28</t>
  </si>
  <si>
    <t>TORNEIRA CROMADA COM BICO PARA JARDIM/TANQUE 1/2 " OU 3/4 " (REF 1153)</t>
  </si>
  <si>
    <t>52,86</t>
  </si>
  <si>
    <t>TORNEIRA CROMADA CURTA SEM BICO PARA TANQUE, PADRAO POPULAR, 1/2 " OU 3/4 " (REF 1140)</t>
  </si>
  <si>
    <t>TORNEIRA CROMADA CURTA SEM BICO PARA USO GERAL  1/2 " OU 3/4 " (REF 1152)</t>
  </si>
  <si>
    <t>36,94</t>
  </si>
  <si>
    <t>TORNEIRA CROMADA DE MESA PARA COZINHA BICA MOVEL COM AREJADOR 1/2 " OU 3/4 " (REF 1167)</t>
  </si>
  <si>
    <t>TORNEIRA CROMADA DE MESA PARA LAVATORIO COM SENSOR DE PRESENCA</t>
  </si>
  <si>
    <t>576,96</t>
  </si>
  <si>
    <t>TORNEIRA CROMADA DE MESA PARA LAVATORIO TEMPORIZADA PRESSAO BICA BAIXA</t>
  </si>
  <si>
    <t>148,55</t>
  </si>
  <si>
    <t>TORNEIRA CROMADA DE MESA PARA LAVATORIO, BICA ALTA (REF 1195)</t>
  </si>
  <si>
    <t>76,54</t>
  </si>
  <si>
    <t>TORNEIRA CROMADA DE MESA PARA LAVATORIO, PADRAO POPULAR, 1/2 " OU 3/4 " (REF 1193)</t>
  </si>
  <si>
    <t>44,49</t>
  </si>
  <si>
    <t>TORNEIRA CROMADA DE PAREDE LONGA PARA LAVATORIO (REF 1178)</t>
  </si>
  <si>
    <t>146,30</t>
  </si>
  <si>
    <t>TORNEIRA CROMADA DE PAREDE PARA COZINHA BICA MOVEL COM AREJADOR 1/2 " OU 3/4 " (REF 1168)</t>
  </si>
  <si>
    <t>85,64</t>
  </si>
  <si>
    <t>TORNEIRA CROMADA DE PAREDE PARA COZINHA COM AREJADOR 1/2 " OU 3/4 " (REF 1157)</t>
  </si>
  <si>
    <t>89,42</t>
  </si>
  <si>
    <t>TORNEIRA CROMADA DE PAREDE PARA COZINHA COM AREJADOR, PADRAO POPULAR, 1/2 " OU 3/4 " (REF 1159)</t>
  </si>
  <si>
    <t>45,69</t>
  </si>
  <si>
    <t>TORNEIRA CROMADA DE PAREDE PARA COZINHA SEM AREJADOR, PADRAO POPULAR, 1/2 " OU 3/4 " (REF 1158)</t>
  </si>
  <si>
    <t>36,84</t>
  </si>
  <si>
    <t>TORNEIRA CROMADA SEM BICO PARA TANQUE 1/2 " OU 3/4 " (REF 1143)</t>
  </si>
  <si>
    <t>32,50</t>
  </si>
  <si>
    <t>TORNEIRA CROMADA SEM BICO PARA TANQUE, PADRAO POPULAR, 1/2 " OU 3/4 " (REF 1126)</t>
  </si>
  <si>
    <t>14,07</t>
  </si>
  <si>
    <t>TORNEIRA DE BOIA CONVENCIONAL PARA CAIXA D'AGUA, 1.1/2", COM HASTE E TORNEIRA METALICOS E BALAO PLASTICO</t>
  </si>
  <si>
    <t>TORNEIRA DE BOIA CONVENCIONAL PARA CAIXA D'AGUA, 1.1/4", COM HASTE E TORNEIRA METALICOS E BALAO PLASTICO</t>
  </si>
  <si>
    <t>74,13</t>
  </si>
  <si>
    <t>TORNEIRA DE BOIA CONVENCIONAL PARA CAIXA D'AGUA, 1/2", COM HASTE E TORNEIRA METALICOS E BALAO PLASTICO</t>
  </si>
  <si>
    <t>17,76</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</si>
  <si>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</si>
  <si>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</si>
  <si>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</si>
  <si>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19,20</t>
  </si>
  <si>
    <t>TORNEIRA DE BOIA VAZAO TOTAL PARA CAIXA D'AGUA, 1/2", COM HASTE E TORNEIRA METALICOS E BALAO PLASTICO</t>
  </si>
  <si>
    <t>34,13</t>
  </si>
  <si>
    <t>TORNEIRA DE BOIA VAZAO TOTAL PARA CAIXA D'AGUA, 1", COM HASTE E TORNEIRA METALICOS E BALAO PLASTICO</t>
  </si>
  <si>
    <t>46,47</t>
  </si>
  <si>
    <t>TORNEIRA DE BOIA VAZAO TOTAL PARA CAIXA D'AGUA, 3/4", COM HASTE E TORNEIRA METALICOS E BALAO PLASTICO</t>
  </si>
  <si>
    <t>35,20</t>
  </si>
  <si>
    <t>TORNEIRA ELETRICA DE PAREDE, BICA ALTA, PARA COZINHA, 5500 W (110/220 V)</t>
  </si>
  <si>
    <t>127,72</t>
  </si>
  <si>
    <t>TORNEIRA METAL AMARELO COM BICO PARA JARDIM, PADRAO POPULAR, 1/2 " OU 3/4 " (REF 1128)</t>
  </si>
  <si>
    <t>TORNEIRA METAL AMARELO CURTA SEM BICO PARA TANQUE, PADRAO POPULAR, 1/2 " OU 3/4 " (REF 1120)</t>
  </si>
  <si>
    <t>13,53</t>
  </si>
  <si>
    <t>TORNEIRA METALICA DE BOIA CONVENCIONAL PARA CAIXA D'AGUA, 1/2 ", COM HASTE, TORNEIRA E BALAO METALICOS</t>
  </si>
  <si>
    <t>29,56</t>
  </si>
  <si>
    <t>TORNEIRA METALICA DE BOIA CONVENCIONAL PARA CAIXA D'AGUA, 3/4 ", COM HASTE, TORNEIRA E BALAO METALICOS</t>
  </si>
  <si>
    <t>TORNEIRA PLASTICA DE BOIA CONVENCIONAL PARA CAIXA DE AGUA, 3/4 ", COM HASTE METALICA E COM TORNEIRA E BALAO PLASTICOS (PADRAO POPULAR)</t>
  </si>
  <si>
    <t>14,90</t>
  </si>
  <si>
    <t>TORNEIRA PLASTICA DE BOIA PARA CAIXA DE DESCARGA,  1/2", BALAO E TORNEIRA PLASTICOS, COM HASTE METALICA</t>
  </si>
  <si>
    <t>6,44</t>
  </si>
  <si>
    <t>TORNEIRA PLASTICA DE MESA, BICA MOVEL, PARA COZINHA 1/2 "</t>
  </si>
  <si>
    <t>35,08</t>
  </si>
  <si>
    <t>TORNEIRA PLASTICA PARA TANQUE 1/2 " OU 3/4 " COM BICO PARA MANGUEIRA</t>
  </si>
  <si>
    <t>26,64</t>
  </si>
  <si>
    <t>TRANSFORMADOR TRIFASICO DE DISTRIBUICAO, POTENCIA DE 1000 KVA, TENSAO NOMINAL DE 15 KV, TENSAO SECUNDARIA DE 220/127V, EM OLEO ISOLANTE TIPO MINERAL</t>
  </si>
  <si>
    <t>57.921,06</t>
  </si>
  <si>
    <t>TRANSFORMADOR TRIFASICO DE DISTRIBUICAO, POTENCIA DE 112,5 KVA, TENSAO NOMINAL DE 15 KV, TENSAO SECUNDARIA DE 220/127V, EM OLEO ISOLANTE TIPO MINERAL</t>
  </si>
  <si>
    <t>8.953,35</t>
  </si>
  <si>
    <t>TRANSFORMADOR TRIFASICO DE DISTRIBUICAO, POTENCIA DE 15 KVA, TENSAO NOMINAL DE 15 KV, TENSAO SECUNDARIA DE 220/127V, EM OLEO ISOLANTE TIPO MINERAL</t>
  </si>
  <si>
    <t>4.107,04</t>
  </si>
  <si>
    <t>TRANSFORMADOR TRIFASICO DE DISTRIBUICAO, POTENCIA DE 150 KVA, TENSAO NOMINAL DE 15 KV, TENSAO SECUNDARIA DE 220/127V, EM OLEO ISOLANTE TIPO MINERAL</t>
  </si>
  <si>
    <t>11.292,31</t>
  </si>
  <si>
    <t>TRANSFORMADOR TRIFASICO DE DISTRIBUICAO, POTENCIA DE 1500 KVA, TENSAO NOMINAL DE 15 KV, TENSAO SECUNDARIA DE 220/127V, EM OLEO ISOLANTE TIPO MINERAL</t>
  </si>
  <si>
    <t>73.239,16</t>
  </si>
  <si>
    <t>TRANSFORMADOR TRIFASICO DE DISTRIBUICAO, POTENCIA DE 225 KVA, TENSAO NOMINAL DE 15 KV, TENSAO SECUNDARIA DE 220/127V, EM OLEO ISOLANTE TIPO MINERAL</t>
  </si>
  <si>
    <t>15.841,45</t>
  </si>
  <si>
    <t>TRANSFORMADOR TRIFASICO DE DISTRIBUICAO, POTENCIA DE 30 KVA, TENSAO NOMINAL DE 15 KV, TENSAO SECUNDARIA DE 220/127V, EM OLEO ISOLANTE TIPO MINERAL</t>
  </si>
  <si>
    <t>5.016,46</t>
  </si>
  <si>
    <t>TRANSFORMADOR TRIFASICO DE DISTRIBUICAO, POTENCIA DE 300 KVA, TENSAO NOMINAL DE 15 KV, TENSAO SECUNDARIA DE 220/127V, EM OLEO ISOLANTE TIPO MINERAL</t>
  </si>
  <si>
    <t>18.481,69</t>
  </si>
  <si>
    <t>TRANSFORMADOR TRIFASICO DE DISTRIBUICAO, POTENCIA DE 45 KVA, TENSAO NOMINAL DE 15 KV, TENSAO SECUNDARIA DE 220/127V, EM OLEO ISOLANTE TIPO MINERAL</t>
  </si>
  <si>
    <t>5.603,18</t>
  </si>
  <si>
    <t>TRANSFORMADOR TRIFASICO DE DISTRIBUICAO, POTENCIA DE 500 KVA, TENSAO NOMINAL DE 15 KV, TENSAO SECUNDARIA DE 220/127V, EM OLEO ISOLANTE TIPO MINERAL</t>
  </si>
  <si>
    <t>30.159,20</t>
  </si>
  <si>
    <t>TRANSFORMADOR TRIFASICO DE DISTRIBUICAO, POTENCIA DE 75 KVA, TENSAO NOMINAL DE 15 KV, TENSAO SECUNDARIA DE 220/127V, EM OLEO ISOLANTE TIPO MINERAL</t>
  </si>
  <si>
    <t>7.246,00</t>
  </si>
  <si>
    <t>TRANSFORMADOR TRIFASICO DE DISTRIBUICAO, POTENCIA DE 750 KVA, TENSAO NOMINAL DE 15 KV, TENSAO SECUNDARIA DE 220/127V, EM OLEO ISOLANTE TIPO MINERAL</t>
  </si>
  <si>
    <t>41.368,49</t>
  </si>
  <si>
    <t>TRANSPORTE - HORISTA (COLETADO CAIXA)</t>
  </si>
  <si>
    <t>TRANSPORTE - MENSALISTA (COLETADO CAIXA)</t>
  </si>
  <si>
    <t>133,68</t>
  </si>
  <si>
    <t>TRATOR DE ESTEIRAS, POTENCIA BRUTA DE 133 HP, PESO OPERACIONAL DE 14 T, COM LAMINA COM CAPACIDADE DE 3,00 M3</t>
  </si>
  <si>
    <t>572.477,04</t>
  </si>
  <si>
    <t>TRATOR DE ESTEIRAS, POTENCIA BRUTA DE 347 HP, PESO OPERACIONAL DE 38,5 T, COM ESCARIFICADOR E LAMINA COM CAPACIDADE DE 4,70M3</t>
  </si>
  <si>
    <t>2.358.403,99</t>
  </si>
  <si>
    <t>TRATOR DE ESTEIRAS, POTENCIA DE 100 HP, PESO OPERACIONAL DE 9,4 T, COM LAMINA COM CAPACIDADE DE 2,19 M3</t>
  </si>
  <si>
    <t>555.386,40</t>
  </si>
  <si>
    <t>TRATOR DE ESTEIRAS, POTENCIA DE 150 HP, PESO OPERACIONAL DE 16,7 T, COM RODA MOTRIZ ELEVADA E LAMINA COM CONTATO DE 3,18M3</t>
  </si>
  <si>
    <t>720.000,00</t>
  </si>
  <si>
    <t>TRATOR DE ESTEIRAS, POTENCIA DE 170 HP, PESO OPERACIONAL DE 19 T, COM LAMINA COM CAPACIDADE DE 5,2 M3</t>
  </si>
  <si>
    <t>715.596,26</t>
  </si>
  <si>
    <t>TRATOR DE ESTEIRAS, POTENCIA DE 347 HP, PESO OPERACIONAL DE 38,5 T, COM LAMINA COM CAPACIDADE DE 8,70M3</t>
  </si>
  <si>
    <t>TRATOR DE ESTEIRAS, POTENCIA NO VOLANTE DE 200 HP, PESO OPERACIONAL DE 20,1 T, COM RODA MOTRIZ ELEVADA E LAMINA COM CAPACIDADE DE 3,89 M3</t>
  </si>
  <si>
    <t>1.060.667,85</t>
  </si>
  <si>
    <t>TRATOR DE ESTEIRAS, POTENCIA 125 HP, PESO OPERACIONAL DE 12,9 T, COM LAMINA COM CAPACIDADE DE 2,7 M3</t>
  </si>
  <si>
    <t>581.284,36</t>
  </si>
  <si>
    <t>TRATOR DE PNEUS COM POTENCIA DE 105 CV, TRACAO 4 X 4, PESO COM LASTRO DE 5775 KG</t>
  </si>
  <si>
    <t>151.906,53</t>
  </si>
  <si>
    <t>TRATOR DE PNEUS COM POTENCIA DE 122 CV, TRACAO 4 X 4, PESO COM LASTRO DE 4510 KG</t>
  </si>
  <si>
    <t>176.018,68</t>
  </si>
  <si>
    <t>TRATOR DE PNEUS COM POTENCIA DE 15 CV, PESO COM LASTRO DE 1160 KG</t>
  </si>
  <si>
    <t>51.841,11</t>
  </si>
  <si>
    <t>TRATOR DE PNEUS COM POTENCIA DE 50 CV, TRACAO 4 X 2, PESO COM LASTRO DE 2714 KG</t>
  </si>
  <si>
    <t>84.068,20</t>
  </si>
  <si>
    <t>TRATOR DE PNEUS COM POTENCIA DE 85 CV, TRACAO 4 X 4, PESO COM LASTRO DE 4675 KG</t>
  </si>
  <si>
    <t>129.000,00</t>
  </si>
  <si>
    <t>TRATOR DE PNEUS COM POTENCIA DE 85 CV, TURBO,  PESO COM LASTRO DE 4900 KG</t>
  </si>
  <si>
    <t>124.267,98</t>
  </si>
  <si>
    <t>TRATOR DE PNEUS COM POTENCIA DE 95 CV, TRACAO 4 X 4, PESO MAXIMO DE 5225 KG</t>
  </si>
  <si>
    <t>138.644,85</t>
  </si>
  <si>
    <t>TRAVA-QUEDAS EM ACO PARA CORDA DE 12 MM, EXTENSOR DE 25 X 300 MM, COM MOSQUETAO TIPO GANCHO TRAVA DUPLA</t>
  </si>
  <si>
    <t>136,88</t>
  </si>
  <si>
    <t>TRELICA NERVURADA (ESPACADOR), ALTURA = 120,0 MM, DIAMETRO DOS BANZOS INFERIORES E SUPERIOR = 6,0 MM, DIAMETRO DA DIAGONAL = 4,2 MM</t>
  </si>
  <si>
    <t>TRILHO EM ALUMINIO "U", COM ABAULADO PARA ROLDANA DE PORTA DE CORRER, *40 X 40* MM</t>
  </si>
  <si>
    <t>25,52</t>
  </si>
  <si>
    <t>TRILHO QUADRADO, EM ALUMINIO (VERGALHAO MACICO), 1/4", (*6 X 6* CM), PARA RODIZIOS</t>
  </si>
  <si>
    <t>11,62</t>
  </si>
  <si>
    <t>TRINCO / FECHO TIPO AVIAO, EM ZAMAC CROMADO, *60* MM, PARA JANELAS - INCLUI PARAFUSOS</t>
  </si>
  <si>
    <t>7,88</t>
  </si>
  <si>
    <t>TROLEY MANUAL CAPACIDADE 1 T</t>
  </si>
  <si>
    <t>569,85</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</si>
  <si>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</si>
  <si>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</si>
  <si>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</si>
  <si>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13,48</t>
  </si>
  <si>
    <t>TUBO ACO CARBONO COM COSTURA, NBR 5580, CLASSE L, DN = 40 MM, E = 3,0 MM, 3,34 KG/M</t>
  </si>
  <si>
    <t>22,15</t>
  </si>
  <si>
    <t>TUBO ACO CARBONO COM COSTURA, NBR 5580, CLASSE L, DN = 80 MM, E = 3,35 MM, 7,07 KG/M</t>
  </si>
  <si>
    <t>47,01</t>
  </si>
  <si>
    <t>TUBO ACO CARBONO COM COSTURA, NBR 5580, CLASSE M, DN = 25 MM, E = 3,35 MM, *2,50* KG//M</t>
  </si>
  <si>
    <t>16,34</t>
  </si>
  <si>
    <t>TUBO ACO CARBONO COM COSTURA, NBR 5580, CLASSE M, DN = 40 MM, E = 3,35 MM, *3,71* KG//M</t>
  </si>
  <si>
    <t>TUBO ACO CARBONO COM COSTURA, NBR 5580, CLASSE M, DN = 80 MM, E = 4,05 MM, *8,47* KG/M</t>
  </si>
  <si>
    <t>55,34</t>
  </si>
  <si>
    <t>TUBO ACO CARBONO SEM COSTURA 1 1/2", E= *3,68 MM, SCHEDULE 40, 4,05 KG/M</t>
  </si>
  <si>
    <t>42,74</t>
  </si>
  <si>
    <t>TUBO ACO CARBONO SEM COSTURA 1/2", E= *2,77 MM, SCHEDULE 40, *1,27 KG/M</t>
  </si>
  <si>
    <t>19,06</t>
  </si>
  <si>
    <t>TUBO ACO CARBONO SEM COSTURA 1/2", E= *3,73 MM, SCHEDULE 80, *1,62 KG/M</t>
  </si>
  <si>
    <t>TUBO ACO CARBONO SEM COSTURA 14", E= *11,13 MM, SCHEDULE 40, *94,55 KG/M</t>
  </si>
  <si>
    <t>906,35</t>
  </si>
  <si>
    <t>TUBO ACO CARBONO SEM COSTURA 2 1/2", E = 5,16 MM, SCHEDULE 40 (8,62 KG/M)</t>
  </si>
  <si>
    <t>84,98</t>
  </si>
  <si>
    <t>TUBO ACO CARBONO SEM COSTURA 2", E= *3,91* MM, SCHEDULE 40, *5,43* KG/M</t>
  </si>
  <si>
    <t>52,45</t>
  </si>
  <si>
    <t>TUBO ACO CARBONO SEM COSTURA 20", E= *12,70 MM, SCHEDULE 30, *154,97 KG/M</t>
  </si>
  <si>
    <t>1.739,10</t>
  </si>
  <si>
    <t>TUBO ACO CARBONO SEM COSTURA 20", E= *6,35 MM,  SCHEDULE 10, *78,46 KG/M</t>
  </si>
  <si>
    <t>963,72</t>
  </si>
  <si>
    <t>TUBO ACO CARBONO SEM COSTURA 3/4", E= *2,87 MM, SCHEDULE 40, *1,69 KG/M</t>
  </si>
  <si>
    <t>26,00</t>
  </si>
  <si>
    <t>TUBO ACO CARBONO SEM COSTURA 3/4", E= *3,91 MM, SCHEDULE 80, *2,19 KG/M.</t>
  </si>
  <si>
    <t>TUBO ACO CARBONO SEM COSTURA 4", E= *6,02 MM, SCHEDULE 40, *16,06 KG/M</t>
  </si>
  <si>
    <t>155,67</t>
  </si>
  <si>
    <t>TUBO ACO CARBONO SEM COSTURA 4", E= *8,56 MM, SCHEDULE 80, *22,31 KG/M</t>
  </si>
  <si>
    <t>222,54</t>
  </si>
  <si>
    <t>TUBO ACO CARBONO SEM COSTURA 6", E= *10,97 MM, SCHEDULE 80, *42,56 KG/M</t>
  </si>
  <si>
    <t>419,59</t>
  </si>
  <si>
    <t>TUBO ACO CARBONO SEM COSTURA 6", E= 7,11 MM,  SCHEDULE 40, *28,26 KG/M</t>
  </si>
  <si>
    <t>274,88</t>
  </si>
  <si>
    <t>TUBO ACO CARBONO SEM COSTURA 8", E= *12,70 MM, SCHEDULE 80, *64,64 KG/M</t>
  </si>
  <si>
    <t>551,42</t>
  </si>
  <si>
    <t>TUBO ACO CARBONO SEM COSTURA 8", E= *6,35 MM,  SCHEDULE 20, *33,27 KG/M</t>
  </si>
  <si>
    <t>318,92</t>
  </si>
  <si>
    <t>TUBO ACO CARBONO SEM COSTURA 8", E= *7,04 MM, SCHEDULE 30, *36,75 KG/M</t>
  </si>
  <si>
    <t>347,91</t>
  </si>
  <si>
    <t>TUBO ACO CARBONO SEM COSTURA 8", E= *8,18 MM, SCHEDULE 40, *42,55 KG/M</t>
  </si>
  <si>
    <t>413,87</t>
  </si>
  <si>
    <t>TUBO ACO GALVANIZADO COM COSTURA, CLASSE LEVE, DN 100 MM ( 4"),  E = 3,75 MM,  *10,55* KG/M (NBR 5580)</t>
  </si>
  <si>
    <t>94,84</t>
  </si>
  <si>
    <t>TUBO ACO GALVANIZADO COM COSTURA, CLASSE LEVE, DN 15 MM ( 1/2"),  E = 2,25 MM,  *1,2* KG/M (NBR 5580)</t>
  </si>
  <si>
    <t>11,08</t>
  </si>
  <si>
    <t>TUBO ACO GALVANIZADO COM COSTURA, CLASSE LEVE, DN 20 MM ( 3/4"),  E = 2,25 MM,  *1,3* KG/M (NBR 5580)</t>
  </si>
  <si>
    <t>14,42</t>
  </si>
  <si>
    <t>TUBO ACO GALVANIZADO COM COSTURA, CLASSE LEVE, DN 25 MM ( 1"),  E = 2,65 MM,  *2,11* KG/M (NBR 5580)</t>
  </si>
  <si>
    <t>19,37</t>
  </si>
  <si>
    <t>TUBO ACO GALVANIZADO COM COSTURA, CLASSE LEVE, DN 32 MM ( 1 1/4"),  E = 2,65 MM,  *2,71* KG/M (NBR 5580)</t>
  </si>
  <si>
    <t>TUBO ACO GALVANIZADO COM COSTURA, CLASSE LEVE, DN 40 MM ( 1 1/2"),  E = 3,00 MM,  *3,48* KG/M (NBR 5580)</t>
  </si>
  <si>
    <t>31,19</t>
  </si>
  <si>
    <t>TUBO ACO GALVANIZADO COM COSTURA, CLASSE LEVE, DN 50 MM ( 2"),  E = 3,00 MM,  *4,40* KG/M (NBR 5580)</t>
  </si>
  <si>
    <t>40,71</t>
  </si>
  <si>
    <t>TUBO ACO GALVANIZADO COM COSTURA, CLASSE LEVE, DN 65 MM ( 2 1/2"),  E = 3,35 MM, * 6,23* KG/M (NBR 5580)</t>
  </si>
  <si>
    <t>56,96</t>
  </si>
  <si>
    <t>TUBO ACO GALVANIZADO COM COSTURA, CLASSE LEVE, DN 80 MM ( 3"),  E = 3,35 MM, *7,32* KG/M (NBR 5580)</t>
  </si>
  <si>
    <t>65,44</t>
  </si>
  <si>
    <t>TUBO ACO GALVANIZADO COM COSTURA, CLASSE MEDIA, DN 1.1/2", E = *3,25* MM, PESO *3,61* KG/M (NBR 5580)</t>
  </si>
  <si>
    <t>31,23</t>
  </si>
  <si>
    <t>TUBO ACO GALVANIZADO COM COSTURA, CLASSE MEDIA, DN 1.1/4", E = *3,25* MM, PESO *3,14* KG/M (NBR 5580)</t>
  </si>
  <si>
    <t>TUBO ACO GALVANIZADO COM COSTURA, CLASSE MEDIA, DN 1/2", E = *2,65* MM, PESO *1,22* KG/M (NBR 5580)</t>
  </si>
  <si>
    <t>11,36</t>
  </si>
  <si>
    <t>TUBO ACO GALVANIZADO COM COSTURA, CLASSE MEDIA, DN 1", E = 3,38 MM, PESO 2,50 KG/M (NBR 5580)</t>
  </si>
  <si>
    <t>21,31</t>
  </si>
  <si>
    <t>TUBO ACO GALVANIZADO COM COSTURA, CLASSE MEDIA, DN 2.1/2", E = *3,65* MM, PESO *6,51* KG/M (NBR 5580)</t>
  </si>
  <si>
    <t>55,88</t>
  </si>
  <si>
    <t>TUBO ACO GALVANIZADO COM COSTURA, CLASSE MEDIA, DN 2", E = *3,65* MM, PESO *5,10* KG/M (NBR 5580)</t>
  </si>
  <si>
    <t>45,03</t>
  </si>
  <si>
    <t>TUBO ACO GALVANIZADO COM COSTURA, CLASSE MEDIA, DN 3/4", E = *2,65* MM, PESO *1,58* KG/M (NBR 5580)</t>
  </si>
  <si>
    <t>TUBO ACO GALVANIZADO COM COSTURA, CLASSE MEDIA, DN 3", E = *4,05* MM, PESO *8,47* KG/M (NBR 5580)</t>
  </si>
  <si>
    <t>75,20</t>
  </si>
  <si>
    <t>TUBO ACO GALVANIZADO COM COSTURA, CLASSE MEDIA, DN 4", E = 4,50* MM, PESO 12,10* KG/M (NBR 5580)</t>
  </si>
  <si>
    <t>103,57</t>
  </si>
  <si>
    <t>TUBO ACO GALVANIZADO COM COSTURA, CLASSE MEDIA, DN 5", E = *5,40* MM, PESO *17,80* KG/M (NBR 5580)</t>
  </si>
  <si>
    <t>155,06</t>
  </si>
  <si>
    <t>TUBO ACO GALVANIZADO COM COSTURA, CLASSE MEDIA, DN 6", E = 4,85* MM, PESO 19,68* KG/M (NBR 5580)</t>
  </si>
  <si>
    <t>168,17</t>
  </si>
  <si>
    <t>TUBO ACO INDUSTRIAL DN 2" (50,8 MM) E=1,50MM, PESO= 1,8237 KG/M</t>
  </si>
  <si>
    <t>TUBO COLETOR DE ESGOTO PVC, JEI, DN 100 MM (NBR  7362)</t>
  </si>
  <si>
    <t>18,17</t>
  </si>
  <si>
    <t>TUBO COLETOR DE ESGOTO PVC, JEI, DN 200 MM (NBR 7362)</t>
  </si>
  <si>
    <t>TUBO COLETOR DE ESGOTO PVC, JEI, DN 250 MM (NBR 7362)</t>
  </si>
  <si>
    <t>100,30</t>
  </si>
  <si>
    <t>TUBO COLETOR DE ESGOTO PVC, JEI, DN 300 MM (NBR 7362)</t>
  </si>
  <si>
    <t>162,00</t>
  </si>
  <si>
    <t>TUBO COLETOR DE ESGOTO PVC, JEI, DN 350 MM (NBR 7362)</t>
  </si>
  <si>
    <t>200,64</t>
  </si>
  <si>
    <t>TUBO COLETOR DE ESGOTO PVC, JEI, DN 400 MM (NBR 7362)</t>
  </si>
  <si>
    <t>259,87</t>
  </si>
  <si>
    <t>TUBO COLETOR DE ESGOTO, PVC, JEI, DN 150 MM  (NBR 7362)</t>
  </si>
  <si>
    <t>39,18</t>
  </si>
  <si>
    <t>TUBO CONCRETO ARMADO, CLASSE EA-2, PB JE, DN 1000 MM, PARA ESGOTO SANITARIO (NBR 8890)</t>
  </si>
  <si>
    <t>457,03</t>
  </si>
  <si>
    <t>TUBO CONCRETO ARMADO, CLASSE EA-2, PB JE, DN 300 MM, PARA ESGOTO SANITARIO (NBR 8890)</t>
  </si>
  <si>
    <t>93,09</t>
  </si>
  <si>
    <t>TUBO CONCRETO ARMADO, CLASSE EA-2, PB JE, DN 400 MM, PARA ESGOTO SANITARIO (NBR 8890)</t>
  </si>
  <si>
    <t>TUBO CONCRETO ARMADO, CLASSE EA-2, PB JE, DN 500 MM, PARA ESGOTO SANITARIO (NBR 8890)</t>
  </si>
  <si>
    <t>160,28</t>
  </si>
  <si>
    <t>TUBO CONCRETO ARMADO, CLASSE EA-2, PB JE, DN 600 MM, PARA ESGOTO SANITARIO (NBR 8890)</t>
  </si>
  <si>
    <t>215,77</t>
  </si>
  <si>
    <t>TUBO CONCRETO ARMADO, CLASSE EA-2, PB JE, DN 700 MM, PARA ESGOTO SANITARIO (NBR 8890)</t>
  </si>
  <si>
    <t>248,73</t>
  </si>
  <si>
    <t>TUBO CONCRETO ARMADO, CLASSE EA-2, PB JE, DN 800 MM, PARA ESGOTO SANITARIO (NBR 8890)</t>
  </si>
  <si>
    <t>309,76</t>
  </si>
  <si>
    <t>TUBO CONCRETO ARMADO, CLASSE EA-2, PB JE, DN 900 MM, PARA ESGOTO SANITARIO (NBR 8890)</t>
  </si>
  <si>
    <t>420,94</t>
  </si>
  <si>
    <t>TUBO CONCRETO ARMADO, CLASSE EA-3, PB JE, DN 1000 MM, PARA ESGOTO SANITARIO (NBR 8890)</t>
  </si>
  <si>
    <t>576,95</t>
  </si>
  <si>
    <t>TUBO CONCRETO ARMADO, CLASSE EA-3, PB JE, DN 400 MM, PARA ESGOTO SANITARIO (NBR 8890)</t>
  </si>
  <si>
    <t>154,72</t>
  </si>
  <si>
    <t>TUBO CONCRETO ARMADO, CLASSE EA-3, PB JE, DN 500 MM, PARA ESGOTO SANITARIO (NBR 8890)</t>
  </si>
  <si>
    <t>201,38</t>
  </si>
  <si>
    <t>TUBO CONCRETO ARMADO, CLASSE EA-3, PB JE, DN 600 MM, PARA ESGOTO SANITARIO (NBR 8890)</t>
  </si>
  <si>
    <t>265,93</t>
  </si>
  <si>
    <t>TUBO CONCRETO ARMADO, CLASSE EA-3, PB JE, DN 700 MM, PARA ESGOTO SANITARIO (NBR 8890)</t>
  </si>
  <si>
    <t>296,54</t>
  </si>
  <si>
    <t>TUBO CONCRETO ARMADO, CLASSE EA-3, PB JE, DN 800 MM, PARA ESGOTO SANITARIO (NBR 8890)</t>
  </si>
  <si>
    <t>364,84</t>
  </si>
  <si>
    <t>TUBO CONCRETO ARMADO, CLASSE EA-3, PB JE, DN 900 MM, PARA ESGOTO SANITARIO (NBR 8890)</t>
  </si>
  <si>
    <t>527,44</t>
  </si>
  <si>
    <t>TUBO CONCRETO ARMADO, CLASSE PA-1, PB, DN 1000 MM, PARA AGUAS PLUVIAIS (NBR 8890)</t>
  </si>
  <si>
    <t>267,42</t>
  </si>
  <si>
    <t>TUBO CONCRETO ARMADO, CLASSE PA-1, PB, DN 1100 MM, PARA AGUAS PLUVIAIS (NBR 8890)</t>
  </si>
  <si>
    <t>312,17</t>
  </si>
  <si>
    <t>TUBO CONCRETO ARMADO, CLASSE PA-1, PB, DN 1200 MM, PARA AGUAS PLUVIAIS (NBR 8890)</t>
  </si>
  <si>
    <t>378,99</t>
  </si>
  <si>
    <t>TUBO CONCRETO ARMADO, CLASSE PA-1, PB, DN 1500 MM, PARA AGUAS PLUVIAIS (NBR 8890)</t>
  </si>
  <si>
    <t>563,71</t>
  </si>
  <si>
    <t>TUBO CONCRETO ARMADO, CLASSE PA-1, PB, DN 2000 MM, PARA AGUAS PLUVIAIS (NBR 8890)</t>
  </si>
  <si>
    <t>1.228,12</t>
  </si>
  <si>
    <t>TUBO CONCRETO ARMADO, CLASSE PA-1, PB, DN 300 MM, PARA AGUAS PLUVIAIS (NBR 8890)</t>
  </si>
  <si>
    <t>66,30</t>
  </si>
  <si>
    <t>TUBO CONCRETO ARMADO, CLASSE PA-1, PB, DN 400 MM, PARA AGUAS PLUVIAIS (NBR 8890)</t>
  </si>
  <si>
    <t>70,07</t>
  </si>
  <si>
    <t>TUBO CONCRETO ARMADO, CLASSE PA-1, PB, DN 500 MM, PARA AGUAS PLUVIAIS (NBR 8890)</t>
  </si>
  <si>
    <t>92,52</t>
  </si>
  <si>
    <t>TUBO CONCRETO ARMADO, CLASSE PA-1, PB, DN 600 MM, PARA AGUAS PLUVIAIS (NBR 8890)</t>
  </si>
  <si>
    <t>122,40</t>
  </si>
  <si>
    <t>TUBO CONCRETO ARMADO, CLASSE PA-1, PB, DN 700 MM, PARA AGUAS PLUVIAIS (NBR 8890)</t>
  </si>
  <si>
    <t>171,80</t>
  </si>
  <si>
    <t>TUBO CONCRETO ARMADO, CLASSE PA-1, PB, DN 800 MM, PARA AGUAS PLUVIAIS (NBR 8890)</t>
  </si>
  <si>
    <t>194,82</t>
  </si>
  <si>
    <t>TUBO CONCRETO ARMADO, CLASSE PA-1, PB, DN 900 MM, PARA AGUAS PLUVIAIS (NBR 8890)</t>
  </si>
  <si>
    <t>240,53</t>
  </si>
  <si>
    <t>TUBO CONCRETO ARMADO, CLASSE PA-2, PB, DN 1000 MM, PARA AGUAS PLUVIAIS (NBR 8890)</t>
  </si>
  <si>
    <t>295,33</t>
  </si>
  <si>
    <t>TUBO CONCRETO ARMADO, CLASSE PA-2, PB, DN 1100 MM, PARA AGUAS PLUVIAIS (NBR 8890)</t>
  </si>
  <si>
    <t>317,79</t>
  </si>
  <si>
    <t>TUBO CONCRETO ARMADO, CLASSE PA-2, PB, DN 1200 MM, PARA AGUAS PLUVIAIS (NBR 8890)</t>
  </si>
  <si>
    <t>429,52</t>
  </si>
  <si>
    <t>TUBO CONCRETO ARMADO, CLASSE PA-2, PB, DN 1500 MM, PARA AGUAS PLUVIAIS (NBR 8890)</t>
  </si>
  <si>
    <t>661,86</t>
  </si>
  <si>
    <t>TUBO CONCRETO ARMADO, CLASSE PA-2, PB, DN 2000 MM, PARA AGUAS PLUVIAIS (NBR 8890)</t>
  </si>
  <si>
    <t>1.437,35</t>
  </si>
  <si>
    <t>TUBO CONCRETO ARMADO, CLASSE PA-2, PB, DN 300 MM, PARA AGUAS PLUVIAIS (NBR 8890)</t>
  </si>
  <si>
    <t>69,73</t>
  </si>
  <si>
    <t>TUBO CONCRETO ARMADO, CLASSE PA-2, PB, DN 400 MM, PARA AGUAS PLUVIAIS (NBR 8890)</t>
  </si>
  <si>
    <t>74,11</t>
  </si>
  <si>
    <t>TUBO CONCRETO ARMADO, CLASSE PA-2, PB, DN 500 MM, PARA AGUAS PLUVIAIS (NBR 8890)</t>
  </si>
  <si>
    <t>89,77</t>
  </si>
  <si>
    <t>TUBO CONCRETO ARMADO, CLASSE PA-2, PB, DN 600 MM, PARA AGUAS PLUVIAIS (NBR 8890)</t>
  </si>
  <si>
    <t>117,45</t>
  </si>
  <si>
    <t>TUBO CONCRETO ARMADO, CLASSE PA-2, PB, DN 700 MM, PARA AGUAS PLUVIAIS (NBR 8890)</t>
  </si>
  <si>
    <t>181,12</t>
  </si>
  <si>
    <t>TUBO CONCRETO ARMADO, CLASSE PA-2, PB, DN 800 MM, PARA AGUAS PLUVIAIS (NBR 8890)</t>
  </si>
  <si>
    <t>201,84</t>
  </si>
  <si>
    <t>TUBO CONCRETO ARMADO, CLASSE PA-2, PB, DN 900 MM, PARA AGUAS PLUVIAIS (NBR 8890)</t>
  </si>
  <si>
    <t>303,19</t>
  </si>
  <si>
    <t>TUBO CONCRETO ARMADO, CLASSE PA-3, PB, DN 1000 MM, PARA AGUAS PLUVIAIS (NBR 8890)</t>
  </si>
  <si>
    <t>397,51</t>
  </si>
  <si>
    <t>TUBO CONCRETO ARMADO, CLASSE PA-3, PB, DN 1100 MM, PARA AGUAS PLUVIAIS (NBR 8890)</t>
  </si>
  <si>
    <t>417,73</t>
  </si>
  <si>
    <t>TUBO CONCRETO ARMADO, CLASSE PA-3, PB, DN 1200 MM, PARA AGUAS PLUVIAIS (NBR 8890)</t>
  </si>
  <si>
    <t>542,80</t>
  </si>
  <si>
    <t>TUBO CONCRETO ARMADO, CLASSE PA-3, PB, DN 1500 MM, PARA AGUAS PLUVIAIS (NBR 8890)</t>
  </si>
  <si>
    <t>796,72</t>
  </si>
  <si>
    <t>TUBO CONCRETO ARMADO, CLASSE PA-3, PB, DN 400 MM, PARA AGUAS PLUVIAIS (NBR 8890)</t>
  </si>
  <si>
    <t>84,22</t>
  </si>
  <si>
    <t>TUBO CONCRETO ARMADO, CLASSE PA-3, PB, DN 500 MM, PARA AGUAS PLUVIAIS (NBR 8890)</t>
  </si>
  <si>
    <t>108,92</t>
  </si>
  <si>
    <t>TUBO CONCRETO ARMADO, CLASSE PA-3, PB, DN 600 MM, PARA AGUAS PLUVIAIS (NBR 8890)</t>
  </si>
  <si>
    <t>146,09</t>
  </si>
  <si>
    <t>TUBO CONCRETO ARMADO, CLASSE PA-3, PB, DN 700 MM, PARA AGUAS PLUVIAIS (NBR 8890)</t>
  </si>
  <si>
    <t>213,92</t>
  </si>
  <si>
    <t>TUBO CONCRETO ARMADO, CLASSE PA-3, PB, DN 800 MM, PARA AGUAS PLUVIAIS (NBR 8890)</t>
  </si>
  <si>
    <t>276,15</t>
  </si>
  <si>
    <t>TUBO CONCRETO ARMADO, CLASSE PA-3, PB, DN 900 MM, PARA AGUAS PLUVIAIS (NBR 8890)</t>
  </si>
  <si>
    <t>377,86</t>
  </si>
  <si>
    <t>TUBO CORRUGADO PEAD, PAREDE DUPLA, INTERNA LISA, JEI, DN/DI *1000* MM, PARA SANEAMENTO</t>
  </si>
  <si>
    <t>1.035,94</t>
  </si>
  <si>
    <t>TUBO CORRUGADO PEAD, PAREDE DUPLA, INTERNA LISA, JEI, DN/DI *400* MM, PARA SANEAMENTO</t>
  </si>
  <si>
    <t>295,35</t>
  </si>
  <si>
    <t>TUBO CORRUGADO PEAD, PAREDE DUPLA, INTERNA LISA, JEI, DN/DI *800* MM, PARA SANEAMENTO</t>
  </si>
  <si>
    <t>779,39</t>
  </si>
  <si>
    <t>TUBO CORRUGADO PEAD, PAREDE DUPLA, INTERNA LISA, JEI, DN/DI 1200 MM, PARA SANEAMENTO</t>
  </si>
  <si>
    <t>1.625,90</t>
  </si>
  <si>
    <t>TUBO CORRUGADO PEAD, PAREDE DUPLA, INTERNA LISA, JEI, DN/DI 250 MM, PARA SANEAMENTO</t>
  </si>
  <si>
    <t>113,28</t>
  </si>
  <si>
    <t>TUBO CORRUGADO PEAD, PAREDE DUPLA, INTERNA LISA, JEI, DN/DI 300 MM, PARA SANEAMENTO</t>
  </si>
  <si>
    <t>133,97</t>
  </si>
  <si>
    <t>TUBO CORRUGADO PEAD, PAREDE DUPLA, INTERNA LISA, JEI, DN/DI 600 MM, PARA SANEAMENTO</t>
  </si>
  <si>
    <t>552,29</t>
  </si>
  <si>
    <t>TUBO CPVC SOLDAVEL, 35 MM, AGUA QUENTE PREDIAL (NBR 15884)</t>
  </si>
  <si>
    <t>33,16</t>
  </si>
  <si>
    <t>TUBO CPVC, SOLDAVEL, 15 MM, AGUA QUENTE PREDIAL (NBR 15884)</t>
  </si>
  <si>
    <t>9,41</t>
  </si>
  <si>
    <t>TUBO CPVC, SOLDAVEL, 22 MM, AGUA QUENTE PREDIAL (NBR 15884)</t>
  </si>
  <si>
    <t>16,68</t>
  </si>
  <si>
    <t>TUBO CPVC, SOLDAVEL, 28 MM, AGUA QUENTE PREDIAL (NBR 15884)</t>
  </si>
  <si>
    <t>TUBO CPVC, SOLDAVEL, 42 MM, AGUA QUENTE PREDIAL (NBR 15884)</t>
  </si>
  <si>
    <t>45,44</t>
  </si>
  <si>
    <t>TUBO CPVC, SOLDAVEL, 54 MM, AGUA QUENTE PREDIAL (NBR 15884)</t>
  </si>
  <si>
    <t>69,27</t>
  </si>
  <si>
    <t>TUBO CPVC, SOLDAVEL, 73 MM, AGUA QUENTE PREDIAL (NBR 15884)</t>
  </si>
  <si>
    <t>106,40</t>
  </si>
  <si>
    <t>TUBO CPVC, SOLDAVEL, 89 MM, AGUA QUENTE PREDIAL (NBR 15884)</t>
  </si>
  <si>
    <t>168,60</t>
  </si>
  <si>
    <t>TUBO DE BORRACHA ELASTOMERICA FLEXIVEL, PRETA, PARA ISOLAMENTO TERMICO DE TUBULACAO, DN 1 1/8" (28 MM), E= 32 MM, COEFICIENTE DE CONDUTIVIDADE TERMICA 0,036W/mK, VAPOR DE AGUA MAIOR OU IGUAL A 10.000</t>
  </si>
  <si>
    <t>67,20</t>
  </si>
  <si>
    <t>TUBO DE BORRACHA ELASTOMERICA FLEXIVEL, PRETA, PARA ISOLAMENTO TERMICO DE TUBULACAO, DN 1 3/8" (35 MM), E= 32 MM, COEFICIENTE DE CONDUTIVIDADE TERMICA 0,036W/mK, VAPOR DE AGUA MAIOR OU IGUAL A 10.000</t>
  </si>
  <si>
    <t>79,71</t>
  </si>
  <si>
    <t>TUBO DE BORRACHA ELASTOMERICA FLEXIVEL, PRETA, PARA ISOLAMENTO TERMICO DE TUBULACAO, DN 1 5/8" (42 MM), E= 32 MM, COEFICIENTE DE CONDUTIVIDADE TERMICA 0,036W/mK, VAPOR DE AGUA MAIOR OU IGUAL A 10.000</t>
  </si>
  <si>
    <t>90,97</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</si>
  <si>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</si>
  <si>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</si>
  <si>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4,42</t>
  </si>
  <si>
    <t>TUBO DE BORRACHA ELASTOMERICA FLEXIVEL, PRETA, PARA ISOLAMENTO TERMICO DE TUBULACAO, DN 1" (25 MM), E= 32 MM, COEFICIENTE DE CONDUTIVIDADE TERMICA 0,036W/mK, VAPOR DE AGUA MAIOR OU IGUAL A 10.000</t>
  </si>
  <si>
    <t>62,91</t>
  </si>
  <si>
    <t>TUBO DE BORRACHA ELASTOMERICA FLEXIVEL, PRETA, PARA ISOLAMENTO TERMICO DE TUBULACAO, DN 2 1/8" (54 MM), E= 32 MM, COEFICIENTE DE CONDUTIVIDADE TERMICA 0,036W/mK, VAPOR DE AGUA MAIOR OU IGUAL A 10.000</t>
  </si>
  <si>
    <t>108,87</t>
  </si>
  <si>
    <t>TUBO DE BORRACHA ELASTOMERICA FLEXIVEL, PRETA, PARA ISOLAMENTO TERMICO DE TUBULACAO, DN 2 5/8" (*64* MM), E= *32* MM, COEFICIENTE DE CONDUTIVIDADE TERMICA 0,036W/MK, VAPOR DE AGUA MAIOR OU IGUAL A 10.000</t>
  </si>
  <si>
    <t>110,41</t>
  </si>
  <si>
    <t>TUBO DE BORRACHA ELASTOMERICA FLEXIVEL, PRETA, PARA ISOLAMENTO TERMICO DE TUBULACAO, DN 3/4" (18 MM), E= 32 MM, COEFICIENTE DE CONDUTIVIDADE TERMICA 0,036W/mK, VAPOR DE AGUA MAIOR OU IGUAL A 10.000</t>
  </si>
  <si>
    <t>60,41</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</si>
  <si>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</si>
  <si>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</si>
  <si>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14,62</t>
  </si>
  <si>
    <t>TUBO DE BORRACHA ELASTOMERICA FLEXIVEL, PRETA, PARA ISOLAMENTO TERMICO DE TUBULACAO, DN 7/8" (22 MM), E= 32 MM, COEFICIENTE DE CONDUTIVIDADE TERMICA 0,036W/mK, VAPOR DE AGUA MAIOR OU IGUAL A 10.000</t>
  </si>
  <si>
    <t>48,56</t>
  </si>
  <si>
    <t>TUBO DE COBRE CLASSE "A", DN = 1 " (28 MM), PARA INSTALACOES DE MEDIA PRESSAO PARA GASES COMBUSTIVEIS E MEDICINAIS</t>
  </si>
  <si>
    <t>56,63</t>
  </si>
  <si>
    <t>TUBO DE COBRE CLASSE "A", DN = 1 1/2 " (42 MM), PARA INSTALACOES DE MEDIA PRESSAO PARA GASES COMBUSTIVEIS E MEDICINAIS</t>
  </si>
  <si>
    <t>TUBO DE COBRE CLASSE "A", DN = 1 1/4 " (35 MM), PARA INSTALACOES DE MEDIA PRESSAO PARA GASES COMBUSTIVEIS E MEDICINAIS</t>
  </si>
  <si>
    <t>85,53</t>
  </si>
  <si>
    <t>TUBO DE COBRE CLASSE "A", DN = 1/2 " (15 MM), PARA INSTALACOES DE MEDIA PRESSAO PARA GASES COMBUSTIVEIS E MEDICINAIS</t>
  </si>
  <si>
    <t>27,51</t>
  </si>
  <si>
    <t>TUBO DE COBRE CLASSE "A", DN = 2 1/2 " (66 MM), PARA INSTALACOES DE MEDIA PRESSAO PARA GASES COMBUSTIVEIS E MEDICINAIS</t>
  </si>
  <si>
    <t>189,42</t>
  </si>
  <si>
    <t>TUBO DE COBRE CLASSE "A", DN = 3 " (79 MM), PARA INSTALACOES DE MEDIA PRESSAO PARA GASES COMBUSTIVEIS E MEDICINAIS</t>
  </si>
  <si>
    <t>279,07</t>
  </si>
  <si>
    <t>TUBO DE COBRE CLASSE "A", DN = 3/4 " (22 MM), PARA INSTALACOES DE MEDIA PRESSAO PARA GASES COMBUSTIVEIS E MEDICINAIS</t>
  </si>
  <si>
    <t>44,51</t>
  </si>
  <si>
    <t>TUBO DE COBRE CLASSE "A", DN = 4 " (104 MM), PARA INSTALACOES DE MEDIA PRESSAO PARA GASES COMBUSTIVEIS E MEDICINAIS</t>
  </si>
  <si>
    <t>423,14</t>
  </si>
  <si>
    <t>TUBO DE COBRE CLASSE "E", DN = 104 MM, PARA INSTALACAO HIDRAULICA PREDIAL</t>
  </si>
  <si>
    <t>335,05</t>
  </si>
  <si>
    <t>TUBO DE COBRE CLASSE "E", DN = 15 MM, PARA INSTALACAO HIDRAULICA PREDIAL</t>
  </si>
  <si>
    <t>17,77</t>
  </si>
  <si>
    <t>TUBO DE COBRE CLASSE "E", DN = 22 MM, PARA INSTALACAO HIDRAULICA PREDIAL</t>
  </si>
  <si>
    <t>30,57</t>
  </si>
  <si>
    <t>TUBO DE COBRE CLASSE "E", DN = 28 MM, PARA INSTALACAO HIDRAULICA PREDIAL</t>
  </si>
  <si>
    <t>38,79</t>
  </si>
  <si>
    <t>TUBO DE COBRE CLASSE "E", DN = 35 MM, PARA INSTALACAO HIDRAULICA PREDIAL</t>
  </si>
  <si>
    <t>56,34</t>
  </si>
  <si>
    <t>TUBO DE COBRE CLASSE "E", DN = 42 MM, PARA INSTALACAO HIDRAULICA PREDIAL</t>
  </si>
  <si>
    <t>76,08</t>
  </si>
  <si>
    <t>TUBO DE COBRE CLASSE "E", DN = 54 MM, PARA INSTALACAO HIDRAULICA PREDIAL</t>
  </si>
  <si>
    <t>110,33</t>
  </si>
  <si>
    <t>TUBO DE COBRE CLASSE "E", DN = 66 MM, PARA INSTALACAO HIDRAULICA PREDIAL</t>
  </si>
  <si>
    <t>155,43</t>
  </si>
  <si>
    <t>TUBO DE COBRE CLASSE "E", DN = 79 MM, PARA INSTALACAO HIDRAULICA PREDIAL</t>
  </si>
  <si>
    <t>227,22</t>
  </si>
  <si>
    <t>TUBO DE COBRE CLASSE "I", DN = 1 " (28 MM), PARA INSTALACOES INDUSTRIAIS DE ALTA PRESSAO E VAPOR</t>
  </si>
  <si>
    <t>74,63</t>
  </si>
  <si>
    <t>TUBO DE COBRE CLASSE "I", DN = 1 1/2 " (42 MM), PARA INSTALACOES INDUSTRIAIS DE ALTA PRESSAO E VAPOR</t>
  </si>
  <si>
    <t>131,17</t>
  </si>
  <si>
    <t>TUBO DE COBRE CLASSE "I", DN = 1 1/4 " (35 MM), PARA INSTALACOES INDUSTRIAIS DE ALTA PRESSAO E VAPOR</t>
  </si>
  <si>
    <t>107,94</t>
  </si>
  <si>
    <t>TUBO DE COBRE CLASSE "I", DN = 1/2 " (15 MM), PARA INSTALACOES INDUSTRIAIS DE ALTA PRESSAO E VAPOR</t>
  </si>
  <si>
    <t>33,05</t>
  </si>
  <si>
    <t>TUBO DE COBRE CLASSE "I", DN = 2 " (54 MM), PARA INSTALACOES INDUSTRIAIS DE ALTA PRESSAO E VAPOR</t>
  </si>
  <si>
    <t>181,64</t>
  </si>
  <si>
    <t>TUBO DE COBRE CLASSE "I", DN = 2 1/2 " (66 MM), PARA INSTALACOES INDUSTRIAIS DE ALTA PRESSAO E VAPOR</t>
  </si>
  <si>
    <t>235,68</t>
  </si>
  <si>
    <t>TUBO DE COBRE CLASSE "I", DN = 3 " (79 MM), PARA INSTALACOES INDUSTRIAIS DE ALTA PRESSAO E VAPOR</t>
  </si>
  <si>
    <t>349,05</t>
  </si>
  <si>
    <t>TUBO DE COBRE CLASSE "I", DN = 3/4 " (22 MM), PARA INSTALACOES INDUSTRIAIS DE ALTA PRESSAO E VAPOR</t>
  </si>
  <si>
    <t>53,87</t>
  </si>
  <si>
    <t>TUBO DE COBRE CLASSE "I", DN = 4" (104 MM), PARA INSTALACOES INDUSTRIAIS DE ALTA PRESSAO E VAPOR</t>
  </si>
  <si>
    <t>513,79</t>
  </si>
  <si>
    <t>TUBO DE COBRE FLEXIVEL, D = 1/2 ", E = 0,79 MM, PARA AR-CONDICIONADO/ INSTALACOES GAS RESIDENCIAIS E COMERCIAIS</t>
  </si>
  <si>
    <t>23,41</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</si>
  <si>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</si>
  <si>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</si>
  <si>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</si>
  <si>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35,22</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</si>
  <si>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</si>
  <si>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</si>
  <si>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</si>
  <si>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29,12</t>
  </si>
  <si>
    <t>TUBO DE COBRE, CLASSE "A", DN = 2" (54 MM), PARA INSTALACOES DE MEDIA PRESSAO PARA GASES COMBUSTIVEIS E MEDICINAIS</t>
  </si>
  <si>
    <t>146,42</t>
  </si>
  <si>
    <t>TUBO DE CONCRETO SIMPLES POROSO, MACHO/FEMEA, DN 200 MM</t>
  </si>
  <si>
    <t>TUBO DE CONCRETO SIMPLES POROSO, MACHO/FEMEA, DN 300 MM</t>
  </si>
  <si>
    <t>22,23</t>
  </si>
  <si>
    <t>TUBO DE CONCRETO SIMPLES, CLASSE ES, PB JE, DN 400 MM, PARA ESGOTO SANITARIO (NBR 8890)</t>
  </si>
  <si>
    <t>67,33</t>
  </si>
  <si>
    <t>TUBO DE CONCRETO SIMPLES, CLASSE ES, PB JE, DN 500 MM, PARA ESGOTO SANITARIO (NBR 8890)</t>
  </si>
  <si>
    <t>101,25</t>
  </si>
  <si>
    <t>TUBO DE CONCRETO SIMPLES, CLASSE ES, PB JE, DN 600 MM, PARA ESGOTO SANITARIO (NBR 8890)</t>
  </si>
  <si>
    <t>124,84</t>
  </si>
  <si>
    <t>TUBO DE CONCRETO SIMPLES, CLASSE- PS1, MACHO/FEMEA, DN 200 MM, PARA AGUAS PLUVIAIS (NBR 8890)</t>
  </si>
  <si>
    <t>TUBO DE CONCRETO SIMPLES, CLASSE- PS1, MACHO/FEMEA, DN 300 MM, PARA AGUAS PLUVIAIS (NBR 8890)</t>
  </si>
  <si>
    <t>25,16</t>
  </si>
  <si>
    <t>TUBO DE CONCRETO SIMPLES, CLASSE- PS1, MACHO/FEMEA, DN 400 MM, PARA AGUAS PLUVIAIS (NBR 8890)</t>
  </si>
  <si>
    <t>38,53</t>
  </si>
  <si>
    <t>TUBO DE CONCRETO SIMPLES, CLASSE- PS1, MACHO/FEMEA, DN 500 MM, PARA AGUAS PLUVIAIS (NBR 8890)</t>
  </si>
  <si>
    <t>51,11</t>
  </si>
  <si>
    <t>TUBO DE CONCRETO SIMPLES, CLASSE- PS1, MACHO/FEMEA, DN 600 MM, PARA AGUAS PLUVIAIS (NBR 8890)</t>
  </si>
  <si>
    <t>64,14</t>
  </si>
  <si>
    <t>TUBO DE CONCRETO SIMPLES, CLASSE- PS1, PB, DN 200 MM, PARA AGUAS PLUVIAIS (NBR 8890)</t>
  </si>
  <si>
    <t>24,08</t>
  </si>
  <si>
    <t>TUBO DE CONCRETO SIMPLES, CLASSE- PS1, PB, DN 300 MM, PARA AGUAS PLUVIAIS (NBR 8890)</t>
  </si>
  <si>
    <t>29,00</t>
  </si>
  <si>
    <t>TUBO DE CONCRETO SIMPLES, CLASSE- PS1, PB, DN 400 MM, PARA AGUAS PLUVIAIS (NBR 8890)</t>
  </si>
  <si>
    <t>38,33</t>
  </si>
  <si>
    <t>TUBO DE CONCRETO SIMPLES, CLASSE- PS1, PB, DN 500 MM, PARA AGUAS PLUVIAIS (NBR 8890)</t>
  </si>
  <si>
    <t>55,54</t>
  </si>
  <si>
    <t>TUBO DE CONCRETO SIMPLES, CLASSE- PS1, PB, DN 600 MM, PARA AGUAS PLUVIAIS (NBR 8890)</t>
  </si>
  <si>
    <t>70,77</t>
  </si>
  <si>
    <t>TUBO DE CONCRETO SIMPLES, CLASSE- PS2, PB, DN 200 MM, PARA AGUAS PLUVIAIS (NBR 8890)</t>
  </si>
  <si>
    <t>27,03</t>
  </si>
  <si>
    <t>TUBO DE CONCRETO SIMPLES, CLASSE- PS2, PB, DN 300 MM, PARA AGUAS PLUVIAIS (NBR 8890)</t>
  </si>
  <si>
    <t>TUBO DE CONCRETO SIMPLES, CLASSE- PS2, PB, DN 400 MM, PARA AGUAS PLUVIAIS (NBR 8890)</t>
  </si>
  <si>
    <t>TUBO DE CONCRETO SIMPLES, CLASSE- PS2, PB, DN 500 MM, PARA AGUAS PLUVIAIS (NBR 8890)</t>
  </si>
  <si>
    <t>59,96</t>
  </si>
  <si>
    <t>TUBO DE CONCRETO SIMPLES, CLASSE- PS2, PB, DN 600 MM, PARA AGUAS PLUVIAIS (NBR 8890)</t>
  </si>
  <si>
    <t>77,39</t>
  </si>
  <si>
    <t>TUBO DE DESCARGA PVC, PARA LIGACAO CAIXA DE DESCARGA - EMBUTIR, 40 MM X 150 CM</t>
  </si>
  <si>
    <t>14,73</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</si>
  <si>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</si>
  <si>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</si>
  <si>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</si>
  <si>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</si>
  <si>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</si>
  <si>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</si>
  <si>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</si>
  <si>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</si>
  <si>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0,79</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</si>
  <si>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</si>
  <si>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</si>
  <si>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</si>
  <si>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</si>
  <si>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</si>
  <si>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3,40</t>
  </si>
  <si>
    <t>TUBO DE POLIETILENO DE ALTA DENSIDADE (PEAD), PE-80, DE = 32 MM X 3,0 MM DE PAREDE, PARA LIGACAO DE AGUA PREDIAL (NBR 15561)</t>
  </si>
  <si>
    <t>TUBO DE POLIETILENO DE ALTA DENSIDADE, PEAD, PE-80, DE = 1000 MM X 38,5 MM PAREDE, ( SDR 26 - PN 05 ) PARA REDE DE AGUA OU ESGOTO (NBR 15561)</t>
  </si>
  <si>
    <t>3.341,06</t>
  </si>
  <si>
    <t>TUBO DE POLIETILENO DE ALTA DENSIDADE, PEAD, PE-80, DE = 110 MM X 10,0 MM PAREDE, ( SDR 11 - PN 12,5 ) PARA REDE DE AGUA OU ESGOTO (NBR 15561)</t>
  </si>
  <si>
    <t>81,88</t>
  </si>
  <si>
    <t>TUBO DE POLIETILENO DE ALTA DENSIDADE, PEAD, PE-80, DE = 1200 MM X 37,2 MM PAREDE ( SDR 32,25 - PN 04 ) PARA REDE DE AGUA OU ESGOTO (NBR 15561)</t>
  </si>
  <si>
    <t>5.859,72</t>
  </si>
  <si>
    <t>TUBO DE POLIETILENO DE ALTA DENSIDADE, PEAD, PE-80, DE = 1400 MM X 42,9 MM PAREDE, (SDR 32,25 - PN 04 ) PARA REDE DE AGUA OU ESGOTO (NBR 15561)</t>
  </si>
  <si>
    <t>7.995,81</t>
  </si>
  <si>
    <t>TUBO DE POLIETILENO DE ALTA DENSIDADE, PEAD, PE-80, DE = 160 MM X 14,6 MM PAREDE, (SDR 11 - PN 12,5 ) PARA REDE DE AGUA OU ESGOTO (NBR 15561)</t>
  </si>
  <si>
    <t>175,76</t>
  </si>
  <si>
    <t>TUBO DE POLIETILENO DE ALTA DENSIDADE, PEAD, PE-80, DE = 1600 MM X 49,0 MM PAREDE, ( SDR 32,25 - PN 04 ) PARA REDE DE AGUA OU ESGOTO (NBR 15561)</t>
  </si>
  <si>
    <t>7.584,98</t>
  </si>
  <si>
    <t>TUBO DE POLIETILENO DE ALTA DENSIDADE, PEAD, PE-80, DE = 900 MM X 34,7 MM PAREDE, ( SDR 26 - PN 05 ) PARA REDE DE AGUA OU ESGOTO (NBR 15561)</t>
  </si>
  <si>
    <t>3.030,32</t>
  </si>
  <si>
    <t>TUBO DE POLIETILENO DE ALTA DENSIDADE, PEAD, PE-80, DE= 200 MM X 18,2 MM PAREDE, ( SDR 11 - PN 12,5 ) PARA REDE DE AGUA OU ESGOTO (NBR 15561)</t>
  </si>
  <si>
    <t>274,00</t>
  </si>
  <si>
    <t>TUBO DE POLIETILENO DE ALTA DENSIDADE, PEAD, PE-80, DE= 315 MM X 28,7 MM PAREDE, ( SDR 11 - PN 12,5 ) PARA REDE DE AGUA OU ESGOTO (NBR 15561)</t>
  </si>
  <si>
    <t>671,37</t>
  </si>
  <si>
    <t>TUBO DE POLIETILENO DE ALTA DENSIDADE, PEAD, PE-80, DE= 400 MM X 36,4 MM PAREDE, ( SDR 11 - PN 12,5 ) PARA REDE DE AGUA OU ESGOTO (NBR 15561)</t>
  </si>
  <si>
    <t>1.081,33</t>
  </si>
  <si>
    <t>TUBO DE POLIETILENO DE ALTA DENSIDADE, PEAD, PE-80, DE= 50 MM X 4,6 MM PAREDE, (SDR 11 - PN 12,5) PARA REDE DE AGUA OU ESGOTO (NBR 15561)</t>
  </si>
  <si>
    <t>TUBO DE POLIETILENO DE ALTA DENSIDADE, PEAD, PE-80, DE= 500 MM X 45,5 MM PAREDE, ( SDR 11 - PN 12,5 ) PARA REDE DE AGUA OU ESGOTO (NBR 15561)</t>
  </si>
  <si>
    <t>1.898,41</t>
  </si>
  <si>
    <t>TUBO DE POLIETILENO DE ALTA DENSIDADE, PEAD, PE-80, DE= 630 MM X 57,3 MM PAREDE (SDR 11 - PN 12,5 ) PARA REDE DE AGUA OU ESGOTO (NBR 15561)</t>
  </si>
  <si>
    <t>2.823,48</t>
  </si>
  <si>
    <t>TUBO DE POLIETILENO DE ALTA DENSIDADE, PEAD, PE-80, DE= 730 MM X 34,1 MM PAREDE, ( SDR 21 - PN 06 ) PARA REDE DE AGUA OU ESGOTO (NBR 15561)</t>
  </si>
  <si>
    <t>1.415,90</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</si>
  <si>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</si>
  <si>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</si>
  <si>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1.847,28</t>
  </si>
  <si>
    <t>TUBO DE PVC, PBL, TIPO LEVE, DN = 125 MM,  PARA VENTILACAO</t>
  </si>
  <si>
    <t>TUBO DE PVC, PBL, TIPO LEVE, DN = 250 MM,  PARA VENTILACAO</t>
  </si>
  <si>
    <t>44,69</t>
  </si>
  <si>
    <t>TUBO DE PVC, PBL, TIPO LEVE, DN = 300 MM,  PARA VENTILACAO</t>
  </si>
  <si>
    <t>58,21</t>
  </si>
  <si>
    <t>TUBO DE PVC, PBL, TIPO LEVE, DN = 400 MM,  PARA VENTILACAO</t>
  </si>
  <si>
    <t>138,94</t>
  </si>
  <si>
    <t>TUBO DE REVESTIMENTO, EM ACO, CORPO SCHEDULE 40, PONTEIRA SCHEDULE 80, ROSQUEAVEL E SEGMENTADO PARA PERFURACAO,  DIAMETRO 6'' (200 MM) (COLETADO CAIXA)</t>
  </si>
  <si>
    <t>366,28</t>
  </si>
  <si>
    <t>TUBO DE REVESTIMENTO, EM ACO, CORPO SCHEDULE 40, PONTEIRA SCHEDULE 80, ROSQUEAVEL E SEGMENTADO PARA PERFURACAO, DIAMETRO 10'' (310 MM)  (COLETADO CAIXA)</t>
  </si>
  <si>
    <t>902,63</t>
  </si>
  <si>
    <t>TUBO DE REVESTIMENTO, EM ACO, CORPO SCHEDULE 40, PONTEIRA SCHEDULE 80, ROSQUEAVEL E SEGMENTADO PARA PERFURACAO, DIAMETRO 14'' (400 MM)  (COLETADO CAIXA)</t>
  </si>
  <si>
    <t>1.655,78</t>
  </si>
  <si>
    <t>TUBO DE REVESTIMENTO, EM ACO, CORPO SCHEDULE 40, PONTEIRA SCHEDULE 80, ROSQUEAVEL E SEGMENTADO PARA PERFURACAO, DIAMETRO 16'' (450 MM)  (COLETADO CAIXA)</t>
  </si>
  <si>
    <t>2.827,55</t>
  </si>
  <si>
    <t>TUBO DRENO, CORRUGADO, ESPIRALADO, FLEXIVEL, PERFURADO, EM POLIETILENO DE ALTA DENSIDADE (PEAD), DN *160* MM, (6") PARA DRENAGEM - EM BARRA (NORMA DNIT 093/2006 - EM)</t>
  </si>
  <si>
    <t>9,62</t>
  </si>
  <si>
    <t>TUBO DRENO, CORRUGADO, ESPIRALADO, FLEXIVEL, PERFURADO, EM POLIETILENO DE ALTA DENSIDADE (PEAD), DN *200* MM, (8") PARA DRENAGEM - EM BARRA (NORMA DNIT 093/2006 - EM)</t>
  </si>
  <si>
    <t>16,54</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</si>
  <si>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</si>
  <si>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</si>
  <si>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</si>
  <si>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4,05</t>
  </si>
  <si>
    <t>TUBO MONOCAMADA PEX, DN 20 MM</t>
  </si>
  <si>
    <t>TUBO MONOCAMADA PEX, DN 25 MM</t>
  </si>
  <si>
    <t>7,86</t>
  </si>
  <si>
    <t>TUBO MONOCAMADA PEX, DN 32 MM</t>
  </si>
  <si>
    <t>12,63</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</si>
  <si>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</si>
  <si>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</si>
  <si>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</si>
  <si>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</si>
  <si>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</si>
  <si>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</si>
  <si>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</si>
  <si>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113,53</t>
  </si>
  <si>
    <t>TUBO PPR, CLASSE PN 12, DN 32 MM</t>
  </si>
  <si>
    <t>TUBO PPR, CLASSE PN 12, DN 40 MM</t>
  </si>
  <si>
    <t>14,24</t>
  </si>
  <si>
    <t>TUBO PPR, CLASSE PN 12, DN 50 MM</t>
  </si>
  <si>
    <t>18,84</t>
  </si>
  <si>
    <t>TUBO PPR, CLASSE PN 12, DN 63 MM</t>
  </si>
  <si>
    <t>TUBO PPR, CLASSE PN 12, DN 75 MM</t>
  </si>
  <si>
    <t>TUBO PPR, CLASSE PN 12, DN 90 MM</t>
  </si>
  <si>
    <t>64,23</t>
  </si>
  <si>
    <t>TUBO PPR, CLASSE PN 25, DN 110 MM, PARA AGUA QUENTE E FRIA PREDIAL</t>
  </si>
  <si>
    <t>129,25</t>
  </si>
  <si>
    <t>TUBO PPR, CLASSE PN 25, DN 20 MM, PARA AGUA QUENTE E FRIA PREDIAL</t>
  </si>
  <si>
    <t>TUBO PPR, CLASSE PN 25, DN 25 MM, PARA AGUA QUENTE E FRIA PREDIAL</t>
  </si>
  <si>
    <t>TUBO PPR, CLASSE PN 25, DN 32 MM, PARA AGUA QUENTE E FRIA PREDIAL</t>
  </si>
  <si>
    <t>12,47</t>
  </si>
  <si>
    <t>TUBO PPR, CLASSE PN 25, DN 40 MM, PARA AGUA QUENTE E FRIA PREDIAL</t>
  </si>
  <si>
    <t>TUBO PPR, CLASSE PN 25, DN 50 MM, PARA AGUA QUENTE E FRIA PREDIAL</t>
  </si>
  <si>
    <t>25,13</t>
  </si>
  <si>
    <t>TUBO PPR, CLASSE PN 25, DN 63 MM, PARA AGUA QUENTE E FRIA PREDIAL</t>
  </si>
  <si>
    <t>33,32</t>
  </si>
  <si>
    <t>TUBO PPR, CLASSE PN 25, DN 75 MM, PARA AGUA QUENTE E FRIA PREDIAL</t>
  </si>
  <si>
    <t>TUBO PPR, CLASSE PN 25, DN 90 MM, PARA AGUA QUENTE E FRIA PREDIAL</t>
  </si>
  <si>
    <t>95,14</t>
  </si>
  <si>
    <t>TUBO PVC  SERIE NORMAL, DN 100 MM, PARA ESGOTO  PREDIAL (NBR 5688)</t>
  </si>
  <si>
    <t>8,32</t>
  </si>
  <si>
    <t>TUBO PVC  SERIE NORMAL, DN 150 MM, PARA ESGOTO  PREDIAL (NBR 5688)</t>
  </si>
  <si>
    <t>21,28</t>
  </si>
  <si>
    <t>TUBO PVC  SERIE NORMAL, DN 40 MM, PARA ESGOTO  PREDIAL (NBR 5688)</t>
  </si>
  <si>
    <t>TUBO PVC CORRUGADO, PAREDE DUPLA, JE, DN 150 MM, REDE COLETORA ESGOTO</t>
  </si>
  <si>
    <t>30,38</t>
  </si>
  <si>
    <t>TUBO PVC CORRUGADO, PAREDE DUPLA, JE, DN 200 MM, REDE COLETORA ESGOTO</t>
  </si>
  <si>
    <t>49,71</t>
  </si>
  <si>
    <t>TUBO PVC CORRUGADO, PAREDE DUPLA, JE, DN 250 MM, REDE COLETORA ESGOTO</t>
  </si>
  <si>
    <t>82,24</t>
  </si>
  <si>
    <t>TUBO PVC CORRUGADO, PAREDE DUPLA, JE, DN 300 MM, REDE COLETORA ESGOTO</t>
  </si>
  <si>
    <t>114,60</t>
  </si>
  <si>
    <t>TUBO PVC CORRUGADO, PAREDE DUPLA, JE, DN 350 MM, REDE COLETORA ESGOTO</t>
  </si>
  <si>
    <t>161,70</t>
  </si>
  <si>
    <t>TUBO PVC CORRUGADO, PAREDE DUPLA, JE, DN 400 MM, REDE COLETORA ESGOTO</t>
  </si>
  <si>
    <t>187,49</t>
  </si>
  <si>
    <t>TUBO PVC DE REVESTIMENTO GEOMECANICO NERVURADO REFORCADO, DN = 150 MM, COMPRIMENTO = 2 M</t>
  </si>
  <si>
    <t>95,99</t>
  </si>
  <si>
    <t>TUBO PVC DE REVESTIMENTO GEOMECANICO NERVURADO REFORCADO, DN = 200 MM, COMPRIMENTO = 2 M</t>
  </si>
  <si>
    <t>170,70</t>
  </si>
  <si>
    <t>TUBO PVC DE REVESTIMENTO GEOMECANICO NERVURADO STANDARD, DN = 154 MM, COMPRIMENTO = 2 M</t>
  </si>
  <si>
    <t>74,79</t>
  </si>
  <si>
    <t>TUBO PVC DE REVESTIMENTO GEOMECANICO NERVURADO STANDARD, DN = 206 MM, COMPRIMENTO = 2 M</t>
  </si>
  <si>
    <t>TUBO PVC DE REVESTIMENTO GEOMECANICO NERVURADO STANDARD, DN = 250 MM, COMPRIMENTO = 2 M</t>
  </si>
  <si>
    <t>216,92</t>
  </si>
  <si>
    <t>TUBO PVC DEFOFO, JEI, 1 MPA, DN 100 MM, PARA REDE DE AGUA (NBR 7665)</t>
  </si>
  <si>
    <t>33,29</t>
  </si>
  <si>
    <t>TUBO PVC DEFOFO, JEI, 1 MPA, DN 150 MM, PARA REDE DE  AGUA (NBR 7665)</t>
  </si>
  <si>
    <t>89,59</t>
  </si>
  <si>
    <t>TUBO PVC DEFOFO, JEI, 1 MPA, DN 200 MM, PARA REDE DE AGUA (NBR 7665)</t>
  </si>
  <si>
    <t>151,83</t>
  </si>
  <si>
    <t>TUBO PVC DEFOFO, JEI, 1 MPA, DN 250 MM, PARA REDE DE AGUA (NBR 7665)</t>
  </si>
  <si>
    <t>231,13</t>
  </si>
  <si>
    <t>TUBO PVC DEFOFO, JEI, 1 MPA, DN 300 MM, PARA REDE DE AGUA (NBR 7665)</t>
  </si>
  <si>
    <t>328,21</t>
  </si>
  <si>
    <t>TUBO PVC PBA JEI, CLASSE 12, DN 100 MM, PARA REDE DE AGUA (NBR 5647)</t>
  </si>
  <si>
    <t>39,90</t>
  </si>
  <si>
    <t>TUBO PVC PBA JEI, CLASSE 12, DN 50 MM, PARA REDE DE AGUA (NBR 5647)</t>
  </si>
  <si>
    <t>TUBO PVC PBA JEI, CLASSE 12, DN 75 MM, PARA REDE DE AGUA (NBR 5647)</t>
  </si>
  <si>
    <t>24,54</t>
  </si>
  <si>
    <t>TUBO PVC PBA JEI, CLASSE 15, DN 100 MM, PARA REDE DE AGUA (NBR 5647)</t>
  </si>
  <si>
    <t>47,86</t>
  </si>
  <si>
    <t>TUBO PVC PBA JEI, CLASSE 15, DN 50 MM, PARA REDE DE AGUA (NBR 5647)</t>
  </si>
  <si>
    <t>TUBO PVC PBA JEI, CLASSE 15, DN 75 MM, PARA REDE DE AGUA (NBR 5647)</t>
  </si>
  <si>
    <t>28,64</t>
  </si>
  <si>
    <t>TUBO PVC PBA JEI, CLASSE 20, DN 100 MM, PARA REDE DE AGUA (NBR 5647)</t>
  </si>
  <si>
    <t>59,84</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</si>
  <si>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</si>
  <si>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</si>
  <si>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</si>
  <si>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</si>
  <si>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</si>
  <si>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</si>
  <si>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8,71</t>
  </si>
  <si>
    <t>TUBO PVC, FLEXIVEL, CORRUGADO, PERFURADO, DN 65 MM, PARA DRENAGEM, SISTEMA IRRIGACAO</t>
  </si>
  <si>
    <t>TUBO PVC, RIGIDO, CORRUGADO, PERFURADO, DN 150 MM, PARA DRENAGEM, SISTEMA IRRIGACAO</t>
  </si>
  <si>
    <t>24,24</t>
  </si>
  <si>
    <t>TUBO PVC, ROSCAVEL,  2 1/2", AGUA FRIA PREDIAL</t>
  </si>
  <si>
    <t>48,25</t>
  </si>
  <si>
    <t>TUBO PVC, ROSCAVEL,  2", PARA AGUA FRIA PREDIAL</t>
  </si>
  <si>
    <t>30,97</t>
  </si>
  <si>
    <t>TUBO PVC, ROSCAVEL, 1 1/2",  AGUA FRIA PREDIAL</t>
  </si>
  <si>
    <t>TUBO PVC, ROSCAVEL, 1 1/4", AGUA FRIA PREDIAL</t>
  </si>
  <si>
    <t>TUBO PVC, ROSCAVEL, 1/2", AGUA FRIA PREDIAL</t>
  </si>
  <si>
    <t>4,72</t>
  </si>
  <si>
    <t>TUBO PVC, ROSCAVEL, 1", AGUA FRIA PREDIAL</t>
  </si>
  <si>
    <t>TUBO PVC, ROSCAVEL, 3", AGUA FRIA PREDIAL</t>
  </si>
  <si>
    <t>62,40</t>
  </si>
  <si>
    <t>TUBO PVC, ROSCAVEL, 4",  AGUA FRIA PREDIAL</t>
  </si>
  <si>
    <t>75,33</t>
  </si>
  <si>
    <t>TUBO PVC, ROSCAVEL, 5",  AGUA FRIA PREDIAL</t>
  </si>
  <si>
    <t>108,34</t>
  </si>
  <si>
    <t>TUBO PVC, ROSCAVEL, 6",  AGUA FRIA PREDIAL</t>
  </si>
  <si>
    <t>113,58</t>
  </si>
  <si>
    <t>TUBO PVC, SERIE R, DN 100 MM, PARA ESGOTO OU AGUAS PLUVIAIS PREDIAL (NBR 5688)</t>
  </si>
  <si>
    <t>20,53</t>
  </si>
  <si>
    <t>TUBO PVC, SERIE R, DN 150 MM, PARA ESGOTO OU AGUAS PLUVIAIS PREDIAL (NBR 5688)</t>
  </si>
  <si>
    <t>41,73</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</si>
  <si>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</si>
  <si>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</si>
  <si>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</si>
  <si>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</si>
  <si>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52,61</t>
  </si>
  <si>
    <t>TUBO PVC, SOLDAVEL, DN 20 MM, AGUA FRIA (NBR-5648)</t>
  </si>
  <si>
    <t>TUBO PVC, SOLDAVEL, DN 25 MM, AGUA FRIA (NBR-5648)</t>
  </si>
  <si>
    <t>TUBO PVC, SOLDAVEL, DN 32 MM, AGUA FRIA (NBR-5648)</t>
  </si>
  <si>
    <t>5,57</t>
  </si>
  <si>
    <t>TUBO PVC, SOLDAVEL, DN 40 MM, AGUA FRIA (NBR-5648)</t>
  </si>
  <si>
    <t>8,10</t>
  </si>
  <si>
    <t>TUBO PVC, SOLDAVEL, DN 50 MM, PARA AGUA FRIA (NBR-5648)</t>
  </si>
  <si>
    <t>9,28</t>
  </si>
  <si>
    <t>TUBO PVC, SOLDAVEL, DN 60 MM, AGUA FRIA (NBR-5648)</t>
  </si>
  <si>
    <t>TUBO PVC, SOLDAVEL, DN 75 MM, AGUA FRIA (NBR-5648)</t>
  </si>
  <si>
    <t>TUBO PVC, SOLDAVEL, DN 85 MM, AGUA FRIA (NBR-5648)</t>
  </si>
  <si>
    <t>TUBO 26" EM CHAPA PRETA, E= 3/16", 147 KG/6 M</t>
  </si>
  <si>
    <t>1.548,18</t>
  </si>
  <si>
    <t>TUBO 30" EM CHAPA PRETA, E= 1/4", 175 KG/6 M</t>
  </si>
  <si>
    <t>1.973,57</t>
  </si>
  <si>
    <t>TUBO 30" EM CHAPA PRETA, E= 3/8", 177 KG/6 M</t>
  </si>
  <si>
    <t>1.996,12</t>
  </si>
  <si>
    <t>UNIAO COM ASSENTO CONICO DE BRONZE, DIAMETRO 1/2"</t>
  </si>
  <si>
    <t>20,88</t>
  </si>
  <si>
    <t>UNIAO COM ASSENTO CONICO DE BRONZE, DIAMETRO 1"</t>
  </si>
  <si>
    <t>28,68</t>
  </si>
  <si>
    <t>UNIAO COM ASSENTO CONICO DE BRONZE, DIAMETRO 2 1/2"</t>
  </si>
  <si>
    <t>119,06</t>
  </si>
  <si>
    <t>UNIAO COM ASSENTO CONICO DE BRONZE, DIAMETRO 2'</t>
  </si>
  <si>
    <t>76,42</t>
  </si>
  <si>
    <t>UNIAO COM ASSENTO CONICO DE BRONZE, DIAMETRO 3/4"</t>
  </si>
  <si>
    <t>25,59</t>
  </si>
  <si>
    <t>UNIAO COM ASSENTO CONICO DE BRONZE, DIAMETRO 3"</t>
  </si>
  <si>
    <t>192,52</t>
  </si>
  <si>
    <t>UNIAO COM ASSENTO CONICO DE BRONZE, DIAMETRO 4"</t>
  </si>
  <si>
    <t>327,64</t>
  </si>
  <si>
    <t>UNIAO COM ASSENTO CONICO DE FERRO LONGO (MACHO-FEMEA), DIAMETRO 1 1/2"</t>
  </si>
  <si>
    <t>67,38</t>
  </si>
  <si>
    <t>UNIAO COM ASSENTO CONICO DE FERRO LONGO (MACHO-FEMEA), DIAMETRO 1/2"</t>
  </si>
  <si>
    <t>21,96</t>
  </si>
  <si>
    <t>UNIAO COM ASSENTO CONICO DE FERRO LONGO (MACHO-FEMEA), DIAMETRO 1"</t>
  </si>
  <si>
    <t>42,89</t>
  </si>
  <si>
    <t>UNIAO COM ASSENTO CONICO DE FERRO LONGO (MACHO-FEMEA), DIAMETRO 2 1/2"</t>
  </si>
  <si>
    <t>132,76</t>
  </si>
  <si>
    <t>UNIAO COM ASSENTO CONICO DE FERRO LONGO (MACHO-FEMEA), DIAMETRO 2"</t>
  </si>
  <si>
    <t>107,22</t>
  </si>
  <si>
    <t>UNIAO COM ASSENTO CONICO DE FERRO LONGO (MACHO-FEMEA), DIAMETRO 3/4"</t>
  </si>
  <si>
    <t>34,41</t>
  </si>
  <si>
    <t>UNIAO COM ASSENTO CONICO DE FERRO LONGO (MACHO-FEMEA), DIAMETRO 3'</t>
  </si>
  <si>
    <t>194,03</t>
  </si>
  <si>
    <t>UNIAO COM ASSENTO CONICO DE FERRO LONGO (MACHO-FEMEA), DIAMETRO 4"</t>
  </si>
  <si>
    <t>245,11</t>
  </si>
  <si>
    <t>UNIAO COM FLANGE PPR, DN 40 MM, PARA AGUA QUENTE PREDIAL</t>
  </si>
  <si>
    <t>97,84</t>
  </si>
  <si>
    <t>UNIAO DE FERRO GALVANIZADO, COM ASSENTO CONICO DE BRONZE, DE 1 1/2"</t>
  </si>
  <si>
    <t>44,16</t>
  </si>
  <si>
    <t>UNIAO DE FERRO GALVANIZADO, COM ASSENTO CONICO DE BRONZE, DE 1 1/4"</t>
  </si>
  <si>
    <t>UNIAO DE FERRO GALVANIZADO, COM ROSCA BSP, COM ASSENTO PLANO, DE 1 1/2"</t>
  </si>
  <si>
    <t>UNIAO DE FERRO GALVANIZADO, COM ROSCA BSP, COM ASSENTO PLANO, DE 1 1/4"</t>
  </si>
  <si>
    <t>25,58</t>
  </si>
  <si>
    <t>UNIAO DE FERRO GALVANIZADO, COM ROSCA BSP, COM ASSENTO PLANO, DE 1/2"</t>
  </si>
  <si>
    <t>UNIAO DE FERRO GALVANIZADO, COM ROSCA BSP, COM ASSENTO PLANO, DE 1"</t>
  </si>
  <si>
    <t>15,29</t>
  </si>
  <si>
    <t>UNIAO DE FERRO GALVANIZADO, COM ROSCA BSP, COM ASSENTO PLANO, DE 2 1/2"</t>
  </si>
  <si>
    <t>UNIAO DE FERRO GALVANIZADO, COM ROSCA BSP, COM ASSENTO PLANO, DE 2"</t>
  </si>
  <si>
    <t>UNIAO DE FERRO GALVANIZADO, COM ROSCA BSP, COM ASSENTO PLANO, DE 3/4"</t>
  </si>
  <si>
    <t>14,78</t>
  </si>
  <si>
    <t>UNIAO DE FERRO GALVANIZADO, COM ROSCA BSP, COM ASSENTO PLANO, DE 3"</t>
  </si>
  <si>
    <t>120,02</t>
  </si>
  <si>
    <t>UNIAO DE FERRO GALVANIZADO, COM ROSCA BSP, COM ASSENTO PLANO, DE 4"</t>
  </si>
  <si>
    <t>168,49</t>
  </si>
  <si>
    <t>UNIAO DE REDUCAO METALICA, PARA CONEXAO COM ANEL DESLIZANTE EM TUBO PEX, DN 20 X 16 MM</t>
  </si>
  <si>
    <t>7,32</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</si>
  <si>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</si>
  <si>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</si>
  <si>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</si>
  <si>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20,16</t>
  </si>
  <si>
    <t>UNIAO DUPLA PPR DN 20 MM, PARA AGUA QUENTE PREDIAL</t>
  </si>
  <si>
    <t>23,20</t>
  </si>
  <si>
    <t>UNIAO DUPLA PPR DN 25 MM, PARA AGUA QUENTE PREDIAL</t>
  </si>
  <si>
    <t>28,13</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</si>
  <si>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</si>
  <si>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</si>
  <si>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</si>
  <si>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</si>
  <si>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</si>
  <si>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14,25</t>
  </si>
  <si>
    <t>UNIAO METALICA, PARA CONEXAO COM ANEL DESLIZANTE EM TUBO PEX, DN 32 MM</t>
  </si>
  <si>
    <t>24,25</t>
  </si>
  <si>
    <t>UNIAO PVC, ROSCAVEL 1/2",  AGUA FRIA PREDIAL</t>
  </si>
  <si>
    <t>4,21</t>
  </si>
  <si>
    <t>UNIAO PVC, ROSCAVEL 2",  AGUA FRIA PREDIAL</t>
  </si>
  <si>
    <t>57,23</t>
  </si>
  <si>
    <t>UNIAO PVC, ROSCAVEL, 1 1/2",  AGUA FRIA PREDIAL</t>
  </si>
  <si>
    <t>UNIAO PVC, ROSCAVEL, 1 1/4",  AGUA FRIA PREDIAL</t>
  </si>
  <si>
    <t>22,89</t>
  </si>
  <si>
    <t>UNIAO PVC, ROSCAVEL, 1",  AGUA FRIA PREDIAL</t>
  </si>
  <si>
    <t>UNIAO PVC, ROSCAVEL, 2 1/2",  AGUA FRIA PREDIAL</t>
  </si>
  <si>
    <t>117,67</t>
  </si>
  <si>
    <t>UNIAO PVC, ROSCAVEL, 3/4",  AGUA FRIA PREDIAL</t>
  </si>
  <si>
    <t>UNIAO PVC, ROSCAVEL, 3",  AGUA FRIA PREDIAL</t>
  </si>
  <si>
    <t>149,01</t>
  </si>
  <si>
    <t>UNIAO PVC, SOLDAVEL, 110 MM,  PARA AGUA FRIA PREDIAL</t>
  </si>
  <si>
    <t>297,12</t>
  </si>
  <si>
    <t>UNIAO PVC, SOLDAVEL, 20 MM,  PARA AGUA FRIA PREDIAL</t>
  </si>
  <si>
    <t>UNIAO PVC, SOLDAVEL, 25 MM,  PARA AGUA FRIA PREDIAL</t>
  </si>
  <si>
    <t>5,95</t>
  </si>
  <si>
    <t>UNIAO PVC, SOLDAVEL, 32 MM,  PARA AGUA FRIA PREDIAL</t>
  </si>
  <si>
    <t>9,76</t>
  </si>
  <si>
    <t>UNIAO PVC, SOLDAVEL, 40 MM,  PARA AGUA FRIA PREDIAL</t>
  </si>
  <si>
    <t>UNIAO PVC, SOLDAVEL, 50 MM,  PARA AGUA FRIA PREDIAL</t>
  </si>
  <si>
    <t>UNIAO PVC, SOLDAVEL, 60 MM,  PARA AGUA FRIA PREDIAL</t>
  </si>
  <si>
    <t>51,81</t>
  </si>
  <si>
    <t>UNIAO PVC, SOLDAVEL, 75 MM,  PARA AGUA FRIA PREDIAL</t>
  </si>
  <si>
    <t>104,56</t>
  </si>
  <si>
    <t>UNIAO PVC, SOLDAVEL, 85 MM,  PARA AGUA FRIA PREDIAL</t>
  </si>
  <si>
    <t>160,77</t>
  </si>
  <si>
    <t>UNIAO TIPO STORZ, COM EMPATACAO INTERNA TIPO ANEL DE EXPANSAO, ENGATE RAPIDO 1 1/2", PARA MANGUEIRA DE COMBATE A INCENDIO PREDIAL</t>
  </si>
  <si>
    <t>62,46</t>
  </si>
  <si>
    <t>UNIAO TIPO STORZ, COM EMPATACAO INTERNA TIPO ANEL DE EXPANSAO, ENGATE RAPIDO 2 1/2", PARA MANGUEIRA DE COMBATE A INCENDIO PREDIAL</t>
  </si>
  <si>
    <t>89,37</t>
  </si>
  <si>
    <t>UNIAO, CPVC, SOLDAVEL, 15 MM, PARA AGUA QUENTE PREDIAL</t>
  </si>
  <si>
    <t>UNIAO, CPVC, SOLDAVEL, 22 MM, PARA AGUA QUENTE PREDIAL</t>
  </si>
  <si>
    <t>UNIAO, CPVC, SOLDAVEL, 28 MM, PARA AGUA QUENTE PREDIAL</t>
  </si>
  <si>
    <t>24,04</t>
  </si>
  <si>
    <t>UNIAO, CPVC, SOLDAVEL, 35 MM, PARA AGUA QUENTE PREDIAL</t>
  </si>
  <si>
    <t>36,72</t>
  </si>
  <si>
    <t>UNIAO, CPVC, SOLDAVEL, 42 MM, PARA AGUA QUENTE PREDIAL</t>
  </si>
  <si>
    <t>54,50</t>
  </si>
  <si>
    <t>UNIAO, CPVC, SOLDAVEL, 54 MM, PARA AGUA QUENTE PREDIAL</t>
  </si>
  <si>
    <t>130,97</t>
  </si>
  <si>
    <t>UNIAO, CPVC, SOLDAVEL, 73 MM, PARA AGUA QUENTE PREDIAL</t>
  </si>
  <si>
    <t>190,09</t>
  </si>
  <si>
    <t>UNIAO, CPVC, SOLDAVEL, 89 MM, PARA AGUA QUENTE PREDIAL</t>
  </si>
  <si>
    <t>280,28</t>
  </si>
  <si>
    <t>USINA DE ASFALTO A FRIO, CAPACIDADE DE 30 A 40 T/H, ELETRICA, POTENCIA DE 30 CV</t>
  </si>
  <si>
    <t>79.853,28</t>
  </si>
  <si>
    <t>USINA DE ASFALTO A FRIO, CAPACIDADE DE 40 A 60 T/H, ELETRICA, POTENCIA DE 30 CV</t>
  </si>
  <si>
    <t>99.456,21</t>
  </si>
  <si>
    <t>USINA DE ASFALTO A QUENTE, FIXA, TIPO CONTRA FLUXO, CAPACIDADE DE 100 A 140 T/H, POTENCIA DE 280 KW, COM MISTURADOR EXTERNO ROTATIVO</t>
  </si>
  <si>
    <t>1.934.621,64</t>
  </si>
  <si>
    <t>USINA DE ASFALTO, GRAVIMETRICA, CAPACIDADE DE 150 T/H, POTENCIA DE 400 KW</t>
  </si>
  <si>
    <t>5.093.790,50</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</si>
  <si>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</si>
  <si>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</si>
  <si>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</si>
  <si>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</si>
  <si>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</si>
  <si>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</si>
  <si>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</si>
  <si>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</si>
  <si>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</si>
  <si>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</si>
  <si>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</si>
  <si>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1.575.000,00</t>
  </si>
  <si>
    <t>USINA MISTURADORA DE SOLOS,  DOSADORES TRIPLOS, CALHA VIBRATORIA CAPACIDADE DE 200 A 500 T/H, POTENCIA DE 75 KW</t>
  </si>
  <si>
    <t>812.459,49</t>
  </si>
  <si>
    <t>VALVULA DE DESCARGA EM METAL CROMADO PARA MICTORIO COM ACIONAMENTO POR PRESSAO E FECHAMENTO AUTOMATICO</t>
  </si>
  <si>
    <t>146,31</t>
  </si>
  <si>
    <t>VALVULA DE DESCARGA METALICA, BASE 1 1/2 " E ACABAMENTO METALICO CROMADO</t>
  </si>
  <si>
    <t>169,97</t>
  </si>
  <si>
    <t>VALVULA DE DESCARGA METALICA, BASE 1 1/4 " E ACABAMENTO METALICO CROMADO</t>
  </si>
  <si>
    <t>137,69</t>
  </si>
  <si>
    <t>VALVULA DE ESFERA BRUTA EM BRONZE, BITOLA 1 " (REF 1552-B)</t>
  </si>
  <si>
    <t>51,65</t>
  </si>
  <si>
    <t>VALVULA DE ESFERA BRUTA EM BRONZE, BITOLA 1 1/2 " (REF 1552-B)</t>
  </si>
  <si>
    <t>92,77</t>
  </si>
  <si>
    <t>VALVULA DE ESFERA BRUTA EM BRONZE, BITOLA 1 1/4 " (REF 1552-B)</t>
  </si>
  <si>
    <t>76,98</t>
  </si>
  <si>
    <t>VALVULA DE ESFERA BRUTA EM BRONZE, BITOLA 1/2 " (REF 1552-B)</t>
  </si>
  <si>
    <t>33,14</t>
  </si>
  <si>
    <t>VALVULA DE ESFERA BRUTA EM BRONZE, BITOLA 2 " (REF 1552-B)</t>
  </si>
  <si>
    <t>143,05</t>
  </si>
  <si>
    <t>VALVULA DE ESFERA BRUTA EM BRONZE, BITOLA 3/4 " (REF 1552-B)</t>
  </si>
  <si>
    <t>38,26</t>
  </si>
  <si>
    <t>VALVULA DE RETENCAO DE BRONZE, PE COM CRIVOS, EXTREMIDADE COM ROSCA, DE 1 1/2", PARA FUNDO DE POCO</t>
  </si>
  <si>
    <t>60,86</t>
  </si>
  <si>
    <t>VALVULA DE RETENCAO DE BRONZE, PE COM CRIVOS, EXTREMIDADE COM ROSCA, DE 1 1/4", PARA FUNDO DE POCO</t>
  </si>
  <si>
    <t>57,03</t>
  </si>
  <si>
    <t>VALVULA DE RETENCAO DE BRONZE, PE COM CRIVOS, EXTREMIDADE COM ROSCA, DE 1", PARA FUNDO DE POCO</t>
  </si>
  <si>
    <t>35,92</t>
  </si>
  <si>
    <t>VALVULA DE RETENCAO DE BRONZE, PE COM CRIVOS, EXTREMIDADE COM ROSCA, DE 2 1/2", PARA FUNDO DE POCO</t>
  </si>
  <si>
    <t>164,74</t>
  </si>
  <si>
    <t>VALVULA DE RETENCAO DE BRONZE, PE COM CRIVOS, EXTREMIDADE COM ROSCA, DE 2", PARA FUNDO DE POCO</t>
  </si>
  <si>
    <t>92,18</t>
  </si>
  <si>
    <t>VALVULA DE RETENCAO DE BRONZE, PE COM CRIVOS, EXTREMIDADE COM ROSCA, DE 3/4", PARA FUNDO DE POCO</t>
  </si>
  <si>
    <t>32,49</t>
  </si>
  <si>
    <t>VALVULA DE RETENCAO DE BRONZE, PE COM CRIVOS, EXTREMIDADE COM ROSCA, DE 3", PARA FUNDO DE POCO</t>
  </si>
  <si>
    <t>225,84</t>
  </si>
  <si>
    <t>VALVULA DE RETENCAO DE BRONZE, PE COM CRIVOS, EXTREMIDADE COM ROSCA, DE 4", PARA FUNDO DE POCO</t>
  </si>
  <si>
    <t>397,46</t>
  </si>
  <si>
    <t>VALVULA DE RETENCAO HORIZONTAL, DE BRONZE (PN-25), 1 1/2", 400 PSI, TAMPA DE PORCA DE UNIAO, EXTREMIDADES COM ROSCA</t>
  </si>
  <si>
    <t>118,08</t>
  </si>
  <si>
    <t>VALVULA DE RETENCAO HORIZONTAL, DE BRONZE (PN-25), 1 1/4", 400 PSI, TAMPA DE PORCA DE UNIAO, EXTREMIDADES COM ROSCA</t>
  </si>
  <si>
    <t>105,66</t>
  </si>
  <si>
    <t>VALVULA DE RETENCAO HORIZONTAL, DE BRONZE (PN-25), 1/2", 400 PSI, TAMPA DE PORCA DE UNIAO, EXTREMIDADES COM ROSCA</t>
  </si>
  <si>
    <t>42,85</t>
  </si>
  <si>
    <t>VALVULA DE RETENCAO HORIZONTAL, DE BRONZE (PN-25), 1", 400 PSI, TAMPA DE PORCA DE UNIAO, EXTREMIDADES COM ROSCA</t>
  </si>
  <si>
    <t>70,58</t>
  </si>
  <si>
    <t>VALVULA DE RETENCAO HORIZONTAL, DE BRONZE (PN-25), 2 1/2", 400 PSI, TAMPA DE PORCA DE UNIAO, EXTREMIDADES COM ROSCA</t>
  </si>
  <si>
    <t>236,57</t>
  </si>
  <si>
    <t>VALVULA DE RETENCAO HORIZONTAL, DE BRONZE (PN-25), 2", 400 PSI, TAMPA DE PORCA DE UNIAO, EXTREMIDADES COM ROSCA</t>
  </si>
  <si>
    <t>165,43</t>
  </si>
  <si>
    <t>VALVULA DE RETENCAO HORIZONTAL, DE BRONZE (PN-25), 3/4", 400 PSI, TAMPA DE PORCA DE UNIAO, EXTREMIDADES COM ROSCA</t>
  </si>
  <si>
    <t>51,93</t>
  </si>
  <si>
    <t>VALVULA DE RETENCAO HORIZONTAL, DE BRONZE (PN-25), 3", 400 PSI, TAMPA DE PORCA DE UNIAO, EXTREMIDADES COM ROSCA</t>
  </si>
  <si>
    <t>326,76</t>
  </si>
  <si>
    <t>VALVULA DE RETENCAO HORIZONTAL, DE BRONZE (PN-25), 4", 400 PSI, TAMPA DE PORCA DE UNIAO, EXTREMIDADES COM ROSCA</t>
  </si>
  <si>
    <t>506,81</t>
  </si>
  <si>
    <t>VALVULA DE RETENCAO VERTICAL, DE BRONZE (PN-16), 1 1/2", 200 PSI, EXTREMIDADES COM ROSCA</t>
  </si>
  <si>
    <t>62,86</t>
  </si>
  <si>
    <t>VALVULA DE RETENCAO VERTICAL, DE BRONZE (PN-16), 1 1/4", 200 PSI, EXTREMIDADES COM ROSCA</t>
  </si>
  <si>
    <t>54,56</t>
  </si>
  <si>
    <t>VALVULA DE RETENCAO VERTICAL, DE BRONZE (PN-16), 1/2", 200 PSI, EXTREMIDADES COM ROSCA</t>
  </si>
  <si>
    <t>VALVULA DE RETENCAO VERTICAL, DE BRONZE (PN-16), 1", 200 PSI, EXTREMIDADES COM ROSCA</t>
  </si>
  <si>
    <t>36,37</t>
  </si>
  <si>
    <t>VALVULA DE RETENCAO VERTICAL, DE BRONZE (PN-16), 2 1/2", 200 PSI, EXTREMIDADES COM ROSCA</t>
  </si>
  <si>
    <t>146,77</t>
  </si>
  <si>
    <t>VALVULA DE RETENCAO VERTICAL, DE BRONZE (PN-16), 2", 200 PSI, EXTREMIDADES COM ROSCA</t>
  </si>
  <si>
    <t>91,59</t>
  </si>
  <si>
    <t>VALVULA DE RETENCAO VERTICAL, DE BRONZE (PN-16), 3/4", 200 PSI, EXTREMIDADES COM ROSCA</t>
  </si>
  <si>
    <t>VALVULA DE RETENCAO VERTICAL, DE BRONZE (PN-16), 3", 200 PSI, EXTREMIDADES COM ROSCA</t>
  </si>
  <si>
    <t>VALVULA DE RETENCAO VERTICAL, DE BRONZE (PN-16), 4", 200 PSI, EXTREMIDADES COM ROSCA</t>
  </si>
  <si>
    <t>347,85</t>
  </si>
  <si>
    <t>VALVULA EM METAL CROMADO PARA LAVATORIO, 1 " SEM LADRAO</t>
  </si>
  <si>
    <t>36,36</t>
  </si>
  <si>
    <t>VALVULA EM METAL CROMADO PARA PIA AMERICANA 3.1/2 X 1.1/2 "</t>
  </si>
  <si>
    <t>49,67</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</si>
  <si>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</si>
  <si>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</si>
  <si>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</si>
  <si>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</si>
  <si>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2,88</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</si>
  <si>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</si>
  <si>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</si>
  <si>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</si>
  <si>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</si>
  <si>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17,21</t>
  </si>
  <si>
    <t>VARA / PERFIL PARA CREMONA, EM FERRO CROMADO, COMPRIMENTO DE 150 CM</t>
  </si>
  <si>
    <t>VARA/ PERFIL PARA CREMONA, EM LATAO CROMADO, COMPRIMENTO DE 120 CM</t>
  </si>
  <si>
    <t>VARIADOR DE LUMINOSIDADE ROTATIVO (DIMMER) 127 V, 300 W (APENAS MODULO)</t>
  </si>
  <si>
    <t>33,85</t>
  </si>
  <si>
    <t>VARIADOR DE LUMINOSIDADE ROTATIVO (DIMMER) 127V, 300W, CONJUNTO MONTADO PARA EMBUTIR 4" X 2" (PLACA + SUPORTE + MODULO)</t>
  </si>
  <si>
    <t>43,54</t>
  </si>
  <si>
    <t>VARIADOR DE LUMINOSIDADE ROTATIVO (DIMMER) 220 V, 600 W (APENAS MODULO)</t>
  </si>
  <si>
    <t>54,10</t>
  </si>
  <si>
    <t>VARIADOR DE LUMINOSIDADE ROTATIVO (DIMMER) 220V, 600W, CONJUNTO MONTADO PARA EMBUTIR 4" X 2" (PLACA + SUPORTE + MODULO)</t>
  </si>
  <si>
    <t>56,89</t>
  </si>
  <si>
    <t>VARIADOR DE VELOCIDADE PARA VENTILADOR 127 V, 150 W (APENAS MODULO)</t>
  </si>
  <si>
    <t>20,81</t>
  </si>
  <si>
    <t>VARIADOR DE VELOCIDADE PARA VENTILADOR 127V, 150W + 2 INTERRUPTORES PARALELOS, PARA REVERSAO E LAMPADA, CONJUNTO MONTADO PARA EMBUTIR 4" X 2" (PLACA + SUPORTE + MODULOS)</t>
  </si>
  <si>
    <t>36,26</t>
  </si>
  <si>
    <t>VARIADOR DE VELOCIDADE PARA VENTILADOR 220 V, 250 W (APENAS MODULO)</t>
  </si>
  <si>
    <t>23,27</t>
  </si>
  <si>
    <t>VARIADOR DE VELOCIDADE PARA VENTILADOR 220V, 250W + 2 INTERRUPTORES PARALELOS, PARA REVERSAO E LAMPADA, CONJUNTO MONTADO PARA EMBUTIR 4" X 2" (PLACA + SUPORTE + MODULOS)</t>
  </si>
  <si>
    <t>37,48</t>
  </si>
  <si>
    <t>VASO SANITARIO SIFONADO INFANTIL LOUCA BRANCA</t>
  </si>
  <si>
    <t>222,98</t>
  </si>
  <si>
    <t>VASSOURA MECANICA REBOCAVEL COM ESCOVA CILINDRICA LARGURA UTIL DE VARRIMENTO = 2,44M</t>
  </si>
  <si>
    <t>35.400,40</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</si>
  <si>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</si>
  <si>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</si>
  <si>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</si>
  <si>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</si>
  <si>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</si>
  <si>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22,88</t>
  </si>
  <si>
    <t>VERNIZ POLIURETANO BRILHANTE PARA MADEIRA, SEM FILTRO SOLAR, USO INTERNO E EXTERNO</t>
  </si>
  <si>
    <t>20,27</t>
  </si>
  <si>
    <t>VERNIZ SINTETICO BRILHANTE PARA MADEIRA TIPO COPAL, USO INTERNO</t>
  </si>
  <si>
    <t>VERNIZ SINTETICO BRILHANTE PARA MADEIRA, COM FILTRO SOLAR, USO INTERNO E EXTERNO (BASE SOLVENTE)</t>
  </si>
  <si>
    <t>21,95</t>
  </si>
  <si>
    <t>VEU DE VIDRO/VEU DE SUPERFICIE 30 A 35 G/M2</t>
  </si>
  <si>
    <t>23,72</t>
  </si>
  <si>
    <t>VEU POLIESTER</t>
  </si>
  <si>
    <t>VIBRADOR DE IMERSAO, COM PONTEIRA DE *35* MM, MANGOTE DE 5 M, SEM MOTOR</t>
  </si>
  <si>
    <t>914,91</t>
  </si>
  <si>
    <t>VIBRADOR DE IMERSAO, COM PONTEIRA DE *45* MM, MANGOTE DE 5 M, SEM MOTOR.</t>
  </si>
  <si>
    <t>994,47</t>
  </si>
  <si>
    <t>VIBRADOR DE IMERSAO, COM PONTEIRA DE *60* MM, MANGOTE DE 5 M, SEM MOTOR.</t>
  </si>
  <si>
    <t>1.115,56</t>
  </si>
  <si>
    <t>VIBRADOR DE IMERSAO, DIAMETRO DA PONTEIRA DE *35* MM, COM MOTOR 4 TEMPOS A GASOLINA DE 5,5 HP (5,5 CV)</t>
  </si>
  <si>
    <t>2.400,00</t>
  </si>
  <si>
    <t>VIBRADOR DE IMERSAO, DIAMETRO DA PONTEIRA DE *45* MM, COM MOTOR ELETRICO TRIFASICO DE 2 HP (2 CV)</t>
  </si>
  <si>
    <t>2.153,01</t>
  </si>
  <si>
    <t>VIBRADOR DE IMERSAO, DIAMETRO DA PONTEIRA DE *45* MM, COM MOTOR 4 TEMPOS A GASOLINA DE 5,5 HP (5,5 CV)</t>
  </si>
  <si>
    <t>2.622,62</t>
  </si>
  <si>
    <t>VIBROACABADORA DE ASFALTO SOBRE ESTEIRAS, LARG. PAVIM. MAX. 8,00 M, POT. 100 KW/ 134 HP, CAP. 600 T/ H</t>
  </si>
  <si>
    <t>3.159.269,79</t>
  </si>
  <si>
    <t>VIBROACABADORA DE ASFALTO SOBRE ESTEIRAS, LARG. PAVIM. 2,13 M A 4,55 M, POT. 74 KW/ 100 HP, CAP. 400 T/ H</t>
  </si>
  <si>
    <t>1.330.015,91</t>
  </si>
  <si>
    <t>VIBROACABADORA DE ASFALTO SOBRE ESTEIRAS, LARG. PAVIM. 2,60 M A 5,75 M, POT. 110 HP, CAP. 450 T/ H</t>
  </si>
  <si>
    <t>1.339.653,80</t>
  </si>
  <si>
    <t>VIBROACABADORA DE ASFALTO SOBRE ESTEIRAS, LARG. PAVIMENT. 1,90 A 5,3 M, POT. 78 KW/105 HP, CAP. 450 T/H</t>
  </si>
  <si>
    <t>1.623.005,00</t>
  </si>
  <si>
    <t>VIBROACABADORA DE ASFALTO SOBRE RODAS, LARGURA DE PAVIMENTACAO DE 1,70 A 4,20 M, POTENCIA 78 KW/105 HP, CAPACIDADE 300 T/H</t>
  </si>
  <si>
    <t>1.437.959,22</t>
  </si>
  <si>
    <t>VIDRACEIRO</t>
  </si>
  <si>
    <t>VIDRACEIRO (MENSALISTA)</t>
  </si>
  <si>
    <t>2.527,16</t>
  </si>
  <si>
    <t>VIDRO COMUM LAMINADO LISO INCOLOR DUPLO, ESPESSURA TOTAL 8 MM (CADA CAMADA DE 4 MM) - COLOCADO</t>
  </si>
  <si>
    <t>497,80</t>
  </si>
  <si>
    <t>VIDRO COMUM LAMINADO, LISO, INCOLOR, DUPLO, ESPESSURA TOTAL 6 MM (CADA CAMADA E= 3 MM) - COLOCADO</t>
  </si>
  <si>
    <t>433,33</t>
  </si>
  <si>
    <t>VIDRO COMUM LAMINADO, LISO, INCOLOR, TRIPLO, ESPESSURA TOTAL 12 MM (CADA CAMADA E=  4 MM) - COLOCADO</t>
  </si>
  <si>
    <t>1.126,66</t>
  </si>
  <si>
    <t>VIDRO COMUM LAMINADO, LISO, INCOLOR, TRIPLO, ESPESSURA TOTAL 15 MM (CADA CAMADA E = 5 MM) - COLOCADO</t>
  </si>
  <si>
    <t>1.317,33</t>
  </si>
  <si>
    <t>VIDRO CRISTAL COLORIDO, 10 MM, PINTADO NA COR BRANCA</t>
  </si>
  <si>
    <t>388,26</t>
  </si>
  <si>
    <t>VIDRO CRISTAL COLORIDO, 4 MM, PINTADO NA COR BRANCA</t>
  </si>
  <si>
    <t>121,33</t>
  </si>
  <si>
    <t>VIDRO CRISTAL COLORIDO, 6 MM, PINTADO NA COR BRANCA</t>
  </si>
  <si>
    <t>172,44</t>
  </si>
  <si>
    <t>VIDRO CRISTAL COLORIDO, 8 MM, PINTADO NA COR BRANCA</t>
  </si>
  <si>
    <t>279,93</t>
  </si>
  <si>
    <t>VIDRO LISO FUME E = 4MM - SEM COLOCACAO</t>
  </si>
  <si>
    <t>138,66</t>
  </si>
  <si>
    <t>VIDRO LISO FUME E = 6MM - SEM COLOCACAO</t>
  </si>
  <si>
    <t>208,00</t>
  </si>
  <si>
    <t>VIDRO LISO FUME, E = 5 MM - SEM COLOCACAO</t>
  </si>
  <si>
    <t>VIDRO LISO INCOLOR 10 MM - SEM COLOCACAO</t>
  </si>
  <si>
    <t>259,99</t>
  </si>
  <si>
    <t>VIDRO LISO INCOLOR 2 A 3 MM - SEM COLOCACAO</t>
  </si>
  <si>
    <t>78,00</t>
  </si>
  <si>
    <t>VIDRO LISO INCOLOR 4MM - SEM COLOCACAO</t>
  </si>
  <si>
    <t>103,99</t>
  </si>
  <si>
    <t>VIDRO LISO INCOLOR 5MM - SEM COLOCACAO</t>
  </si>
  <si>
    <t>VIDRO LISO INCOLOR 6 MM - SEM COLOCACAO</t>
  </si>
  <si>
    <t>147,33</t>
  </si>
  <si>
    <t>VIDRO LISO INCOLOR 8MM  -  SEM COLOCACAO</t>
  </si>
  <si>
    <t>214,93</t>
  </si>
  <si>
    <t>VIDRO MARTELADO OU CANELADO, 4 MM - SEM COLOCACAO</t>
  </si>
  <si>
    <t>86,66</t>
  </si>
  <si>
    <t>VIDRO PLANO ARAMADO E = 6 MM - SEM COLOCACAO</t>
  </si>
  <si>
    <t>VIDRO PLANO ARMADO E = 7MM - SEM COLOCACAO</t>
  </si>
  <si>
    <t>268,66</t>
  </si>
  <si>
    <t>VIDRO TEMPERADO INCOLOR E = 10 MM, SEM COLOCACAO</t>
  </si>
  <si>
    <t>274,03</t>
  </si>
  <si>
    <t>VIDRO TEMPERADO INCOLOR E = 6 MM, SEM COLOCACAO</t>
  </si>
  <si>
    <t>VIDRO TEMPERADO INCOLOR E = 8 MM, SEM COLOCACAO</t>
  </si>
  <si>
    <t>211,08</t>
  </si>
  <si>
    <t>VIDRO TEMPERADO INCOLOR PARA PORTA DE ABRIR, E = 10 MM (SEM FERRAGENS E SEM COLOCACAO)</t>
  </si>
  <si>
    <t>296,40</t>
  </si>
  <si>
    <t>VIDRO TEMPERADO VERDE E = 10 MM, SEM COLOCACAO</t>
  </si>
  <si>
    <t>345,37</t>
  </si>
  <si>
    <t>VIDRO TEMPERADO VERDE E = 6 MM, SEM COLOCACAO</t>
  </si>
  <si>
    <t>195,12</t>
  </si>
  <si>
    <t>VIDRO TEMPERADO VERDE E = 8 MM, SEM COLOCACAO</t>
  </si>
  <si>
    <t>263,61</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</si>
  <si>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</si>
  <si>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</si>
  <si>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</si>
  <si>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</si>
  <si>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14,50</t>
  </si>
  <si>
    <t>VIGA DE MADEIRA NAO APARELHADA *6 X 20* CM, MACARANDUBA, ANGELIM OU EQUIVALENTE DA REGIAO</t>
  </si>
  <si>
    <t>19,04</t>
  </si>
  <si>
    <t>VIGA DE MADEIRA NAO APARELHADA *7,5 X 15 CM (3 X 6 ") PINUS, MISTA OU EQUIVALENTE DA REGIAO</t>
  </si>
  <si>
    <t>30,04</t>
  </si>
  <si>
    <t>VIGA DE MADEIRA NAO APARELHADA 6 X 12 CM, MACARANDUBA, ANGELIM OU EQUIVALENTE DA REGIAO</t>
  </si>
  <si>
    <t>VIGA DE MADEIRA NAO APARELHADA 8 X 16 CM, MACARANDUBA, ANGELIM OU EQUIVALENTE DA REGIAO</t>
  </si>
  <si>
    <t>19,62</t>
  </si>
  <si>
    <t>VIGIA DIURNO</t>
  </si>
  <si>
    <t>VIGIA DIURNO (MENSALISTA)</t>
  </si>
  <si>
    <t>2.045,36</t>
  </si>
  <si>
    <t>VIGIA NOTURNO, HORA EFETIVAMENTE TRABALHADA DE 22 H AS 5 H (COM ADICIONAL NOTURNO)</t>
  </si>
  <si>
    <t>VIGOTA DE MADEIRA NAO APARELHADA *5 X 10* CM, MACARANDUBA, ANGELIM OU EQUIVALENTE DA REGIAO</t>
  </si>
  <si>
    <t>WASH PRIMER PARA TINTA AUTOMOTIVA</t>
  </si>
  <si>
    <t>127,29</t>
  </si>
  <si>
    <t>97141</t>
  </si>
  <si>
    <t>ASSENTAMENTO DE TUBO DE FERRO FUNDIDO PARA REDE DE ÁGUA, DN 80 MM, JUNTA ELÁSTICA, INSTALADO EM LOCAL COM NÍVEL ALTO DE INTERFERÊNCIAS (NÃO INCLUI FORNECIMENTO). AF_11/2017</t>
  </si>
  <si>
    <t>M</t>
  </si>
  <si>
    <t>5,52</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</si>
  <si>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</si>
  <si>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</si>
  <si>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</si>
  <si>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</si>
  <si>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</si>
  <si>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</si>
  <si>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9,40</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</si>
  <si>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</si>
  <si>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</si>
  <si>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</si>
  <si>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</si>
  <si>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12,68</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</si>
  <si>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</si>
  <si>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</si>
  <si>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</si>
  <si>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</si>
  <si>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15,95</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</si>
  <si>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</si>
  <si>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</si>
  <si>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</si>
  <si>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</si>
  <si>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21,29</t>
  </si>
  <si>
    <t>97151</t>
  </si>
  <si>
    <t>ASSENTAMENTO DE TUBO DE FERRO FUNDIDO PARA REDE DE ÁGUA, DN 600 MM, JUNTA ELÁSTICA, INSTALADO EM LOCAL COM NÍVEL ALTO DE INTERFERÊNCIAS (NÃO INCLUI FORNECIMENTO). AF_11/2017</t>
  </si>
  <si>
    <t>24,88</t>
  </si>
  <si>
    <t>97152</t>
  </si>
  <si>
    <t>ASSENTAMENTO DE TUBO DE FERRO FUNDIDO PARA REDE DE ÁGUA, DN 700 MM, JUNTA ELÁSTICA, INSTALADO EM LOCAL COM NÍVEL ALTO DE INTERFERÊNCIAS (NÃO INCLUI FORNECIMENTO). AF_11/2017</t>
  </si>
  <si>
    <t>28,26</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</si>
  <si>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</si>
  <si>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</si>
  <si>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</si>
  <si>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</si>
  <si>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35,32</t>
  </si>
  <si>
    <t>97155</t>
  </si>
  <si>
    <t>ASSENTAMENTO DE TUBO DE FERRO FUNDIDO PARA REDE DE ÁGUA, DN 1000 MM, JUNTA ELÁSTICA, INSTALADO EM LOCAL COM NÍVEL ALTO DE INTERFERÊNCIAS (NÃO INCLUI FORNECIMENTO). AF_11/2017</t>
  </si>
  <si>
    <t>38,87</t>
  </si>
  <si>
    <t>97156</t>
  </si>
  <si>
    <t>ASSENTAMENTO DE TUBO DE FERRO FUNDIDO PARA REDE DE ÁGUA, DN 1200 MM, JUNTA ELÁSTICA, INSTALADO EM LOCAL COM NÍVEL ALTO DE INTERFERÊNCIAS (NÃO INCLUI FORNECIMENTO). AF_11/2017</t>
  </si>
  <si>
    <t>46,34</t>
  </si>
  <si>
    <t>97157</t>
  </si>
  <si>
    <t>ASSENTAMENTO DE TUBO DE FERRO FUNDIDO PARA REDE DE ÁGUA, DN 80 MM, JUNTA ELÁSTICA, INSTALADO EM LOCAL COM NÍVEL BAIXO DE INTERFERÊNCIAS (NÃO INCLUI FORNECIMENTO). AF_11/2017</t>
  </si>
  <si>
    <t>3,37</t>
  </si>
  <si>
    <t>97158</t>
  </si>
  <si>
    <t>ASSENTAMENTO DE TUBO DE FERRO FUNDIDO PARA REDE DE ÁGUA, DN 100 MM, JUNTA ELÁSTICA, INSTALADO EM LOCAL COM NÍVEL BAIXO DE INTERFERÊNCIAS (NÃO INCLUI FORNECIMENTO). AF_11/2017</t>
  </si>
  <si>
    <t>3,78</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</si>
  <si>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</si>
  <si>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</si>
  <si>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</si>
  <si>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</si>
  <si>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</si>
  <si>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</si>
  <si>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</si>
  <si>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</si>
  <si>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7,81</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</si>
  <si>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</si>
  <si>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</si>
  <si>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</si>
  <si>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</si>
  <si>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</si>
  <si>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</si>
  <si>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</si>
  <si>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</si>
  <si>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13,14</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</si>
  <si>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</si>
  <si>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</si>
  <si>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</si>
  <si>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</si>
  <si>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17,42</t>
  </si>
  <si>
    <t>97169</t>
  </si>
  <si>
    <t>ASSENTAMENTO DE TUBO DE FERRO FUNDIDO PARA REDE DE ÁGUA, DN 800 MM, JUNTA ELÁSTICA, INSTALADO EM LOCAL COM NÍVEL BAIXO DE INTERFERÊNCIAS (NÃO INCLUI FORNECIMENTO). AF_11/2017</t>
  </si>
  <si>
    <t>19,57</t>
  </si>
  <si>
    <t>97170</t>
  </si>
  <si>
    <t>ASSENTAMENTO DE TUBO DE FERRO FUNDIDO PARA REDE DE ÁGUA, DN 900 MM, JUNTA ELÁSTICA, INSTALADO EM LOCAL COM NÍVEL BAIXO DE INTERFERÊNCIAS (NÃO INCLUI FORNECIMENTO). AF_11/2017</t>
  </si>
  <si>
    <t>21,76</t>
  </si>
  <si>
    <t>97171</t>
  </si>
  <si>
    <t>ASSENTAMENTO DE TUBO DE FERRO FUNDIDO PARA REDE DE ÁGUA, DN 1000 MM, JUNTA ELÁSTICA, INSTALADO EM LOCAL COM NÍVEL BAIXO DE INTERFERÊNCIAS (NÃO INCLUI FORNECIMENTO). AF_11/2017</t>
  </si>
  <si>
    <t>23,98</t>
  </si>
  <si>
    <t>97172</t>
  </si>
  <si>
    <t>ASSENTAMENTO DE TUBO DE FERRO FUNDIDO PARA REDE DE ÁGUA, DN 1200 MM, JUNTA ELÁSTICA, INSTALADO EM LOCAL COM NÍVEL BAIXO DE INTERFERÊNCIAS (NÃO INCLUI FORNECIMENTO). AF_11/2017</t>
  </si>
  <si>
    <t>28,74</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</si>
  <si>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</si>
  <si>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</si>
  <si>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</si>
  <si>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</si>
  <si>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26,01</t>
  </si>
  <si>
    <t>97175</t>
  </si>
  <si>
    <t>ASSENTAMENTO DE TUBO DE AÇO CARBONO PARA REDE DE ÁGUA, DN 800 MM (32), JUNTA SOLDADA, INSTALADO EM LOCAL COM NÍVEL ALTO DE INTERFERÊNCIAS (NÃO INCLUI FORNECIMENTO). AF_11/2017</t>
  </si>
  <si>
    <t>29,51</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</si>
  <si>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</si>
  <si>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</si>
  <si>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</si>
  <si>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</si>
  <si>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</si>
  <si>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</si>
  <si>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47,05</t>
  </si>
  <si>
    <t>97179</t>
  </si>
  <si>
    <t>ASSENTAMENTO DE TUBO DE AÇO CARBONO PARA REDE DE ÁGUA, DN 1400 MM (56'') OU DN 1500 MM (60), JUNTA SOLDADA, INSTALADO EM LOCAL COM NÍVEL ALTO DE INTERFERÊNCIAS (NÃO INCLUI FORNECIMENTO). AF_11/2017</t>
  </si>
  <si>
    <t>54,05</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</si>
  <si>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</si>
  <si>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</si>
  <si>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</si>
  <si>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</si>
  <si>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70,57</t>
  </si>
  <si>
    <t>97182</t>
  </si>
  <si>
    <t>ASSENTAMENTO DE TUBO DE AÇO CARBONO PARA REDE DE ÁGUA, DN 2000 MM (80) OU DN 2100 MM (84), JUNTA SOLDADA, INSTALADO EM LOCAL COM NÍVEL ALTO DE INTERFERÊNCIAS (NÃO INCLUI FORNECIMENTO). AF_11/2017</t>
  </si>
  <si>
    <t>77,85</t>
  </si>
  <si>
    <t>97183</t>
  </si>
  <si>
    <t>ASSENTAMENTO DE TUBO DE AÇO CARBONO PARA REDE DE ÁGUA, DN 600 MM (24), JUNTA SOLDADA, INSTALADO EM LOCAL COM NÍVEL BAIXO DE INTERFERÊNCIAS (NÃO INCLUI FORNECIMENTO). AF_11/2017</t>
  </si>
  <si>
    <t>18,38</t>
  </si>
  <si>
    <t>97184</t>
  </si>
  <si>
    <t>ASSENTAMENTO DE TUBO DE AÇO CARBONO PARA REDE DE ÁGUA, DN 700 MM (28), JUNTA SOLDADA, INSTALADO EM LOCAL COM NÍVEL BAIXO DE INTERFERÊNCIAS (NÃO INCLUI FORNECIMENTO). AF_11/2017</t>
  </si>
  <si>
    <t>21,30</t>
  </si>
  <si>
    <t>97185</t>
  </si>
  <si>
    <t>ASSENTAMENTO DE TUBO DE AÇO CARBONO PARA REDE DE ÁGUA, DN 800 MM (32), JUNTA SOLDADA, INSTALADO EM LOCAL COM NÍVEL BAIXO DE INTERFERÊNCIAS (NÃO INCLUI FORNECIMENTO). AF_11/2017</t>
  </si>
  <si>
    <t>24,23</t>
  </si>
  <si>
    <t>97186</t>
  </si>
  <si>
    <t>ASSENTAMENTO DE TUBO DE AÇO CARBONO PARA REDE DE ÁGUA, DN 900 MM (36), JUNTA SOLDADA, INSTALADO EM LOCAL COM NÍVEL BAIXO DE INTERFERÊNCIAS (NÃO INCLUI FORNECIMENTO). AF_11/2017</t>
  </si>
  <si>
    <t>27,14</t>
  </si>
  <si>
    <t>97187</t>
  </si>
  <si>
    <t>ASSENTAMENTO DE TUBO DE AÇO CARBONO PARA REDE DE ÁGUA, DN 1000 MM (40  ) OU DN 1100 MM (44  ), JUNTA SOLDADA, INSTALADO EM LOCAL COM NÍVEL BAIXO DE INTERFERÊNCIAS (NÃO INCLUI FORNECIMENTO). AF_11/2017</t>
  </si>
  <si>
    <t>32,97</t>
  </si>
  <si>
    <t>97188</t>
  </si>
  <si>
    <t>ASSENTAMENTO DE TUBO DE AÇO CARBONO PARA REDE DE ÁGUA, DN 1200 MM (48) OU DN 1300 MM (52), JUNTA SOLDADA, INSTALADO EM LOCAL COM NÍVEL BAIXO DE INTERFERÊNCIAS (NÃO INCLUI FORNECIMENTO). AF_11/2017</t>
  </si>
  <si>
    <t>38,82</t>
  </si>
  <si>
    <t>97189</t>
  </si>
  <si>
    <t>ASSENTAMENTO DE TUBO DE AÇO CARBONO PARA REDE DE ÁGUA, DN 1400 MM (56'') OU DN 1500 MM (60), JUNTA SOLDADA, INSTALADO EM LOCAL COM NÍVEL BAIXO DE INTERFERÊNCIAS (NÃO INCLUI FORNECIMENTO). AF_11/2017</t>
  </si>
  <si>
    <t>44,65</t>
  </si>
  <si>
    <t>97190</t>
  </si>
  <si>
    <t>ASSENTAMENTO DE TUBO DE AÇO CARBONO PARA REDE DE ÁGUA, DN 1600 MM (64) OU DN 1700 MM (68), JUNTA SOLDADA, INSTALADO EM LOCAL COM NÍVEL BAIXO DE INTERFERÊNCIAS (NÃO INCLUI FORNECIMENTO). AF_11/2017</t>
  </si>
  <si>
    <t>50,49</t>
  </si>
  <si>
    <t>97191</t>
  </si>
  <si>
    <t>ASSENTAMENTO DE TUBO DE AÇO CARBONO PARA REDE DE ÁGUA, DN 1800 MM (72) OU DN 1900 MM (76), JUNTA SOLDADA, INSTALADO EM LOCAL COM NÍVEL BAIXO DE INTERFERÊNCIAS (NÃO INCLUI FORNECIMENTO). AF_11/2017</t>
  </si>
  <si>
    <t>58,24</t>
  </si>
  <si>
    <t>97192</t>
  </si>
  <si>
    <t>ASSENTAMENTO DE TUBO DE AÇO CARBONO PARA REDE DE ÁGUA, DN 2000 MM (80) OU DN 2100 MM (84), JUNTA SOLDADA, INSTALADO EM LOCAL COM NÍVEL BAIXO DE INTERFERÊNCIAS (NÃO INCLUI FORNECIMENTO). AF_11/2017</t>
  </si>
  <si>
    <t>64,28</t>
  </si>
  <si>
    <t>90694</t>
  </si>
  <si>
    <t>TUBO DE PVC PARA REDE COLETORA DE ESGOTO DE PAREDE MACIÇA, DN 100 MM, JUNTA ELÁSTICA, INSTALADO EM LOCAL COM NÍVEL BAIXO DE INTERFERÊNCIAS - FORNECIMENTO E ASSENTAMENTO. AF_06/2015</t>
  </si>
  <si>
    <t>90695</t>
  </si>
  <si>
    <t>TUBO DE PVC PARA REDE COLETORA DE ESGOTO DE PAREDE MACIÇA, DN 150 MM, JUNTA ELÁSTICA, INSTALADO EM LOCAL COM NÍVEL BAIXO DE INTERFERÊNCIAS - FORNECIMENTO E ASSENTAMENTO. AF_06/2015</t>
  </si>
  <si>
    <t>43,84</t>
  </si>
  <si>
    <t>90696</t>
  </si>
  <si>
    <t>TUBO DE PVC PARA REDE COLETORA DE ESGOTO DE PAREDE MACIÇA, DN 200 MM, JUNTA ELÁSTICA, INSTALADO EM LOCAL COM NÍVEL BAIXO DE INTERFERÊNCIAS - FORNECIMENTO E ASSENTAMENTO. AF_06/2015</t>
  </si>
  <si>
    <t>90697</t>
  </si>
  <si>
    <t>TUBO DE PVC PARA REDE COLETORA DE ESGOTO DE PAREDE MACIÇA, DN 250 MM, JUNTA ELÁSTICA, INSTALADO EM LOCAL COM NÍVEL BAIXO DE INTERFERÊNCIAS - FORNECIMENTO E ASSENTAMENTO. AF_06/2015</t>
  </si>
  <si>
    <t>109,05</t>
  </si>
  <si>
    <t>90698</t>
  </si>
  <si>
    <t>TUBO DE PVC PARA REDE COLETORA DE ESGOTO DE PAREDE MACIÇA, DN 300 MM, JUNTA ELÁSTICA, INSTALADO EM LOCAL COM NÍVEL BAIXO DE INTERFERÊNCIAS - FORNECIMENTO E ASSENTAMENTO. AF_06/2015</t>
  </si>
  <si>
    <t>174,37</t>
  </si>
  <si>
    <t>90699</t>
  </si>
  <si>
    <t>TUBO DE PVC PARA REDE COLETORA DE ESGOTO DE PAREDE MACIÇA, DN 350 MM, JUNTA ELÁSTICA, INSTALADO EM LOCAL COM NÍVEL BAIXO DE INTERFERÊNCIAS - FORNECIMENTO E ASSENTAMENTO. AF_06/2015</t>
  </si>
  <si>
    <t>215,48</t>
  </si>
  <si>
    <t>90700</t>
  </si>
  <si>
    <t>TUBO DE PVC PARA REDE COLETORA DE ESGOTO DE PAREDE MACIÇA, DN 400 MM, JUNTA ELÁSTICA, INSTALADO EM LOCAL COM NÍVEL BAIXO DE INTERFERÊNCIAS - FORNECIMENTO E ASSENTAMENTO. AF_06/2015</t>
  </si>
  <si>
    <t>283,09</t>
  </si>
  <si>
    <t>90701</t>
  </si>
  <si>
    <t>TUBO DE PVC CORRUGADO DE DUPLA PAREDE PARA REDE COLETORA DE ESGOTO, DN 150 MM, JUNTA ELÁSTICA, INSTALADO EM LOCAL COM NÍVEL BAIXO DE INTERFERÊNCIAS - FORNECIMENTO E ASSENTAMENTO. AF_06/2015</t>
  </si>
  <si>
    <t>90702</t>
  </si>
  <si>
    <t>TUBO DE PVC CORRUGADO DE DUPLA PAREDE PARA REDE COLETORA DE ESGOTO, DN 200 MM, JUNTA ELÁSTICA, INSTALADO EM LOCAL COM NÍVEL BAIXO DE INTERFERÊNCIAS - FORNECIMENTO E ASSENTAMENTO. AF_06/2015</t>
  </si>
  <si>
    <t>59,47</t>
  </si>
  <si>
    <t>90703</t>
  </si>
  <si>
    <t>TUBO DE PVC CORRUGADO DE DUPLA PAREDE PARA REDE COLETORA DE ESGOTO, DN 250 MM, JUNTA ELÁSTICA, INSTALADO EM LOCAL COM NÍVEL BAIXO DE INTERFERÊNCIAS - FORNECIMENTO E ASSENTAMENTO. AF_06/2015</t>
  </si>
  <si>
    <t>96,19</t>
  </si>
  <si>
    <t>90704</t>
  </si>
  <si>
    <t>TUBO DE PVC CORRUGADO DE DUPLA PAREDE PARA REDE COLETORA DE ESGOTO, DN 300 MM, JUNTA ELÁSTICA, INSTALADO EM LOCAL COM NÍVEL BAIXO DE INTERFERÊNCIAS - FORNECIMENTO E ASSENTAMENTO. AF_06/2015</t>
  </si>
  <si>
    <t>132,07</t>
  </si>
  <si>
    <t>90705</t>
  </si>
  <si>
    <t>TUBO DE PVC CORRUGADO DE DUPLA PAREDE PARA REDE COLETORA DE ESGOTO, DN 350 MM, JUNTA ELÁSTICA, INSTALADO EM LOCAL COM NÍVEL BAIXO DE INTERFERÊNCIAS - FORNECIMENTO E ASSENTAMENTO. AF_06/2015</t>
  </si>
  <si>
    <t>185,01</t>
  </si>
  <si>
    <t>90706</t>
  </si>
  <si>
    <t>TUBO DE PVC CORRUGADO DE DUPLA PAREDE PARA REDE COLETORA DE ESGOTO, DN 400 MM, JUNTA ELÁSTICA, INSTALADO EM LOCAL COM NÍVEL BAIXO DE INTERFERÊNCIAS - FORNECIMENTO E ASSENTAMENTO. AF_06/2015</t>
  </si>
  <si>
    <t>221,88</t>
  </si>
  <si>
    <t>90708</t>
  </si>
  <si>
    <t>TUBO DE PEAD CORRUGADO DE DUPLA PAREDE PARA REDE COLETORA DE ESGOTO, DN 600 MM, JUNTA ELÁSTICA INTEGRADA, INSTALADO EM LOCAL COM NÍVEL BAIXO DE INTERFERÊNCIAS - FORNECIMENTO E ASSENTAMENTO. AF_06/2015</t>
  </si>
  <si>
    <t>591,88</t>
  </si>
  <si>
    <t>90709</t>
  </si>
  <si>
    <t>TUBO DE PVC PARA REDE COLETORA DE ESGOTO DE PAREDE MACIÇA, DN 100 MM, JUNTA ELÁSTICA, INSTALADO EM LOCAL COM NÍVEL ALTO DE INTERFERÊNCIAS - FORNECIMENTO E ASSENTAMENTO. AF_06/2015</t>
  </si>
  <si>
    <t>90710</t>
  </si>
  <si>
    <t>TUBO DE PVC PARA REDE COLETORA DE ESGOTO DE PAREDE MACIÇA, DN 150 MM, JUNTA ELÁSTICA, INSTALADO EM LOCAL COM NÍVEL ALTO DE INTERFERÊNCIAS - FORNECIMENTO E ASSENTAMENTO. AF_06/2015</t>
  </si>
  <si>
    <t>45,39</t>
  </si>
  <si>
    <t>90711</t>
  </si>
  <si>
    <t>TUBO DE PVC PARA REDE COLETORA DE ESGOTO DE PAREDE MACIÇA, DN 200 MM, JUNTA ELÁSTICA, INSTALADO EM LOCAL COM NÍVEL ALTO DE INTERFERÊNCIAS - FORNECIMENTO E ASSENTAMENTO. AF_06/2015</t>
  </si>
  <si>
    <t>66,50</t>
  </si>
  <si>
    <t>90712</t>
  </si>
  <si>
    <t>TUBO DE PVC PARA REDE COLETORA DE ESGOTO DE PAREDE MACIÇA, DN 250 MM, JUNTA ELÁSTICA, INSTALADO EM LOCAL COM NÍVEL ALTO DE INTERFERÊNCIAS - FORNECIMENTO E ASSENTAMENTO. AF_06/2015</t>
  </si>
  <si>
    <t>110,59</t>
  </si>
  <si>
    <t>90713</t>
  </si>
  <si>
    <t>TUBO DE PVC PARA REDE COLETORA DE ESGOTO DE PAREDE MACIÇA, DN 300 MM, JUNTA ELÁSTICA, INSTALADO EM LOCAL COM NÍVEL ALTO DE INTERFERÊNCIAS - FORNECIMENTO E ASSENTAMENTO. AF_06/2015</t>
  </si>
  <si>
    <t>175,91</t>
  </si>
  <si>
    <t>90714</t>
  </si>
  <si>
    <t>TUBO DE PVC PARA REDE COLETORA DE ESGOTO DE PAREDE MACIÇA, DN 350 MM, JUNTA ELÁSTICA, INSTALADO EM LOCAL COM NÍVEL ALTO DE INTERFERÊNCIAS - FORNECIMENTO E ASSENTAMENTO. AF_06/2015</t>
  </si>
  <si>
    <t>217,02</t>
  </si>
  <si>
    <t>90715</t>
  </si>
  <si>
    <t>TUBO DE PVC PARA REDE COLETORA DE ESGOTO DE PAREDE MACIÇA, DN 400 MM, JUNTA ELÁSTICA, INSTALADO EM LOCAL COM NÍVEL ALTO DE INTERFERÊNCIAS - FORNECIMENTO E ASSENTAMENTO. AF_06/2015</t>
  </si>
  <si>
    <t>286,30</t>
  </si>
  <si>
    <t>90716</t>
  </si>
  <si>
    <t>TUBO DE PVC CORRUGADO DE DUPLA PAREDE PARA REDE COLETORA DE ESGOTO, DN 150 MM, JUNTA ELÁSTICA, INSTALADO EM LOCAL COM NÍVEL ALTO DE INTERFERÊNCIAS - FORNECIMENTO E ASSENTAMENTO. AF_06/2015</t>
  </si>
  <si>
    <t>39,88</t>
  </si>
  <si>
    <t>90717</t>
  </si>
  <si>
    <t>TUBO DE PVC CORRUGADO DE DUPLA PAREDE PARA REDE COLETORA DE ESGOTO, DN 200 MM, JUNTA ELÁSTICA, INSTALADO EM LOCAL COM NÍVEL ALTO DE INTERFERÊNCIAS - FORNECIMENTO E ASSENTAMENTO. AF_06/2015</t>
  </si>
  <si>
    <t>61,01</t>
  </si>
  <si>
    <t>90718</t>
  </si>
  <si>
    <t>TUBO DE PVC CORRUGADO DE DUPLA PAREDE PARA REDE COLETORA DE ESGOTO, DN 250 MM, JUNTA ELÁSTICA, INSTALADO EM LOCAL COM NÍVEL ALTO DE INTERFERÊNCIAS - FORNECIMENTO E ASSENTAMENTO. AF_06/2015</t>
  </si>
  <si>
    <t>97,74</t>
  </si>
  <si>
    <t>90719</t>
  </si>
  <si>
    <t>TUBO DE PVC CORRUGADO DE DUPLA PAREDE PARA REDE COLETORA DE ESGOTO, DN 300 MM, JUNTA ELÁSTICA, INSTALADO EM LOCAL COM NÍVEL ALTO DE INTERFERÊNCIAS - FORNECIMENTO E ASSENTAMENTO. AF_06/2015</t>
  </si>
  <si>
    <t>133,61</t>
  </si>
  <si>
    <t>90720</t>
  </si>
  <si>
    <t>TUBO DE PVC CORRUGADO DE DUPLA PAREDE PARA REDE COLETORA DE ESGOTO, DN 350 MM, JUNTA ELÁSTICA, INSTALADO EM LOCAL COM NÍVEL ALTO DE INTERFERÊNCIAS - FORNECIMENTO E ASSENTAMENTO. AF_06/2015</t>
  </si>
  <si>
    <t>186,54</t>
  </si>
  <si>
    <t>90721</t>
  </si>
  <si>
    <t>TUBO DE PVC CORRUGADO DE DUPLA PAREDE PARA REDE COLETORA DE ESGOTO, DN 400 MM, EM JUNTA ELÁSTICA, INSTALADO EM LOCAL COM NÍVEL ALTO DE INTERFERÊNCIAS - FORNECIMENTO E ASSENTAMENTO. AF_06/2015</t>
  </si>
  <si>
    <t>225,09</t>
  </si>
  <si>
    <t>90723</t>
  </si>
  <si>
    <t>TUBO DE PEAD CORRUGADO DE DUPLA PAREDE PARA REDE COLETORA DE ESGOTO, DN 600 MM, JUNTA ELÁSTICA INTEGRADA, INSTALADO EM LOCAL COM NÍVEL ALTO DE INTERFERÊNCIAS - FORNECIMENTO E ASSENTAMENTO. AF_06/2015</t>
  </si>
  <si>
    <t>593,86</t>
  </si>
  <si>
    <t>90724</t>
  </si>
  <si>
    <t>JUNTA ARGAMASSADA ENTRE TUBO DN 100 MM E O POÇO DE VISITA/ CAIXA DE CONCRETO OU ALVENARIA EM REDES DE ESGOTO. AF_06/2015</t>
  </si>
  <si>
    <t>UN</t>
  </si>
  <si>
    <t>90725</t>
  </si>
  <si>
    <t>JUNTA ARGAMASSADA ENTRE TUBO DN 150 MM E O POÇO DE VISITA/ CAIXA DE CONCRETO OU ALVENARIA EM REDES DE ESGOTO. AF_06/2015</t>
  </si>
  <si>
    <t>22,47</t>
  </si>
  <si>
    <t>90726</t>
  </si>
  <si>
    <t>JUNTA ARGAMASSADA ENTRE TUBO DN 200 MM E O POÇO/ CAIXA DE CONCRETO OU ALVENARIA EM REDES DE ESGOTO. AF_06/2015</t>
  </si>
  <si>
    <t>90727</t>
  </si>
  <si>
    <t>JUNTA ARGAMASSADA ENTRE TUBO DN 250 MM E O POÇO DE VISITA/ CAIXA DE CONCRETO OU ALVENARIA EM REDES DE ESGOTO. AF_06/2015</t>
  </si>
  <si>
    <t>31,06</t>
  </si>
  <si>
    <t>90728</t>
  </si>
  <si>
    <t>JUNTA ARGAMASSADA ENTRE TUBO DN 300 MM E O POÇO DE VISITA/ CAIXA DE CONCRETO OU ALVENARIA EM REDES DE ESGOTO. AF_06/2015</t>
  </si>
  <si>
    <t>35,36</t>
  </si>
  <si>
    <t>90729</t>
  </si>
  <si>
    <t>JUNTA ARGAMASSADA ENTRE TUBO DN 350 MM E O POÇO DE VISITA/ CAIXA DE CONCRETO OU ALVENARIA EM REDES DE ESGOTO. AF_06/2015</t>
  </si>
  <si>
    <t>39,67</t>
  </si>
  <si>
    <t>90730</t>
  </si>
  <si>
    <t>JUNTA ARGAMASSADA ENTRE TUBO DN 400 MM E O POÇO DE VISITA/ CAIXA DE CONCRETO OU ALVENARIA EM REDES DE ESGOTO. AF_06/2015</t>
  </si>
  <si>
    <t>90731</t>
  </si>
  <si>
    <t>JUNTA ARGAMASSADA ENTRE TUBO DN 450 MM E O POÇO DE VISITA/ CAIXA DE CONCRETO OU ALVENARIA EM REDES DE ESGOTO. AF_06/2015</t>
  </si>
  <si>
    <t>48,29</t>
  </si>
  <si>
    <t>90732</t>
  </si>
  <si>
    <t>JUNTA ARGAMASSADA ENTRE TUBO DN 600 MM E O POÇO DE VISITA/ CAIXA DE CONCRETO OU ALVENARIA EM REDES DE ESGOTO. AF_06/2015</t>
  </si>
  <si>
    <t>61,19</t>
  </si>
  <si>
    <t>90733</t>
  </si>
  <si>
    <t>ASSENTAMENTO DE TUBO DE PVC PARA REDE COLETORA DE ESGOTO DE PAREDE MACIÇA, DN 100 MM, JUNTA ELÁSTICA, INSTALADO EM LOCAL COM NÍVEL BAIXO DE INTERFERÊNCIAS (NÃO INCLUI FORNECIMENTO). AF_06/2015</t>
  </si>
  <si>
    <t>90734</t>
  </si>
  <si>
    <t>ASSENTAMENTO DE TUBO DE PVC PARA REDE COLETORA DE ESGOTO DE PAREDE MACIÇA, DN 150 MM, JUNTA ELÁSTICA, INSTALADO EM LOCAL COM NÍVEL BAIXO DE INTERFERÊNCIAS (NÃO INCLUI FORNECIMENTO). AF_06/2015</t>
  </si>
  <si>
    <t>90735</t>
  </si>
  <si>
    <t>ASSENTAMENTO DE TUBO DE PVC PARA REDE COLETORA DE ESGOTO DE PAREDE MACIÇA, DN 200 MM, JUNTA ELÁSTICA, INSTALADO EM LOCAL COM NÍVEL BAIXO DE INTERFERÊNCIAS (NÃO INCLUI FORNECIMENTO). AF_06/2015</t>
  </si>
  <si>
    <t>90736</t>
  </si>
  <si>
    <t>ASSENTAMENTO DE TUBO DE PVC PARA REDE COLETORA DE ESGOTO DE PAREDE MACIÇA, DN 250 MM, JUNTA ELÁSTICA, INSTALADO EM LOCAL COM NÍVEL BAIXO DE INTERFERÊNCIAS (NÃO INCLUI FORNECIMENTO). AF_06/2015</t>
  </si>
  <si>
    <t>90737</t>
  </si>
  <si>
    <t>ASSENTAMENTO DE TUBO DE PVC PARA REDE COLETORA DE ESGOTO DE PAREDE MACIÇA, DN 300 MM, JUNTA ELÁSTICA, INSTALADO EM LOCAL COM NÍVEL BAIXO DE INTERFERÊNCIAS (NÃO INCLUI FORNECIMENTO). AF_06/2015</t>
  </si>
  <si>
    <t>90738</t>
  </si>
  <si>
    <t>ASSENTAMENTO DE TUBO DE PVC PARA REDE COLETORA DE ESGOTO DE PAREDE MACIÇA, DN 350 MM, JUNTA ELÁSTICA, INSTALADO EM LOCAL COM NÍVEL BAIXO DE INTERFERÊNCIAS (NÃO INCLUI FORNECIMENTO). AF_06/2015</t>
  </si>
  <si>
    <t>90739</t>
  </si>
  <si>
    <t>ASSENTAMENTO DE TUBO DE PVC PARA REDE COLETORA DE ESGOTO DE PAREDE MACIÇA, DN 400 MM, JUNTA ELÁSTICA, INSTALADO EM LOCAL COM NÍVEL BAIXO DE INTERFERÊNCIAS (NÃO INCLUI FORNECIMENTO). AF_06/2015</t>
  </si>
  <si>
    <t>9,44</t>
  </si>
  <si>
    <t>90740</t>
  </si>
  <si>
    <t>ASSENTAMENTO DE TUBO DE PVC CORRUGADO DE DUPLA PAREDE PARA REDE COLETORA DE ESGOTO, DN 150 MM, JUNTA ELÁSTICA, INSTALADO EM LOCAL COM NÍVEL BAIXO DE INTERFERÊNCIAS (NÃO INCLUI FORNECIMENTO). AF_06/2015</t>
  </si>
  <si>
    <t>90741</t>
  </si>
  <si>
    <t>ASSENTAMENTO DE TUBO DE PVC CORRUGADO DE DUPLA PAREDE PARA REDE COLETORA DE ESGOTO, DN 200 MM, JUNTA ELÁSTICA, INSTALADO EM LOCAL COM NÍVEL BAIXO DE INTERFERÊNCIAS (NÃO INCLUI FORNECIMENTO). AF_06/2015</t>
  </si>
  <si>
    <t>90742</t>
  </si>
  <si>
    <t>ASSENTAMENTO DE TUBO DE PVC CORRUGADO DE DUPLA PAREDE PARA REDE COLETORA DE ESGOTO, DN 250 MM, JUNTA ELÁSTICA, INSTALADO EM LOCAL COM NÍVEL BAIXO DE INTERFERÊNCIAS (NÃO INCLUI FORNECIMENTO). AF_06/2015</t>
  </si>
  <si>
    <t>90743</t>
  </si>
  <si>
    <t>ASSENTAMENTO DE TUBO DE PVC CORRUGADO DE DUPLA PAREDE PARA REDE COLETORA DE ESGOTO, DN 300 MM, JUNTA ELÁSTICA, INSTALADO EM LOCAL COM NÍVEL BAIXO DE INTERFERÊNCIAS (NÃO INCLUI FORNECIMENTO). AF_06/2015</t>
  </si>
  <si>
    <t>90744</t>
  </si>
  <si>
    <t>ASSENTAMENTO DE TUBO DE PVC CORRUGADO DE DUPLA PAREDE PARA REDE COLETORA DE ESGOTO, DN 350 MM, JUNTA ELÁSTICA, INSTALADO EM LOCAL COM NÍVEL BAIXO DE INTERFERÊNCIAS (NÃO INCLUI FORNECIMENTO). AF_06/2015</t>
  </si>
  <si>
    <t>90745</t>
  </si>
  <si>
    <t>ASSENTAMENTO DE TUBO DE PVC CORRUGADO DE DUPLA PAREDE PARA REDE COLETORA DE ESGOTO, DN 400 MM, JUNTA ELÁSTICA, INSTALADO EM LOCAL COM NÍVEL BAIXO DE INTERFERÊNCIAS (NÃO INCLUI FORNECIMENTO). AF_06/2015</t>
  </si>
  <si>
    <t>13,51</t>
  </si>
  <si>
    <t>90746</t>
  </si>
  <si>
    <t>ASSENTAMENTO DE TUBO DE PEAD CORRUGADO DE DUPLA PAREDE PARA REDE COLETORA DE ESGOTO, DN 450 MM, JUNTA ELÁSTICA INTEGRADA, INSTALADO EM LOCAL COM NÍVEL BAIXO DE INTERFERÊNCIAS (NÃO INCLUI FORNECIMENTO). AF_06/2015</t>
  </si>
  <si>
    <t>90747</t>
  </si>
  <si>
    <t>ASSENTAMENTO DE TUBO DE PEAD CORRUGADO DE DUPLA PAREDE PARA REDE COLETORA DE ESGOTO, DN 600 MM, JUNTA ELÁSTICA INTEGRADA, INSTALADO EM LOCAL COM NÍVEL BAIXO DE INTERFERÊNCIAS (NÃO INCLUI FORNECIMENTO). AF_06/2015</t>
  </si>
  <si>
    <t>10,33</t>
  </si>
  <si>
    <t>90748</t>
  </si>
  <si>
    <t>ASSENTAMENTO DE TUBO DE PVC PARA REDE COLETORA DE ESGOTO DE PAREDE MACIÇA, DN 100 MM, JUNTA ELÁSTICA, INSTALADO EM LOCAL COM NÍVEL ALTO DE INTERFERÊNCIAS (NÃO INCLUI FORNECIMENTO). AF_06/2015</t>
  </si>
  <si>
    <t>3,49</t>
  </si>
  <si>
    <t>90749</t>
  </si>
  <si>
    <t>ASSENTAMENTO DE TUBO DE PVC PARA REDE COLETORA DE ESGOTO DE PAREDE MACIÇA, DN 150 MM, JUNTA ELÁSTICA, INSTALADO EM LOCAL COM NÍVEL ALTO DE INTERFERÊNCIAS (NÃO INCLUI FORNECIMENTO). AF_06/2015</t>
  </si>
  <si>
    <t>90750</t>
  </si>
  <si>
    <t>ASSENTAMENTO DE TUBO DE PVC PARA REDE COLETORA DE ESGOTO DE PAREDE MACIÇA, DN 200 MM, JUNTA ELÁSTICA, INSTALADO EM LOCAL COM NÍVEL ALTO DE INTERFERÊNCIAS (NÃO INCLUI FORNECIMENTO). AF_06/2015</t>
  </si>
  <si>
    <t>90751</t>
  </si>
  <si>
    <t>ASSENTAMENTO DE TUBO DE PVC PARA REDE COLETORA DE ESGOTO DE PAREDE MACIÇA, DN 250 MM, JUNTA ELÁSTICA, INSTALADO EM LOCAL COM NÍVEL ALTO DE INTERFERÊNCIAS (NÃO INCLUI FORNECIMENTO). AF_06/2015</t>
  </si>
  <si>
    <t>90752</t>
  </si>
  <si>
    <t>ASSENTAMENTO DE TUBO DE PVC PARA REDE COLETORA DE ESGOTO DE PAREDE MACIÇA, DN 300 MM, JUNTA ELÁSTICA, INSTALADO EM LOCAL COM NÍVEL ALTO DE INTERFERÊNCIAS (NÃO INCLUI FORNECIMENTO). AF_06/2015</t>
  </si>
  <si>
    <t>90753</t>
  </si>
  <si>
    <t>ASSENTAMENTO DE TUBO DE PVC PARA REDE COLETORA DE ESGOTO DE PAREDE MACIÇA, DN 350 MM, JUNTA ELÁSTICA, INSTALADO EM LOCAL COM NÍVEL ALTO DE INTERFERÊNCIAS (NÃO INCLUI FORNECIMENTO). AF_06/2015</t>
  </si>
  <si>
    <t>90754</t>
  </si>
  <si>
    <t>ASSENTAMENTO DE TUBO DE PVC PARA REDE COLETORA DE ESGOTO DE PAREDE MACIÇA, DN 400 MM, JUNTA ELÁSTICA, INSTALADO EM LOCAL COM NÍVEL ALTO DE INTERFERÊNCIAS (NÃO INCLUI FORNECIMENTO). AF_06/2015</t>
  </si>
  <si>
    <t>90755</t>
  </si>
  <si>
    <t>ASSENTAMENTO DE TUBO DE PVC CORRUGADO DE DUPLA PAREDE PARA REDE COLETORA DE ESGOTO, DN 150 MM, JUNTA ELÁSTICA, INSTALADO EM LOCAL COM NÍVEL ALTO DE INTERFERÊNCIAS (NÃO INCLUI FORNECIMENTO). AF_06/2015</t>
  </si>
  <si>
    <t>5,88</t>
  </si>
  <si>
    <t>90756</t>
  </si>
  <si>
    <t>ASSENTAMENTO DE TUBO DE PVC CORRUGADO DE DUPLA PAREDE PARA REDE COLETORA DE ESGOTO, DN 200 MM, JUNTA ELÁSTICA, INSTALADO EM LOCAL COM NÍVEL ALTO DE INTERFERÊNCIAS (NÃO INCLUI FORNECIMENTO). AF_06/2015</t>
  </si>
  <si>
    <t>90757</t>
  </si>
  <si>
    <t>ASSENTAMENTO DE TUBO DE PVC CORRUGADO DE DUPLA PAREDE PARA REDE COLETORA DE ESGOTO, DN 250 MM, JUNTA ELÁSTICA, INSTALADO EM LOCAL COM NÍVEL ALTO DE INTERFERÊNCIAS (NÃO INCLUI FORNECIMENTO). AF_06/2015</t>
  </si>
  <si>
    <t>90758</t>
  </si>
  <si>
    <t>ASSENTAMENTO DE TUBO DE PVC CORRUGADO DE DUPLA PAREDE PARA REDE COLETORA DE ESGOTO, DN 300 MM, JUNTA ELÁSTICA, INSTALADO EM LOCAL COM NÍVEL ALTO DE INTERFERÊNCIAS (NÃO INCLUI FORNECIMENTO). AF_06/2015</t>
  </si>
  <si>
    <t>90759</t>
  </si>
  <si>
    <t>ASSENTAMENTO DE TUBO DE PVC CORRUGADO DE DUPLA PAREDE PARA REDE COLETORA DE ESGOTO, DN 350 MM, JUNTA ELÁSTICA, INSTALADO EM LOCAL COM NÍVEL ALTO DE INTERFERÊNCIAS (NÃO INCLUI FORNECIMENTO). AF_06/2015</t>
  </si>
  <si>
    <t>7,61</t>
  </si>
  <si>
    <t>90760</t>
  </si>
  <si>
    <t>ASSENTAMENTO DE TUBO DE PVC CORRUGADO DE DUPLA PAREDE PARA REDE COLETORA DE ESGOTO, DN 400 MM, EM JUNTA ELÁSTICA, INSTALADO EM LOCAL COM NÍVEL ALTO DE INTERFERÊNCIAS (NÃO INCLUI FORNECIMENTO). AF_06/2015</t>
  </si>
  <si>
    <t>16,72</t>
  </si>
  <si>
    <t>90761</t>
  </si>
  <si>
    <t>ASSENTAMENTO DE TUBO DE PEAD CORRUGADO DE DUPLA PAREDE PARA REDE COLETORA DE ESGOTO, DN 450 MM, JUNTA ELÁSTICA INTEGRADA, INSTALADO EM LOCAL COM NÍVEL ALTO DE INTERFERÊNCIAS (NÃO INCLUI FORNECIMENTO). AF_06/2015</t>
  </si>
  <si>
    <t>3,23</t>
  </si>
  <si>
    <t>90762</t>
  </si>
  <si>
    <t>ASSENTAMENTO DE TUBO DE PEAD CORRUGADO DE DUPLA PAREDE PARA REDE COLETORA DE ESGOTO, DN 600 MM, JUNTA ELÁSTICA INTEGRADA, INSTALADO EM LOCAL COM NÍVEL ALTO DE INTERFERÊNCIAS (NÃO INCLUI FORNECIMENTO). AF_06/2015</t>
  </si>
  <si>
    <t>94869</t>
  </si>
  <si>
    <t>TUBO DE PEAD CORRUGADO DE DUPLA PAREDE PARA REDE COLETORA DE ESGOTO, DN 250 MM, JUNTA ELÁSTICA INTEGRADA, INSTALADO EM LOCAL COM NÍVEL BAIXO DE INTERFERÊNCIAS - FORNECIMENTO E ASSENTAMENTO. AF_06/2016</t>
  </si>
  <si>
    <t>120,48</t>
  </si>
  <si>
    <t>94870</t>
  </si>
  <si>
    <t>ASSENTAMENTO DE TUBO DE PEAD CORRUGADO DE DUPLA PAREDE PARA REDE COLETORA DE ESGOTO, DN 250 MM, JUNTA ELÁSTICA INTEGRADA, INSTALADO EM LOCAL COM NÍVEL BAIXO DE INTERFERÊNCIAS (NÃO INCLUI FORNECIMENTO). AF_06/2016</t>
  </si>
  <si>
    <t>94871</t>
  </si>
  <si>
    <t>TUBO DE PEAD CORRUGADO DE DUPLA PAREDE PARA REDE COLETORA DE ESGOTO, DN 300 MM, JUNTA ELÁSTICA INTEGRADA, INSTALADO EM LOCAL COM NÍVEL BAIXO DE INTERFERÊNCIAS - FORNECIMENTO E ASSENTAMENTO. AF_06/2016</t>
  </si>
  <si>
    <t>142,77</t>
  </si>
  <si>
    <t>94872</t>
  </si>
  <si>
    <t>ASSENTAMENTO DE TUBO DE PEAD CORRUGADO DE DUPLA PAREDE PARA REDE COLETORA DE ESGOTO, DN 300 MM, JUNTA ELÁSTICA INTEGRADA, INSTALADO EM LOCAL COM NÍVEL BAIXO DE INTERFERÊNCIAS (NÃO INCLUI FORNECIMENTO). AF_06/2016</t>
  </si>
  <si>
    <t>94875</t>
  </si>
  <si>
    <t>TUBO DE PEAD CORRUGADO DE DUPLA PAREDE PARA REDE COLETORA DE ESGOTO, DN 750 MM, JUNTA ELÁSTICA INTEGRADA, INSTALADO EM LOCAL COM NÍVEL BAIXO DE INTERFERÊNCIAS - FORNECIMENTO E ASSENTAMENTO. AF_06/2016</t>
  </si>
  <si>
    <t>836,48</t>
  </si>
  <si>
    <t>94876</t>
  </si>
  <si>
    <t>ASSENTAMENTO DE TUBO DE PEAD CORRUGADO DE DUPLA PAREDE PARA REDE COLETORA DE ESGOTO, DN 750 MM, JUNTA ELÁSTICA INTEGRADA, INSTALADO EM LOCAL COM NÍVEL BAIXO DE INTERFERÊNCIAS (NÃO INCLUI FORNECIMENTO). AF_06/2016</t>
  </si>
  <si>
    <t>94878</t>
  </si>
  <si>
    <t>ASSENTAMENTO DE TUBO DE PEAD CORRUGADO DE DUPLA PAREDE PARA REDE COLETORA DE ESGOTO, DN 900 MM, JUNTA ELÁSTICA INTEGRADA, INSTALADO EM LOCAL COM NÍVEL BAIXO DE INTERFERÊNCIAS (NÃO INCLUI FORNECIMENTO). AF_06/2016</t>
  </si>
  <si>
    <t>18,36</t>
  </si>
  <si>
    <t>94879</t>
  </si>
  <si>
    <t>TUBO DE PEAD CORRUGADO DE DUPLA PAREDE PARA REDE COLETORA DE ESGOTO, DN 1000 MM, JUNTA ELÁSTICA INTEGRADA, INSTALADO EM LOCAL COM NÍVEL BAIXO DE INTERFERÊNCIAS - FORNECIMENTO E ASSENTAMENTO. AF_06/2016</t>
  </si>
  <si>
    <t>1.115,17</t>
  </si>
  <si>
    <t>94880</t>
  </si>
  <si>
    <t>ASSENTAMENTO DE TUBO DE PEAD CORRUGADO DE DUPLA PAREDE PARA REDE COLETORA DE ESGOTO, DN 1000 MM, JUNTA ELÁSTICA INTEGRADA, INSTALADO EM LOCAL COM NÍVEL BAIXO DE INTERFERÊNCIAS (NÃO INCLUI FORNECIMENTO). AF_06/2016</t>
  </si>
  <si>
    <t>94881</t>
  </si>
  <si>
    <t>TUBO DE PEAD CORRUGADO DE DUPLA PAREDE PARA REDE COLETORA DE ESGOTO, DN 1200 MM, JUNTA ELÁSTICA INTEGRADA, INSTALADO EM LOCAL COM NÍVEL BAIXO DE INTERFERÊNCIAS - FORNECIMENTO E ASSENTAMENTO. AF_06/2016</t>
  </si>
  <si>
    <t>1.738,81</t>
  </si>
  <si>
    <t>94882</t>
  </si>
  <si>
    <t>ASSENTAMENTO DE TUBO DE PEAD CORRUGADO DE DUPLA PAREDE PARA REDE COLETORA DE ESGOTO, DN 1200 MM, JUNTA ELÁSTICA INTEGRADA, INSTALADO EM LOCAL COM NÍVEL BAIXO DE INTERFERÊNCIAS (NÃO INCLUI FORNECIMENTO). AF_06/2016</t>
  </si>
  <si>
    <t>94884</t>
  </si>
  <si>
    <t>ASSENTAMENTO DE TUBO DE PEAD CORRUGADO DE DUPLA PAREDE PARA REDE COLETORA DE ESGOTO, DN 1500 MM, JUNTA ELÁSTICA INTEGRADA, INSTALADO EM LOCAL COM NÍVEL BAIXO DE INTERFERÊNCIAS (NÃO INCLUI FORNECIMENTO). AF_06/2016</t>
  </si>
  <si>
    <t>94885</t>
  </si>
  <si>
    <t>TUBO DE PEAD CORRUGADO DE DUPLA PAREDE PARA REDE COLETORA DE ESGOTO, DN 250 MM, JUNTA ELÁSTICA INTEGRADA, INSTALADO EM LOCAL COM NÍVEL ALTO DE INTERFERÊNCIAS - FORNECIMENTO E ASSENTAMENTO. AF_06/2016</t>
  </si>
  <si>
    <t>120,67</t>
  </si>
  <si>
    <t>94886</t>
  </si>
  <si>
    <t>ASSENTAMENTO DE TUBO DE PEAD CORRUGADO DE DUPLA PAREDE PARA REDE COLETORA DE ESGOTO, DN 250 MM, JUNTA ELÁSTICA INTEGRADA, INSTALADO EM LOCAL COM NÍVEL ALTO DE INTERFERÊNCIAS (NÃO INCLUI FORNECIMENTO). AF_06/2016</t>
  </si>
  <si>
    <t>94887</t>
  </si>
  <si>
    <t>TUBO DE PEAD CORRUGADO DE DUPLA PAREDE PARA REDE COLETORA DE ESGOTO, DN 300 MM, JUNTA ELÁSTICA INTEGRADA, INSTALADO EM LOCAL COM NÍVEL ALTO DE INTERFERÊNCIAS - FORNECIMENTO E ASSENTAMENTO. AF_06/2016</t>
  </si>
  <si>
    <t>143,08</t>
  </si>
  <si>
    <t>94888</t>
  </si>
  <si>
    <t>ASSENTAMENTO DE TUBO DE PEAD CORRUGADO DE DUPLA PAREDE PARA REDE COLETORA DE ESGOTO, DN 300 MM, JUNTA ELÁSTICA INTEGRADA, INSTALADO EM LOCAL COM NÍVEL ALTO DE INTERFERÊNCIAS (NÃO INCLUI FORNECIMENTO). AF_06/2016</t>
  </si>
  <si>
    <t>94891</t>
  </si>
  <si>
    <t>TUBO DE PEAD CORRUGADO DE DUPLA PAREDE PARA REDE COLETORA DE ESGOTO, DN 750 MM, JUNTA ELÁSTICA INTEGRADA, INSTALADO EM LOCAL COM NÍVEL ALTO DE INTERFERÊNCIAS - FORNECIMENTO E ASSENTAMENTO. AF_06/2016</t>
  </si>
  <si>
    <t>839,00</t>
  </si>
  <si>
    <t>94892</t>
  </si>
  <si>
    <t>ASSENTAMENTO DE TUBO DE PEAD CORRUGADO DE DUPLA PAREDE PARA REDE COLETORA DE ESGOTO, DN 750 MM, JUNTA ELÁSTICA INTEGRADA, INSTALADO EM LOCAL COM NÍVEL ALTO DE INTERFERÊNCIAS (NÃO INCLUI FORNECIMENTO). AF_06/2016</t>
  </si>
  <si>
    <t>94894</t>
  </si>
  <si>
    <t>ASSENTAMENTO DE TUBO DE PEAD CORRUGADO DE DUPLA PAREDE PARA REDE COLETORA DE ESGOTO, DN 900 MM, JUNTA ELÁSTICA INTEGRADA, INSTALADO EM LOCAL COM NÍVEL ALTO DE INTERFERÊNCIAS (NÃO INCLUI FORNECIMENTO). AF_06/2016</t>
  </si>
  <si>
    <t>21,10</t>
  </si>
  <si>
    <t>94895</t>
  </si>
  <si>
    <t>TUBO DE PEAD CORRUGADO DE DUPLA PAREDE PARA REDE COLETORA DE ESGOTO, DN 1000 MM, JUNTA ELÁSTICA INTEGRADA, INSTALADO EM LOCAL COM NÍVEL ALTO DE INTERFERÊNCIAS - FORNECIMENTO E ASSENTAMENTO. AF_06/2016</t>
  </si>
  <si>
    <t>1.118,18</t>
  </si>
  <si>
    <t>94896</t>
  </si>
  <si>
    <t>ASSENTAMENTO DE TUBO DE PEAD CORRUGADO DE DUPLA PAREDE PARA REDE COLETORA DE ESGOTO, DN 1000 MM, JUNTA ELÁSTICA INTEGRADA, INSTALADO EM LOCAL COM NÍVEL ALTO DE INTERFERÊNCIAS (NÃO INCLUI FORNECIMENTO). AF_06/2016</t>
  </si>
  <si>
    <t>25,50</t>
  </si>
  <si>
    <t>94897</t>
  </si>
  <si>
    <t>TUBO DE PEAD CORRUGADO DE DUPLA PAREDE PARA REDE COLETORA DE ESGOTO, DN 1200 MM, JUNTA ELÁSTICA INTEGRADA, INSTALADO EM LOCAL COM NÍVEL ALTO DE INTERFERÊNCIAS - FORNECIMENTO E ASSENTAMENTO. AF_06/2016</t>
  </si>
  <si>
    <t>1.742,03</t>
  </si>
  <si>
    <t>94898</t>
  </si>
  <si>
    <t>ASSENTAMENTO DE TUBO DE PEAD CORRUGADO DE DUPLA PAREDE PARA REDE COLETORA DE ESGOTO, DN 1200 MM, JUNTA ELÁSTICA INTEGRADA, INSTALADO EM LOCAL COM NÍVEL ALTO DE INTERFERÊNCIAS (NÃO INCLUI FORNECIMENTO). AF_06/2016</t>
  </si>
  <si>
    <t>29,89</t>
  </si>
  <si>
    <t>94900</t>
  </si>
  <si>
    <t>ASSENTAMENTO DE TUBO DE PEAD CORRUGADO DE DUPLA PAREDE PARA REDE COLETORA DE ESGOTO, DN 1500 MM, JUNTA ELÁSTICA INTEGRADA, INSTALADO EM LOCAL COM NÍVEL ALTO DE INTERFERÊNCIAS (NÃO INCLUI FORNECIMENTO). AF_06/2016</t>
  </si>
  <si>
    <t>38,70</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</si>
  <si>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</si>
  <si>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</si>
  <si>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</si>
  <si>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</si>
  <si>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</si>
  <si>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</si>
  <si>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</si>
  <si>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</si>
  <si>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</si>
  <si>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</si>
  <si>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</si>
  <si>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</si>
  <si>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92833</t>
  </si>
  <si>
    <t>TUBO DE CONCRETO PARA REDES COLETORAS DE ESGOTO SANITÁRIO, DIÂMETRO DE 300 MM, JUNTA ELÁSTICA, INSTALADO EM LOCAL COM BAIXO NÍVEL DE INTERFERÊNCIAS - FORNECIMENTO E ASSENTAMENTO. AF_12/2015</t>
  </si>
  <si>
    <t>141,12</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</si>
  <si>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</si>
  <si>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</si>
  <si>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</si>
  <si>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</si>
  <si>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184,90</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</si>
  <si>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</si>
  <si>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</si>
  <si>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</si>
  <si>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</si>
  <si>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233,17</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</si>
  <si>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</si>
  <si>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</si>
  <si>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</si>
  <si>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</si>
  <si>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305,41</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</si>
  <si>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</si>
  <si>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</si>
  <si>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</si>
  <si>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</si>
  <si>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345,00</t>
  </si>
  <si>
    <t>92842</t>
  </si>
  <si>
    <t>ASSENTAMENTO DE TUBO DE CONCRETO PARA REDES COLETORAS DE ESGOTO SANITÁRIO, DIÂMETRO DE 700 MM, JUNTA ELÁSTICA, INSTALADO EM LOCAL COM BAIXO NÍVEL DE INTERFERÊNCIAS (NÃO INCLUI FORNECIMENTO). AF_12/2015</t>
  </si>
  <si>
    <t>11,91</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</si>
  <si>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</si>
  <si>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</si>
  <si>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</si>
  <si>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</si>
  <si>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</si>
  <si>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</si>
  <si>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599,07</t>
  </si>
  <si>
    <t>92848</t>
  </si>
  <si>
    <t>ASSENTAMENTO DE TUBO DE CONCRETO PARA REDES COLETORAS DE ESGOTO SANITÁRIO, DIÂMETRO DE 1000 MM, JUNTA ELÁSTICA, INSTALADO EM LOCAL COM BAIXO NÍVEL DE INTERFERÊNCIAS (NÃO INCLUI FORNECIMENTO). AF_12/2015</t>
  </si>
  <si>
    <t>16,64</t>
  </si>
  <si>
    <t>92849</t>
  </si>
  <si>
    <t>TUBO DE CONCRETO PARA REDES COLETORAS DE ESGOTO SANITÁRIO, DIÂMETRO DE 300 MM, JUNTA ELÁSTICA, INSTALADO EM LOCAL COM ALTO NÍVEL DE INTERFERÊNCIAS - FORNECIMENTO E ASSENTAMENTO. AF_12/2015</t>
  </si>
  <si>
    <t>146,14</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</si>
  <si>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</si>
  <si>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</si>
  <si>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</si>
  <si>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</si>
  <si>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191,19</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</si>
  <si>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</si>
  <si>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</si>
  <si>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</si>
  <si>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</si>
  <si>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240,96</t>
  </si>
  <si>
    <t>92854</t>
  </si>
  <si>
    <t>ASSENTAMENTO DE TUBO DE CONCRETO PARA REDES COLETORAS DE ESGOTO SANITÁRIO, DIÂMETRO DE 500 MM, JUNTA ELÁSTICA, INSTALADO EM LOCAL COM ALTO NÍVEL DE INTERFERÊNCIAS (NÃO INCLUI FORNECIMENTO). AF_12/2015</t>
  </si>
  <si>
    <t>16,71</t>
  </si>
  <si>
    <t>92855</t>
  </si>
  <si>
    <t>TUBO DE CONCRETO PARA REDES COLETORAS DE ESGOTO SANITÁRIO, DIÂMETRO DE 600 MM, JUNTA ELÁSTICA, INSTALADO EM LOCAL COM ALTO NÍVEL DE INTERFERÊNCIAS - FORNECIMENTO E ASSENTAMENTO. AF_12/2015</t>
  </si>
  <si>
    <t>314,53</t>
  </si>
  <si>
    <t>92856</t>
  </si>
  <si>
    <t>ASSENTAMENTO DE TUBO DE CONCRETO PARA REDES COLETORAS DE ESGOTO SANITÁRIO, DIÂMETRO DE 600 MM, JUNTA ELÁSTICA, INSTALADO EM LOCAL COM ALTO NÍVEL DE INTERFERÊNCIAS (NÃO INCLUI FORNECIMENTO). AF_12/2015</t>
  </si>
  <si>
    <t>19,69</t>
  </si>
  <si>
    <t>92857</t>
  </si>
  <si>
    <t>TUBO DE CONCRETO PARA REDES COLETORAS DE ESGOTO SANITÁRIO, DIÂMETRO DE 700 MM, JUNTA ELÁSTICA, INSTALADO EM LOCAL COM ALTO NÍVEL DE INTERFERÊNCIAS - FORNECIMENTO E ASSENTAMENTO. AF_12/2015</t>
  </si>
  <si>
    <t>355,45</t>
  </si>
  <si>
    <t>92858</t>
  </si>
  <si>
    <t>ASSENTAMENTO DE TUBO DE CONCRETO PARA REDES COLETORAS DE ESGOTO SANITÁRIO, DIÂMETRO DE 700 MM, JUNTA ELÁSTICA, INSTALADO EM LOCAL COM ALTO NÍVEL DE INTERFERÊNCIAS (NÃO INCLUI FORNECIMENTO). AF_12/2015</t>
  </si>
  <si>
    <t>22,52</t>
  </si>
  <si>
    <t>92860</t>
  </si>
  <si>
    <t>ASSENTAMENTO DE TUBO DE CONCRETO PARA REDES COLETORAS DE ESGOTO SANITÁRIO, DIÂMETRO DE 800 MM, JUNTA ELÁSTICA, INSTALADO EM LOCAL COM ALTO NÍVEL DE INTERFERÊNCIAS (NÃO INCLUI FORNECIMENTO). AF_12/2015</t>
  </si>
  <si>
    <t>25,57</t>
  </si>
  <si>
    <t>92862</t>
  </si>
  <si>
    <t>ASSENTAMENTO DE TUBO DE CONCRETO PARA REDES COLETORAS DE ESGOTO SANITÁRIO, DIÂMETRO DE 900 MM, JUNTA ELÁSTICA, INSTALADO EM LOCAL COM ALTO NÍVEL DE INTERFERÊNCIAS (NÃO INCLUI FORNECIMENTO). AF_12/2015</t>
  </si>
  <si>
    <t>28,54</t>
  </si>
  <si>
    <t>92863</t>
  </si>
  <si>
    <t>TUBO DE CONCRETO PARA REDES COLETORAS DE ESGOTO SANITÁRIO, DIÂMETRO DE 1000 MM, JUNTA ELÁSTICA, INSTALADO EM LOCAL COM ALTO NÍVEL DE INTERFERÊNCIAS - FORNECIMENTO E ASSENTAMENTO. AF_12/2015</t>
  </si>
  <si>
    <t>613,73</t>
  </si>
  <si>
    <t>92864</t>
  </si>
  <si>
    <t>ASSENTAMENTO DE TUBO DE CONCRETO PARA REDES COLETORAS DE ESGOTO SANITÁRIO, DIÂMETRO DE 1000 MM, JUNTA ELÁSTICA, INSTALADO EM LOCAL COM ALTO NÍVEL DE INTERFERÊNCIAS (NÃO INCLUI FORNECIMENTO). AF_12/2015</t>
  </si>
  <si>
    <t>31,53</t>
  </si>
  <si>
    <t>92210</t>
  </si>
  <si>
    <t>TUBO DE CONCRETO PARA REDES COLETORAS DE ÁGUAS PLUVIAIS, DIÂMETRO DE 400 MM, JUNTA RÍGIDA, INSTALADO EM LOCAL COM BAIXO NÍVEL DE INTERFERÊNCIAS - FORNECIMENTO E ASSENTAMENTO. AF_12/2015</t>
  </si>
  <si>
    <t>105,42</t>
  </si>
  <si>
    <t>92211</t>
  </si>
  <si>
    <t>TUBO DE CONCRETO PARA REDES COLETORAS DE ÁGUAS PLUVIAIS, DIÂMETRO DE 500 MM, JUNTA RÍGIDA, INSTALADO EM LOCAL COM BAIXO NÍVEL DE INTERFERÊNCIAS - FORNECIMENTO E ASSENTAMENTO. AF_12/2015</t>
  </si>
  <si>
    <t>135,80</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</si>
  <si>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</si>
  <si>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</si>
  <si>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</si>
  <si>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</si>
  <si>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232,93</t>
  </si>
  <si>
    <t>92214</t>
  </si>
  <si>
    <t>TUBO DE CONCRETO PARA REDES COLETORAS DE ÁGUAS PLUVIAIS, DIÂMETRO DE 800 MM, JUNTA RÍGIDA, INSTALADO EM LOCAL COM BAIXO NÍVEL DE INTERFERÊNCIAS - FORNECIMENTO E ASSENTAMENTO. AF_12/2015</t>
  </si>
  <si>
    <t>265,75</t>
  </si>
  <si>
    <t>92215</t>
  </si>
  <si>
    <t>TUBO DE CONCRETO PARA REDES COLETORAS DE ÁGUAS PLUVIAIS, DIÂMETRO DE 900 MM, JUNTA RÍGIDA, INSTALADO EM LOCAL COM BAIXO NÍVEL DE INTERFERÊNCIAS - FORNECIMENTO E ASSENTAMENTO. AF_12/2015</t>
  </si>
  <si>
    <t>322,40</t>
  </si>
  <si>
    <t>92216</t>
  </si>
  <si>
    <t>TUBO DE CONCRETO PARA REDES COLETORAS DE ÁGUAS PLUVIAIS, DIÂMETRO DE 1000 MM, JUNTA RÍGIDA, INSTALADO EM LOCAL COM BAIXO NÍVEL DE INTERFERÊNCIAS - FORNECIMENTO E ASSENTAMENTO. AF_12/2015</t>
  </si>
  <si>
    <t>361,24</t>
  </si>
  <si>
    <t>92219</t>
  </si>
  <si>
    <t>TUBO DE CONCRETO PARA REDES COLETORAS DE ÁGUAS PLUVIAIS, DIÂMETRO DE 400 MM, JUNTA RÍGIDA, INSTALADO EM LOCAL COM ALTO NÍVEL DE INTERFERÊNCIAS - FORNECIMENTO E ASSENTAMENTO. AF_12/2015</t>
  </si>
  <si>
    <t>111,81</t>
  </si>
  <si>
    <t>92220</t>
  </si>
  <si>
    <t>TUBO DE CONCRETO PARA REDES COLETORAS DE ÁGUAS PLUVIAIS, DIÂMETRO DE 500 MM, JUNTA RÍGIDA, INSTALADO EM LOCAL COM ALTO NÍVEL DE INTERFERÊNCIAS - FORNECIMENTO E ASSENTAMENTO. AF_12/2015</t>
  </si>
  <si>
    <t>143,69</t>
  </si>
  <si>
    <t>92221</t>
  </si>
  <si>
    <t>TUBO DE CONCRETO PARA REDES COLETORAS DE ÁGUAS PLUVIAIS, DIÂMETRO DE 600 MM, JUNTA RÍGIDA, INSTALADO EM LOCAL COM ALTO NÍVEL DE INTERFERÊNCIAS - FORNECIMENTO E ASSENTAMENTO. AF_12/2015</t>
  </si>
  <si>
    <t>183,62</t>
  </si>
  <si>
    <t>92222</t>
  </si>
  <si>
    <t>TUBO DE CONCRETO PARA REDES COLETORAS DE ÁGUAS PLUVIAIS, DIÂMETRO DE 700 MM, JUNTA RÍGIDA, INSTALADO EM LOCAL COM ALTO NÍVEL DE INTERFERÊNCIAS - FORNECIMENTO E ASSENTAMENTO. AF_12/2015</t>
  </si>
  <si>
    <t>243,69</t>
  </si>
  <si>
    <t>92223</t>
  </si>
  <si>
    <t>TUBO DE CONCRETO PARA REDES COLETORAS DE ÁGUAS PLUVIAIS, DIÂMETRO DE 800 MM, JUNTA RÍGIDA, INSTALADO EM LOCAL COM ALTO NÍVEL DE INTERFERÊNCIAS - FORNECIMENTO E ASSENTAMENTO. AF_12/2015</t>
  </si>
  <si>
    <t>277,80</t>
  </si>
  <si>
    <t>92224</t>
  </si>
  <si>
    <t>TUBO DE CONCRETO PARA REDES COLETORAS DE ÁGUAS PLUVIAIS, DIÂMETRO DE 900 MM, JUNTA RÍGIDA, INSTALADO EM LOCAL COM ALTO NÍVEL DE INTERFERÊNCIAS - FORNECIMENTO E ASSENTAMENTO. AF_12/2015</t>
  </si>
  <si>
    <t>335,77</t>
  </si>
  <si>
    <t>92226</t>
  </si>
  <si>
    <t>TUBO DE CONCRETO PARA REDES COLETORAS DE ÁGUAS PLUVIAIS, DIÂMETRO DE 1000 MM, JUNTA RÍGIDA, INSTALADO EM LOCAL COM ALTO NÍVEL DE INTERFERÊNCIAS - FORNECIMENTO E ASSENTAMENTO. AF_12/2015</t>
  </si>
  <si>
    <t>376,20</t>
  </si>
  <si>
    <t>92808</t>
  </si>
  <si>
    <t>ASSENTAMENTO DE TUBO DE CONCRETO PARA REDES COLETORAS DE ÁGUAS PLUVIAIS, DIÂMETRO DE 300 MM, JUNTA RÍGIDA, INSTALADO EM LOCAL COM BAIXO NÍVEL DE INTERFERÊNCIAS (NÃO INCLUI FORNECIMENTO). AF_12/2015</t>
  </si>
  <si>
    <t>25,91</t>
  </si>
  <si>
    <t>92809</t>
  </si>
  <si>
    <t>ASSENTAMENTO DE TUBO DE CONCRETO PARA REDES COLETORAS DE ÁGUAS PLUVIAIS, DIÂMETRO DE 400 MM, JUNTA RÍGIDA, INSTALADO EM LOCAL COM BAIXO NÍVEL DE INTERFERÊNCIAS (NÃO INCLUI FORNECIMENTO). AF_12/2015</t>
  </si>
  <si>
    <t>33,25</t>
  </si>
  <si>
    <t>92810</t>
  </si>
  <si>
    <t>ASSENTAMENTO DE TUBO DE CONCRETO PARA REDES COLETORAS DE ÁGUAS PLUVIAIS, DIÂMETRO DE 500 MM, JUNTA RÍGIDA, INSTALADO EM LOCAL COM BAIXO NÍVEL DE INTERFERÊNCIAS (NÃO INCLUI FORNECIMENTO). AF_12/2015</t>
  </si>
  <si>
    <t>40,51</t>
  </si>
  <si>
    <t>92811</t>
  </si>
  <si>
    <t>ASSENTAMENTO DE TUBO DE CONCRETO PARA REDES COLETORAS DE ÁGUAS PLUVIAIS, DIÂMETRO DE 600 MM, JUNTA RÍGIDA, INSTALADO EM LOCAL COM BAIXO NÍVEL DE INTERFERÊNCIAS (NÃO INCLUI FORNECIMENTO). AF_12/2015</t>
  </si>
  <si>
    <t>48,28</t>
  </si>
  <si>
    <t>92812</t>
  </si>
  <si>
    <t>ASSENTAMENTO DE TUBO DE CONCRETO PARA REDES COLETORAS DE ÁGUAS PLUVIAIS, DIÂMETRO DE 700 MM, JUNTA RÍGIDA, INSTALADO EM LOCAL COM BAIXO NÍVEL DE INTERFERÊNCIAS (NÃO INCLUI FORNECIMENTO). AF_12/2015</t>
  </si>
  <si>
    <t>55,98</t>
  </si>
  <si>
    <t>92813</t>
  </si>
  <si>
    <t>ASSENTAMENTO DE TUBO DE CONCRETO PARA REDES COLETORAS DE ÁGUAS PLUVIAIS, DIÂMETRO DE 800 MM, JUNTA RÍGIDA, INSTALADO EM LOCAL COM BAIXO NÍVEL DE INTERFERÊNCIAS (NÃO INCLUI FORNECIMENTO). AF_12/2015</t>
  </si>
  <si>
    <t>65,09</t>
  </si>
  <si>
    <t>92814</t>
  </si>
  <si>
    <t>ASSENTAMENTO DE TUBO DE CONCRETO PARA REDES COLETORAS DE ÁGUAS PLUVIAIS, DIÂMETRO DE 900 MM, JUNTA RÍGIDA, INSTALADO EM LOCAL COM BAIXO NÍVEL DE INTERFERÊNCIAS (NÃO INCLUI FORNECIMENTO). AF_12/2015</t>
  </si>
  <si>
    <t>74,66</t>
  </si>
  <si>
    <t>92815</t>
  </si>
  <si>
    <t>ASSENTAMENTO DE TUBO DE CONCRETO PARA REDES COLETORAS DE ÁGUAS PLUVIAIS, DIÂMETRO DE 1000 MM, JUNTA RÍGIDA, INSTALADO EM LOCAL COM BAIXO NÍVEL DE INTERFERÊNCIAS (NÃO INCLUI FORNECIMENTO). AF_12/2015</t>
  </si>
  <si>
    <t>85,80</t>
  </si>
  <si>
    <t>92816</t>
  </si>
  <si>
    <t>TUBO DE CONCRETO PARA REDES COLETORAS DE ÁGUAS PLUVIAIS, DIÂMETRO DE 1200 MM, JUNTA RÍGIDA, INSTALADO EM LOCAL COM BAIXO NÍVEL DE INTERFERÊNCIAS - FORNECIMENTO E ASSENTAMENTO. AF_12/2015</t>
  </si>
  <si>
    <t>497,70</t>
  </si>
  <si>
    <t>92817</t>
  </si>
  <si>
    <t>ASSENTAMENTO DE TUBO DE CONCRETO PARA REDES COLETORAS DE ÁGUAS PLUVIAIS, DIÂMETRO DE 1200 MM, JUNTA RÍGIDA, INSTALADO EM LOCAL COM BAIXO NÍVEL DE INTERFERÊNCIAS (NÃO INCLUI FORNECIMENTO). AF_12/2015</t>
  </si>
  <si>
    <t>107,35</t>
  </si>
  <si>
    <t>92818</t>
  </si>
  <si>
    <t>TUBO DE CONCRETO PARA REDES COLETORAS DE ÁGUAS PLUVIAIS, DIÂMETRO DE 1500 MM, JUNTA RÍGIDA, INSTALADO EM LOCAL COM BAIXO NÍVEL DE INTERFERÊNCIAS - FORNECIMENTO E ASSENTAMENTO. AF_12/2015</t>
  </si>
  <si>
    <t>725,14</t>
  </si>
  <si>
    <t>92819</t>
  </si>
  <si>
    <t>ASSENTAMENTO DE TUBO DE CONCRETO PARA REDES COLETORAS DE ÁGUAS PLUVIAIS, DIÂMETRO DE 1500 MM, JUNTA RÍGIDA, INSTALADO EM LOCAL COM BAIXO NÍVEL DE INTERFERÊNCIAS (NÃO INCLUI FORNECIMENTO). AF_12/2015</t>
  </si>
  <si>
    <t>144,52</t>
  </si>
  <si>
    <t>92820</t>
  </si>
  <si>
    <t>ASSENTAMENTO DE TUBO DE CONCRETO PARA REDES COLETORAS DE ÁGUAS PLUVIAIS, DIÂMETRO DE 300 MM, JUNTA RÍGIDA, INSTALADO EM LOCAL COM ALTO NÍVEL DE INTERFERÊNCIAS (NÃO INCLUI FORNECIMENTO). AF_12/2015</t>
  </si>
  <si>
    <t>30,90</t>
  </si>
  <si>
    <t>92821</t>
  </si>
  <si>
    <t>ASSENTAMENTO DE TUBO DE CONCRETO PARA REDES COLETORAS DE ÁGUAS PLUVIAIS, DIÂMETRO DE 400 MM, JUNTA RÍGIDA, INSTALADO EM LOCAL COM ALTO NÍVEL DE INTERFERÊNCIAS (NÃO INCLUI FORNECIMENTO). AF_12/2015</t>
  </si>
  <si>
    <t>39,64</t>
  </si>
  <si>
    <t>92822</t>
  </si>
  <si>
    <t>ASSENTAMENTO DE TUBO DE CONCRETO PARA REDES COLETORAS DE ÁGUAS PLUVIAIS, DIÂMETRO DE 500 MM, JUNTA RÍGIDA, INSTALADO EM LOCAL COM ALTO NÍVEL DE INTERFERÊNCIAS (NÃO INCLUI FORNECIMENTO). AF_12/2015</t>
  </si>
  <si>
    <t>48,40</t>
  </si>
  <si>
    <t>92824</t>
  </si>
  <si>
    <t>ASSENTAMENTO DE TUBO DE CONCRETO PARA REDES COLETORAS DE ÁGUAS PLUVIAIS, DIÂMETRO DE 600 MM, JUNTA RÍGIDA, INSTALADO EM LOCAL COM ALTO NÍVEL DE INTERFERÊNCIAS (NÃO INCLUI FORNECIMENTO). AF_12/2015</t>
  </si>
  <si>
    <t>57,55</t>
  </si>
  <si>
    <t>92825</t>
  </si>
  <si>
    <t>ASSENTAMENTO DE TUBO DE CONCRETO PARA REDES COLETORAS DE ÁGUAS PLUVIAIS, DIÂMETRO DE 700 MM, JUNTA RÍGIDA, INSTALADO EM LOCAL COM ALTO NÍVEL DE INTERFERÊNCIAS (NÃO INCLUI FORNECIMENTO). AF_12/2015</t>
  </si>
  <si>
    <t>66,74</t>
  </si>
  <si>
    <t>92826</t>
  </si>
  <si>
    <t>ASSENTAMENTO DE TUBO DE CONCRETO PARA REDES COLETORAS DE ÁGUAS PLUVIAIS, DIÂMETRO DE 800 MM, JUNTA RÍGIDA, INSTALADO EM LOCAL COM ALTO NÍVEL DE INTERFERÊNCIAS (NÃO INCLUI FORNECIMENTO). AF_12/2015</t>
  </si>
  <si>
    <t>77,14</t>
  </si>
  <si>
    <t>92827</t>
  </si>
  <si>
    <t>ASSENTAMENTO DE TUBO DE CONCRETO PARA REDES COLETORAS DE ÁGUAS PLUVIAIS, DIÂMETRO DE 900 MM, JUNTA RÍGIDA, INSTALADO EM LOCAL COM ALTO NÍVEL DE INTERFERÊNCIAS (NÃO INCLUI FORNECIMENTO). AF_12/2015</t>
  </si>
  <si>
    <t>88,03</t>
  </si>
  <si>
    <t>92828</t>
  </si>
  <si>
    <t>ASSENTAMENTO DE TUBO DE CONCRETO PARA REDES COLETORAS DE ÁGUAS PLUVIAIS, DIÂMETRO DE 1000 MM, JUNTA RÍGIDA, INSTALADO EM LOCAL COM ALTO NÍVEL DE INTERFERÊNCIAS (NÃO INCLUI FORNECIMENTO). AF_12/2015</t>
  </si>
  <si>
    <t>100,76</t>
  </si>
  <si>
    <t>92829</t>
  </si>
  <si>
    <t>TUBO DE CONCRETO PARA REDES COLETORAS DE ÁGUAS PLUVIAIS, DIÂMETRO DE 1200 MM, JUNTA RÍGIDA, INSTALADO EM LOCAL COM ALTO NÍVEL DE INTERFERÊNCIAS - FORNECIMENTO E ASSENTAMENTO. AF_12/2015</t>
  </si>
  <si>
    <t>515,33</t>
  </si>
  <si>
    <t>92830</t>
  </si>
  <si>
    <t>ASSENTAMENTO DE TUBO DE CONCRETO PARA REDES COLETORAS DE ÁGUAS PLUVIAIS, DIÂMETRO DE 1200 MM, JUNTA RÍGIDA, INSTALADO EM LOCAL COM ALTO NÍVEL DE INTERFERÊNCIAS (NÃO INCLUI FORNECIMENTO). AF_12/2015</t>
  </si>
  <si>
    <t>124,98</t>
  </si>
  <si>
    <t>92831</t>
  </si>
  <si>
    <t>TUBO DE CONCRETO PARA REDES COLETORAS DE ÁGUAS PLUVIAIS, DIÂMETRO DE 1500 MM, JUNTA RÍGIDA, INSTALADO EM LOCAL COM ALTO NÍVEL DE INTERFERÊNCIAS - FORNECIMENTO E ASSENTAMENTO. AF_12/2015</t>
  </si>
  <si>
    <t>746,78</t>
  </si>
  <si>
    <t>92832</t>
  </si>
  <si>
    <t>ASSENTAMENTO DE TUBO DE CONCRETO PARA REDES COLETORAS DE ÁGUAS PLUVIAIS, DIÂMETRO DE 1500 MM, JUNTA RÍGIDA, INSTALADO EM LOCAL COM ALTO NÍVEL DE INTERFERÊNCIAS (NÃO INCLUI FORNECIMENTO). AF_12/2015</t>
  </si>
  <si>
    <t>166,16</t>
  </si>
  <si>
    <t>95565</t>
  </si>
  <si>
    <t>TUBO DE CONCRETO PARA REDES COLETORAS DE ÁGUAS PLUVIAIS, DIÂMETRO DE 300MM, JUNTA RÍGIDA, INSTALADO EM LOCAL COM BAIXO NÍVEL DE INTERFERÊNCIAS - FORNECIMENTO E ASSENTAMENTO. AF_12/2015</t>
  </si>
  <si>
    <t>93,79</t>
  </si>
  <si>
    <t>95566</t>
  </si>
  <si>
    <t>TUBO DE CONCRETO PARA REDES COLETORAS DE ÁGUAS PLUVIAIS, DIÂMETRO DE 300MM, JUNTA RÍGIDA, INSTALADO EM LOCAL COM ALTO NÍVEL DE INTERFERÊNCIAS - FORNECIMENTO E ASSENTAMENTO. AF_12/2015</t>
  </si>
  <si>
    <t>98,71</t>
  </si>
  <si>
    <t>95567</t>
  </si>
  <si>
    <t>TUBO DE CONCRETO (SIMPLES) PARA REDES COLETORAS DE ÁGUAS PLUVIAIS, DIÂMETRO DE 300 MM, JUNTA RÍGIDA, INSTALADO EM LOCAL COM BAIXO NÍVEL DE INTERFERÊNCIAS - FORNECIMENTO E ASSENTAMENTO. AF_12/2015</t>
  </si>
  <si>
    <t>55,38</t>
  </si>
  <si>
    <t>95568</t>
  </si>
  <si>
    <t>TUBO DE CONCRETO (SIMPLES) PARA REDES COLETORAS DE ÁGUAS PLUVIAIS, DIÂMETRO DE 400 MM, JUNTA RÍGIDA, INSTALADO EM LOCAL COM BAIXO NÍVEL DE INTERFERÊNCIAS - FORNECIMENTO E ASSENTAMENTO. AF_12/2015</t>
  </si>
  <si>
    <t>72,22</t>
  </si>
  <si>
    <t>95569</t>
  </si>
  <si>
    <t>TUBO DE CONCRETO (SIMPLES) PARA REDES COLETORAS DE ÁGUAS PLUVIAIS, DIÂMETRO DE 500 MM, JUNTA RÍGIDA, INSTALADO EM LOCAL COM BAIXO NÍVEL DE INTERFERÊNCIAS - FORNECIMENTO E ASSENTAMENTO. AF_12/2015</t>
  </si>
  <si>
    <t>97,10</t>
  </si>
  <si>
    <t>95570</t>
  </si>
  <si>
    <t>TUBO DE CONCRETO (SIMPLES) PARA REDES COLETORAS DE ÁGUAS PLUVIAIS, DIÂMETRO DE 300 MM, JUNTA RÍGIDA, INSTALADO EM LOCAL COM ALTO NÍVEL DE INTERFERÊNCIAS - FORNECIMENTO E ASSENTAMENTO. AF_12/2015</t>
  </si>
  <si>
    <t>60,30</t>
  </si>
  <si>
    <t>95571</t>
  </si>
  <si>
    <t>TUBO DE CONCRETO (SIMPLES) PARA REDES COLETORAS DE ÁGUAS PLUVIAIS, DIÂMETRO DE 400 MM, JUNTA RÍGIDA, INSTALADO EM LOCAL COM ALTO NÍVEL DE INTERFERÊNCIAS - FORNECIMENTO E ASSENTAMENTO. AF_12/2015</t>
  </si>
  <si>
    <t>78,51</t>
  </si>
  <si>
    <t>95572</t>
  </si>
  <si>
    <t>TUBO DE CONCRETO (SIMPLES) PARA REDES COLETORAS DE ÁGUAS PLUVIAIS, DIÂMETRO DE 500 MM, JUNTA RÍGIDA, INSTALADO EM LOCAL COM ALTO NÍVEL DE INTERFERÊNCIAS - FORNECIMENTO E ASSENTAMENTO. AF_12/2015</t>
  </si>
  <si>
    <t>104,87</t>
  </si>
  <si>
    <t>73606</t>
  </si>
  <si>
    <t>ASSENTAMENTO DE TAMPAO DE FERRO FUNDIDO 900 MM</t>
  </si>
  <si>
    <t>121,53</t>
  </si>
  <si>
    <t>73607</t>
  </si>
  <si>
    <t>ASSENTAMENTO DE TAMPAO DE FERRO FUNDIDO 600 MM</t>
  </si>
  <si>
    <t>81,02</t>
  </si>
  <si>
    <t>83623</t>
  </si>
  <si>
    <t>GRELHA DE FERRO FUNDIDO PARA CANALETA LARG = 30CM, FORNECIMENTO E ASSENTAMENTO</t>
  </si>
  <si>
    <t>196,98</t>
  </si>
  <si>
    <t>83624</t>
  </si>
  <si>
    <t>GRELHA DE FERRO FUNDIDO PARA CANALETA LARG = 20CM, FORNECIMENTO E ASSENTAMENTO</t>
  </si>
  <si>
    <t>138,87</t>
  </si>
  <si>
    <t>83626</t>
  </si>
  <si>
    <t>GRELHA DE FERRO FUNDIDO PARA CANALETA LARG = 15CM, FORNECIMENTO E ASSENTAMENTO</t>
  </si>
  <si>
    <t>109,82</t>
  </si>
  <si>
    <t>83627</t>
  </si>
  <si>
    <t>TAMPAO FOFO ARTICULADO, CLASSE B125 CARGA MAX 12,5 T, REDONDO TAMPA 600 MM, REDE PLUVIAL/ESGOTO, P = CHAMINE CX AREIA / POCO VISITA ASSENTADO COM ARG CIM/AREIA 1:4, FORNECIMENTO E ASSENTAMENTO</t>
  </si>
  <si>
    <t>390,48</t>
  </si>
  <si>
    <t>83724</t>
  </si>
  <si>
    <t>ASSENTAMENTO DE PECAS, CONEXOES, APARELHOS E ACESSORIOS DE FERRO FUNDIDO DUCTIL, JUNTA ELASTICA, MECANICA OU FLANGEADA, COM DIAMETROS DE 50 A 300 MM.</t>
  </si>
  <si>
    <t>KG</t>
  </si>
  <si>
    <t>83725</t>
  </si>
  <si>
    <t>ASSENTAMENTO DE PECAS, CONEXOES, APARELHOS E ACESSORIOS DE FERRO FUNDIDO DUCTIL, JUNTA ELASTICA, MECANICA OU FLANGEADA, COM DIAMETROS DE 350 A 600 MM.</t>
  </si>
  <si>
    <t>83726</t>
  </si>
  <si>
    <t>ASSENTAMENTO DE PECAS, CONEXOES, APARELHOS E ACESSORIOS DE FERRO FUNDIDO DUCTIL, JUNTA ELASTICA, MECANICA OU FLANGEADA, COM DIAMETROS DE 700 A 1200 MM.</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</si>
  <si>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</si>
  <si>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</si>
  <si>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</si>
  <si>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</si>
  <si>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</si>
  <si>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</si>
  <si>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</si>
  <si>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</si>
  <si>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</si>
  <si>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</si>
  <si>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11,86</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</si>
  <si>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</si>
  <si>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</si>
  <si>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</si>
  <si>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</si>
  <si>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</si>
  <si>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</si>
  <si>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</si>
  <si>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</si>
  <si>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</si>
  <si>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</si>
  <si>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4,41</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</si>
  <si>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</si>
  <si>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</si>
  <si>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</si>
  <si>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</si>
  <si>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6,06</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</si>
  <si>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</si>
  <si>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</si>
  <si>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</si>
  <si>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</si>
  <si>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83520</t>
  </si>
  <si>
    <t>TE PVC PARA COLETOR ESGOTO, EB644, D=100MM, COM JUNTA ELASTICA.</t>
  </si>
  <si>
    <t>81,82</t>
  </si>
  <si>
    <t>83531</t>
  </si>
  <si>
    <t>CURVA PARA REDE COLETOR ESGOTO, EB 644, 90GR, DN=200MM, COM JUNTA ELASTICA</t>
  </si>
  <si>
    <t>351,35</t>
  </si>
  <si>
    <t>83535</t>
  </si>
  <si>
    <t>CURVA PVC PARA REDE COLETOR ESGOTO, EB-644, 45 GR, 200 MM, COM JUNTA ELASTICA.</t>
  </si>
  <si>
    <t>291,30</t>
  </si>
  <si>
    <t>92235</t>
  </si>
  <si>
    <t>FECHAMENTO DE CONSTRUÇÃO TEMPORÁRIA EM CHAPA DE MADEIRA COMPENSADA E=10MM, COM REAPROVEITAMENTO DE 2X.</t>
  </si>
  <si>
    <t>55,51</t>
  </si>
  <si>
    <t>93206</t>
  </si>
  <si>
    <t>EXECUÇÃO DE ESCRITÓRIO EM CANTEIRO DE OBRA EM ALVENARIA, NÃO INCLUSO MOBILIÁRIO E EQUIPAMENTOS. AF_02/2016</t>
  </si>
  <si>
    <t>798,24</t>
  </si>
  <si>
    <t>93207</t>
  </si>
  <si>
    <t>EXECUÇÃO DE ESCRITÓRIO EM CANTEIRO DE OBRA EM CHAPA DE MADEIRA COMPENSADA, NÃO INCLUSO MOBILIÁRIO E EQUIPAMENTOS. AF_02/2016</t>
  </si>
  <si>
    <t>675,37</t>
  </si>
  <si>
    <t>93208</t>
  </si>
  <si>
    <t>EXECUÇÃO DE ALMOXARIFADO EM CANTEIRO DE OBRA EM CHAPA DE MADEIRA COMPENSADA, INCLUSO PRATELEIRAS. AF_02/2016</t>
  </si>
  <si>
    <t>502,34</t>
  </si>
  <si>
    <t>93209</t>
  </si>
  <si>
    <t>EXECUÇÃO DE ALMOXARIFADO EM CANTEIRO DE OBRA EM ALVENARIA, INCLUSO PRATELEIRAS. AF_02/2016</t>
  </si>
  <si>
    <t>620,60</t>
  </si>
  <si>
    <t>93210</t>
  </si>
  <si>
    <t>EXECUÇÃO DE REFEITÓRIO EM CANTEIRO DE OBRA EM CHAPA DE MADEIRA COMPENSADA, NÃO INCLUSO MOBILIÁRIO E EQUIPAMENTOS. AF_02/2016</t>
  </si>
  <si>
    <t>348,55</t>
  </si>
  <si>
    <t>93211</t>
  </si>
  <si>
    <t>EXECUÇÃO DE REFEITÓRIO EM CANTEIRO DE OBRA EM ALVENARIA, NÃO INCLUSO MOBILIÁRIO E EQUIPAMENTOS. AF_02/2016</t>
  </si>
  <si>
    <t>374,00</t>
  </si>
  <si>
    <t>93212</t>
  </si>
  <si>
    <t>EXECUÇÃO DE SANITÁRIO E VESTIÁRIO EM CANTEIRO DE OBRA EM CHAPA DE MADEIRA COMPENSADA, NÃO INCLUSO MOBILIÁRIO. AF_02/2016</t>
  </si>
  <si>
    <t>606,75</t>
  </si>
  <si>
    <t>93213</t>
  </si>
  <si>
    <t>EXECUÇÃO DE SANITÁRIO E VESTIÁRIO EM CANTEIRO DE OBRA EM ALVENARIA, NÃO INCLUSO MOBILIÁRIO. AF_02/2016</t>
  </si>
  <si>
    <t>707,48</t>
  </si>
  <si>
    <t>93214</t>
  </si>
  <si>
    <t>EXECUÇÃO DE RESERVATÓRIO ELEVADO DE ÁGUA (1000 LITROS) EM CANTEIRO DE OBRA, APOIADO EM ESTRUTURA DE MADEIRA. AF_02/2016</t>
  </si>
  <si>
    <t>3.342,33</t>
  </si>
  <si>
    <t>93243</t>
  </si>
  <si>
    <t>EXECUÇÃO DE RESERVATÓRIO ELEVADO DE ÁGUA (2000 LITROS) EM CANTEIRO DE OBRA, APOIADO EM ESTRUTURA DE MADEIRA. AF_02/2016</t>
  </si>
  <si>
    <t>5.007,52</t>
  </si>
  <si>
    <t>93582</t>
  </si>
  <si>
    <t>EXECUÇÃO DE CENTRAL DE ARMADURA EM CANTEIRO DE OBRA, NÃO INCLUSO MOBILIÁRIO E EQUIPAMENTOS. AF_04/2016</t>
  </si>
  <si>
    <t>164,00</t>
  </si>
  <si>
    <t>93583</t>
  </si>
  <si>
    <t>EXECUÇÃO DE CENTRAL DE FÔRMAS, PRODUÇÃO DE ARGAMASSA OU CONCRETO EM CANTEIRO DE OBRA, NÃO INCLUSO MOBILIÁRIO E EQUIPAMENTOS. AF_04/2016</t>
  </si>
  <si>
    <t>277,48</t>
  </si>
  <si>
    <t>93584</t>
  </si>
  <si>
    <t>EXECUÇÃO DE DEPÓSITO EM CANTEIRO DE OBRA EM CHAPA DE MADEIRA COMPENSADA, NÃO INCLUSO MOBILIÁRIO. AF_04/2016</t>
  </si>
  <si>
    <t>513,30</t>
  </si>
  <si>
    <t>93585</t>
  </si>
  <si>
    <t>EXECUÇÃO DE GUARITA EM CANTEIRO DE OBRA EM CHAPA DE MADEIRA COMPENSADA, NÃO INCLUSO MOBILIÁRIO. AF_04/2016</t>
  </si>
  <si>
    <t>706,27</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</si>
  <si>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</si>
  <si>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</si>
  <si>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</si>
  <si>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</si>
  <si>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</si>
  <si>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</si>
  <si>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57,69</t>
  </si>
  <si>
    <t>98444</t>
  </si>
  <si>
    <t>PAREDE DE MADEIRA COMPENSADA PARA CONSTRUÇÃO TEMPORÁRIA EM CHAPA SIMPLES, INTERNA, COM ÁREA LÍQUIDA MENOR QUE 6 M², SEM VÃO. AF_05/2018</t>
  </si>
  <si>
    <t>59,45</t>
  </si>
  <si>
    <t>98445</t>
  </si>
  <si>
    <t>PAREDE DE MADEIRA COMPENSADA PARA CONSTRUÇÃO TEMPORÁRIA EM CHAPA SIMPLES, EXTERNA, COM ÁREA LÍQUIDA MAIOR OU IGUAL A 6 M², COM VÃO. AF_05/2018</t>
  </si>
  <si>
    <t>83,58</t>
  </si>
  <si>
    <t>98446</t>
  </si>
  <si>
    <t>PAREDE DE MADEIRA COMPENSADA PARA CONSTRUÇÃO TEMPORÁRIA EM CHAPA SIMPLES, EXTERNA, COM ÁREA LÍQUIDA MENOR QUE 6 M², COM VÃO. AF_05/2018</t>
  </si>
  <si>
    <t>110,21</t>
  </si>
  <si>
    <t>98447</t>
  </si>
  <si>
    <t>PAREDE DE MADEIRA COMPENSADA PARA CONSTRUÇÃO TEMPORÁRIA EM CHAPA SIMPLES, INTERNA, COM ÁREA LÍQUIDA MAIOR OU IGUAL A 6 M², COM VÃO. AF_05/2018</t>
  </si>
  <si>
    <t>68,18</t>
  </si>
  <si>
    <t>98448</t>
  </si>
  <si>
    <t>PAREDE DE MADEIRA COMPENSADA PARA CONSTRUÇÃO TEMPORÁRIA EM CHAPA SIMPLES, INTERNA, COM ÁREA LÍQUIDA MENOR QUE 6 M², COM VÃO. AF_05/2018</t>
  </si>
  <si>
    <t>88,13</t>
  </si>
  <si>
    <t>98449</t>
  </si>
  <si>
    <t>PAREDE DE MADEIRA COMPENSADA PARA CONSTRUÇÃO TEMPORÁRIA EM CHAPA DUPLA, EXTERNA, COM ÁREA LÍQUIDA MAIOR OU IGUAL A 6 M², SEM VÃO. AF_05/2018</t>
  </si>
  <si>
    <t>87,93</t>
  </si>
  <si>
    <t>98450</t>
  </si>
  <si>
    <t>PAREDE DE MADEIRA COMPENSADA PARA CONSTRUÇÃO TEMPORÁRIA EM CHAPA DUPLA, EXTERNA, COM ÁREA LÍQUIDA MENOR QUE 6 M², SEM VÃO. AF_05/2018</t>
  </si>
  <si>
    <t>91,52</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</si>
  <si>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</si>
  <si>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</si>
  <si>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</si>
  <si>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</si>
  <si>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76,80</t>
  </si>
  <si>
    <t>98453</t>
  </si>
  <si>
    <t>PAREDE DE MADEIRA COMPENSADA PARA CONSTRUÇÃO TEMPORÁRIA EM CHAPA DUPLA, EXTERNA, COM ÁREA LÍQUIDA MAIOR OU IGUAL A QUE 6 M², COM VÃO. AF_05/2018</t>
  </si>
  <si>
    <t>106,78</t>
  </si>
  <si>
    <t>98454</t>
  </si>
  <si>
    <t>PAREDE DE MADEIRA COMPENSADA PARA CONSTRUÇÃO TEMPORÁRIA EM CHAPA DUPLA, EXTERNA, COM ÁREA LÍQUIDA MENOR QUE 6 M², COM VÃO. AF_05/2018</t>
  </si>
  <si>
    <t>143,53</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</si>
  <si>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</si>
  <si>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</si>
  <si>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</si>
  <si>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</si>
  <si>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118,63</t>
  </si>
  <si>
    <t>98458</t>
  </si>
  <si>
    <t>TAPUME COM COMPENSADO DE MADEIRA. AF_05/2018</t>
  </si>
  <si>
    <t>64,90</t>
  </si>
  <si>
    <t>98459</t>
  </si>
  <si>
    <t>TAPUME COM TELHA METÁLICA. AF_05/2018</t>
  </si>
  <si>
    <t>55,33</t>
  </si>
  <si>
    <t>98460</t>
  </si>
  <si>
    <t>PISO PARA CONSTRUÇÃO TEMPORÁRIA EM MADEIRA, SEM REAPROVEITAMENTO. AF_05/2018</t>
  </si>
  <si>
    <t>59,91</t>
  </si>
  <si>
    <t>98461</t>
  </si>
  <si>
    <t>ESTRUTURA DE MADEIRA PROVISÓRIA PARA SUPORTE DE CAIXA DÁGUA ELEVADA DE 1000 LITROS. AF_05/2018</t>
  </si>
  <si>
    <t>2.813,14</t>
  </si>
  <si>
    <t>98462</t>
  </si>
  <si>
    <t>ESTRUTURA DE MADEIRA PROVISÓRIA PARA SUPORTE DE CAIXA DÁGUA ELEVADA DE 3000 LITROS. AF_05/2018</t>
  </si>
  <si>
    <t>4.113,56</t>
  </si>
  <si>
    <t>PLACA DE OBRA EM CHAPA DE ACO GALVANIZADO</t>
  </si>
  <si>
    <t>379,05</t>
  </si>
  <si>
    <t>5631</t>
  </si>
  <si>
    <t>ESCAVADEIRA HIDRÁULICA SOBRE ESTEIRAS, CAÇAMBA 0,80 M3, PESO OPERACIONAL 17 T, POTENCIA BRUTA 111 HP - CHP DIURNO. AF_06/2014</t>
  </si>
  <si>
    <t>CHP</t>
  </si>
  <si>
    <t>117,14</t>
  </si>
  <si>
    <t>5678</t>
  </si>
  <si>
    <t>RETROESCAVADEIRA SOBRE RODAS COM CARREGADEIRA, TRAÇÃO 4X4, POTÊNCIA LÍQ. 88 HP, CAÇAMBA CARREG. CAP. MÍN. 1 M3, CAÇAMBA RETRO CAP. 0,26 M3, PESO OPERACIONAL MÍN. 6.674 KG, PROFUNDIDADE ESCAVAÇÃO MÁX. 4,37 M - CHP DIURNO. AF_06/2014</t>
  </si>
  <si>
    <t>86,97</t>
  </si>
  <si>
    <t>5680</t>
  </si>
  <si>
    <t>RETROESCAVADEIRA SOBRE RODAS COM CARREGADEIRA, TRAÇÃO 4X2, POTÊNCIA LÍQ. 79 HP, CAÇAMBA CARREG. CAP. MÍN. 1 M3, CAÇAMBA RETRO CAP. 0,20 M3, PESO OPERACIONAL MÍN. 6.570 KG, PROFUNDIDADE ESCAVAÇÃO MÁX. 4,37 M - CHP DIURNO. AF_06/2014</t>
  </si>
  <si>
    <t>80,62</t>
  </si>
  <si>
    <t>5684</t>
  </si>
  <si>
    <t>ROLO COMPACTADOR VIBRATÓRIO DE UM CILINDRO AÇO LISO, POTÊNCIA 80 HP, PESO OPERACIONAL MÁXIMO 8,1 T, IMPACTO DINÂMICO 16,15 / 9,5 T, LARGURA DE TRABALHO 1,68 M - CHP DIURNO. AF_06/2014</t>
  </si>
  <si>
    <t>90,26</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</si>
  <si>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</si>
  <si>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</si>
  <si>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</si>
  <si>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</si>
  <si>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</si>
  <si>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</si>
  <si>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121,77</t>
  </si>
  <si>
    <t>5823</t>
  </si>
  <si>
    <t>USINA DE CONCRETO FIXA, CAPACIDADE NOMINAL DE 90 A 120 M3/H, SEM SILO - CHP DIURNO. AF_07/2016</t>
  </si>
  <si>
    <t>165,77</t>
  </si>
  <si>
    <t>5824</t>
  </si>
  <si>
    <t>CAMINHÃO TOCO, PBT 16.000 KG, CARGA ÚTIL MÁX. 10.685 KG, DIST. ENTRE EIXOS 4,8 M, POTÊNCIA 189 CV, INCLUSIVE CARROCERIA FIXA ABERTA DE MADEIRA P/ TRANSPORTE GERAL DE CARGA SECA, DIMEN. APROX. 2,5 X 7,00 X 0,50 M - CHP DIURNO. AF_06/2014</t>
  </si>
  <si>
    <t>118,47</t>
  </si>
  <si>
    <t>5835</t>
  </si>
  <si>
    <t>VIBROACABADORA DE ASFALTO SOBRE ESTEIRAS, LARGURA DE PAVIMENTAÇÃO 1,90 M A 5,30 M, POTÊNCIA 105 HP CAPACIDADE 450 T/H - CHP DIURNO. AF_11/2014</t>
  </si>
  <si>
    <t>258,76</t>
  </si>
  <si>
    <t>5839</t>
  </si>
  <si>
    <t>VASSOURA MECÂNICA REBOCÁVEL COM ESCOVA CILÍNDRICA, LARGURA ÚTIL DE VARRIMENTO DE 2,44 M - CHP DIURNO. AF_06/2014</t>
  </si>
  <si>
    <t>4,71</t>
  </si>
  <si>
    <t>5843</t>
  </si>
  <si>
    <t>TRATOR DE PNEUS, POTÊNCIA 122 CV, TRAÇÃO 4X4, PESO COM LASTRO DE 4.510 KG - CHP DIURNO. AF_06/2014</t>
  </si>
  <si>
    <t>5847</t>
  </si>
  <si>
    <t>TRATOR DE ESTEIRAS, POTÊNCIA 170 HP, PESO OPERACIONAL 19 T, CAÇAMBA 5,2 M3 - CHP DIURNO. AF_06/2014</t>
  </si>
  <si>
    <t>153,72</t>
  </si>
  <si>
    <t>5851</t>
  </si>
  <si>
    <t>TRATOR DE ESTEIRAS, POTÊNCIA 150 HP, PESO OPERACIONAL 16,7 T, COM RODA MOTRIZ ELEVADA E LÂMINA 3,18 M3 - CHP DIURNO. AF_06/2014</t>
  </si>
  <si>
    <t>145,73</t>
  </si>
  <si>
    <t>5855</t>
  </si>
  <si>
    <t>TRATOR DE ESTEIRAS, POTÊNCIA 347 HP, PESO OPERACIONAL 38,5 T, COM LÂMINA 8,70 M3 - CHP DIURNO. AF_06/2014</t>
  </si>
  <si>
    <t>382,12</t>
  </si>
  <si>
    <t>5863</t>
  </si>
  <si>
    <t>ROLO COMPACTADOR VIBRATÓRIO REBOCÁVEL, CILINDRO DE AÇO LISO, POTÊNCIA DE TRAÇÃO DE 65 CV, PESO 4,7 T, IMPACTO DINÂMICO 18,3 T, LARGURA DE TRABALHO 1,67 M - CHP DIURNO. AF_02/2016</t>
  </si>
  <si>
    <t>11,09</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</si>
  <si>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</si>
  <si>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</si>
  <si>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</si>
  <si>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</si>
  <si>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80,34</t>
  </si>
  <si>
    <t>5879</t>
  </si>
  <si>
    <t>ROLO COMPACTADOR VIBRATÓRIO PÉ DE CARNEIRO, OPERADO POR CONTROLE REMOTO, POTÊNCIA 12,5 KW, PESO OPERACIONAL 1,675 T, LARGURA DE TRABALHO 0,85 M - CHP DIURNO. AF_02/2016</t>
  </si>
  <si>
    <t>73,30</t>
  </si>
  <si>
    <t>5882</t>
  </si>
  <si>
    <t>USINA DE LAMA ASFÁLTICA, PROD 30 A 50 T/H, SILO DE AGREGADO 7 M3, RESERVATÓRIOS PARA EMULSÃO E ÁGUA DE 2,3 M3 CADA, MISTURADOR TIPO PUG MILL A SER MONTADO SOBRE CAMINHÃO - CHP DIURNO. AF_10/2014</t>
  </si>
  <si>
    <t>79,41</t>
  </si>
  <si>
    <t>5890</t>
  </si>
  <si>
    <t>CAMINHÃO TOCO, PESO BRUTO TOTAL 14.300 KG, CARGA ÚTIL MÁXIMA 9590 KG, DISTÂNCIA ENTRE EIXOS 4,76 M, POTÊNCIA 185 CV (NÃO INCLUI CARROCERIA) - CHP DIURNO. AF_06/2014</t>
  </si>
  <si>
    <t>119,28</t>
  </si>
  <si>
    <t>5894</t>
  </si>
  <si>
    <t>CAMINHÃO TOCO, PESO BRUTO TOTAL 16.000 KG, CARGA ÚTIL MÁXIMA DE 10.685 KG, DISTÂNCIA ENTRE EIXOS 4,80 M, POTÊNCIA 189 CV EXCLUSIVE CARROCERIA - CHP DIURNO. AF_06/2014</t>
  </si>
  <si>
    <t>116,74</t>
  </si>
  <si>
    <t>5901</t>
  </si>
  <si>
    <t>CAMINHÃO PIPA 10.000 L TRUCADO, PESO BRUTO TOTAL 23.000 KG, CARGA ÚTIL MÁXIMA 15.935 KG, DISTÂNCIA ENTRE EIXOS 4,8 M, POTÊNCIA 230 CV, INCLUSIVE TANQUE DE AÇO PARA TRANSPORTE DE ÁGUA - CHP DIURNO. AF_06/2014</t>
  </si>
  <si>
    <t>183,75</t>
  </si>
  <si>
    <t>5909</t>
  </si>
  <si>
    <t>ESPARGIDOR DE ASFALTO PRESSURIZADO COM TANQUE DE 2500 L, REBOCÁVEL COM MOTOR A GASOLINA POTÊNCIA 3,4 HP - CHP DIURNO. AF_07/2014</t>
  </si>
  <si>
    <t>24,18</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</si>
  <si>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</si>
  <si>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</si>
  <si>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</si>
  <si>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</si>
  <si>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154,88</t>
  </si>
  <si>
    <t>5932</t>
  </si>
  <si>
    <t>MOTONIVELADORA POTÊNCIA BÁSICA LÍQUIDA (PRIMEIRA MARCHA) 125 HP, PESO BRUTO 13032 KG, LARGURA DA LÂMINA DE 3,7 M - CHP DIURNO. AF_06/2014</t>
  </si>
  <si>
    <t>137,81</t>
  </si>
  <si>
    <t>5940</t>
  </si>
  <si>
    <t>PÁ CARREGADEIRA SOBRE RODAS, POTÊNCIA LÍQUIDA 128 HP, CAPACIDADE DA CAÇAMBA 1,7 A 2,8 M3, PESO OPERACIONAL 11632 KG - CHP DIURNO. AF_06/2014</t>
  </si>
  <si>
    <t>118,85</t>
  </si>
  <si>
    <t>5944</t>
  </si>
  <si>
    <t>PÁ CARREGADEIRA SOBRE RODAS, POTÊNCIA 197 HP, CAPACIDADE DA CAÇAMBA 2,5 A 3,5 M3, PESO OPERACIONAL 18338 KG - CHP DIURNO. AF_06/2014</t>
  </si>
  <si>
    <t>131,29</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</si>
  <si>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</si>
  <si>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</si>
  <si>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</si>
  <si>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</si>
  <si>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</si>
  <si>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</si>
  <si>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115,87</t>
  </si>
  <si>
    <t>7030</t>
  </si>
  <si>
    <t>TANQUE DE ASFALTO ESTACIONÁRIO COM SERPENTINA, CAPACIDADE 30.000 L - CHP DIURNO. AF_06/2014</t>
  </si>
  <si>
    <t>152,47</t>
  </si>
  <si>
    <t>7042</t>
  </si>
  <si>
    <t>MOTOBOMBA TRASH (PARA ÁGUA SUJA) AUTO ESCORVANTE, MOTOR GASOLINA DE 6,41 HP, DIÂMETROS DE SUCÇÃO X RECALQUE: 3" X 3", HM/Q = 10 MCA / 60 M3/H A 23 MCA / 0 M3/H - CHP DIURNO. AF_10/2014</t>
  </si>
  <si>
    <t>8,21</t>
  </si>
  <si>
    <t>7049</t>
  </si>
  <si>
    <t>ROLO COMPACTADOR PE DE CARNEIRO VIBRATORIO, POTENCIA 125 HP, PESO OPERACIONAL SEM/COM LASTRO 11,95 / 13,30 T, IMPACTO DINAMICO 38,5 / 22,5 T, LARGURA DE TRABALHO 2,15 M - CHP DIURNO. AF_06/2014</t>
  </si>
  <si>
    <t>126,10</t>
  </si>
  <si>
    <t>67826</t>
  </si>
  <si>
    <t>CAMINHÃO BASCULANTE 6 M3 TOCO, PESO BRUTO TOTAL 16.000 KG, CARGA ÚTIL MÁXIMA 11.130 KG, DISTÂNCIA ENTRE EIXOS 5,36 M, POTÊNCIA 185 CV, INCLUSIVE CAÇAMBA METÁLICA - CHP DIURNO. AF_06/2014</t>
  </si>
  <si>
    <t>106,66</t>
  </si>
  <si>
    <t>73417</t>
  </si>
  <si>
    <t>GRUPO GERADOR ESTACIONÁRIO, MOTOR DIESEL POTÊNCIA 170 KVA - CHP DIURNO. AF_02/2016</t>
  </si>
  <si>
    <t>127,87</t>
  </si>
  <si>
    <t>73436</t>
  </si>
  <si>
    <t>ROLO COMPACTADOR VIBRATÓRIO PÉ DE CARNEIRO PARA SOLOS, POTÊNCIA 80 HP, PESO OPERACIONAL SEM/COM LASTRO 7,4 / 8,8 T, LARGURA DE TRABALHO 1,68 M - CHP DIURNO. AF_02/2016</t>
  </si>
  <si>
    <t>121,76</t>
  </si>
  <si>
    <t>73467</t>
  </si>
  <si>
    <t>CAMINHÃO TOCO, PBT 14.300 KG, CARGA ÚTIL MÁX. 9.710 KG, DIST. ENTRE EIXOS 3,56 M, POTÊNCIA 185 CV, INCLUSIVE CARROCERIA FIXA ABERTA DE MADEIRA P/ TRANSPORTE GERAL DE CARGA SECA, DIMEN. APROX. 2,50 X 6,50 X 0,50 M - CHP DIURNO. AF_06/2014</t>
  </si>
  <si>
    <t>99,44</t>
  </si>
  <si>
    <t>73536</t>
  </si>
  <si>
    <t>MOTOBOMBA CENTRÍFUGA, MOTOR A GASOLINA, POTÊNCIA 5,42 HP, BOCAIS 1 1/2" X 1", DIÂMETRO ROTOR 143 MM HM/Q = 6 MCA / 16,8 M3/H A 38 MCA / 6,6 M3/H - CHP DIURNO. AF_06/2014</t>
  </si>
  <si>
    <t>6,95</t>
  </si>
  <si>
    <t>83362</t>
  </si>
  <si>
    <t>ESPARGIDOR DE ASFALTO PRESSURIZADO, TANQUE 6 M3 COM ISOLAÇÃO TÉRMICA, AQUECIDO COM 2 MAÇARICOS, COM BARRA ESPARGIDORA 3,60 M, MONTADO SOBRE CAMINHÃO  TOCO, PBT 14.300 KG, POTÊNCIA 185 CV - CHP DIURNO. AF_08/2015</t>
  </si>
  <si>
    <t>188,07</t>
  </si>
  <si>
    <t>83765</t>
  </si>
  <si>
    <t>GRUPO DE SOLDAGEM COM GERADOR A DIESEL 60 CV PARA SOLDA ELÉTRICA, SOBRE 04 RODAS, COM MOTOR 4 CILINDROS 600 A - CHP DIURNO. AF_02/2016</t>
  </si>
  <si>
    <t>74,87</t>
  </si>
  <si>
    <t>87445</t>
  </si>
  <si>
    <t>BETONEIRA CAPACIDADE NOMINAL 400 L, CAPACIDADE DE MISTURA 310 L, MOTOR A DIESEL POTÊNCIA 5,0 HP, SEM CARREGADOR - CHP DIURNO. AF_06/2014</t>
  </si>
  <si>
    <t>3,54</t>
  </si>
  <si>
    <t>88386</t>
  </si>
  <si>
    <t>MISTURADOR DE ARGAMASSA, EIXO HORIZONTAL, CAPACIDADE DE MISTURA 300 KG, MOTOR ELÉTRICO POTÊNCIA 5 CV - CHP DIURNO. AF_06/2014</t>
  </si>
  <si>
    <t>3,38</t>
  </si>
  <si>
    <t>88393</t>
  </si>
  <si>
    <t>MISTURADOR DE ARGAMASSA, EIXO HORIZONTAL, CAPACIDADE DE MISTURA 600 KG, MOTOR ELÉTRICO POTÊNCIA 7,5 CV - CHP DIURNO. AF_06/2014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</si>
  <si>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</si>
  <si>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</si>
  <si>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</si>
  <si>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</si>
  <si>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</si>
  <si>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</si>
  <si>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14,63</t>
  </si>
  <si>
    <t>88830</t>
  </si>
  <si>
    <t>BETONEIRA CAPACIDADE NOMINAL DE 400 L, CAPACIDADE DE MISTURA 280 L, MOTOR ELÉTRICO TRIFÁSICO POTÊNCIA DE 2 CV, SEM CARREGADOR - CHP DIURNO. AF_10/2014</t>
  </si>
  <si>
    <t>1,22</t>
  </si>
  <si>
    <t>88843</t>
  </si>
  <si>
    <t>TRATOR DE ESTEIRAS, POTÊNCIA 125 HP, PESO OPERACIONAL 12,9 T, COM LÂMINA 2,7 M3 - CHP DIURNO. AF_10/2014</t>
  </si>
  <si>
    <t>122,19</t>
  </si>
  <si>
    <t>88907</t>
  </si>
  <si>
    <t>ESCAVADEIRA HIDRÁULICA SOBRE ESTEIRAS, CAÇAMBA 1,20 M3, PESO OPERACIONAL 21 T, POTÊNCIA BRUTA 155 HP - CHP DIURNO. AF_06/2014</t>
  </si>
  <si>
    <t>140,52</t>
  </si>
  <si>
    <t>89021</t>
  </si>
  <si>
    <t>BOMBA SUBMERSÍVEL ELÉTRICA TRIFÁSICA, POTÊNCIA 2,96 HP, Ø ROTOR 144 MM SEMI-ABERTO, BOCAL DE SAÍDA Ø 2, HM/Q = 2 MCA / 38,8 M3/H A 28 MCA / 5 M3/H - CHP DIURNO. AF_06/2014</t>
  </si>
  <si>
    <t>89028</t>
  </si>
  <si>
    <t>TANQUE DE ASFALTO ESTACIONÁRIO COM MAÇARICO, CAPACIDADE 20.000 L - CHP DIURNO. AF_06/2014</t>
  </si>
  <si>
    <t>141,06</t>
  </si>
  <si>
    <t>89032</t>
  </si>
  <si>
    <t>TRATOR DE ESTEIRAS, POTÊNCIA 100 HP, PESO OPERACIONAL 9,4 T, COM LÂMINA 2,19 M3 - CHP DIURNO. AF_06/2014</t>
  </si>
  <si>
    <t>109,21</t>
  </si>
  <si>
    <t>89035</t>
  </si>
  <si>
    <t>TRATOR DE PNEUS, POTÊNCIA 85 CV, TRAÇÃO 4X4, PESO COM LASTRO DE 4.675 KG - CHP DIURNO. AF_06/2014</t>
  </si>
  <si>
    <t>111,14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</si>
  <si>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</si>
  <si>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</si>
  <si>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</si>
  <si>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</si>
  <si>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396,81</t>
  </si>
  <si>
    <t>89242</t>
  </si>
  <si>
    <t>FRESADORA DE ASFALTO A FRIO SOBRE RODAS, LARGURA FRESAGEM DE 2,0 M, POTÊNCIA 550 HP - CHP DIURNO. AF_11/2014</t>
  </si>
  <si>
    <t>937,88</t>
  </si>
  <si>
    <t>89250</t>
  </si>
  <si>
    <t>RECICLADORA DE ASFALTO A FRIO SOBRE RODAS, LARGURA FRESAGEM DE 2,0 M, POTÊNCIA 422 HP - CHP DIURNO. AF_11/2014</t>
  </si>
  <si>
    <t>812,37</t>
  </si>
  <si>
    <t>89257</t>
  </si>
  <si>
    <t>VIBROACABADORA DE ASFALTO SOBRE ESTEIRAS, LARGURA DE PAVIMENTAÇÃO 2,13 M A 4,55 M, POTÊNCIA 100 HP CAPACIDADE 400 T/H - CHP DIURNO. AF_11/2014</t>
  </si>
  <si>
    <t>223,24</t>
  </si>
  <si>
    <t>89272</t>
  </si>
  <si>
    <t>GUINDASTE HIDRÁULICO AUTOPROPELIDO, COM LANÇA TELESCÓPICA 28,80 M, CAPACIDADE MÁXIMA 30 T, POTÊNCIA 97 KW, TRAÇÃO 4 X 4 - CHP DIURNO. AF_11/2014</t>
  </si>
  <si>
    <t>109,54</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</si>
  <si>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</si>
  <si>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</si>
  <si>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</si>
  <si>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</si>
  <si>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127,36</t>
  </si>
  <si>
    <t>89876</t>
  </si>
  <si>
    <t>CAMINHÃO BASCULANTE 14 M3, COM CAVALO MECÂNICO DE CAPACIDADE MÁXIMA DE TRAÇÃO COMBINADO DE 36000 KG, POTÊNCIA 286 CV, INCLUSIVE SEMIREBOQUE COM CAÇAMBA METÁLICA - CHP DIURNO. AF_12/2014</t>
  </si>
  <si>
    <t>196,23</t>
  </si>
  <si>
    <t>89883</t>
  </si>
  <si>
    <t>CAMINHÃO BASCULANTE 18 M3, COM CAVALO MECÂNICO DE CAPACIDADE MÁXIMA DE TRAÇÃO COMBINADO DE 45000 KG, POTÊNCIA 330 CV, INCLUSIVE SEMIREBOQUE COM CAÇAMBA METÁLICA - CHP DIURNO. AF_12/2014</t>
  </si>
  <si>
    <t>217,69</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</si>
  <si>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</si>
  <si>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</si>
  <si>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</si>
  <si>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</si>
  <si>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</si>
  <si>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</si>
  <si>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78,95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</si>
  <si>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</si>
  <si>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</si>
  <si>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</si>
  <si>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</si>
  <si>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</si>
  <si>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</si>
  <si>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6,85</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</si>
  <si>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</si>
  <si>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</si>
  <si>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</si>
  <si>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</si>
  <si>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</si>
  <si>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</si>
  <si>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18,39</t>
  </si>
  <si>
    <t>90674</t>
  </si>
  <si>
    <t>PERFURATRIZ COM TORRE METÁLICA PARA EXECUÇÃO DE ESTACA HÉLICE CONTÍNUA, PROFUNDIDADE MÁXIMA DE 30 M, DIÂMETRO MÁXIMO DE 800 MM, POTÊNCIA INSTALADA DE 268 HP, MESA ROTATIVA COM TORQUE MÁXIMO DE 170 KNM - CHP DIURNO. AF_06/2015</t>
  </si>
  <si>
    <t>354,26</t>
  </si>
  <si>
    <t>90680</t>
  </si>
  <si>
    <t>PERFURATRIZ HIDRÁULICA SOBRE CAMINHÃO COM TRADO CURTO ACOPLADO, PROFUNDIDADE MÁXIMA DE 20 M, DIÂMETRO MÁXIMO DE 1500 MM, POTÊNCIA INSTALADA DE 137 HP, MESA ROTATIVA COM TORQUE MÁXIMO DE 30 KNM - CHP DIURNO. AF_06/2015</t>
  </si>
  <si>
    <t>216,62</t>
  </si>
  <si>
    <t>90686</t>
  </si>
  <si>
    <t>MANIPULADOR TELESCÓPICO, POTÊNCIA DE 85 HP, CAPACIDADE DE CARGA DE 3.500 KG, ALTURA MÁXIMA DE ELEVAÇÃO DE 12,3 M - CHP DIURNO. AF_06/2015</t>
  </si>
  <si>
    <t>100,54</t>
  </si>
  <si>
    <t>90692</t>
  </si>
  <si>
    <t>MINICARREGADEIRA SOBRE RODAS, POTÊNCIA LÍQUIDA DE 47 HP, CAPACIDADE NOMINAL DE OPERAÇÃO DE 646 KG - CHP DIURNO. AF_06/2015</t>
  </si>
  <si>
    <t>78,54</t>
  </si>
  <si>
    <t>90964</t>
  </si>
  <si>
    <t>COMPRESSOR DE AR REBOCÁVEL, VAZÃO 89 PCM, PRESSÃO EFETIVA DE TRABALHO 102 PSI, MOTOR DIESEL, POTÊNCIA 20 CV - CHP DIURNO. AF_06/2015</t>
  </si>
  <si>
    <t>17,50</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</si>
  <si>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</si>
  <si>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</si>
  <si>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</si>
  <si>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</si>
  <si>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124,85</t>
  </si>
  <si>
    <t>90991</t>
  </si>
  <si>
    <t>ESCAVADEIRA HIDRÁULICA SOBRE ESTEIRAS, CAÇAMBA 0,80 M3, PESO OPERACIONAL 17,8 T, POTÊNCIA LÍQUIDA 110 HP - CHP DIURNO. AF_10/2014</t>
  </si>
  <si>
    <t>114,20</t>
  </si>
  <si>
    <t>90999</t>
  </si>
  <si>
    <t>COMPRESSOR DE AR REBOCAVEL, VAZÃO 400 PCM, PRESSAO DE TRABALHO 102 PSI, MOTOR A DIESEL POTÊNCIA 110 CV - CHP DIURNO. AF_06/2015</t>
  </si>
  <si>
    <t>64,29</t>
  </si>
  <si>
    <t>91031</t>
  </si>
  <si>
    <t>CAMINHÃO TRUCADO (C/ TERCEIRO EIXO) ELETRÔNICO - POTÊNCIA 231CV - PBT = 22000KG - DIST. ENTRE EIXOS 5170 MM - INCLUI CARROCERIA FIXA ABERTA DE MADEIRA - CHP DIURNO. AF_06/2015</t>
  </si>
  <si>
    <t>145,98</t>
  </si>
  <si>
    <t>91277</t>
  </si>
  <si>
    <t>PLACA VIBRATÓRIA REVERSÍVEL COM MOTOR 4 TEMPOS A GASOLINA, FORÇA CENTRÍFUGA DE 25 KN (2500 KGF), POTÊNCIA 5,5 CV - CHP DIURNO. AF_08/2015</t>
  </si>
  <si>
    <t>7,66</t>
  </si>
  <si>
    <t>91283</t>
  </si>
  <si>
    <t>CORTADORA DE PISO COM MOTOR 4 TEMPOS A GASOLINA, POTÊNCIA DE 13 HP, COM DISCO DE CORTE DIAMANTADO SEGMENTADO PARA CONCRETO, DIÂMETRO DE 350 MM, FURO DE 1" (14 X 1") - CHP DIURNO. AF_08/2015</t>
  </si>
  <si>
    <t>17,91</t>
  </si>
  <si>
    <t>91386</t>
  </si>
  <si>
    <t>CAMINHÃO BASCULANTE 10 M3, TRUCADO CABINE SIMPLES, PESO BRUTO TOTAL 23.000 KG, CARGA ÚTIL MÁXIMA 15.935 KG, DISTÂNCIA ENTRE EIXOS 4,80 M, POTÊNCIA 230 CV INCLUSIVE CAÇAMBA METÁLICA - CHP DIURNO. AF_06/2014</t>
  </si>
  <si>
    <t>153,99</t>
  </si>
  <si>
    <t>91533</t>
  </si>
  <si>
    <t>COMPACTADOR DE SOLOS DE PERCUSSÃO (SOQUETE) COM MOTOR A GASOLINA 4 TEMPOS, POTÊNCIA 4 CV - CHP DIURNO. AF_08/2015</t>
  </si>
  <si>
    <t>21,36</t>
  </si>
  <si>
    <t>91634</t>
  </si>
  <si>
    <t>GUINDAUTO HIDRÁULICO, CAPACIDADE MÁXIMA DE CARGA 6500 KG, MOMENTO MÁXIMO DE CARGA 5,8 TM, ALCANCE MÁXIMO HORIZONTAL 7,60 M, INCLUSIVE CAMINHÃO TOCO PBT 9.700 KG, POTÊNCIA DE 160 CV - CHP DIURNO. AF_08/2015</t>
  </si>
  <si>
    <t>136,22</t>
  </si>
  <si>
    <t>91645</t>
  </si>
  <si>
    <t>CAMINHÃO DE TRANSPORTE DE MATERIAL ASFÁLTICO 30.000 L, COM CAVALO MECÂNICO DE CAPACIDADE MÁXIMA DE TRAÇÃO COMBINADO DE 66.000 KG, POTÊNCIA 360 CV, INCLUSIVE TANQUE DE ASFALTO COM SERPENTINA - CHP DIURNO. AF_08/2015</t>
  </si>
  <si>
    <t>289,63</t>
  </si>
  <si>
    <t>91692</t>
  </si>
  <si>
    <t>SERRA CIRCULAR DE BANCADA COM MOTOR ELÉTRICO POTÊNCIA DE 5HP, COM COIFA PARA DISCO 10" - CHP DIURNO. AF_08/2015</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</si>
  <si>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</si>
  <si>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</si>
  <si>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</si>
  <si>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</si>
  <si>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189,23</t>
  </si>
  <si>
    <t>92112</t>
  </si>
  <si>
    <t>PENEIRA ROTATIVA COM MOTOR ELÉTRICO TRIFÁSICO DE 2 CV, CILINDRO DE 1 M X 0,60 M, COM FUROS DE 3,17 MM - CHP DIURNO. AF_11/2015</t>
  </si>
  <si>
    <t>92118</t>
  </si>
  <si>
    <t>DOSADOR DE AREIA, CAPACIDADE DE 26 LITROS - CHP DIURNO. AF_11/2015</t>
  </si>
  <si>
    <t>92138</t>
  </si>
  <si>
    <t>CAMINHONETE COM MOTOR A DIESEL, POTÊNCIA 180 CV, CABINE DUPLA, 4X4 - CHP DIURNO. AF_11/2015</t>
  </si>
  <si>
    <t>92145</t>
  </si>
  <si>
    <t>CAMINHONETE CABINE SIMPLES COM MOTOR 1.6 FLEX, CÂMBIO MANUAL, POTÊNCIA 101/104 CV, 2 PORTAS - CHP DIURNO. AF_11/2015</t>
  </si>
  <si>
    <t>52,13</t>
  </si>
  <si>
    <t>92242</t>
  </si>
  <si>
    <t>CAMINHÃO DE TRANSPORTE DE MATERIAL ASFÁLTICO 20.000 L, COM CAVALO MECÂNICO DE CAPACIDADE MÁXIMA DE TRAÇÃO COMBINADO DE 45.000 KG, POTÊNCIA 330 CV, INCLUSIVE TANQUE DE ASFALTO COM MAÇARICO - CHP DIURNO. AF_12/2015</t>
  </si>
  <si>
    <t>254,69</t>
  </si>
  <si>
    <t>92716</t>
  </si>
  <si>
    <t>APARELHO PARA CORTE E SOLDA OXI-ACETILENO SOBRE RODAS, INCLUSIVE CILINDROS E MAÇARICOS - CHP DIURNO. AF_12/2015</t>
  </si>
  <si>
    <t>26,66</t>
  </si>
  <si>
    <t>92960</t>
  </si>
  <si>
    <t>MÁQUINA EXTRUSORA DE CONCRETO PARA GUIAS E SARJETAS, MOTOR A DIESEL, POTÊNCIA 14 CV - CHP DIURNO. AF_12/2015</t>
  </si>
  <si>
    <t>17,32</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</si>
  <si>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</si>
  <si>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</si>
  <si>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</si>
  <si>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</si>
  <si>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522,45</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</si>
  <si>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</si>
  <si>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</si>
  <si>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</si>
  <si>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</si>
  <si>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73,50</t>
  </si>
  <si>
    <t>93281</t>
  </si>
  <si>
    <t>GUINCHO ELÉTRICO DE COLUNA, CAPACIDADE 400 KG, COM MOTO FREIO, MOTOR TRIFÁSICO DE 1,25 CV - CHP DIURNO. AF_03/2016</t>
  </si>
  <si>
    <t>15,47</t>
  </si>
  <si>
    <t>93287</t>
  </si>
  <si>
    <t>GUINDASTE HIDRÁULICO AUTOPROPELIDO, COM LANÇA TELESCÓPICA 40 M, CAPACIDADE MÁXIMA 60 T, POTÊNCIA 260 KW - CHP DIURNO. AF_03/2016</t>
  </si>
  <si>
    <t>290,60</t>
  </si>
  <si>
    <t>93402</t>
  </si>
  <si>
    <t>GUINDAUTO HIDRÁULICO, CAPACIDADE MÁXIMA DE CARGA 3300 KG, MOMENTO MÁXIMO DE CARGA 5,8 TM, ALCANCE MÁXIMO HORIZONTAL 7,60 M, INCLUSIVE CAMINHÃO TOCO PBT 16.000 KG, POTÊNCIA DE 189 CV - CHP DIURNO. AF_03/2016</t>
  </si>
  <si>
    <t>152,58</t>
  </si>
  <si>
    <t>93408</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</si>
  <si>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</si>
  <si>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61,94</t>
  </si>
  <si>
    <t>93415</t>
  </si>
  <si>
    <t>GERADOR PORTÁTIL MONOFÁSICO, POTÊNCIA 5500 VA, MOTOR A GASOLINA, POTÊNCIA DO MOTOR 13 CV - CHP DIURNO. AF_03/2016</t>
  </si>
  <si>
    <t>93421</t>
  </si>
  <si>
    <t>GRUPO GERADOR REBOCÁVEL, POTÊNCIA 66 KVA, MOTOR A DIESEL - CHP DIURNO. AF_03/2016</t>
  </si>
  <si>
    <t>50,60</t>
  </si>
  <si>
    <t>93427</t>
  </si>
  <si>
    <t>GRUPO GERADOR ESTACIONÁRIO, POTÊNCIA 150 KVA, MOTOR A DIESEL- CHP DIURNO. AF_03/2016</t>
  </si>
  <si>
    <t>115,66</t>
  </si>
  <si>
    <t>93433</t>
  </si>
  <si>
    <t>USINA DE MISTURA ASFÁLTICA À QUENTE, TIPO CONTRA FLUXO, PROD 40 A 80 TON/HORA - CHP DIURNO. AF_03/2016</t>
  </si>
  <si>
    <t>2.189,71</t>
  </si>
  <si>
    <t>93439</t>
  </si>
  <si>
    <t>USINA DE ASFALTO À FRIO, CAPACIDADE DE 40 A 60 TON/HORA, ELÉTRICA POTÊNCIA 30 CV - CHP DIURNO. AF_03/2016</t>
  </si>
  <si>
    <t>110,20</t>
  </si>
  <si>
    <t>95121</t>
  </si>
  <si>
    <t>USINA MISTURADORA DE SOLOS, CAPACIDADE DE 200 A 500 TON/H, POTENCIA 75KW - CHP DIURNO. AF_07/2016</t>
  </si>
  <si>
    <t>196,26</t>
  </si>
  <si>
    <t>95127</t>
  </si>
  <si>
    <t>DISTRIBUIDOR DE AGREGADOS AUTOPROPELIDO, CAP 3 M3, A DIESEL, POTÊNCIA 176CV - CHP DIURNO. AF_07/2016</t>
  </si>
  <si>
    <t>139,87</t>
  </si>
  <si>
    <t>95133</t>
  </si>
  <si>
    <t>MÁQUINA DEMARCADORA DE FAIXA DE TRÁFEGO À FRIO, AUTOPROPELIDA, POTÊNCIA 38 HP - CHP DIURNO. AF_07/2016</t>
  </si>
  <si>
    <t>100,72</t>
  </si>
  <si>
    <t>95139</t>
  </si>
  <si>
    <t>TALHA MANUAL DE CORRENTE, CAPACIDADE DE 2 TON. COM ELEVAÇÃO DE 3 M - CHP DIURNO. AF_07/2016</t>
  </si>
  <si>
    <t>95212</t>
  </si>
  <si>
    <t>GRUA ASCENCIONAL, LANCA DE 42 M, CAPACIDADE DE 1,5 T A 30 M, ALTURA ATE 39 M - CHP DIURNO. AF_08/2016</t>
  </si>
  <si>
    <t>95218</t>
  </si>
  <si>
    <t>PULVERIZADOR DE TINTA ELÉTRICO/MÁQUINA DE PINTURA AIRLESS, VAZÃO 2 L/MIN - CHP DIURNO. AF_08/2016</t>
  </si>
  <si>
    <t>95258</t>
  </si>
  <si>
    <t>MARTELO DEMOLIDOR PNEUMÁTICO MANUAL, 32 KG - CHP DIURNO. AF_09/2016</t>
  </si>
  <si>
    <t>95264</t>
  </si>
  <si>
    <t>COMPACTADOR DE SOLOS DE PERCUSÃO (SOQUETE) COM MOTOR A GASOLINA, POTÊNCIA 3 CV - CHP DIURNO. AF_09/2016</t>
  </si>
  <si>
    <t>5,27</t>
  </si>
  <si>
    <t>95270</t>
  </si>
  <si>
    <t>RÉGUA VIBRATÓRIA DUPLA PARA CONCRETO, PESO DE 60KG, COMPRIMENTO 4 M, COM MOTOR A GASOLINA, POTÊNCIA 5,5 HP - CHP DIURNO. AF_09/2016</t>
  </si>
  <si>
    <t>95276</t>
  </si>
  <si>
    <t>POLIDORA DE PISO (POLITRIZ), PESO DE 100KG, DIÂMETRO 450 MM, MOTOR ELÉTRICO, POTÊNCIA 4 HP - CHP DIURNO. AF_09/2016</t>
  </si>
  <si>
    <t>2,16</t>
  </si>
  <si>
    <t>95282</t>
  </si>
  <si>
    <t>DESEMPENADEIRA DE CONCRETO, PESO DE 75KG, 4 PÁS, MOTOR A GASOLINA, POTÊNCIA 5,5 HP - CHP DIURNO. AF_09/2016</t>
  </si>
  <si>
    <t>95620</t>
  </si>
  <si>
    <t>PERFURATRIZ PNEUMATICA MANUAL DE PESO MEDIO, MARTELETE, 18KG, COMPRIMENTO MÁXIMO DE CURSO DE 6 M, DIAMETRO DO PISTAO DE 5,5 CM - CHP DIURNO. AF_11/2016</t>
  </si>
  <si>
    <t>14,61</t>
  </si>
  <si>
    <t>95631</t>
  </si>
  <si>
    <t>ROLO COMPACTADOR VIBRATORIO TANDEM, ACO LISO, POTENCIA 125 HP, PESO SEM/COM LASTRO 10,20/11,65 T, LARGURA DE TRABALHO 1,73 M - CHP DIURNO. AF_11/2016</t>
  </si>
  <si>
    <t>130,13</t>
  </si>
  <si>
    <t>95702</t>
  </si>
  <si>
    <t>PERFURATRIZ MANUAL, TORQUE MAXIMO 55 KGF.M, POTENCIA 5 CV, COM DIAMETRO MAXIMO 8 1/2" - CHP DIURNO. AF_11/2016</t>
  </si>
  <si>
    <t>24,83</t>
  </si>
  <si>
    <t>95708</t>
  </si>
  <si>
    <t>PERFURATRIZ SOBRE ESTEIRA, TORQUE MÁXIMO 600 KGF, POTÊNCIA ENTRE 50 E 60 HP, DIÂMETRO MÁXIMO 10 - CHP DIURNO. AF_11/2016</t>
  </si>
  <si>
    <t>89,69</t>
  </si>
  <si>
    <t>95714</t>
  </si>
  <si>
    <t>ESCAVADEIRA HIDRAULICA SOBRE ESTEIRA, COM GARRA GIRATORIA DE MANDIBULAS, PESO OPERACIONAL ENTRE 22,00 E 25,50 TON, POTENCIA LIQUIDA ENTRE 150 E 160 HP - CHP DIURNO. AF_11/2016</t>
  </si>
  <si>
    <t>143,85</t>
  </si>
  <si>
    <t>95720</t>
  </si>
  <si>
    <t>ESCAVADEIRA HIDRAULICA SOBRE ESTEIRA, EQUIPADA COM CLAMSHELL, COM CAPACIDADE DA CAÇAMBA ENTRE 1,20 E 1,50 M3, PESO OPERACIONAL ENTRE 20,00 E 22,00 TON, POTENCIA LIQUIDA ENTRE 150 E 160 HP - CHP DIURNO. AF_11/2016</t>
  </si>
  <si>
    <t>141,42</t>
  </si>
  <si>
    <t>95872</t>
  </si>
  <si>
    <t>GRUPO GERADOR COM CARENAGEM, MOTOR DIESEL POTÊNCIA STANDART ENTRE 250 E 260 KVA - CHP DIURNO. AF_12/2016</t>
  </si>
  <si>
    <t>96013</t>
  </si>
  <si>
    <t>TRATOR DE PNEUS COM POTÊNCIA DE 122 CV, TRAÇÃO 4X4, COM VASSOURA MECÂNICA ACOPLADA - CHP DIURNO. AF_02/2017</t>
  </si>
  <si>
    <t>156,04</t>
  </si>
  <si>
    <t>96020</t>
  </si>
  <si>
    <t>TRATOR DE PNEUS COM POTÊNCIA DE 122 CV, TRAÇÃO 4X4, COM GRADE DE DISCOS ACOPLADA - CHP DIURNO. AF_02/2017</t>
  </si>
  <si>
    <t>155,80</t>
  </si>
  <si>
    <t>96028</t>
  </si>
  <si>
    <t>TRATOR DE PNEUS COM POTÊNCIA DE 85 CV, TRAÇÃO 4X4, COM GRADE DE DISCOS ACOPLADA - CHP DIURNO. AF_02/2017</t>
  </si>
  <si>
    <t>115,10</t>
  </si>
  <si>
    <t>96035</t>
  </si>
  <si>
    <t>CAMINHÃO BASCULANTE 10 M3, TRUCADO, POTÊNCIA 230 CV, INCLUSIVE CAÇAMBA METÁLICA, COM DISTRIBUIDOR DE AGREGADOS ACOPLADO - CHP DIURNO. AF_02/2017</t>
  </si>
  <si>
    <t>161,16</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</si>
  <si>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</si>
  <si>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</si>
  <si>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</si>
  <si>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</si>
  <si>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85,19</t>
  </si>
  <si>
    <t>96245</t>
  </si>
  <si>
    <t>MINIESCAVADEIRA SOBRE ESTEIRAS, POTENCIA LIQUIDA DE *30* HP, PESO OPERACIONAL DE *3.500* KG - CHP DIURNO. AF_04/2017</t>
  </si>
  <si>
    <t>96303</t>
  </si>
  <si>
    <t>PERFURATRIZ ROTATIVA SOBRE ESTEIRA, TORQUE MAXIMO 2500 KGM, POTENCIA 110 HP, MOTOR DIESEL- CHP DIURNO. AF_05/2017</t>
  </si>
  <si>
    <t>132,44</t>
  </si>
  <si>
    <t>96309</t>
  </si>
  <si>
    <t>COMPRESSOR DE AR, VAZAO DE 10 PCM, RESERVATORIO 100 L, PRESSAO DE TRABALHO ENTRE 6,9 E 9,7 BAR, POTENCIA 2 HP, TENSAO 110/220 V - CHP DIURNO. AF_05/2017</t>
  </si>
  <si>
    <t>96463</t>
  </si>
  <si>
    <t>ROLO COMPACTADOR DE PNEUS, ESTATICO, PRESSAO VARIAVEL, POTENCIA 110 HP, PESO SEM/COM LASTRO 10,8/27 T, LARGURA DE ROLAGEM 2,30 M - CHP DIURNO. AF_06/2017</t>
  </si>
  <si>
    <t>119,00</t>
  </si>
  <si>
    <t>98764</t>
  </si>
  <si>
    <t>INVERSOR DE SOLDA MONOFÁSICO DE 160 A, POTÊNCIA DE 5400 W, TENSÃO DE 220 V, PARA SOLDA COM ELETRODOS DE 2,0 A 4,0 MM E PROCESSO TIG - CHP DIURNO. AF_06/2018</t>
  </si>
  <si>
    <t>99833</t>
  </si>
  <si>
    <t>LAVADORA DE ALTA PRESSAO (LAVA-JATO) PARA AGUA FRIA, PRESSAO DE OPERACAO ENTRE 1400 E 1900 LIB/POL2, VAZAO MAXIMA ENTRE 400 E 700 L/H - CHP DIURNO. AF_04/2019</t>
  </si>
  <si>
    <t>100641</t>
  </si>
  <si>
    <t>USINA DE MISTURA ASFÁLTICA À QUENTE, TIPO CONTRA FLUXO, PROD 100 A 140 TON/HORA - CHP DIURNO. AF_12/2019</t>
  </si>
  <si>
    <t>372,01</t>
  </si>
  <si>
    <t>100647</t>
  </si>
  <si>
    <t>USINA DE ASFALTO, TIPO GRAVIMÉTRICA, PROD 150 TON/HORA - CHP DIURNO. AF_12/2019</t>
  </si>
  <si>
    <t>784,45</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</si>
  <si>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</si>
  <si>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</si>
  <si>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</si>
  <si>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</si>
  <si>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</si>
  <si>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33,98</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</si>
  <si>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</si>
  <si>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</si>
  <si>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</si>
  <si>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</si>
  <si>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</si>
  <si>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</si>
  <si>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</si>
  <si>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</si>
  <si>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</si>
  <si>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</si>
  <si>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25,69</t>
  </si>
  <si>
    <t>5829</t>
  </si>
  <si>
    <t>USINA DE CONCRETO FIXA, CAPACIDADE NOMINAL DE 90 A 120 M3/H, SEM SILO - CHI DIURNO. AF_07/2016</t>
  </si>
  <si>
    <t>116,73</t>
  </si>
  <si>
    <t>5837</t>
  </si>
  <si>
    <t>VIBROACABADORA DE ASFALTO SOBRE ESTEIRAS, LARGURA DE PAVIMENTAÇÃO 1,90 M A 5,30 M, POTÊNCIA 105 HP CAPACIDADE 450 T/H - CHI DIURNO. AF_11/2014</t>
  </si>
  <si>
    <t>94,45</t>
  </si>
  <si>
    <t>5841</t>
  </si>
  <si>
    <t>VASSOURA MECÂNICA REBOCÁVEL COM ESCOVA CILÍNDRICA, LARGURA ÚTIL DE VARRIMENTO DE 2,44 M - CHI DIURNO. AF_06/2014</t>
  </si>
  <si>
    <t>5845</t>
  </si>
  <si>
    <t>TRATOR DE PNEUS, POTÊNCIA 122 CV, TRAÇÃO 4X4, PESO COM LASTRO DE 4.510 KG - CHI DIURNO. AF_06/2014</t>
  </si>
  <si>
    <t>25,80</t>
  </si>
  <si>
    <t>5849</t>
  </si>
  <si>
    <t>TRATOR DE ESTEIRAS, POTÊNCIA 170 HP, PESO OPERACIONAL 19 T, CAÇAMBA 5,2 M3 - CHI DIURNO. AF_06/2014</t>
  </si>
  <si>
    <t>5853</t>
  </si>
  <si>
    <t>TRATOR DE ESTEIRAS, POTÊNCIA 150 HP, PESO OPERACIONAL 16,7 T, COM RODA MOTRIZ ELEVADA E LÂMINA 3,18 M3 - CHI DIURNO. AF_06/2014</t>
  </si>
  <si>
    <t>42,55</t>
  </si>
  <si>
    <t>5857</t>
  </si>
  <si>
    <t>TRATOR DE ESTEIRAS, POTÊNCIA 347 HP, PESO OPERACIONAL 38,5 T, COM LÂMINA 8,70 M3 - CHI DIURNO. AF_06/2014</t>
  </si>
  <si>
    <t>104,96</t>
  </si>
  <si>
    <t>5865</t>
  </si>
  <si>
    <t>ROLO COMPACTADOR VIBRATÓRIO REBOCÁVEL, CILINDRO DE AÇO LISO, POTÊNCIA DE TRAÇÃO DE 65 CV, PESO 4,7 T, IMPACTO DINÂMICO 18,3 T, LARGURA DE TRABALHO 1,67 M - CHI DIURNO. AF_02/2016</t>
  </si>
  <si>
    <t>5,28</t>
  </si>
  <si>
    <t>5869</t>
  </si>
  <si>
    <t>ROLO COMPACTADOR VIBRATÓRIO TANDEM AÇO LISO, POTÊNCIA 58 HP, PESO SEM/COM LASTRO 6,5 / 9,4 T, LARGURA DE TRABALHO 1,2 M - CHI DIURNO. AF_06/2014</t>
  </si>
  <si>
    <t>36,52</t>
  </si>
  <si>
    <t>5877</t>
  </si>
  <si>
    <t>RETROESCAVADEIRA SOBRE RODAS COM CARREGADEIRA, TRAÇÃO 4X4, POTÊNCIA LÍQ. 72 HP, CAÇAMBA CARREG. CAP. MÍN. 0,79 M3, CAÇAMBA RETRO CAP. 0,18 M3, PESO OPERACIONAL MÍN. 7.140 KG, PROFUNDIDADE ESCAVAÇÃO MÁX. 4,50 M - CHI DIURNO. AF_06/2014</t>
  </si>
  <si>
    <t>33,43</t>
  </si>
  <si>
    <t>5881</t>
  </si>
  <si>
    <t>ROLO COMPACTADOR VIBRATÓRIO PÉ DE CARNEIRO, OPERADO POR CONTROLE REMOTO, POTÊNCIA 12,5 KW, PESO OPERACIONAL 1,675 T, LARGURA DE TRABALHO 0,85 M - CHI DIURNO. AF_02/2016</t>
  </si>
  <si>
    <t>38,94</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</si>
  <si>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</si>
  <si>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</si>
  <si>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</si>
  <si>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</si>
  <si>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26,70</t>
  </si>
  <si>
    <t>5896</t>
  </si>
  <si>
    <t>CAMINHÃO TOCO, PESO BRUTO TOTAL 16.000 KG, CARGA ÚTIL MÁXIMA DE 10.685 KG, DISTÂNCIA ENTRE EIXOS 4,80 M, POTÊNCIA 189 CV EXCLUSIVE CARROCERIA - CHI DIURNO. AF_06/2014</t>
  </si>
  <si>
    <t>24,99</t>
  </si>
  <si>
    <t>5903</t>
  </si>
  <si>
    <t>CAMINHÃO PIPA 10.000 L TRUCADO, PESO BRUTO TOTAL 23.000 KG, CARGA ÚTIL MÁXIMA 15.935 KG, DISTÂNCIA ENTRE EIXOS 4,8 M, POTÊNCIA 230 CV, INCLUSIVE TANQUE DE AÇO PARA TRANSPORTE DE ÁGUA - CHI DIURNO. AF_06/2014</t>
  </si>
  <si>
    <t>31,46</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</si>
  <si>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</si>
  <si>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</si>
  <si>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</si>
  <si>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</si>
  <si>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</si>
  <si>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</si>
  <si>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30,37</t>
  </si>
  <si>
    <t>5934</t>
  </si>
  <si>
    <t>MOTONIVELADORA POTÊNCIA BÁSICA LÍQUIDA (PRIMEIRA MARCHA) 125 HP, PESO BRUTO 13032 KG, LARGURA DA LÂMINA DE 3,7 M - CHI DIURNO. AF_06/2014</t>
  </si>
  <si>
    <t>46,27</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</si>
  <si>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</si>
  <si>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</si>
  <si>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</si>
  <si>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</si>
  <si>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48,32</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</si>
  <si>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</si>
  <si>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</si>
  <si>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</si>
  <si>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</si>
  <si>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</si>
  <si>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</si>
  <si>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</si>
  <si>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</si>
  <si>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</si>
  <si>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</si>
  <si>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42,39</t>
  </si>
  <si>
    <t>7031</t>
  </si>
  <si>
    <t>TANQUE DE ASFALTO ESTACIONÁRIO COM SERPENTINA, CAPACIDADE 30.000 L - CHI DIURNO. AF_06/2014</t>
  </si>
  <si>
    <t>3,27</t>
  </si>
  <si>
    <t>7043</t>
  </si>
  <si>
    <t>MOTOBOMBA TRASH (PARA ÁGUA SUJA) AUTO ESCORVANTE, MOTOR GASOLINA DE 6,41 HP, DIÂMETROS DE SUCÇÃO X RECALQUE: 3" X 3", HM/Q = 10 MCA / 60 M3/H A 23 MCA / 0 M3/H - CHI DIURNO. AF_10/2014</t>
  </si>
  <si>
    <t>7050</t>
  </si>
  <si>
    <t>ROLO COMPACTADOR PE DE CARNEIRO VIBRATORIO, POTENCIA 125 HP, PESO OPERACIONAL SEM/COM LASTRO 11,95 / 13,30 T, IMPACTO DINAMICO 38,5 / 22,5 T, LARGURA DE TRABALHO 2,15 M - CHI DIURNO. AF_06/2014</t>
  </si>
  <si>
    <t>39,30</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</si>
  <si>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</si>
  <si>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</si>
  <si>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</si>
  <si>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</si>
  <si>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4,92</t>
  </si>
  <si>
    <t>83766</t>
  </si>
  <si>
    <t>GRUPO DE SOLDAGEM COM GERADOR A DIESEL 60 CV PARA SOLDA ELÉTRICA, SOBRE 04 RODAS, COM MOTOR 4 CILINDROS 600 A - CHI DIURNO. AF_02/2016</t>
  </si>
  <si>
    <t>29,93</t>
  </si>
  <si>
    <t>84013</t>
  </si>
  <si>
    <t>ESCAVADEIRA HIDRÁULICA SOBRE ESTEIRAS, CAÇAMBA 0,80 M3, PESO OPERACIONAL 17,8 T, POTÊNCIA LÍQUIDA 110 HP - CHI DIURNO. AF_10/2014</t>
  </si>
  <si>
    <t>43,58</t>
  </si>
  <si>
    <t>87446</t>
  </si>
  <si>
    <t>BETONEIRA CAPACIDADE NOMINAL 400 L, CAPACIDADE DE MISTURA 310 L, MOTOR A DIESEL POTÊNCIA 5,0 HP, SEM CARREGADOR - CHI DIURNO. AF_06/2014</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</si>
  <si>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</si>
  <si>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</si>
  <si>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</si>
  <si>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</si>
  <si>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</si>
  <si>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</si>
  <si>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</si>
  <si>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</si>
  <si>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</si>
  <si>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</si>
  <si>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</si>
  <si>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</si>
  <si>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88844</t>
  </si>
  <si>
    <t>TRATOR DE ESTEIRAS, POTÊNCIA 125 HP, PESO OPERACIONAL 12,9 T, COM LÂMINA 2,7 M3 - CHI DIURNO. AF_10/2014</t>
  </si>
  <si>
    <t>37,25</t>
  </si>
  <si>
    <t>88908</t>
  </si>
  <si>
    <t>ESCAVADEIRA HIDRÁULICA SOBRE ESTEIRAS, CAÇAMBA 1,20 M3, PESO OPERACIONAL 21 T, POTÊNCIA BRUTA 155 HP - CHI DIURNO. AF_06/2014</t>
  </si>
  <si>
    <t>47,74</t>
  </si>
  <si>
    <t>89022</t>
  </si>
  <si>
    <t>BOMBA SUBMERSÍVEL ELÉTRICA TRIFÁSICA, POTÊNCIA 2,96 HP, Ø ROTOR 144 MM SEMI-ABERTO, BOCAL DE SAÍDA Ø 2, HM/Q = 2 MCA / 38,8 M3/H A 28 MCA / 5 M3/H - CHI DIURNO. AF_06/2014</t>
  </si>
  <si>
    <t>0,33</t>
  </si>
  <si>
    <t>89027</t>
  </si>
  <si>
    <t>TANQUE DE ASFALTO ESTACIONÁRIO COM MAÇARICO, CAPACIDADE 20.000 L - CHI DIURNO. AF_06/2014</t>
  </si>
  <si>
    <t>89031</t>
  </si>
  <si>
    <t>TRATOR DE ESTEIRAS, POTÊNCIA 100 HP, PESO OPERACIONAL 9,4 T, COM LÂMINA 2,19 M3 - CHI DIURNO. AF_06/2014</t>
  </si>
  <si>
    <t>36,27</t>
  </si>
  <si>
    <t>89036</t>
  </si>
  <si>
    <t>TRATOR DE PNEUS, POTÊNCIA 85 CV, TRAÇÃO 4X4, PESO COM LASTRO DE 4.675 KG - CHI DIURNO. AF_06/2014</t>
  </si>
  <si>
    <t>89218</t>
  </si>
  <si>
    <t>BATE-ESTACAS POR GRAVIDADE, POTÊNCIA DE 160 HP, PESO DO MARTELO ATÉ 3 TONELADAS - CHI DIURNO. AF_11/2014</t>
  </si>
  <si>
    <t>50,57</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</si>
  <si>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</si>
  <si>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</si>
  <si>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</si>
  <si>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</si>
  <si>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122,74</t>
  </si>
  <si>
    <t>89243</t>
  </si>
  <si>
    <t>FRESADORA DE ASFALTO A FRIO SOBRE RODAS, LARGURA FRESAGEM DE 2,0 M, POTÊNCIA 550 HP - CHI DIURNO. AF_11/2014</t>
  </si>
  <si>
    <t>262,91</t>
  </si>
  <si>
    <t>89251</t>
  </si>
  <si>
    <t>RECICLADORA DE ASFALTO A FRIO SOBRE RODAS, LARGURA FRESAGEM DE 2,0 M, POTÊNCIA 422 HP - CHI DIURNO. AF_11/2014</t>
  </si>
  <si>
    <t>230,78</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</si>
  <si>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</si>
  <si>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</si>
  <si>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</si>
  <si>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</si>
  <si>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</si>
  <si>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</si>
  <si>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</si>
  <si>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</si>
  <si>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40,17</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</si>
  <si>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</si>
  <si>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</si>
  <si>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</si>
  <si>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</si>
  <si>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</si>
  <si>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</si>
  <si>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</si>
  <si>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</si>
  <si>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41,97</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</si>
  <si>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</si>
  <si>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</si>
  <si>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</si>
  <si>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</si>
  <si>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5,18</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</si>
  <si>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</si>
  <si>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</si>
  <si>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</si>
  <si>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</si>
  <si>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</si>
  <si>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</si>
  <si>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</si>
  <si>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</si>
  <si>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</si>
  <si>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</si>
  <si>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138,26</t>
  </si>
  <si>
    <t>90681</t>
  </si>
  <si>
    <t>PERFURATRIZ HIDRÁULICA SOBRE CAMINHÃO COM TRADO CURTO ACOPLADO, PROFUNDIDADE MÁXIMA DE 20 M, DIÂMETRO MÁXIMO DE 1500 MM, POTÊNCIA INSTALADA DE 137 HP, MESA ROTATIVA COM TORQUE MÁXIMO DE 30 KNM - CHI DIURNO. AF_06/2015</t>
  </si>
  <si>
    <t>83,28</t>
  </si>
  <si>
    <t>90687</t>
  </si>
  <si>
    <t>MANIPULADOR TELESCÓPICO, POTÊNCIA DE 85 HP, CAPACIDADE DE CARGA DE 3.500 KG, ALTURA MÁXIMA DE ELEVAÇÃO DE 12,3 M - CHI DIURNO. AF_06/2015</t>
  </si>
  <si>
    <t>39,37</t>
  </si>
  <si>
    <t>90693</t>
  </si>
  <si>
    <t>MINICARREGADEIRA SOBRE RODAS, POTÊNCIA LÍQUIDA DE 47 HP, CAPACIDADE NOMINAL DE OPERAÇÃO DE 646 KG - CHI DIURNO. AF_06/2015</t>
  </si>
  <si>
    <t>28,76</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</si>
  <si>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</si>
  <si>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</si>
  <si>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</si>
  <si>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</si>
  <si>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</si>
  <si>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</si>
  <si>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9,03</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</si>
  <si>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</si>
  <si>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</si>
  <si>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</si>
  <si>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</si>
  <si>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</si>
  <si>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</si>
  <si>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0,48</t>
  </si>
  <si>
    <t>91285</t>
  </si>
  <si>
    <t>CORTADORA DE PISO COM MOTOR 4 TEMPOS A GASOLINA, POTÊNCIA DE 13 HP, COM DISCO DE CORTE DIAMANTADO SEGMENTADO PARA CONCRETO, DIÂMETRO DE 350 MM, FURO DE 1" (14 X 1") - CHI DIURNO. AF_08/2015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</si>
  <si>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</si>
  <si>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</si>
  <si>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</si>
  <si>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</si>
  <si>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27,54</t>
  </si>
  <si>
    <t>91486</t>
  </si>
  <si>
    <t>ESPARGIDOR DE ASFALTO PRESSURIZADO, TANQUE 6 M3 COM ISOLAÇÃO TÉRMICA, AQUECIDO COM 2 MAÇARICOS, COM BARRA ESPARGIDORA 3,60 M, MONTADO SOBRE CAMINHÃO  TOCO, PBT 14.300 KG, POTÊNCIA 185 CV - CHI DIURNO. AF_08/2015</t>
  </si>
  <si>
    <t>33,06</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</si>
  <si>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</si>
  <si>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</si>
  <si>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</si>
  <si>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</si>
  <si>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</si>
  <si>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</si>
  <si>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47,13</t>
  </si>
  <si>
    <t>91693</t>
  </si>
  <si>
    <t>SERRA CIRCULAR DE BANCADA COM MOTOR ELÉTRICO POTÊNCIA DE 5HP, COM COIFA PARA DISCO 10" - CHI DIURNO. AF_08/2015</t>
  </si>
  <si>
    <t>92044</t>
  </si>
  <si>
    <t>DISTRIBUIDOR DE AGREGADOS REBOCAVEL, CAPACIDADE 1,9 M³, LARGURA DE TRABALHO 3,66 M - CHI DIURNO. AF_11/2015</t>
  </si>
  <si>
    <t>4,56</t>
  </si>
  <si>
    <t>92107</t>
  </si>
  <si>
    <t>CAMINHÃO PARA EQUIPAMENTO DE LIMPEZA A SUCÇÃO COM CAMINHÃO TRUCADO DE PESO BRUTO TOTAL 23000 KG, CARGA ÚTIL MÁXIMA 15935 KG, DISTÂNCIA ENTRE EIXOS 4,80 M, POTÊNCIA 230 CV, INCLUSIVE LIMPADORA A SUCÇÃO, TANQUE 12000 L - CHI DIURNO. AF_11/2015</t>
  </si>
  <si>
    <t>33,69</t>
  </si>
  <si>
    <t>92113</t>
  </si>
  <si>
    <t>PENEIRA ROTATIVA COM MOTOR ELÉTRICO TRIFÁSICO DE 2 CV, CILINDRO DE 1 M X 0,60 M, COM FUROS DE 3,17 MM - CHI DIURNO. AF_11/2015</t>
  </si>
  <si>
    <t>92119</t>
  </si>
  <si>
    <t>DOSADOR DE AREIA, CAPACIDADE DE 26 LITROS - CHI DIURNO. AF_11/2015</t>
  </si>
  <si>
    <t>92139</t>
  </si>
  <si>
    <t>CAMINHONETE COM MOTOR A DIESEL, POTÊNCIA 180 CV, CABINE DUPLA, 4X4 - CHI DIURNO. AF_11/2015</t>
  </si>
  <si>
    <t>24,47</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</si>
  <si>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</si>
  <si>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</si>
  <si>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</si>
  <si>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</si>
  <si>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39,77</t>
  </si>
  <si>
    <t>92717</t>
  </si>
  <si>
    <t>APARELHO PARA CORTE E SOLDA OXI-ACETILENO SOBRE RODAS, INCLUSIVE CILINDROS E MAÇARICOS - CHI DIURNO. AF_12/2015</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</si>
  <si>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</si>
  <si>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</si>
  <si>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</si>
  <si>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</si>
  <si>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</si>
  <si>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</si>
  <si>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206,64</t>
  </si>
  <si>
    <t>93234</t>
  </si>
  <si>
    <t>BETONEIRA CAPACIDADE NOMINAL 400 L, CAPACIDADE DE MISTURA 310 L, MOTOR A GASOLINA POTÊNCIA 5,5 HP, SEM CARREGADOR - CHI DIURNO. AF_02/2016</t>
  </si>
  <si>
    <t>93244</t>
  </si>
  <si>
    <t>ROLO COMPACTADOR VIBRATÓRIO PÉ DE CARNEIRO PARA SOLOS, POTÊNCIA 80 HP, PESO OPERACIONAL SEM/COM LASTRO 7,4 / 8,8 T, LARGURA DE TRABALHO 1,68 M - CHI DIURNO. AF_02/2016</t>
  </si>
  <si>
    <t>33,23</t>
  </si>
  <si>
    <t>93274</t>
  </si>
  <si>
    <t>GRUA ASCENSIONAL, LANÇA DE 30 M, CAPACIDADE DE 1,0 T A 30 M, ALTURA ATÉ 39 M - CHI DIURNO. AF_03/2016</t>
  </si>
  <si>
    <t>41,55</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</si>
  <si>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</si>
  <si>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</si>
  <si>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</si>
  <si>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</si>
  <si>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78,52</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</si>
  <si>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</si>
  <si>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</si>
  <si>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</si>
  <si>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</si>
  <si>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24,70</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</si>
  <si>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</si>
  <si>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</si>
  <si>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</si>
  <si>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</si>
  <si>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</si>
  <si>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</si>
  <si>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</si>
  <si>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</si>
  <si>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</si>
  <si>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</si>
  <si>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83,82</t>
  </si>
  <si>
    <t>95122</t>
  </si>
  <si>
    <t>USINA MISTURADORA DE SOLOS, CAPACIDADE DE 200 A 500 TON/H, POTENCIA 75KW - CHI DIURNO. AF_07/2016</t>
  </si>
  <si>
    <t>118,03</t>
  </si>
  <si>
    <t>95128</t>
  </si>
  <si>
    <t>DISTRIBUIDOR DE AGREGADOS AUTOPROPELIDO, CAP 3 M3, A DIESEL, POTÊNCIA 176CV - CHI DIURNO. AF_07/2016</t>
  </si>
  <si>
    <t>95140</t>
  </si>
  <si>
    <t>TALHA MANUAL DE CORRENTE, CAPACIDADE DE 2 TON. COM ELEVAÇÃO DE 3 M - CHI DIURNO. AF_07/2016</t>
  </si>
  <si>
    <t>95213</t>
  </si>
  <si>
    <t>GRUA ASCENCIONAL, LANÇA DE 42 M, CAPACIDADE DE 1,5 T A 30 M, ALTURA ATÉ 39 M - CHI DIURNO. AF_08/2016</t>
  </si>
  <si>
    <t>45,15</t>
  </si>
  <si>
    <t>95219</t>
  </si>
  <si>
    <t>PULVERIZADOR DE TINTA ELÉTRICO/MÁQUINA DE PINTURA AIRLESS, VAZÃO 2 L/MIN - CHI DIURNO. AF_08/2016</t>
  </si>
  <si>
    <t>21,52</t>
  </si>
  <si>
    <t>95259</t>
  </si>
  <si>
    <t>MARTELO DEMOLIDOR PNEUMÁTICO MANUAL, 32 KG - CHI DIURNO. AF_09/2016</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</si>
  <si>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</si>
  <si>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</si>
  <si>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</si>
  <si>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</si>
  <si>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0,39</t>
  </si>
  <si>
    <t>95277</t>
  </si>
  <si>
    <t>POLIDORA DE PISO (POLITRIZ), PESO DE 100KG, DIÂMETRO 450 MM, MOTOR ELÉTRICO, POTÊNCIA 4 HP - CHI DIURNO. AF_09/2016</t>
  </si>
  <si>
    <t>95283</t>
  </si>
  <si>
    <t>DESEMPENADEIRA DE CONCRETO, PESO DE 75KG, 4 PÁS, MOTOR A GASOLINA, POTÊNCIA 5,5 HP - CHI DIURNO. AF_09/2016</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</si>
  <si>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</si>
  <si>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</si>
  <si>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</si>
  <si>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</si>
  <si>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41,22</t>
  </si>
  <si>
    <t>95703</t>
  </si>
  <si>
    <t>PERFURATRIZ MANUAL, TORQUE MAXIMO 55 KGF.M, POTENCIA 5 CV, COM DIAMETRO MAXIMO 8 1/2" - CHI DIURNO. AF_11/2016</t>
  </si>
  <si>
    <t>18,79</t>
  </si>
  <si>
    <t>95709</t>
  </si>
  <si>
    <t>PERFURATRIZ SOBRE ESTEIRA, TORQUE MÁXIMO 600 KGF, POTÊNCIA ENTRE 50 E 60 HP, DIÂMETRO MÁXIMO 10 - CHI DIURNO. AF_11/2016</t>
  </si>
  <si>
    <t>40,85</t>
  </si>
  <si>
    <t>95715</t>
  </si>
  <si>
    <t>ESCAVADEIRA HIDRAULICA SOBRE ESTEIRA, COM GARRA GIRATORIA DE MANDIBULAS, PESO OPERACIONAL ENTRE 22,00 E 25,50 TON, POTENCIA LIQUIDA ENTRE 150 E 160 HP - CHI DIURNO. AF_11/2016</t>
  </si>
  <si>
    <t>49,33</t>
  </si>
  <si>
    <t>95721</t>
  </si>
  <si>
    <t>ESCAVADEIRA HIDRAULICA SOBRE ESTEIRA, EQUIPADA COM CLAMSHELL, COM CAPACIDADE DA CAÇAMBA ENTRE 1,20 E 1,50 M3, PESO OPERACIONAL ENTRE 20,00 E 22,00 TON, POTENCIA LIQUIDA ENTRE 150 E 160 HP - CHI DIURNO. AF_11/2016</t>
  </si>
  <si>
    <t>48,17</t>
  </si>
  <si>
    <t>95873</t>
  </si>
  <si>
    <t>GRUPO GERADOR COM CARENAGEM, MOTOR DIESEL POTÊNCIA STANDART ENTRE 250 E 260 KVA - CHI DIURNO. AF_12/2016</t>
  </si>
  <si>
    <t>96014</t>
  </si>
  <si>
    <t>TRATOR DE PNEUS COM POTÊNCIA DE 122 CV, TRAÇÃO 4X4, COM VASSOURA MECÂNICA ACOPLADA - CHI DIURNO. AF_02/2017</t>
  </si>
  <si>
    <t>27,94</t>
  </si>
  <si>
    <t>96021</t>
  </si>
  <si>
    <t>TRATOR DE PNEUS COM POTÊNCIA DE 122 CV, TRAÇÃO 4X4, COM GRADE DE DISCOS ACOPLADA - CHI DIURNO. AF_02/2017</t>
  </si>
  <si>
    <t>96029</t>
  </si>
  <si>
    <t>TRATOR DE PNEUS COM POTÊNCIA DE 85 CV, TRAÇÃO 4X4, COM GRADE DE DISCOS ACOPLADA - CHI DIURNO. AF_02/2017</t>
  </si>
  <si>
    <t>24,96</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</si>
  <si>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</si>
  <si>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</si>
  <si>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</si>
  <si>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</si>
  <si>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25,08</t>
  </si>
  <si>
    <t>96156</t>
  </si>
  <si>
    <t>MINICARREGADEIRA SOBRE RODAS POTENCIA 47HP CAPACIDADE OPERACAO 646 KG, COM VASSOURA MECÂNICA ACOPLADA - CHI DIURNO. AF_03/2017</t>
  </si>
  <si>
    <t>31,87</t>
  </si>
  <si>
    <t>96159</t>
  </si>
  <si>
    <t>MÁQUINA DEMARCADORA DE FAIXA DE TRÁFEGO À FRIO, AUTOPROPELIDA, POTÊNCIA 38 HP - CHI DIURNO. AF_07/2016</t>
  </si>
  <si>
    <t>41,06</t>
  </si>
  <si>
    <t>96246</t>
  </si>
  <si>
    <t>MINIESCAVADEIRA SOBRE ESTEIRAS, POTENCIA LIQUIDA DE *30* HP, PESO OPERACIONAL DE *3.500* KG - CHI DIURNO. AF_04/2017</t>
  </si>
  <si>
    <t>32,47</t>
  </si>
  <si>
    <t>96302</t>
  </si>
  <si>
    <t>PERFURATRIZ ROTATIVA SOBRE ESTEIRA, TORQUE MAXIMO 2500 KGM, POTENCIA 110 HP, MOTOR DIESEL - CHI DIURNO. AF_05/2017</t>
  </si>
  <si>
    <t>55,21</t>
  </si>
  <si>
    <t>96308</t>
  </si>
  <si>
    <t>COMPRESSOR DE AR, VAZAO DE 10 PCM, RESERVATORIO 100 L, PRESSAO DE TRABALHO ENTRE 6,9 E 9,7 BAR  POTENCIA 2 HP, TENSAO 110/220 V  CHI DIURNO. AF_05/2017</t>
  </si>
  <si>
    <t>96464</t>
  </si>
  <si>
    <t>ROLO COMPACTADOR DE PNEUS, ESTATICO, PRESSAO VARIAVEL, POTENCIA 110 HP, PESO SEM/COM LASTRO 10,8/27 T, LARGURA DE ROLAGEM 2,30 M - CHI DIURNO. AF_06/2017</t>
  </si>
  <si>
    <t>44,07</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</si>
  <si>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</si>
  <si>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</si>
  <si>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</si>
  <si>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</si>
  <si>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0,29</t>
  </si>
  <si>
    <t>100642</t>
  </si>
  <si>
    <t>USINA DE MISTURA ASFÁLTICA À QUENTE, TIPO CONTRA FLUXO, PROD 100 A 140 TON/HORA - CHI DIURNO. AF_12/2019</t>
  </si>
  <si>
    <t>107,20</t>
  </si>
  <si>
    <t>100648</t>
  </si>
  <si>
    <t>USINA DE ASFALTO, TIPO GRAVIMÉTRICA, PROD 150 TON/HORA - CHI DIURNO. AF_12/2019</t>
  </si>
  <si>
    <t>256,32</t>
  </si>
  <si>
    <t>5089</t>
  </si>
  <si>
    <t>ROLO COMPACTADOR VIBRATÓRIO PÉ DE CARNEIRO PARA SOLOS, POTÊNCIA 80 HP, PESO OPERACIONAL SEM/COM LASTRO 7,4 / 8,8 T, LARGURA DE TRABALHO 1,68 M - MANUTENÇÃO. AF_02/2016</t>
  </si>
  <si>
    <t>H</t>
  </si>
  <si>
    <t>20,01</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</si>
  <si>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</si>
  <si>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</si>
  <si>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</si>
  <si>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</si>
  <si>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</si>
  <si>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</si>
  <si>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28,95</t>
  </si>
  <si>
    <t>5630</t>
  </si>
  <si>
    <t>ESCAVADEIRA HIDRÁULICA SOBRE ESTEIRAS, CAÇAMBA 0,80 M3, PESO OPERACIONAL 17 T, POTENCIA BRUTA 111 HP - MATERIAIS NA OPERAÇÃO. AF_06/2014</t>
  </si>
  <si>
    <t>43,40</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</si>
  <si>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</si>
  <si>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</si>
  <si>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</si>
  <si>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</si>
  <si>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17,05</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</si>
  <si>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</si>
  <si>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</si>
  <si>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</si>
  <si>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</si>
  <si>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33,20</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</si>
  <si>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</si>
  <si>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</si>
  <si>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</si>
  <si>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</si>
  <si>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</si>
  <si>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</si>
  <si>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</si>
  <si>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</si>
  <si>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</si>
  <si>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</si>
  <si>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14,04</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</si>
  <si>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</si>
  <si>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</si>
  <si>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</si>
  <si>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</si>
  <si>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40,62</t>
  </si>
  <si>
    <t>5710</t>
  </si>
  <si>
    <t>VIBROACABADORA DE ASFALTO SOBRE ESTEIRAS, LARGURA DE PAVIMENTAÇÃO 1,90 M A 5,30 M, POTÊNCIA 105 HP CAPACIDADE 450 T/H - MANUTENÇÃO. AF_11/2014</t>
  </si>
  <si>
    <t>104,35</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</si>
  <si>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</si>
  <si>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</si>
  <si>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</si>
  <si>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</si>
  <si>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</si>
  <si>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</si>
  <si>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80,68</t>
  </si>
  <si>
    <t>5718</t>
  </si>
  <si>
    <t>TRATOR DE ESTEIRAS, POTÊNCIA 170 HP, PESO OPERACIONAL 19 T, CAÇAMBA 5,2 M3 - MATERIAIS NA OPERAÇÃO. AF_06/2014</t>
  </si>
  <si>
    <t>71,57</t>
  </si>
  <si>
    <t>5721</t>
  </si>
  <si>
    <t>TRATOR DE ESTEIRAS, POTÊNCIA 150 HP, PESO OPERACIONAL 16,7 T, COM RODA MOTRIZ ELEVADA E LÂMINA 3,18 M3 - MATERIAIS NA OPERAÇÃO. AF_06/2014</t>
  </si>
  <si>
    <t>63,15</t>
  </si>
  <si>
    <t>5722</t>
  </si>
  <si>
    <t>TRATOR DE ESTEIRAS, POTÊNCIA 347 HP, PESO OPERACIONAL 38,5 T, COM LÂMINA 8,70 M3 - MATERIAIS NA OPERAÇÃO. AF_06/2014</t>
  </si>
  <si>
    <t>146,04</t>
  </si>
  <si>
    <t>5724</t>
  </si>
  <si>
    <t>TRATOR DE ESTEIRAS, POTÊNCIA 100 HP, PESO OPERACIONAL 9,4 T, COM LÂMINA 2,19 M3 - MANUTENÇÃO. AF_06/2014</t>
  </si>
  <si>
    <t>30,87</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</si>
  <si>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</si>
  <si>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</si>
  <si>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</si>
  <si>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</si>
  <si>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23,63</t>
  </si>
  <si>
    <t>5730</t>
  </si>
  <si>
    <t>ROLO COMPACTADOR VIBRATÓRIO TANDEM AÇO LISO, POTÊNCIA 58 HP, PESO SEM/COM LASTRO 6,5 / 9,4 T, LARGURA DE TRABALHO 1,2 M - MATERIAIS NA OPERAÇÃO. AF_06/2014</t>
  </si>
  <si>
    <t>27,88</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</si>
  <si>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</si>
  <si>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</si>
  <si>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</si>
  <si>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</si>
  <si>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</si>
  <si>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</si>
  <si>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</si>
  <si>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</si>
  <si>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26,30</t>
  </si>
  <si>
    <t>5741</t>
  </si>
  <si>
    <t>USINA DE LAMA ASFÁLTICA, PROD 30 A 50 T/H, SILO DE AGREGADO 7 M3, RESERVATÓRIOS PARA EMULSÃO E ÁGUA DE 2,3 M3 CADA, MISTURADOR TIPO PUG MILL A SER MONTADO SOBRE CAMINHÃO - MANUTENÇÃO. AF_10/2014</t>
  </si>
  <si>
    <t>27,29</t>
  </si>
  <si>
    <t>5742</t>
  </si>
  <si>
    <t>USINA DE LAMA ASFÁLTICA, PROD 30 A 50 T/H, SILO DE AGREGADO 7 M3, RESERVATÓRIOS PARA EMULSÃO E ÁGUA DE 2,3 M3 CADA, MISTURADOR TIPO PUG MILL A SER MONTADO SOBRE CAMINHÃO - MATERIAIS NA OPERAÇÃO. AF_10/2014</t>
  </si>
  <si>
    <t>18,57</t>
  </si>
  <si>
    <t>5747</t>
  </si>
  <si>
    <t>CAMINHÃO PIPA 6.000 L, PESO BRUTO TOTAL 13.000 KG, DISTÂNCIA ENTRE EIXOS 4,80 M, POTÊNCIA 189 CV INCLUSIVE TANQUE DE AÇO PARA TRANSPORTE DE ÁGUA, CAPACIDADE 6 M3 - MATERIAIS NA OPERAÇÃO. AF_06/2014</t>
  </si>
  <si>
    <t>106,51</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</si>
  <si>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</si>
  <si>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</si>
  <si>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</si>
  <si>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</si>
  <si>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</si>
  <si>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</si>
  <si>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22,69</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</si>
  <si>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</si>
  <si>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</si>
  <si>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</si>
  <si>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</si>
  <si>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3,32</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</si>
  <si>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</si>
  <si>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</si>
  <si>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</si>
  <si>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</si>
  <si>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47,39</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</si>
  <si>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</si>
  <si>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</si>
  <si>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</si>
  <si>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</si>
  <si>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</si>
  <si>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</si>
  <si>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</si>
  <si>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</si>
  <si>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</si>
  <si>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</si>
  <si>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</si>
  <si>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</si>
  <si>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143,93</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</si>
  <si>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</si>
  <si>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</si>
  <si>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</si>
  <si>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</si>
  <si>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3,33</t>
  </si>
  <si>
    <t>7040</t>
  </si>
  <si>
    <t>ROLO COMPACTADOR DE PNEUS ESTÁTICO, PRESSÃO VARIÁVEL, POTÊNCIA 111 HP, PESO SEM/COM LASTRO 9,5 / 26 T, LARGURA DE TRABALHO 1,90 M - MANUTENÇÃO. AF_07/2014</t>
  </si>
  <si>
    <t>30,08</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</si>
  <si>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</si>
  <si>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</si>
  <si>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</si>
  <si>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</si>
  <si>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</si>
  <si>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</si>
  <si>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</si>
  <si>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</si>
  <si>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</si>
  <si>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</si>
  <si>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</si>
  <si>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</si>
  <si>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</si>
  <si>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</si>
  <si>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26,68</t>
  </si>
  <si>
    <t>7054</t>
  </si>
  <si>
    <t>ROLO COMPACTADOR PE DE CARNEIRO VIBRATORIO, POTENCIA 125 HP, PESO OPERACIONAL SEM/COM LASTRO 11,95 / 13,30 T, IMPACTO DINAMICO 38,5 / 22,5 T, LARGURA DE TRABALHO 2,15 M - MATERIAIS NA OPERAÇÃO. AF_06/2014</t>
  </si>
  <si>
    <t>60,12</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</si>
  <si>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</si>
  <si>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</si>
  <si>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</si>
  <si>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</si>
  <si>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</si>
  <si>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</si>
  <si>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</si>
  <si>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</si>
  <si>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</si>
  <si>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</si>
  <si>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</si>
  <si>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</si>
  <si>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</si>
  <si>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</si>
  <si>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</si>
  <si>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</si>
  <si>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115,78</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</si>
  <si>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</si>
  <si>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</si>
  <si>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</si>
  <si>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</si>
  <si>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38,48</t>
  </si>
  <si>
    <t>53792</t>
  </si>
  <si>
    <t>CAMINHÃO BASCULANTE 6 M3, PESO BRUTO TOTAL 16.000 KG, CARGA ÚTIL MÁXIMA 13.071 KG, DISTÂNCIA ENTRE EIXOS 4,80 M, POTÊNCIA 230 CV INCLUSIVE CAÇAMBA METÁLICA - MATERIAIS NA OPERAÇÃO. AF_06/2014</t>
  </si>
  <si>
    <t>68,22</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</si>
  <si>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</si>
  <si>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</si>
  <si>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</si>
  <si>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</si>
  <si>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</si>
  <si>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</si>
  <si>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</si>
  <si>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</si>
  <si>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39,78</t>
  </si>
  <si>
    <t>53810</t>
  </si>
  <si>
    <t>TRATOR DE ESTEIRAS, POTÊNCIA 150 HP, PESO OPERACIONAL 16,7 T, COM RODA MOTRIZ ELEVADA E LÂMINA 3,18 M3 - MANUTENÇÃO. AF_06/2014</t>
  </si>
  <si>
    <t>53814</t>
  </si>
  <si>
    <t>TRATOR DE ESTEIRAS, POTÊNCIA 347 HP, PESO OPERACIONAL 38,5 T, COM LÂMINA 8,70 M3 - MANUTENÇÃO. AF_06/2014</t>
  </si>
  <si>
    <t>131,12</t>
  </si>
  <si>
    <t>53817</t>
  </si>
  <si>
    <t>TRATOR DE ESTEIRAS, POTÊNCIA 100 HP, PESO OPERACIONAL 9,4 T, COM LÂMINA 2,19 M3 - MATERIAIS NA OPERAÇÃO. AF_06/2014</t>
  </si>
  <si>
    <t>42,07</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</si>
  <si>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</si>
  <si>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</si>
  <si>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</si>
  <si>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</si>
  <si>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76,81</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</si>
  <si>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</si>
  <si>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</si>
  <si>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</si>
  <si>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</si>
  <si>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129,60</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</si>
  <si>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</si>
  <si>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</si>
  <si>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</si>
  <si>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</si>
  <si>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</si>
  <si>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</si>
  <si>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56,37</t>
  </si>
  <si>
    <t>53857</t>
  </si>
  <si>
    <t>PÁ CARREGADEIRA SOBRE RODAS, POTÊNCIA LÍQUIDA 128 HP, CAPACIDADE DA CAÇAMBA 1,7 A 2,8 M3, PESO OPERACIONAL 11632 KG - MANUTENÇÃO. AF_06/2014</t>
  </si>
  <si>
    <t>25,66</t>
  </si>
  <si>
    <t>53858</t>
  </si>
  <si>
    <t>PÁ CARREGADEIRA SOBRE RODAS, POTÊNCIA LÍQUIDA 128 HP, CAPACIDADE DA CAÇAMBA 1,7 A 2,8 M3, PESO OPERACIONAL 11632 KG - MATERIAIS NA OPERAÇÃO. AF_06/2014</t>
  </si>
  <si>
    <t>53,88</t>
  </si>
  <si>
    <t>53861</t>
  </si>
  <si>
    <t>PÁ CARREGADEIRA SOBRE RODAS, POTÊNCIA 197 HP, CAPACIDADE DA CAÇAMBA 2,5 A 3,5 M3, PESO OPERACIONAL 18338 KG - MANUTENÇÃO. AF_06/2014</t>
  </si>
  <si>
    <t>35,58</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</si>
  <si>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</si>
  <si>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</si>
  <si>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</si>
  <si>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</si>
  <si>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</si>
  <si>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</si>
  <si>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</si>
  <si>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</si>
  <si>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17,68</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</si>
  <si>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</si>
  <si>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</si>
  <si>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</si>
  <si>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</si>
  <si>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4,17</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</si>
  <si>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</si>
  <si>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</si>
  <si>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</si>
  <si>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</si>
  <si>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</si>
  <si>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</si>
  <si>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119,97</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</si>
  <si>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</si>
  <si>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</si>
  <si>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</si>
  <si>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</si>
  <si>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</si>
  <si>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</si>
  <si>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</si>
  <si>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</si>
  <si>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</si>
  <si>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</si>
  <si>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</si>
  <si>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</si>
  <si>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</si>
  <si>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</si>
  <si>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</si>
  <si>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</si>
  <si>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33,81</t>
  </si>
  <si>
    <t>83764</t>
  </si>
  <si>
    <t>GRUPO DE SOLDAGEM COM GERADOR A DIESEL 60 CV PARA SOLDA ELÉTRICA, SOBRE 04 RODAS, COM MOTOR 4 CILINDROS 600 A - JUROS. AF_02/2016</t>
  </si>
  <si>
    <t>87026</t>
  </si>
  <si>
    <t>GRADE DE DISCO REBOCÁVEL COM 20 DISCOS 24" X 6 MM COM PNEUS PARA TRANSPORTE - JUROS. AF_06/2014</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</si>
  <si>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</si>
  <si>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</si>
  <si>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</si>
  <si>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</si>
  <si>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</si>
  <si>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</si>
  <si>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87444</t>
  </si>
  <si>
    <t>BETONEIRA CAPACIDADE NOMINAL 400 L, CAPACIDADE DE MISTURA 310 L, MOTOR A DIESEL POTÊNCIA 5,0 HP, SEM CARREGADOR - MATERIAIS NA OPERAÇÃO. AF_06/2014</t>
  </si>
  <si>
    <t>88387</t>
  </si>
  <si>
    <t>MISTURADOR DE ARGAMASSA, EIXO HORIZONTAL, CAPACIDADE DE MISTURA 300 KG, MOTOR ELÉTRICO POTÊNCIA 5 CV - DEPRECIAÇÃO. AF_06/2014</t>
  </si>
  <si>
    <t>0,65</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</si>
  <si>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</si>
  <si>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</si>
  <si>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</si>
  <si>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</si>
  <si>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</si>
  <si>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</si>
  <si>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</si>
  <si>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</si>
  <si>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</si>
  <si>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</si>
  <si>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</si>
  <si>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</si>
  <si>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</si>
  <si>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</si>
  <si>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</si>
  <si>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</si>
  <si>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</si>
  <si>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</si>
  <si>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</si>
  <si>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</si>
  <si>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</si>
  <si>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</si>
  <si>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</si>
  <si>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</si>
  <si>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</si>
  <si>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</si>
  <si>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</si>
  <si>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</si>
  <si>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</si>
  <si>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</si>
  <si>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</si>
  <si>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</si>
  <si>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5,35</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</si>
  <si>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</si>
  <si>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</si>
  <si>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</si>
  <si>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</si>
  <si>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</si>
  <si>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</si>
  <si>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</si>
  <si>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</si>
  <si>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</si>
  <si>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</si>
  <si>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</si>
  <si>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</si>
  <si>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</si>
  <si>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</si>
  <si>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</si>
  <si>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</si>
  <si>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</si>
  <si>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</si>
  <si>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</si>
  <si>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</si>
  <si>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</si>
  <si>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</si>
  <si>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</si>
  <si>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</si>
  <si>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27,62</t>
  </si>
  <si>
    <t>88836</t>
  </si>
  <si>
    <t>ESCAVADEIRA HIDRÁULICA SOBRE ESTEIRAS, CAÇAMBA 0,80 M3, PESO OPERACIONAL 17,8 T, POTÊNCIA LÍQUIDA 110 HP - MATERIAIS NA OPERAÇÃO. AF_10/2014</t>
  </si>
  <si>
    <t>43,00</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</si>
  <si>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</si>
  <si>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</si>
  <si>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</si>
  <si>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</si>
  <si>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</si>
  <si>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</si>
  <si>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32,31</t>
  </si>
  <si>
    <t>88842</t>
  </si>
  <si>
    <t>TRATOR DE ESTEIRAS, POTÊNCIA 125 HP, PESO OPERACIONAL 12,9 T, COM LÂMINA 2,7 M3 - MATERIAIS NA OPERAÇÃO. AF_10/2014</t>
  </si>
  <si>
    <t>52,63</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</si>
  <si>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</si>
  <si>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</si>
  <si>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</si>
  <si>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</si>
  <si>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3,05</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</si>
  <si>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</si>
  <si>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</si>
  <si>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</si>
  <si>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</si>
  <si>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</si>
  <si>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</si>
  <si>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</si>
  <si>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</si>
  <si>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</si>
  <si>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</si>
  <si>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</si>
  <si>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</si>
  <si>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</si>
  <si>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</si>
  <si>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</si>
  <si>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</si>
  <si>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</si>
  <si>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</si>
  <si>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25,76</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</si>
  <si>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</si>
  <si>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</si>
  <si>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</si>
  <si>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</si>
  <si>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</si>
  <si>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</si>
  <si>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60,57</t>
  </si>
  <si>
    <t>89009</t>
  </si>
  <si>
    <t>TRATOR DE ESTEIRAS, POTÊNCIA 150 HP, PESO OPERACIONAL 16,7 T, COM RODA MOTRIZ ELEVADA E LÂMINA 3,18 M3 - DEPRECIAÇÃO. AF_06/2014</t>
  </si>
  <si>
    <t>22,39</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</si>
  <si>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</si>
  <si>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</si>
  <si>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</si>
  <si>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</si>
  <si>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</si>
  <si>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</si>
  <si>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</si>
  <si>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</si>
  <si>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73,34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</si>
  <si>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</si>
  <si>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</si>
  <si>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</si>
  <si>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</si>
  <si>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</si>
  <si>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</si>
  <si>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</si>
  <si>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</si>
  <si>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22,25</t>
  </si>
  <si>
    <t>89018</t>
  </si>
  <si>
    <t>TRATOR DE ESTEIRAS, POTÊNCIA 170 HP, PESO OPERACIONAL 19 T, CAÇAMBA 5,2 M3 - JUROS. AF_06/2014</t>
  </si>
  <si>
    <t>5,00</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</si>
  <si>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</si>
  <si>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</si>
  <si>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</si>
  <si>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</si>
  <si>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</si>
  <si>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</si>
  <si>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</si>
  <si>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</si>
  <si>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</si>
  <si>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</si>
  <si>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89026</t>
  </si>
  <si>
    <t>TANQUE DE ASFALTO ESTACIONÁRIO COM MAÇARICO, CAPACIDADE 20.000 L - MATERIAIS NA OPERAÇÃO. AF_06/2014</t>
  </si>
  <si>
    <t>134,11</t>
  </si>
  <si>
    <t>89029</t>
  </si>
  <si>
    <t>TRATOR DE ESTEIRAS, POTÊNCIA 100 HP, PESO OPERACIONAL 9,4 T, COM LÂMINA 2,19 M3 - DEPRECIAÇÃO. AF_06/2014</t>
  </si>
  <si>
    <t>89030</t>
  </si>
  <si>
    <t>TRATOR DE ESTEIRAS, POTÊNCIA 100 HP, PESO OPERACIONAL 9,4 T, COM LÂMINA 2,19 M3 - JUROS. AF_06/2014</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</si>
  <si>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</si>
  <si>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</si>
  <si>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</si>
  <si>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</si>
  <si>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</si>
  <si>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</si>
  <si>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</si>
  <si>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</si>
  <si>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</si>
  <si>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</si>
  <si>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28,46</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</si>
  <si>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</si>
  <si>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</si>
  <si>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</si>
  <si>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</si>
  <si>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</si>
  <si>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</si>
  <si>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</si>
  <si>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</si>
  <si>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15,18</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</si>
  <si>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</si>
  <si>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</si>
  <si>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</si>
  <si>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</si>
  <si>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</si>
  <si>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</si>
  <si>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62,54</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</si>
  <si>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</si>
  <si>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</si>
  <si>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</si>
  <si>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</si>
  <si>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</si>
  <si>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</si>
  <si>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</si>
  <si>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</si>
  <si>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</si>
  <si>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</si>
  <si>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</si>
  <si>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</si>
  <si>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3,93</t>
  </si>
  <si>
    <t>89230</t>
  </si>
  <si>
    <t>FRESADORA DE ASFALTO A FRIO SOBRE RODAS, LARGURA FRESAGEM DE 1,0 M, POTÊNCIA 208 HP - DEPRECIAÇÃO. AF_11/2014</t>
  </si>
  <si>
    <t>90,55</t>
  </si>
  <si>
    <t>89231</t>
  </si>
  <si>
    <t>FRESADORA DE ASFALTO A FRIO SOBRE RODAS, LARGURA FRESAGEM DE 1,0 M, POTÊNCIA 208 HP - JUROS. AF_11/2014</t>
  </si>
  <si>
    <t>89232</t>
  </si>
  <si>
    <t>FRESADORA DE ASFALTO A FRIO SOBRE RODAS, LARGURA FRESAGEM DE 1,0 M, POTÊNCIA 208 HP - MANUTENÇÃO. AF_11/2014</t>
  </si>
  <si>
    <t>161,52</t>
  </si>
  <si>
    <t>89233</t>
  </si>
  <si>
    <t>FRESADORA DE ASFALTO A FRIO SOBRE RODAS, LARGURA FRESAGEM DE 1,0 M, POTÊNCIA 208 HP - MATERIAIS NA OPERAÇÃO. AF_11/2014</t>
  </si>
  <si>
    <t>112,55</t>
  </si>
  <si>
    <t>89236</t>
  </si>
  <si>
    <t>FRESADORA DE ASFALTO A FRIO SOBRE RODAS, LARGURA FRESAGEM DE 2,0 M, POTÊNCIA 550 HP - DEPRECIAÇÃO. AF_11/2014</t>
  </si>
  <si>
    <t>211,54</t>
  </si>
  <si>
    <t>89237</t>
  </si>
  <si>
    <t>FRESADORA DE ASFALTO A FRIO SOBRE RODAS, LARGURA FRESAGEM DE 2,0 M, POTÊNCIA 550 HP - JUROS. AF_11/2014</t>
  </si>
  <si>
    <t>33,52</t>
  </si>
  <si>
    <t>89238</t>
  </si>
  <si>
    <t>FRESADORA DE ASFALTO A FRIO SOBRE RODAS, LARGURA FRESAGEM DE 2,0 M, POTÊNCIA 550 HP - MANUTENÇÃO. AF_11/2014</t>
  </si>
  <si>
    <t>377,32</t>
  </si>
  <si>
    <t>89239</t>
  </si>
  <si>
    <t>FRESADORA DE ASFALTO A FRIO SOBRE RODAS, LARGURA FRESAGEM DE 2,0 M, POTÊNCIA 550 HP - MATERIAIS NA OPERAÇÃO. AF_11/2014</t>
  </si>
  <si>
    <t>297,65</t>
  </si>
  <si>
    <t>89240</t>
  </si>
  <si>
    <t>VIBROACABADORA DE ASFALTO SOBRE ESTEIRAS, LARGURA DE PAVIMENTAÇÃO 1,90 M A 5,30 M, POTÊNCIA 105 HP CAPACIDADE 450 T/H - DEPRECIAÇÃO. AF_11/2014</t>
  </si>
  <si>
    <t>64,92</t>
  </si>
  <si>
    <t>89241</t>
  </si>
  <si>
    <t>VIBROACABADORA DE ASFALTO SOBRE ESTEIRAS, LARGURA DE PAVIMENTAÇÃO 1,90 M A 5,30 M, POTÊNCIA 105 HP CAPACIDADE 450 T/H - JUROS. AF_11/2014</t>
  </si>
  <si>
    <t>11,68</t>
  </si>
  <si>
    <t>89246</t>
  </si>
  <si>
    <t>RECICLADORA DE ASFALTO A FRIO SOBRE RODAS, LARGURA FRESAGEM DE 2,0 M, POTÊNCIA 422 HP - DEPRECIAÇÃO. AF_11/2014</t>
  </si>
  <si>
    <t>183,81</t>
  </si>
  <si>
    <t>89247</t>
  </si>
  <si>
    <t>RECICLADORA DE ASFALTO A FRIO SOBRE RODAS, LARGURA FRESAGEM DE 2,0 M, POTÊNCIA 422 HP - JUROS. AF_11/2014</t>
  </si>
  <si>
    <t>89248</t>
  </si>
  <si>
    <t>RECICLADORA DE ASFALTO A FRIO SOBRE RODAS, LARGURA FRESAGEM DE 2,0 M, POTÊNCIA 422 HP - MANUTENÇÃO. AF_11/2014</t>
  </si>
  <si>
    <t>327,87</t>
  </si>
  <si>
    <t>89249</t>
  </si>
  <si>
    <t>RECICLADORA DE ASFALTO A FRIO SOBRE RODAS, LARGURA FRESAGEM DE 2,0 M, POTÊNCIA 422 HP - MATERIAIS NA OPERAÇÃO. AF_11/2014</t>
  </si>
  <si>
    <t>253,72</t>
  </si>
  <si>
    <t>89253</t>
  </si>
  <si>
    <t>VIBROACABADORA DE ASFALTO SOBRE ESTEIRAS, LARGURA DE PAVIMENTAÇÃO 2,13 M A 4,55 M, POTÊNCIA 100 HP, CAPACIDADE 400 T/H - DEPRECIAÇÃO. AF_11/2014</t>
  </si>
  <si>
    <t>53,20</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</si>
  <si>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</si>
  <si>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</si>
  <si>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</si>
  <si>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</si>
  <si>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85,52</t>
  </si>
  <si>
    <t>89256</t>
  </si>
  <si>
    <t>VIBROACABADORA DE ASFALTO SOBRE ESTEIRAS, LARGURA DE PAVIMENTAÇÃO 2,13 M A 4,55 M, POTÊNCIA 100 HP, CAPACIDADE 400 T/H - MATERIAIS NA OPERAÇÃO. AF_11/2014</t>
  </si>
  <si>
    <t>57,10</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</si>
  <si>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</si>
  <si>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</si>
  <si>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</si>
  <si>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</si>
  <si>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</si>
  <si>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</si>
  <si>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</si>
  <si>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</si>
  <si>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</si>
  <si>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</si>
  <si>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</si>
  <si>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</si>
  <si>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</si>
  <si>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</si>
  <si>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</si>
  <si>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</si>
  <si>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4,75</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</si>
  <si>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</si>
  <si>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</si>
  <si>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</si>
  <si>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</si>
  <si>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</si>
  <si>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</si>
  <si>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19,54</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</si>
  <si>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</si>
  <si>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</si>
  <si>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</si>
  <si>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</si>
  <si>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89276</t>
  </si>
  <si>
    <t>BETONEIRA CAPACIDADE NOMINAL DE 600 L, CAPACIDADE DE MISTURA 440 L, MOTOR A DIESEL POTÊNCIA 10 HP, COM CARREGADOR - MANUTENÇÃO. AF_11/2014</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</si>
  <si>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</si>
  <si>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</si>
  <si>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</si>
  <si>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</si>
  <si>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18,88</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</si>
  <si>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</si>
  <si>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</si>
  <si>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</si>
  <si>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</si>
  <si>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19,89</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</si>
  <si>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</si>
  <si>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</si>
  <si>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</si>
  <si>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</si>
  <si>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</si>
  <si>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</si>
  <si>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37,30</t>
  </si>
  <si>
    <t>89874</t>
  </si>
  <si>
    <t>CAMINHÃO BASCULANTE 14 M3, COM CAVALO MECÂNICO DE CAPACIDADE MÁXIMA DE TRAÇÃO COMBINADO DE 36000 KG, POTÊNCIA 286 CV, INCLUSIVE SEMIREBOQUE COM CAÇAMBA METÁLICA - MATERIAIS NA OPERAÇÃO. AF_12/2014</t>
  </si>
  <si>
    <t>118,76</t>
  </si>
  <si>
    <t>89878</t>
  </si>
  <si>
    <t>CAMINHÃO BASCULANTE 18 M3, COM CAVALO MECÂNICO DE CAPACIDADE MÁXIMA DE TRAÇÃO COMBINADO DE 45000 KG, POTÊNCIA 330 CV, INCLUSIVE SEMIREBOQUE COM CAÇAMBA METÁLICA - DEPRECIAÇÃO. AF_12/2014</t>
  </si>
  <si>
    <t>20,91</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</si>
  <si>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</si>
  <si>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</si>
  <si>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</si>
  <si>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</si>
  <si>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</si>
  <si>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</si>
  <si>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39,21</t>
  </si>
  <si>
    <t>89882</t>
  </si>
  <si>
    <t>CAMINHÃO BASCULANTE 18 M3, COM CAVALO MECÂNICO DE CAPACIDADE MÁXIMA DE TRAÇÃO COMBINADO DE 45000 KG, POTÊNCIA 330 CV, INCLUSIVE SEMIREBOQUE COM CAÇAMBA METÁLICA - MATERIAIS NA OPERAÇÃO. AF_12/2014</t>
  </si>
  <si>
    <t>137,02</t>
  </si>
  <si>
    <t>90582</t>
  </si>
  <si>
    <t>VIBRADOR DE IMERSÃO, DIÂMETRO DE PONTEIRA 45MM, MOTOR ELÉTRICO TRIFÁSICO POTÊNCIA DE 2 CV - DEPRECIAÇÃO. AF_06/2015</t>
  </si>
  <si>
    <t>0,27</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</si>
  <si>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</si>
  <si>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</si>
  <si>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</si>
  <si>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</si>
  <si>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</si>
  <si>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</si>
  <si>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</si>
  <si>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</si>
  <si>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</si>
  <si>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</si>
  <si>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</si>
  <si>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</si>
  <si>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</si>
  <si>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</si>
  <si>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</si>
  <si>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</si>
  <si>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</si>
  <si>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</si>
  <si>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</si>
  <si>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</si>
  <si>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29,50</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</si>
  <si>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</si>
  <si>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</si>
  <si>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</si>
  <si>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</si>
  <si>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</si>
  <si>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</si>
  <si>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</si>
  <si>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</si>
  <si>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</si>
  <si>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</si>
  <si>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3,69</t>
  </si>
  <si>
    <t>90639</t>
  </si>
  <si>
    <t>BOMBA TRIPLEX, PARA INJEÇÃO DE NATA DE CIMENTO, VAZÃO MÁXIMA DE 100 LITROS/MINUTO, PRESSÃO MÁXIMA DE 70 BAR - DEPRECIAÇÃO. AF_06/2015</t>
  </si>
  <si>
    <t>4,63</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</si>
  <si>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</si>
  <si>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</si>
  <si>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</si>
  <si>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</si>
  <si>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</si>
  <si>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</si>
  <si>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</si>
  <si>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</si>
  <si>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</si>
  <si>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</si>
  <si>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</si>
  <si>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</si>
  <si>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</si>
  <si>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</si>
  <si>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</si>
  <si>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</si>
  <si>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90653</t>
  </si>
  <si>
    <t>BOMBA DE PROJEÇÃO DE CONCRETO SECO, POTÊNCIA 10 CV, VAZÃO 3 M3/H - JUROS. AF_06/2015</t>
  </si>
  <si>
    <t>90654</t>
  </si>
  <si>
    <t>BOMBA DE PROJEÇÃO DE CONCRETO SECO, POTÊNCIA 10 CV, VAZÃO 3 M3/H - MANUTENÇÃO. AF_06/2015</t>
  </si>
  <si>
    <t>3,30</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</si>
  <si>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</si>
  <si>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</si>
  <si>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</si>
  <si>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</si>
  <si>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</si>
  <si>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</si>
  <si>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</si>
  <si>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</si>
  <si>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</si>
  <si>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</si>
  <si>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</si>
  <si>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</si>
  <si>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</si>
  <si>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</si>
  <si>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</si>
  <si>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</si>
  <si>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</si>
  <si>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</si>
  <si>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10,07</t>
  </si>
  <si>
    <t>90670</t>
  </si>
  <si>
    <t>PERFURATRIZ COM TORRE METÁLICA PARA EXECUÇÃO DE ESTACA HÉLICE CONTÍNUA, PROFUNDIDADE MÁXIMA DE 30 M, DIÂMETRO MÁXIMO DE 800 MM, POTÊNCIA INSTALADA DE 268 HP, MESA ROTATIVA COM TORQUE MÁXIMO DE 170 KNM - DEPRECIAÇÃO. AF_06/2015</t>
  </si>
  <si>
    <t>108,20</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</si>
  <si>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</si>
  <si>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</si>
  <si>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</si>
  <si>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</si>
  <si>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135,40</t>
  </si>
  <si>
    <t>90673</t>
  </si>
  <si>
    <t>PERFURATRIZ COM TORRE METÁLICA PARA EXECUÇÃO DE ESTACA HÉLICE CONTÍNUA, PROFUNDIDADE MÁXIMA DE 30 M, DIÂMETRO MÁXIMO DE 800 MM, POTÊNCIA INSTALADA DE 268 HP, MESA ROTATIVA COM TORQUE MÁXIMO DE 170 KNM - MATERIAIS NA OPERAÇÃO. AF_06/2015</t>
  </si>
  <si>
    <t>80,60</t>
  </si>
  <si>
    <t>90676</t>
  </si>
  <si>
    <t>PERFURATRIZ HIDRÁULICA SOBRE CAMINHÃO COM TRADO CURTO ACOPLADO, PROFUNDIDADE MÁXIMA DE 20 M, DIÂMETRO MÁXIMO DE 1500 MM, POTÊNCIA INSTALADA DE 137 HP, MESA ROTATIVA COM TORQUE MÁXIMO DE 30 KNM - DEPRECIAÇÃO. AF_06/2015</t>
  </si>
  <si>
    <t>57,20</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</si>
  <si>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</si>
  <si>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</si>
  <si>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</si>
  <si>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</si>
  <si>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</si>
  <si>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</si>
  <si>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</si>
  <si>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</si>
  <si>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20,89</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</si>
  <si>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</si>
  <si>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</si>
  <si>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</si>
  <si>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</si>
  <si>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22,85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</si>
  <si>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</si>
  <si>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</si>
  <si>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</si>
  <si>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</si>
  <si>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</si>
  <si>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</si>
  <si>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</si>
  <si>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</si>
  <si>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</si>
  <si>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</si>
  <si>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35,30</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</si>
  <si>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</si>
  <si>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</si>
  <si>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</si>
  <si>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</si>
  <si>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</si>
  <si>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</si>
  <si>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</si>
  <si>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</si>
  <si>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</si>
  <si>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</si>
  <si>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</si>
  <si>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</si>
  <si>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</si>
  <si>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</si>
  <si>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</si>
  <si>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</si>
  <si>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</si>
  <si>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</si>
  <si>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</si>
  <si>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</si>
  <si>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</si>
  <si>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</si>
  <si>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</si>
  <si>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</si>
  <si>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</si>
  <si>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</si>
  <si>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9,92</t>
  </si>
  <si>
    <t>90978</t>
  </si>
  <si>
    <t>COMPRESSOR DE AR REBOCÁVEL, VAZÃO 748 PCM, PRESSÃO EFETIVA DE TRABALHO 102 PSI, MOTOR DIESEL, POTÊNCIA 210 CV - MATERIAIS NA OPERAÇÃO. AF_06/2015</t>
  </si>
  <si>
    <t>105,90</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</si>
  <si>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</si>
  <si>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</si>
  <si>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</si>
  <si>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</si>
  <si>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</si>
  <si>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</si>
  <si>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</si>
  <si>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</si>
  <si>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</si>
  <si>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</si>
  <si>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</si>
  <si>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</si>
  <si>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</si>
  <si>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</si>
  <si>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</si>
  <si>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</si>
  <si>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</si>
  <si>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</si>
  <si>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</si>
  <si>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</si>
  <si>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95,91</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</si>
  <si>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</si>
  <si>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</si>
  <si>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</si>
  <si>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</si>
  <si>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</si>
  <si>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</si>
  <si>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</si>
  <si>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</si>
  <si>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</si>
  <si>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</si>
  <si>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</si>
  <si>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</si>
  <si>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</si>
  <si>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</si>
  <si>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</si>
  <si>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</si>
  <si>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</si>
  <si>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</si>
  <si>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8,41</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</si>
  <si>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</si>
  <si>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</si>
  <si>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</si>
  <si>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</si>
  <si>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0,68</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</si>
  <si>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</si>
  <si>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</si>
  <si>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</si>
  <si>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</si>
  <si>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</si>
  <si>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</si>
  <si>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</si>
  <si>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</si>
  <si>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</si>
  <si>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</si>
  <si>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</si>
  <si>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</si>
  <si>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</si>
  <si>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</si>
  <si>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</si>
  <si>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</si>
  <si>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1,48</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</si>
  <si>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</si>
  <si>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</si>
  <si>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</si>
  <si>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</si>
  <si>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13,83</t>
  </si>
  <si>
    <t>91381</t>
  </si>
  <si>
    <t>CAMINHÃO BASCULANTE 10 M3, TRUCADO CABINE SIMPLES, PESO BRUTO TOTAL 23.000 KG, CARGA ÚTIL MÁXIMA 15.935 KG, DISTÂNCIA ENTRE EIXOS 4,80 M, POTÊNCIA 230 CV INCLUSIVE CAÇAMBA METÁLICA - JUROS. AF_06/2014</t>
  </si>
  <si>
    <t>2,55</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</si>
  <si>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</si>
  <si>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</si>
  <si>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</si>
  <si>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</si>
  <si>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25,93</t>
  </si>
  <si>
    <t>91384</t>
  </si>
  <si>
    <t>CAMINHÃO BASCULANTE 10 M3, TRUCADO CABINE SIMPLES, PESO BRUTO TOTAL 23.000 KG, CARGA ÚTIL MÁXIMA 15.935 KG, DISTÂNCIA ENTRE EIXOS 4,80 M, POTÊNCIA 230 CV INCLUSIVE CAÇAMBA METÁLICA - MATERIAIS NA OPERAÇÃO. AF_06/2014</t>
  </si>
  <si>
    <t>95,51</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</si>
  <si>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</si>
  <si>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</si>
  <si>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</si>
  <si>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</si>
  <si>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</si>
  <si>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</si>
  <si>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</si>
  <si>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</si>
  <si>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12,10</t>
  </si>
  <si>
    <t>91397</t>
  </si>
  <si>
    <t>CAMINHÃO PIPA 10.000 L TRUCADO, PESO BRUTO TOTAL 23.000 KG, CARGA ÚTIL MÁXIMA 15.935 KG, DISTÂNCIA ENTRE EIXOS 4,8 M, POTÊNCIA 230 CV, INCLUSIVE TANQUE DE AÇO PARA TRANSPORTE DE ÁGUA - JUROS. AF_06/2014</t>
  </si>
  <si>
    <t>2,53</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</si>
  <si>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</si>
  <si>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</si>
  <si>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</si>
  <si>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</si>
  <si>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</si>
  <si>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</si>
  <si>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</si>
  <si>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</si>
  <si>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</si>
  <si>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</si>
  <si>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13,40</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</si>
  <si>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</si>
  <si>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</si>
  <si>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</si>
  <si>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</si>
  <si>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0,92</t>
  </si>
  <si>
    <t>91485</t>
  </si>
  <si>
    <t>ESPARGIDOR DE ASFALTO PRESSURIZADO, TANQUE 6 M3 COM ISOLAÇÃO TÉRMICA, AQUECIDO COM 2 MAÇARICOS, COM BARRA ESPARGIDORA 3,60 M, MONTADO SOBRE CAMINHÃO  TOCO, PBT 14.300 KG, POTÊNCIA 185 CV - MATERIAIS NA OPERAÇÃO. AF_08/2015</t>
  </si>
  <si>
    <t>144,55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</si>
  <si>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</si>
  <si>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</si>
  <si>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</si>
  <si>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</si>
  <si>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</si>
  <si>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</si>
  <si>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</si>
  <si>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</si>
  <si>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</si>
  <si>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</si>
  <si>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</si>
  <si>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</si>
  <si>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</si>
  <si>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</si>
  <si>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</si>
  <si>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</si>
  <si>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</si>
  <si>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</si>
  <si>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90,15</t>
  </si>
  <si>
    <t>91640</t>
  </si>
  <si>
    <t>CAMINHÃO DE TRANSPORTE DE MATERIAL ASFÁLTICO 30.000 L, COM CAVALO MECÂNICO DE CAPACIDADE MÁXIMA DE TRAÇÃO COMBINADO DE 66.000 KG, POTÊNCIA 360 CV, INCLUSIVE TANQUE DE ASFALTO COM SERPENTINA - DEPRECIAÇÃO. AF_08/2015</t>
  </si>
  <si>
    <t>21,14</t>
  </si>
  <si>
    <t>91641</t>
  </si>
  <si>
    <t>CAMINHÃO DE TRANSPORTE DE MATERIAL ASFÁLTICO 30.000 L, COM CAVALO MECÂNICO DE CAPACIDADE MÁXIMA DE TRAÇÃO COMBINADO DE 66.000 KG, POTÊNCIA 360 CV, INCLUSIVE TANQUE DE ASFALTO COM SERPENTINA - JUROS. AF_08/2015</t>
  </si>
  <si>
    <t>4,43</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</si>
  <si>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</si>
  <si>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</si>
  <si>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</si>
  <si>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</si>
  <si>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39,63</t>
  </si>
  <si>
    <t>91644</t>
  </si>
  <si>
    <t>CAMINHÃO DE TRANSPORTE DE MATERIAL ASFÁLTICO 30.000 L, COM CAVALO MECÂNICO DE CAPACIDADE MÁXIMA DE TRAÇÃO COMBINADO DE 66.000 KG, POTÊNCIA 360 CV, INCLUSIVE TANQUE DE ASFALTO COM SERPENTINA - MATERIAIS NA OPERAÇÃO. AF_08/2015</t>
  </si>
  <si>
    <t>202,87</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</si>
  <si>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</si>
  <si>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</si>
  <si>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</si>
  <si>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</si>
  <si>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</si>
  <si>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</si>
  <si>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</si>
  <si>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</si>
  <si>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</si>
  <si>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</si>
  <si>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</si>
  <si>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</si>
  <si>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</si>
  <si>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</si>
  <si>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</si>
  <si>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</si>
  <si>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</si>
  <si>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</si>
  <si>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</si>
  <si>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</si>
  <si>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</si>
  <si>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</si>
  <si>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25,94</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</si>
  <si>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</si>
  <si>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</si>
  <si>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</si>
  <si>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</si>
  <si>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</si>
  <si>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</si>
  <si>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</si>
  <si>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</si>
  <si>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</si>
  <si>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</si>
  <si>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</si>
  <si>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</si>
  <si>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</si>
  <si>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</si>
  <si>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0,00</t>
  </si>
  <si>
    <t>92116</t>
  </si>
  <si>
    <t>DOSADOR DE AREIA, CAPACIDADE DE 26 LITROS - MANUTENÇÃO. AF_11/2015</t>
  </si>
  <si>
    <t>92133</t>
  </si>
  <si>
    <t>CAMINHONETE COM MOTOR A DIESEL, POTÊNCIA 180 CV, CABINE DUPLA, 4X4 - DEPRECIAÇÃO. AF_11/2015</t>
  </si>
  <si>
    <t>92134</t>
  </si>
  <si>
    <t>CAMINHONETE COM MOTOR A DIESEL, POTÊNCIA 180 CV, CABINE DUPLA, 4X4 - JUROS. AF_11/2015</t>
  </si>
  <si>
    <t>1,23</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</si>
  <si>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</si>
  <si>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</si>
  <si>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</si>
  <si>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</si>
  <si>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</si>
  <si>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</si>
  <si>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</si>
  <si>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</si>
  <si>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</si>
  <si>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</si>
  <si>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</si>
  <si>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</si>
  <si>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</si>
  <si>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</si>
  <si>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</si>
  <si>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</si>
  <si>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31,30</t>
  </si>
  <si>
    <t>92237</t>
  </si>
  <si>
    <t>CAMINHÃO DE TRANSPORTE DE MATERIAL ASFÁLTICO 20.000 L, COM CAVALO MECÂNICO DE CAPACIDADE MÁXIMA DE TRAÇÃO COMBINADO DE 45.000 KG, POTÊNCIA 330 CV, INCLUSIVE TANQUE DE ASFALTO COM MAÇARICO - DEPRECIAÇÃO. AF_12/2015</t>
  </si>
  <si>
    <t>15,43</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</si>
  <si>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</si>
  <si>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</si>
  <si>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</si>
  <si>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</si>
  <si>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</si>
  <si>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</si>
  <si>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</si>
  <si>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</si>
  <si>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185,98</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</si>
  <si>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</si>
  <si>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</si>
  <si>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</si>
  <si>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</si>
  <si>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</si>
  <si>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</si>
  <si>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</si>
  <si>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</si>
  <si>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26,10</t>
  </si>
  <si>
    <t>92956</t>
  </si>
  <si>
    <t>MÁQUINA EXTRUSORA DE CONCRETO PARA GUIAS E SARJETAS, MOTOR A DIESEL, POTÊNCIA 14 CV - DEPRECIAÇÃO. AF_12/2015</t>
  </si>
  <si>
    <t>5,01</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</si>
  <si>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</si>
  <si>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</si>
  <si>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</si>
  <si>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</si>
  <si>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</si>
  <si>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</si>
  <si>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6,24</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</si>
  <si>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</si>
  <si>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</si>
  <si>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</si>
  <si>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</si>
  <si>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</si>
  <si>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</si>
  <si>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</si>
  <si>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</si>
  <si>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168,25</t>
  </si>
  <si>
    <t>93221</t>
  </si>
  <si>
    <t>PERFURATRIZ COM TORRE METÁLICA PARA EXECUÇÃO DE ESTACA HÉLICE CONTÍNUA, PROFUNDIDADE MÁXIMA DE 32 M, DIÂMETRO MÁXIMO DE 1000 MM, POTÊNCIA INSTALADA DE 350 HP, MESA ROTATIVA COM TORQUE MÁXIMO DE 263 KNM - JUROS. AF_01/2016</t>
  </si>
  <si>
    <t>23,35</t>
  </si>
  <si>
    <t>93222</t>
  </si>
  <si>
    <t>PERFURATRIZ COM TORRE METÁLICA PARA EXECUÇÃO DE ESTACA HÉLICE CONTÍNUA, PROFUNDIDADE MÁXIMA DE 32 M, DIÂMETRO MÁXIMO DE 1000 MM, POTÊNCIA INSTALADA DE 350 HP, MESA ROTATIVA COM TORQUE MÁXIMO DE 263 KNM - MANUTENÇÃO. AF_01/2016</t>
  </si>
  <si>
    <t>210,55</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</si>
  <si>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</si>
  <si>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</si>
  <si>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</si>
  <si>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</si>
  <si>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</si>
  <si>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</si>
  <si>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</si>
  <si>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</si>
  <si>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93232</t>
  </si>
  <si>
    <t>BETONEIRA CAPACIDADE NOMINAL 400 L, CAPACIDADE DE MISTURA 310 L, MOTOR A GASOLINA POTÊNCIA 5,5 HP,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</si>
  <si>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</si>
  <si>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</si>
  <si>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</si>
  <si>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</si>
  <si>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</si>
  <si>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</si>
  <si>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</si>
  <si>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</si>
  <si>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</si>
  <si>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</si>
  <si>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24,17</t>
  </si>
  <si>
    <t>93269</t>
  </si>
  <si>
    <t>GRUA ASCENCIONAL, LANÇA DE 30 M, CAPACIDADE DE 1,0 T A 30 M, ALTURA ATÉ 39 M   JUROS. AF_03/2016</t>
  </si>
  <si>
    <t>93270</t>
  </si>
  <si>
    <t>GRUA ASCENCIONAL, LANÇA DE 30 M, CAPACIDADE DE 1,0 T A 30 M, ALTURA ATÉ 39 M   MANUTENÇÃO. AF_03/2016</t>
  </si>
  <si>
    <t>26,44</t>
  </si>
  <si>
    <t>93271</t>
  </si>
  <si>
    <t>GRUA ASCENCIONAL, LANÇA DE 30 M, CAPACIDADE DE 1,0 T A 30 M, ALTURA ATÉ 39 M   MATERIAIS NA OPERAÇÃO. AF_03/2016</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</si>
  <si>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</si>
  <si>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</si>
  <si>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</si>
  <si>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</si>
  <si>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</si>
  <si>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</si>
  <si>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</si>
  <si>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</si>
  <si>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</si>
  <si>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</si>
  <si>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50,81</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</si>
  <si>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</si>
  <si>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</si>
  <si>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</si>
  <si>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</si>
  <si>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81,69</t>
  </si>
  <si>
    <t>93286</t>
  </si>
  <si>
    <t>GUINDASTE HIDRÁULICO AUTOPROPELIDO, COM LANÇA TELESCÓPICA 40 M, CAPACIDADE MÁXIMA 60 T, POTÊNCIA 260 KW - MATERIAIS NA OPERAÇÃO. AF_03/2016</t>
  </si>
  <si>
    <t>130,39</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</si>
  <si>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</si>
  <si>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</si>
  <si>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</si>
  <si>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</si>
  <si>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</si>
  <si>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</si>
  <si>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</si>
  <si>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</si>
  <si>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</si>
  <si>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</si>
  <si>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</si>
  <si>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</si>
  <si>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</si>
  <si>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</si>
  <si>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4,39</t>
  </si>
  <si>
    <t>93405</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</si>
  <si>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</si>
  <si>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93406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</si>
  <si>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</si>
  <si>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5,49</t>
  </si>
  <si>
    <t>93407</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</si>
  <si>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</si>
  <si>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</si>
  <si>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</si>
  <si>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</si>
  <si>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</si>
  <si>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</si>
  <si>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</si>
  <si>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</si>
  <si>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</si>
  <si>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</si>
  <si>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</si>
  <si>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</si>
  <si>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</si>
  <si>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</si>
  <si>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</si>
  <si>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</si>
  <si>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</si>
  <si>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45,17</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</si>
  <si>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</si>
  <si>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</si>
  <si>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</si>
  <si>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</si>
  <si>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</si>
  <si>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</si>
  <si>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</si>
  <si>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</si>
  <si>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107,96</t>
  </si>
  <si>
    <t>93429</t>
  </si>
  <si>
    <t>USINA DE MISTURA ASFÁLTICA À QUENTE, TIPO CONTRA FLUXO, PROD 40 A 80 TON/HORA - DEPRECIAÇÃO. AF_03/2016</t>
  </si>
  <si>
    <t>63,00</t>
  </si>
  <si>
    <t>93430</t>
  </si>
  <si>
    <t>USINA DE MISTURA ASFÁLTICA À QUENTE, TIPO CONTRA FLUXO, PROD 40 A 80 TON/HORA - JUROS. AF_03/2016</t>
  </si>
  <si>
    <t>11,34</t>
  </si>
  <si>
    <t>93431</t>
  </si>
  <si>
    <t>USINA DE MISTURA ASFÁLTICA À QUENTE, TIPO CONTRA FLUXO, PROD 40 A 80 TON/HORA - MANUTENÇÃO. AF_03/2016</t>
  </si>
  <si>
    <t>101,27</t>
  </si>
  <si>
    <t>93432</t>
  </si>
  <si>
    <t>USINA DE MISTURA ASFÁLTICA À QUENTE, TIPO CONTRA FLUXO, PROD 40 A 80 TON/HORA - MATERIAIS NA OPERAÇÃO. AF_03/2016</t>
  </si>
  <si>
    <t>1.934,40</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</si>
  <si>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</si>
  <si>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</si>
  <si>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</si>
  <si>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</si>
  <si>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</si>
  <si>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</si>
  <si>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6,39</t>
  </si>
  <si>
    <t>93438</t>
  </si>
  <si>
    <t>USINA DE ASFALTO À FRIO, CAPACIDADE DE 40 A 60 TON/HORA, ELÉTRICA POTÊNCIA 30 CV - MATERIAIS NA OPERAÇÃO. AF_03/2016</t>
  </si>
  <si>
    <t>19,99</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</si>
  <si>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</si>
  <si>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</si>
  <si>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</si>
  <si>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</si>
  <si>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</si>
  <si>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</si>
  <si>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</si>
  <si>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</si>
  <si>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</si>
  <si>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</si>
  <si>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</si>
  <si>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</si>
  <si>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</si>
  <si>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</si>
  <si>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</si>
  <si>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37,61</t>
  </si>
  <si>
    <t>95123</t>
  </si>
  <si>
    <t>DISTRIBUIDOR DE AGREGADOS AUTOPROPELIDO, CAP 3 M3, A DIESEL, POTÊNCIA 176CV - DEPRECIAÇÃO. AF_07/2016</t>
  </si>
  <si>
    <t>11,40</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</si>
  <si>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</si>
  <si>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</si>
  <si>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</si>
  <si>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</si>
  <si>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</si>
  <si>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</si>
  <si>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99,17</t>
  </si>
  <si>
    <t>95129</t>
  </si>
  <si>
    <t>MÁQUINA DEMARCADORA DE FAIXA DE TRÁFEGO À FRIO, AUTOPROPELIDA, POTÊNCIA 38 HP - DEPRECIAÇÃO. AF_07/2016</t>
  </si>
  <si>
    <t>20,23</t>
  </si>
  <si>
    <t>95130</t>
  </si>
  <si>
    <t>MÁQUINA DEMARCADORA DE FAIXA DE TRÁFEGO À FRIO, AUTOPROPELIDA, POTÊNCIA 38 HP - JUROS. AF_07/2016</t>
  </si>
  <si>
    <t>3,64</t>
  </si>
  <si>
    <t>95131</t>
  </si>
  <si>
    <t>MÁQUINA DEMARCADORA DE FAIXA DE TRÁFEGO À FRIO, AUTOPROPELIDA, POTÊNCIA 38 HP - MANUTENÇÃO. AF_07/2016</t>
  </si>
  <si>
    <t>37,94</t>
  </si>
  <si>
    <t>95132</t>
  </si>
  <si>
    <t>MÁQUINA DEMARCADORA DE FAIXA DE TRÁFEGO À FRIO, AUTOPROPELIDA, POTÊNCIA 38 HP - MATERIAIS NA OPERAÇÃO. AF_07/2016</t>
  </si>
  <si>
    <t>21,72</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</si>
  <si>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</si>
  <si>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</si>
  <si>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</si>
  <si>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</si>
  <si>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</si>
  <si>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</si>
  <si>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</si>
  <si>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</si>
  <si>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27,39</t>
  </si>
  <si>
    <t>95209</t>
  </si>
  <si>
    <t>GRUA ASCENCIONAL, LANCA DE 42 M, CAPACIDADE DE 1,5 T A 30 M, ALTURA ATE 39 M  JUROS. AF_08/2016</t>
  </si>
  <si>
    <t>95210</t>
  </si>
  <si>
    <t>GRUA ASCENCIONAL, LANCA DE 42 M, CAPACIDADE DE 1,5 T A 30 M, ALTURA ATE 39 M  MANUTENÇÃO. AF_08/2016</t>
  </si>
  <si>
    <t>29,96</t>
  </si>
  <si>
    <t>95211</t>
  </si>
  <si>
    <t>GRUA ASCENCIONAL, LANCA DE 42 M, CAPACIDADE DE 1,5 T A 30 M, ALTURA ATE 39 M  MATERIAIS NA OPERAÇÃO. AF_08/2016</t>
  </si>
  <si>
    <t>95214</t>
  </si>
  <si>
    <t>PULVERIZADOR DE TINTA ELÉTRICO/MÁQUINA DE PINTURA AIRLESS, VAZÃO 2 L/MIN - DEPRECIAÇÃO. AF_08/2016</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</si>
  <si>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</si>
  <si>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</si>
  <si>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</si>
  <si>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</si>
  <si>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</si>
  <si>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</si>
  <si>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</si>
  <si>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</si>
  <si>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</si>
  <si>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</si>
  <si>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</si>
  <si>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</si>
  <si>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1,26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</si>
  <si>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</si>
  <si>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</si>
  <si>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</si>
  <si>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</si>
  <si>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</si>
  <si>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</si>
  <si>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1,05</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</si>
  <si>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</si>
  <si>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</si>
  <si>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</si>
  <si>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</si>
  <si>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</si>
  <si>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</si>
  <si>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</si>
  <si>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</si>
  <si>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</si>
  <si>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</si>
  <si>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</si>
  <si>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</si>
  <si>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</si>
  <si>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</si>
  <si>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</si>
  <si>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</si>
  <si>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</si>
  <si>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</si>
  <si>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</si>
  <si>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</si>
  <si>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</si>
  <si>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</si>
  <si>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</si>
  <si>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</si>
  <si>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</si>
  <si>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</si>
  <si>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</si>
  <si>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</si>
  <si>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</si>
  <si>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</si>
  <si>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</si>
  <si>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</si>
  <si>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</si>
  <si>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</si>
  <si>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23,01</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</si>
  <si>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</si>
  <si>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</si>
  <si>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</si>
  <si>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</si>
  <si>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28,79</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</si>
  <si>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</si>
  <si>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</si>
  <si>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</si>
  <si>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</si>
  <si>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</si>
  <si>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</si>
  <si>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</si>
  <si>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</si>
  <si>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</si>
  <si>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</si>
  <si>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</si>
  <si>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</si>
  <si>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22,59</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</si>
  <si>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</si>
  <si>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</si>
  <si>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</si>
  <si>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</si>
  <si>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28,27</t>
  </si>
  <si>
    <t>95707</t>
  </si>
  <si>
    <t>PERFURATRIZ SOBRE ESTEIRA, TORQUE MÁXIMO 600 KGF, POTÊNCIA ENTRE 50 E 60 HP, DIÂMETRO MÁXIMO 10 - MATERIAIS NA OPERAÇÃO. AF_11/2016</t>
  </si>
  <si>
    <t>20,57</t>
  </si>
  <si>
    <t>95710</t>
  </si>
  <si>
    <t>ESCAVADEIRA HIDRAULICA SOBRE ESTEIRA, COM GARRA GIRATORIA DE MANDIBULAS, PESO OPERACIONAL ENTRE 22,00 E 25,50 TON, POTENCIA LIQUIDA ENTRE 150 E 160 HP - DEPRECIAÇÃO. AF_11/2016</t>
  </si>
  <si>
    <t>27,16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</si>
  <si>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</si>
  <si>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</si>
  <si>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</si>
  <si>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</si>
  <si>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33,95</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</si>
  <si>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</si>
  <si>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</si>
  <si>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</si>
  <si>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</si>
  <si>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</si>
  <si>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</si>
  <si>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</si>
  <si>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</si>
  <si>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32,68</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</si>
  <si>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</si>
  <si>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</si>
  <si>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</si>
  <si>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</si>
  <si>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</si>
  <si>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</si>
  <si>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</si>
  <si>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</si>
  <si>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183,92</t>
  </si>
  <si>
    <t>95874</t>
  </si>
  <si>
    <t>GRUPO GERADOR COM CARENAGEM, MOTOR DIESEL POTÊNCIA STANDART ENTRE 250 E 260 KVA - DEPRECIAÇÃO. AF_12/2016</t>
  </si>
  <si>
    <t>5,94</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</si>
  <si>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</si>
  <si>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</si>
  <si>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</si>
  <si>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</si>
  <si>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</si>
  <si>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</si>
  <si>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</si>
  <si>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</si>
  <si>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</si>
  <si>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</si>
  <si>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</si>
  <si>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</si>
  <si>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</si>
  <si>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</si>
  <si>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</si>
  <si>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</si>
  <si>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</si>
  <si>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</si>
  <si>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</si>
  <si>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</si>
  <si>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</si>
  <si>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</si>
  <si>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</si>
  <si>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</si>
  <si>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</si>
  <si>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</si>
  <si>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16,12</t>
  </si>
  <si>
    <t>96031</t>
  </si>
  <si>
    <t>CAMINHÃO BASCULANTE 10 M3, TRUCADO, POTÊNCIA 230 CV, INCLUSIVE CAÇAMBA METÁLICA, COM DISTRIBUIDOR DE AGREGADOS ACOPLADO - JUROS. AF_02/2017</t>
  </si>
  <si>
    <t>2,97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</si>
  <si>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</si>
  <si>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</si>
  <si>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</si>
  <si>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</si>
  <si>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30,23</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</si>
  <si>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</si>
  <si>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</si>
  <si>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</si>
  <si>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</si>
  <si>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8,75</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</si>
  <si>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</si>
  <si>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</si>
  <si>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</si>
  <si>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</si>
  <si>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</si>
  <si>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</si>
  <si>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</si>
  <si>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</si>
  <si>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</si>
  <si>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</si>
  <si>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</si>
  <si>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</si>
  <si>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18,02</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</si>
  <si>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</si>
  <si>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</si>
  <si>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</si>
  <si>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</si>
  <si>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</si>
  <si>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</si>
  <si>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</si>
  <si>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</si>
  <si>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</si>
  <si>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</si>
  <si>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96298</t>
  </si>
  <si>
    <t>PERFURATRIZ ROTATIVA SOBRE ESTEIRA, TORQUE MAXIMO 2500 KGM, POTENCIA 110 HP, MOTOR DIESEL - DEPRECIAÇÃO. AF_05/2017</t>
  </si>
  <si>
    <t>35,28</t>
  </si>
  <si>
    <t>96299</t>
  </si>
  <si>
    <t>PERFURATRIZ ROTATIVA SOBRE ESTEIRA, TORQUE MAXIMO 2500 KGM, POTENCIA 110 HP, MOTOR DIESEL - JUROS. AF_05/2017</t>
  </si>
  <si>
    <t>96300</t>
  </si>
  <si>
    <t>PERFURATRIZ ROTATIVA SOBRE ESTEIRA, TORQUE MAXIMO 2500 KGM, POTENCIA 110 HP, MOTOR DIESEL - MANUTENÇÃO. AF_05/2017</t>
  </si>
  <si>
    <t>44,15</t>
  </si>
  <si>
    <t>96301</t>
  </si>
  <si>
    <t>PERFURATRIZ ROTATIVA SOBRE ESTEIRA, TORQUE MAXIMO 2500 KGM, POTENCIA 110 HP, MOTOR DIESEL - MATERIAIS NA OPERAÇÃO. AF_05/2017</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</si>
  <si>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</si>
  <si>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</si>
  <si>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</si>
  <si>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</si>
  <si>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</si>
  <si>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</si>
  <si>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</si>
  <si>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</si>
  <si>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</si>
  <si>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</si>
  <si>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</si>
  <si>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</si>
  <si>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31,93</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</si>
  <si>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</si>
  <si>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</si>
  <si>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</si>
  <si>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</si>
  <si>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25,51</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</si>
  <si>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</si>
  <si>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</si>
  <si>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</si>
  <si>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</si>
  <si>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</si>
  <si>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</si>
  <si>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</si>
  <si>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</si>
  <si>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</si>
  <si>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</si>
  <si>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</si>
  <si>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</si>
  <si>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</si>
  <si>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</si>
  <si>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</si>
  <si>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</si>
  <si>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</si>
  <si>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</si>
  <si>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77,38</t>
  </si>
  <si>
    <t>100638</t>
  </si>
  <si>
    <t>USINA DE MISTURA ASFÁLTICA À QUENTE, TIPO CONTRA FLUXO, PROD 100 A 140 TON/HORA - JUROS. AF_12/2019</t>
  </si>
  <si>
    <t>100639</t>
  </si>
  <si>
    <t>USINA DE MISTURA ASFÁLTICA À QUENTE, TIPO CONTRA FLUXO, PROD 100 A 140 TON/HORA - MANUTENÇÃO. AF_12/2019</t>
  </si>
  <si>
    <t>124,39</t>
  </si>
  <si>
    <t>100640</t>
  </si>
  <si>
    <t>USINA DE MISTURA ASFÁLTICA À QUENTE, TIPO CONTRA FLUXO, PROD 100 A 140 TON/HORA - MATERIAIS NA OPERAÇÃO. AF_12/2019</t>
  </si>
  <si>
    <t>140,42</t>
  </si>
  <si>
    <t>100643</t>
  </si>
  <si>
    <t>USINA DE ASFALTO, TIPO GRAVIMÉTRICA, PROD 150 TON/HORA - DEPRECIAÇÃO. AF_12/2019</t>
  </si>
  <si>
    <t>203,75</t>
  </si>
  <si>
    <t>100644</t>
  </si>
  <si>
    <t>USINA DE ASFALTO, TIPO GRAVIMÉTRICA, PROD 150 TON/HORA - JUROS. AF_12/2019</t>
  </si>
  <si>
    <t>36,67</t>
  </si>
  <si>
    <t>100645</t>
  </si>
  <si>
    <t>USINA DE ASFALTO, TIPO GRAVIMÉTRICA, PROD 150 TON/HORA - MANUTENÇÃO. AF_12/2019</t>
  </si>
  <si>
    <t>327,53</t>
  </si>
  <si>
    <t>100646</t>
  </si>
  <si>
    <t>USINA DE ASFALTO, TIPO GRAVIMÉTRICA, PROD 150 TON/HORA - MATERIAIS NA OPERAÇÃO. AF_12/2019</t>
  </si>
  <si>
    <t>200,60</t>
  </si>
  <si>
    <t>55960</t>
  </si>
  <si>
    <t>IMUNIZACAO DE MADEIRAMENTO PARA COBERTURA UTILIZANDO CUPINICIDA INCOLOR</t>
  </si>
  <si>
    <t>92259</t>
  </si>
  <si>
    <t>INSTALAÇÃO DE TESOURA (INTEIRA OU MEIA), BIAPOIADA, EM MADEIRA NÃO APARELHADA, PARA VÃOS MAIORES OU IGUAIS A 3,0 M E MENORES QUE 6,0 M, INCLUSO IÇAMENTO. AF_07/2019</t>
  </si>
  <si>
    <t>246,41</t>
  </si>
  <si>
    <t>92260</t>
  </si>
  <si>
    <t>INSTALAÇÃO DE TESOURA (INTEIRA OU MEIA), BIAPOIADA, EM MADEIRA NÃO APARELHADA, PARA VÃOS MAIORES OU IGUAIS A 6,0 M E MENORES QUE 8,0 M, INCLUSO IÇAMENTO. AF_07/2019</t>
  </si>
  <si>
    <t>293,50</t>
  </si>
  <si>
    <t>92261</t>
  </si>
  <si>
    <t>INSTALAÇÃO DE TESOURA (INTEIRA OU MEIA), BIAPOIADA, EM MADEIRA NÃO APARELHADA, PARA VÃOS MAIORES OU IGUAIS A 8,0 M E MENORES QUE 10,0 M, INCLUSO IÇAMENTO. AF_07/2019</t>
  </si>
  <si>
    <t>339,16</t>
  </si>
  <si>
    <t>92262</t>
  </si>
  <si>
    <t>INSTALAÇÃO DE TESOURA (INTEIRA OU MEIA), BIAPOIADA, EM MADEIRA NÃO APARELHADA, PARA VÃOS MAIORES OU IGUAIS A 10,0 M E MENORES QUE 12,0 M, INCLUSO IÇAMENTO. AF_07/2019</t>
  </si>
  <si>
    <t>412,68</t>
  </si>
  <si>
    <t>92539</t>
  </si>
  <si>
    <t>TRAMA DE MADEIRA COMPOSTA POR RIPAS, CAIBROS E TERÇAS PARA TELHADOS DE ATÉ 2 ÁGUAS PARA TELHA DE ENCAIXE DE CERÂMICA OU DE CONCRETO, INCLUSO TRANSPORTE VERTICAL. AF_07/2019</t>
  </si>
  <si>
    <t>38,89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</si>
  <si>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</si>
  <si>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</si>
  <si>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</si>
  <si>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</si>
  <si>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41,43</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</si>
  <si>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</si>
  <si>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</si>
  <si>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</si>
  <si>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</si>
  <si>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</si>
  <si>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</si>
  <si>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</si>
  <si>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</si>
  <si>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548,22</t>
  </si>
  <si>
    <t>92546</t>
  </si>
  <si>
    <t>FABRICAÇÃO E INSTALAÇÃO DE TESOURA INTEIRA EM MADEIRA NÃO APARELHADA, VÃO DE 4 M, PARA TELHA CERÂMICA OU DE CONCRETO, INCLUSO IÇAMENTO. AF_07/2019</t>
  </si>
  <si>
    <t>678,05</t>
  </si>
  <si>
    <t>92547</t>
  </si>
  <si>
    <t>FABRICAÇÃO E INSTALAÇÃO DE TESOURA INTEIRA EM MADEIRA NÃO APARELHADA, VÃO DE 5 M, PARA TELHA CERÂMICA OU DE CONCRETO, INCLUSO IÇAMENTO. AF_07/2019</t>
  </si>
  <si>
    <t>705,70</t>
  </si>
  <si>
    <t>92548</t>
  </si>
  <si>
    <t>FABRICAÇÃO E INSTALAÇÃO DE TESOURA INTEIRA EM MADEIRA NÃO APARELHADA, VÃO DE 6 M, PARA TELHA CERÂMICA OU DE CONCRETO, INCLUSO IÇAMENTO. AF_07/2019</t>
  </si>
  <si>
    <t>785,76</t>
  </si>
  <si>
    <t>92549</t>
  </si>
  <si>
    <t>FABRICAÇÃO E INSTALAÇÃO DE TESOURA INTEIRA EM MADEIRA NÃO APARELHADA, VÃO DE 7 M, PARA TELHA CERÂMICA OU DE CONCRETO, INCLUSO IÇAMENTO. AF_07/2019</t>
  </si>
  <si>
    <t>1.012,37</t>
  </si>
  <si>
    <t>92550</t>
  </si>
  <si>
    <t>FABRICAÇÃO E INSTALAÇÃO DE TESOURA INTEIRA EM MADEIRA NÃO APARELHADA, VÃO DE 8 M, PARA TELHA CERÂMICA OU DE CONCRETO, INCLUSO IÇAMENTO. AF_07/2019</t>
  </si>
  <si>
    <t>1.258,48</t>
  </si>
  <si>
    <t>92551</t>
  </si>
  <si>
    <t>FABRICAÇÃO E INSTALAÇÃO DE TESOURA INTEIRA EM MADEIRA NÃO APARELHADA, VÃO DE 9 M, PARA TELHA CERÂMICA OU DE CONCRETO, INCLUSO IÇAMENTO. AF_07/2019</t>
  </si>
  <si>
    <t>1.294,92</t>
  </si>
  <si>
    <t>92552</t>
  </si>
  <si>
    <t>FABRICAÇÃO E INSTALAÇÃO DE TESOURA INTEIRA EM MADEIRA NÃO APARELHADA, VÃO DE 10 M, PARA TELHA CERÂMICA OU DE CONCRETO, INCLUSO IÇAMENTO. AF_07/2019</t>
  </si>
  <si>
    <t>1.410,21</t>
  </si>
  <si>
    <t>92553</t>
  </si>
  <si>
    <t>FABRICAÇÃO E INSTALAÇÃO DE TESOURA INTEIRA EM MADEIRA NÃO APARELHADA, VÃO DE 11 M, PARA TELHA CERÂMICA OU DE CONCRETO, INCLUSO IÇAMENTO. AF_07/2019</t>
  </si>
  <si>
    <t>1.644,00</t>
  </si>
  <si>
    <t>92554</t>
  </si>
  <si>
    <t>FABRICAÇÃO E INSTALAÇÃO DE TESOURA INTEIRA EM MADEIRA NÃO APARELHADA, VÃO DE 12 M, PARA TELHA CERÂMICA OU DE CONCRETO, INCLUSO IÇAMENTO. AF_07/2019</t>
  </si>
  <si>
    <t>1.685,39</t>
  </si>
  <si>
    <t>92555</t>
  </si>
  <si>
    <t>FABRICAÇÃO E INSTALAÇÃO DE TESOURA INTEIRA EM MADEIRA NÃO APARELHADA, VÃO DE 3 M, PARA TELHA ONDULADA DE FIBROCIMENTO, METÁLICA, PLÁSTICA OU TERMOACÚSTICA, INCLUSO IÇAMENTO. AF_07/2019</t>
  </si>
  <si>
    <t>542,90</t>
  </si>
  <si>
    <t>92556</t>
  </si>
  <si>
    <t>FABRICAÇÃO E INSTALAÇÃO DE TESOURA INTEIRA EM MADEIRA NÃO APARELHADA, VÃO DE 4 M, PARA TELHA ONDULADA DE FIBROCIMENTO, METÁLICA, PLÁSTICA OU TERMOACÚSTICA, INCLUSO IÇAMENTO. AF_07/2019</t>
  </si>
  <si>
    <t>669,26</t>
  </si>
  <si>
    <t>92557</t>
  </si>
  <si>
    <t>FABRICAÇÃO E INSTALAÇÃO DE TESOURA INTEIRA EM MADEIRA NÃO APARELHADA, VÃO DE 5 M, PARA TELHA ONDULADA DE FIBROCIMENTO, METÁLICA, PLÁSTICA OU TERMOACÚSTICA, INCLUSO IÇAMENTO. AF_07/2019</t>
  </si>
  <si>
    <t>696,91</t>
  </si>
  <si>
    <t>92558</t>
  </si>
  <si>
    <t>FABRICAÇÃO E INSTALAÇÃO DE TESOURA INTEIRA EM MADEIRA NÃO APARELHADA, VÃO DE 6 M, PARA TELHA ONDULADA DE FIBROCIMENTO, METÁLICA, PLÁSTICA OU TERMOACÚSTICA, INCLUSO IÇAMENTO. AF_07/2019</t>
  </si>
  <si>
    <t>780,43</t>
  </si>
  <si>
    <t>92559</t>
  </si>
  <si>
    <t>FABRICAÇÃO E INSTALAÇÃO DE TESOURA INTEIRA EM MADEIRA NÃO APARELHADA, VÃO DE 7 M, PARA TELHA ONDULADA DE FIBROCIMENTO, METÁLICA, PLÁSTICA OU TERMOACÚSTICA, INCLUSO IÇAMENTO. AF_07/2019</t>
  </si>
  <si>
    <t>1.003,00</t>
  </si>
  <si>
    <t>92560</t>
  </si>
  <si>
    <t>FABRICAÇÃO E INSTALAÇÃO DE TESOURA INTEIRA EM MADEIRA NÃO APARELHADA, VÃO DE 8 M, PARA TELHA ONDULADA DE FIBROCIMENTO, METÁLICA, PLÁSTICA OU TERMOACÚSTICA, INCLUSO IÇAMENTO. AF_07/2019</t>
  </si>
  <si>
    <t>1.244,18</t>
  </si>
  <si>
    <t>92561</t>
  </si>
  <si>
    <t>FABRICAÇÃO E INSTALAÇÃO DE TESOURA INTEIRA EM MADEIRA NÃO APARELHADA, VÃO DE 9 M, PARA TELHA ONDULADA DE FIBROCIMENTO, METÁLICA, PLÁSTICA OU TERMOACÚSTICA, INCLUSO IÇAMENTO. AF_07/2019</t>
  </si>
  <si>
    <t>1.281,26</t>
  </si>
  <si>
    <t>92562</t>
  </si>
  <si>
    <t>FABRICAÇÃO E INSTALAÇÃO DE TESOURA INTEIRA EM MADEIRA NÃO APARELHADA, VÃO DE 10 M, PARA TELHA ONDULADA DE FIBROCIMENTO, METÁLICA, PLÁSTICA OU TERMOACÚSTICA, INCLUSO IÇAMENTO. AF_07/2019</t>
  </si>
  <si>
    <t>1.387,76</t>
  </si>
  <si>
    <t>92563</t>
  </si>
  <si>
    <t>FABRICAÇÃO E INSTALAÇÃO DE TESOURA INTEIRA EM MADEIRA NÃO APARELHADA, VÃO DE 11 M, PARA TELHA ONDULADA DE FIBROCIMENTO, METÁLICA, PLÁSTICA OU TERMOACÚSTICA, INCLUSO IÇAMENTO. AF_07/2019</t>
  </si>
  <si>
    <t>1.616,69</t>
  </si>
  <si>
    <t>92564</t>
  </si>
  <si>
    <t>FABRICAÇÃO E INSTALAÇÃO DE TESOURA INTEIRA EM MADEIRA NÃO APARELHADA, VÃO DE 12 M, PARA TELHA ONDULADA DE FIBROCIMENTO, METÁLICA, PLÁSTICA OU TERMOACÚSTICA, INCLUSO IÇAMENTO. AF_07/2019</t>
  </si>
  <si>
    <t>1.652,18</t>
  </si>
  <si>
    <t>92565</t>
  </si>
  <si>
    <t>FABRICAÇÃO E INSTALAÇÃO DE ESTRUTURA PONTALETADA DE MADEIRA NÃO APARELHADA PARA TELHADOS COM ATÉ 2 ÁGUAS E PARA TELHA CERÂMICA OU DE CONCRETO, INCLUSO TRANSPORTE VERTICAL. AF_12/2015</t>
  </si>
  <si>
    <t>20,49</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</si>
  <si>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</si>
  <si>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</si>
  <si>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</si>
  <si>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</si>
  <si>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</si>
  <si>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</si>
  <si>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</si>
  <si>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</si>
  <si>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28,24</t>
  </si>
  <si>
    <t>100381</t>
  </si>
  <si>
    <t>FABRICAÇÃO E INSTALAÇÃO DE PONTALETES DE MADEIRA NÃO APARELHADA PARA TELHADOS COM ATÉ 2 ÁGUAS E COM TELHA CERÂMICA OU DE CONCRETO EM EDIFÍCIO INSTITUCIONAL TÉRREO, INCLUSO TRANSPORTE VERTICAL. AF_07/2019</t>
  </si>
  <si>
    <t>32,39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</si>
  <si>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</si>
  <si>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</si>
  <si>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</si>
  <si>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</si>
  <si>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</si>
  <si>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</si>
  <si>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</si>
  <si>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</si>
  <si>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</si>
  <si>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</si>
  <si>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28,82</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</si>
  <si>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</si>
  <si>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</si>
  <si>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</si>
  <si>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</si>
  <si>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</si>
  <si>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</si>
  <si>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14,66</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</si>
  <si>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</si>
  <si>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</si>
  <si>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</si>
  <si>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</si>
  <si>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</si>
  <si>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</si>
  <si>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12,46</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</si>
  <si>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</si>
  <si>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</si>
  <si>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</si>
  <si>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</si>
  <si>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15,24</t>
  </si>
  <si>
    <t>94189</t>
  </si>
  <si>
    <t>TELHAMENTO COM TELHA DE CONCRETO DE ENCAIXE, COM ATÉ 2 ÁGUAS, INCLUSO TRANSPORTE VERTICAL. AF_07/2019</t>
  </si>
  <si>
    <t>27,74</t>
  </si>
  <si>
    <t>94192</t>
  </si>
  <si>
    <t>TELHAMENTO COM TELHA DE CONCRETO DE ENCAIXE, COM MAIS DE 2 ÁGUAS, INCLUSO TRANSPORTE VERTICAL. AF_07/2019</t>
  </si>
  <si>
    <t>29,74</t>
  </si>
  <si>
    <t>94195</t>
  </si>
  <si>
    <t>TELHAMENTO COM TELHA CERÂMICA DE ENCAIXE, TIPO PORTUGUESA, COM ATÉ 2 ÁGUAS, INCLUSO TRANSPORTE VERTICAL. AF_07/2019</t>
  </si>
  <si>
    <t>38,73</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</si>
  <si>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</si>
  <si>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</si>
  <si>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</si>
  <si>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</si>
  <si>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54,49</t>
  </si>
  <si>
    <t>94204</t>
  </si>
  <si>
    <t>TELHAMENTO COM TELHA CERÂMICA CAPA-CANAL, TIPO COLONIAL, COM MAIS DE 2 ÁGUAS, INCLUSO TRANSPORTE VERTICAL. AF_07/2019</t>
  </si>
  <si>
    <t>58,98</t>
  </si>
  <si>
    <t>94224</t>
  </si>
  <si>
    <t>EMBOÇAMENTO COM ARGAMASSA TRAÇO 1:2:9 (CIMENTO, CAL E AREIA). AF_07/2019</t>
  </si>
  <si>
    <t>94225</t>
  </si>
  <si>
    <t>ISOLAMENTO TERMOACÚSTICO COM LÃ MINERAL NA SUBCOBERTURA, INCLUSO TRANSPORTE VERTICAL. AF_07/2019</t>
  </si>
  <si>
    <t>94226</t>
  </si>
  <si>
    <t>SUBCOBERTURA COM MANTA PLÁSTICA REVESTIDA POR PELÍCULA DE ALUMÍNO, INCLUSO TRANSPORTE VERTICAL. AF_07/2019</t>
  </si>
  <si>
    <t>14,82</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</si>
  <si>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</si>
  <si>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</si>
  <si>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</si>
  <si>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</si>
  <si>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</si>
  <si>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</si>
  <si>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</si>
  <si>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</si>
  <si>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</si>
  <si>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</si>
  <si>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</si>
  <si>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</si>
  <si>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</si>
  <si>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</si>
  <si>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</si>
  <si>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</si>
  <si>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</si>
  <si>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</si>
  <si>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</si>
  <si>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</si>
  <si>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33,13</t>
  </si>
  <si>
    <t>94210</t>
  </si>
  <si>
    <t>TELHAMENTO COM TELHA ONDULADA DE FIBROCIMENTO E = 6 MM, COM RECOBRIMENTO LATERAL DE 1 1/4 DE ONDA PARA TELHADO COM INCLINAÇÃO MÁXIMA DE 10°, COM ATÉ 2 ÁGUAS, INCLUSO IÇAMENTO. AF_07/2019</t>
  </si>
  <si>
    <t>35,24</t>
  </si>
  <si>
    <t>94218</t>
  </si>
  <si>
    <t>TELHAMENTO COM TELHA ESTRUTURAL DE FIBROCIMENTO E= 6 MM, COM ATÉ 2 ÁGUAS, INCLUSO IÇAMENTO. AF_07/2019</t>
  </si>
  <si>
    <t>72,30</t>
  </si>
  <si>
    <t>94213</t>
  </si>
  <si>
    <t>TELHAMENTO COM TELHA DE AÇO/ALUMÍNIO E = 0,5 MM, COM ATÉ 2 ÁGUAS, INCLUSO IÇAMENTO. AF_07/2019</t>
  </si>
  <si>
    <t>41,81</t>
  </si>
  <si>
    <t>94216</t>
  </si>
  <si>
    <t>TELHAMENTO COM TELHA METÁLICA TERMOACÚSTICA E = 30 MM, COM ATÉ 2 ÁGUAS, INCLUSO IÇAMENTO. AF_07/2019</t>
  </si>
  <si>
    <t>165,68</t>
  </si>
  <si>
    <t>94219</t>
  </si>
  <si>
    <t>CUMEEIRA E ESPIGÃO PARA TELHA CERÂMICA EMBOÇADA COM ARGAMASSA TRAÇO 1:2:9 (CIMENTO, CAL E AREIA), PARA TELHADOS COM MAIS DE 2 ÁGUAS, INCLUSO TRANSPORTE VERTICAL. AF_07/2019</t>
  </si>
  <si>
    <t>28,37</t>
  </si>
  <si>
    <t>94220</t>
  </si>
  <si>
    <t>CUMEEIRA E ESPIGÃO PARA TELHA DE CONCRETO EMBOÇADA COM ARGAMASSA TRAÇO 1:2:9 (CIMENTO, CAL E AREIA), PARA TELHADOS COM MAIS DE 2 ÁGUAS, INCLUSO TRANSPORTE VERTICAL. AF_07/2019</t>
  </si>
  <si>
    <t>38,96</t>
  </si>
  <si>
    <t>94221</t>
  </si>
  <si>
    <t>CUMEEIRA PARA TELHA CERÂMICA EMBOÇADA COM ARGAMASSA TRAÇO 1:2:9 (CIMENTO, CAL E AREIA) PARA TELHADOS COM ATÉ 2 ÁGUAS, INCLUSO TRANSPORTE VERTICAL. AF_07/2019</t>
  </si>
  <si>
    <t>23,14</t>
  </si>
  <si>
    <t>94222</t>
  </si>
  <si>
    <t>CUMEEIRA PARA TELHA DE CONCRETO EMBOÇADA COM ARGAMASSA TRAÇO 1:2:9 (CIMENTO, CAL E AREIA) PARA TELHADOS COM ATÉ 2 ÁGUAS, INCLUSO TRANSPORTE VERTICAL. AF_07/2019</t>
  </si>
  <si>
    <t>33,73</t>
  </si>
  <si>
    <t>94223</t>
  </si>
  <si>
    <t>CUMEEIRA PARA TELHA DE FIBROCIMENTO ONDULADA E = 6 MM, INCLUSO ACESSÓRIOS DE FIXAÇÃO E IÇAMENTO. AF_07/2019</t>
  </si>
  <si>
    <t>41,67</t>
  </si>
  <si>
    <t>94451</t>
  </si>
  <si>
    <t>CUMEEIRA PARA TELHA DE FIBROCIMENTO ESTRUTURAL E = 6 MM, INCLUSO ACESSÓRIOS DE FIXAÇÃO E IÇAMENTO. AF_07/2019</t>
  </si>
  <si>
    <t>93,82</t>
  </si>
  <si>
    <t>100325</t>
  </si>
  <si>
    <t>CUMEEIRA SHED PARA TELHA ONDULADA DE FIBROCIMENTO, E = 6 MM, INCLUSO ACESSÓRIOS DE FIXAÇÃO E IÇAMENTO. AF_07/2019</t>
  </si>
  <si>
    <t>40,01</t>
  </si>
  <si>
    <t>100327</t>
  </si>
  <si>
    <t>RUFO EXTERNO/INTERNO EM CHAPA DE AÇO GALVANIZADO NÚMERO 26, CORTE DE 33 CM, INCLUSO IÇAMENTO. AF_07/2019</t>
  </si>
  <si>
    <t>36,38</t>
  </si>
  <si>
    <t>100328</t>
  </si>
  <si>
    <t>RETIRADA E RECOLOCAÇÃO DE  TELHA CERÂMICA DE ENCAIXE, COM ATÉ DUAS ÁGUAS, INCLUSO IÇAMENTO. AF_07/2019</t>
  </si>
  <si>
    <t>12,85</t>
  </si>
  <si>
    <t>100329</t>
  </si>
  <si>
    <t>RETIRADA E RECOLOCAÇÃO DE  TELHA CERÂMICA DE ENCAIXE, COM MAIS DE DUAS ÁGUAS, INCLUSO IÇAMENTO. AF_07/2019</t>
  </si>
  <si>
    <t>15,50</t>
  </si>
  <si>
    <t>100330</t>
  </si>
  <si>
    <t>RETIRADA E RECOLOCAÇÃO DE  TELHA CERÂMICA CAPA-CANAL, COM ATÉ DUAS ÁGUAS, INCLUSO IÇAMENTO. AF_07/2019</t>
  </si>
  <si>
    <t>100331</t>
  </si>
  <si>
    <t>RETIRADA E RECOLOCAÇÃO DE  TELHA CERÂMICA CAPA-CANAL, COM MAIS DE DUAS ÁGUAS, INCLUSO IÇAMENTO. AF_07/2019</t>
  </si>
  <si>
    <t>21,98</t>
  </si>
  <si>
    <t>100434</t>
  </si>
  <si>
    <t>CALHA DE BEIRAL, SEMICIRCULAR DE PVC, DIAMETRO 125 MM, INCLUINDO CABECEIRAS, EMENDAS, BOCAIS, SUPORTES E VEDAÇÕES, EXCLUINDO CONDUTORES, INCLUSO TRANSPORTE VERTICAL. AF_07/2019</t>
  </si>
  <si>
    <t>47,57</t>
  </si>
  <si>
    <t>100435</t>
  </si>
  <si>
    <t>RUFO EM FIBROCIMENTO PARA TELHA ONDULADA E = 6 MM, ABA DE 26 CM, INCLUSO TRANSPORTE VERTICAL, EXCETO CONTRARRUFO. AF_07/2019</t>
  </si>
  <si>
    <t>22,34</t>
  </si>
  <si>
    <t>94227</t>
  </si>
  <si>
    <t>CALHA EM CHAPA DE AÇO GALVANIZADO NÚMERO 24, DESENVOLVIMENTO DE 33 CM, INCLUSO TRANSPORTE VERTICAL. AF_07/2019</t>
  </si>
  <si>
    <t>40,35</t>
  </si>
  <si>
    <t>94228</t>
  </si>
  <si>
    <t>CALHA EM CHAPA DE AÇO GALVANIZADO NÚMERO 24, DESENVOLVIMENTO DE 50 CM, INCLUSO TRANSPORTE VERTICAL. AF_07/2019</t>
  </si>
  <si>
    <t>54,29</t>
  </si>
  <si>
    <t>94229</t>
  </si>
  <si>
    <t>CALHA EM CHAPA DE AÇO GALVANIZADO NÚMERO 24, DESENVOLVIMENTO DE 100 CM, INCLUSO TRANSPORTE VERTICAL. AF_07/2019</t>
  </si>
  <si>
    <t>104,57</t>
  </si>
  <si>
    <t>94231</t>
  </si>
  <si>
    <t>RUFO EM CHAPA DE AÇO GALVANIZADO NÚMERO 24, CORTE DE 25 CM, INCLUSO TRANSPORTE VERTICAL. AF_07/2019</t>
  </si>
  <si>
    <t>32,59</t>
  </si>
  <si>
    <t>94449</t>
  </si>
  <si>
    <t>TELHAMENTO COM TELHA ONDULADA DE FIBRA DE VIDRO E = 0,6 MM, PARA TELHADO COM INCLINAÇÃO MAIOR QUE 10°, COM ATÉ 2 ÁGUAS, INCLUSO IÇAMENTO. AF_07/2019</t>
  </si>
  <si>
    <t>49,97</t>
  </si>
  <si>
    <t>73970/1</t>
  </si>
  <si>
    <t>ESTRUTURA METALICA EM ACO ESTRUTURAL PERFIL I 12 X 5 1/4</t>
  </si>
  <si>
    <t>73970/2</t>
  </si>
  <si>
    <t>ESTRUTURA METALICA EM ACO ESTRUTURAL PERFIL I 6 X 3 3/8</t>
  </si>
  <si>
    <t>92255</t>
  </si>
  <si>
    <t>INSTALAÇÃO DE TESOURA (INTEIRA OU MEIA), EM AÇO, PARA VÃOS MAIORES OU IGUAIS A 3,0 M E MENORES QUE 6,0 M, INCLUSO IÇAMENTO. AF_07/2019</t>
  </si>
  <si>
    <t>124,43</t>
  </si>
  <si>
    <t>92256</t>
  </si>
  <si>
    <t>INSTALAÇÃO DE TESOURA (INTEIRA OU MEIA), EM AÇO, PARA VÃOS MAIORES OU IGUAIS A 6,0 M E MENORES QUE 8,0 M, INCLUSO IÇAMENTO. AF_07/2019</t>
  </si>
  <si>
    <t>151,18</t>
  </si>
  <si>
    <t>92257</t>
  </si>
  <si>
    <t>INSTALAÇÃO DE TESOURA (INTEIRA OU MEIA), EM AÇO, PARA VÃOS MAIORES OU IGUAIS A 8,0 M E MENORES QUE 10,0 M, INCLUSO IÇAMENTO. AF_07/2019</t>
  </si>
  <si>
    <t>177,75</t>
  </si>
  <si>
    <t>92258</t>
  </si>
  <si>
    <t>INSTALAÇÃO DE TESOURA (INTEIRA OU MEIA), EM AÇO, PARA VÃOS MAIORES OU IGUAIS A 10,0 M E MENORES QUE 12,0 M, INCLUSO IÇAMENTO. AF_07/2019</t>
  </si>
  <si>
    <t>220,49</t>
  </si>
  <si>
    <t>92568</t>
  </si>
  <si>
    <t>TRAMA DE AÇO COMPOSTA POR RIPAS, CAIBROS E TERÇAS PARA TELHADOS DE ATÉ 2 ÁGUAS PARA TELHA DE ENCAIXE DE CERÂMICA OU DE CONCRETO, INCLUSO TRANSPORTE VERTICAL. AF_07/2019</t>
  </si>
  <si>
    <t>78,12</t>
  </si>
  <si>
    <t>92569</t>
  </si>
  <si>
    <t>TRAMA DE AÇO COMPOSTA POR RIPAS E CAIBROS PARA TELHADOS DE ATÉ 2 ÁGUAS PARA TELHA DE ENCAIXE DE CERÂMICA OU DE CONCRETO, INCLUSO TRANSPORTE VERTICAL. AF_07/2019</t>
  </si>
  <si>
    <t>43,39</t>
  </si>
  <si>
    <t>92570</t>
  </si>
  <si>
    <t>TRAMA DE AÇO COMPOSTA POR RIPAS PARA TELHADOS DE ATÉ 2 ÁGUAS PARA TELHA DE ENCAIXE DE CERÂMICA OU DE CONCRETO, INCLUSO TRANSPORTE VERTICAL. AF_07/2019</t>
  </si>
  <si>
    <t>27,41</t>
  </si>
  <si>
    <t>92571</t>
  </si>
  <si>
    <t>TRAMA DE AÇO COMPOSTA POR RIPAS, CAIBROS E TERÇAS PARA TELHADOS DE MAIS DE 2 ÁGUAS PARA TELHA DE ENCAIXE DE CERÂMICA OU DE CONCRETO, INCLUSO TRANSPORTE VERTICAL. AF_07/2019</t>
  </si>
  <si>
    <t>83,33</t>
  </si>
  <si>
    <t>92572</t>
  </si>
  <si>
    <t>TRAMA DE AÇO COMPOSTA POR RIPAS E CAIBROS PARA TELHADOS DE MAIS DE 2 ÁGUAS PARA TELHA DE ENCAIXE DE CERÂMICA OU DE CONCRETO, INCLUSO TRANSPORTE VERTICAL. AF_07/2019</t>
  </si>
  <si>
    <t>49,81</t>
  </si>
  <si>
    <t>92573</t>
  </si>
  <si>
    <t>TRAMA DE AÇO COMPOSTA POR RIPAS PARA TELHADOS DE MAIS DE 2 ÁGUAS PARA TELHA DE ENCAIXE DE CERÂMICA OU DE CONCRETO, INCLUSO TRANSPORTE VERTICAL, INCLUSO TRANSPORTE VERTICAL. AF_07/2019</t>
  </si>
  <si>
    <t>29,63</t>
  </si>
  <si>
    <t>92574</t>
  </si>
  <si>
    <t>TRAMA DE AÇO COMPOSTA POR RIPAS, CAIBROS E TERÇAS PARA TELHADOS DE ATÉ 2 ÁGUAS PARA TELHA CERÂMICA CAPA-CANAL, INCLUSO TRANSPORTE VERTICAL. AF_07/2019</t>
  </si>
  <si>
    <t>79,43</t>
  </si>
  <si>
    <t>92575</t>
  </si>
  <si>
    <t>TRAMA DE AÇO COMPOSTA POR RIPAS E CAIBROS PARA TELHADOS DE ATÉ 2 ÁGUAS PARA TELHA CERÂMICA CAPA-CANAL, INCLUSO TRANSPORTE VERTICAL. AF_07/2019</t>
  </si>
  <si>
    <t>39,76</t>
  </si>
  <si>
    <t>92576</t>
  </si>
  <si>
    <t>TRAMA DE AÇO COMPOSTA POR RIPAS PARA TELHADOS DE ATÉ 2 ÁGUAS PARA TELHA CERÂMICA CAPA-CANAL, INCLUSO TRANSPORTE VERTICAL. AF_07/2019</t>
  </si>
  <si>
    <t>21,68</t>
  </si>
  <si>
    <t>92577</t>
  </si>
  <si>
    <t>TRAMA DE AÇO COMPOSTA POR RIPAS, CAIBROS E TERÇAS PARA TELHADOS DE MAIS DE 2 ÁGUAS PARA TELHA CERÂMICA CAPA-CANAL, INCLUSO TRANSPORTE VERTICAL. AF_07/2019</t>
  </si>
  <si>
    <t>84,94</t>
  </si>
  <si>
    <t>92578</t>
  </si>
  <si>
    <t>TRAMA DE AÇO COMPOSTA POR RIPAS E CAIBROS PARA TELHADOS DE MAIS DE 2 ÁGUAS PARA TELHA CERÂMICA CAPA-CANAL, INCLUSO TRANSPORTE VERTICAL. AF_07/2019</t>
  </si>
  <si>
    <t>42,82</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</si>
  <si>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</si>
  <si>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</si>
  <si>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</si>
  <si>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</si>
  <si>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</si>
  <si>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</si>
  <si>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</si>
  <si>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FABRICAÇÃO E INSTALAÇÃO DE TESOURA INTEIRA EM AÇO, VÃO DE 3 M, PARA TELHA CERÂMICA OU DE CONCRETO, INCLUSO IÇAMENTO. AF_12/2015</t>
  </si>
  <si>
    <t>435,33</t>
  </si>
  <si>
    <t>92584</t>
  </si>
  <si>
    <t>FABRICAÇÃO E INSTALAÇÃO DE TESOURA INTEIRA EM AÇO, VÃO DE 4 M, PARA TELHA CERÂMICA OU DE CONCRETO, INCLUSO IÇAMENTO. AF_12/2015</t>
  </si>
  <si>
    <t>508,01</t>
  </si>
  <si>
    <t>92586</t>
  </si>
  <si>
    <t>FABRICAÇÃO E INSTALAÇÃO DE TESOURA INTEIRA EM AÇO, VÃO DE 5 M, PARA TELHA CERÂMICA OU DE CONCRETO, INCLUSO IÇAMENTO. AF_12/2015</t>
  </si>
  <si>
    <t>580,70</t>
  </si>
  <si>
    <t>92588</t>
  </si>
  <si>
    <t>FABRICAÇÃO E INSTALAÇÃO DE TESOURA INTEIRA EM AÇO, VÃO DE 6 M, PARA TELHA CERÂMICA OU DE CONCRETO, INCLUSO IÇAMENTO. AF_12/2015</t>
  </si>
  <si>
    <t>731,54</t>
  </si>
  <si>
    <t>92590</t>
  </si>
  <si>
    <t>FABRICAÇÃO E INSTALAÇÃO DE TESOURA INTEIRA EM AÇO, VÃO DE 7 M, PARA TELHA CERÂMICA OU DE CONCRETO, INCLUSO IÇAMENTO. AF_12/2015</t>
  </si>
  <si>
    <t>804,23</t>
  </si>
  <si>
    <t>92592</t>
  </si>
  <si>
    <t>FABRICAÇÃO E INSTALAÇÃO DE TESOURA INTEIRA EM AÇO, VÃO DE 8 M, PARA TELHA CERÂMICA OU DE CONCRETO, INCLUSO IÇAMENTO. AF_12/2015</t>
  </si>
  <si>
    <t>903,48</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</si>
  <si>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</si>
  <si>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</si>
  <si>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</si>
  <si>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</si>
  <si>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1.046,02</t>
  </si>
  <si>
    <t>92596</t>
  </si>
  <si>
    <t>FABRICAÇÃO E INSTALAÇÃO DE TESOURA INTEIRA EM AÇO, VÃO DE 10 M, PARA TELHA CERÂMICA OU DE CONCRETO, INCLUSO IÇAMENTO. AF_12/2015</t>
  </si>
  <si>
    <t>1.164,56</t>
  </si>
  <si>
    <t>92598</t>
  </si>
  <si>
    <t>FABRICAÇÃO E INSTALAÇÃO DE TESOURA INTEIRA EM AÇO, VÃO DE 11 M, PARA TELHA CERÂMICA OU DE CONCRETO, INCLUSO IÇAMENTO. AF_12/2015</t>
  </si>
  <si>
    <t>1.237,25</t>
  </si>
  <si>
    <t>92600</t>
  </si>
  <si>
    <t>FABRICAÇÃO E INSTALAÇÃO DE TESOURA INTEIRA EM AÇO, VÃO DE 12 M, PARA TELHA CERÂMICA OU DE CONCRETO, INCLUSO IÇAMENTO. AF_12/2015</t>
  </si>
  <si>
    <t>1.328,35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</si>
  <si>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</si>
  <si>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</si>
  <si>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</si>
  <si>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</si>
  <si>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489,60</t>
  </si>
  <si>
    <t>92606</t>
  </si>
  <si>
    <t>FABRICAÇÃO E INSTALAÇÃO DE TESOURA INTEIRA EM AÇO, VÃO DE 5 M, PARA TELHA ONDULADA DE FIBROCIMENTO, METÁLICA, PLÁSTICA OU TERMOACÚSTICA, INCLUSO IÇAMENTO. AF_12/2015</t>
  </si>
  <si>
    <t>562,29</t>
  </si>
  <si>
    <t>92608</t>
  </si>
  <si>
    <t>FABRICAÇÃO E INSTALAÇÃO DE TESOURA INTEIRA EM AÇO, VÃO DE 6 M, PARA TELHA ONDULADA DE FIBROCIMENTO, METÁLICA, PLÁSTICA OU TERMOACÚSTICA, INCLUSO IÇAMENTO. AF_12/2015</t>
  </si>
  <si>
    <t>694,72</t>
  </si>
  <si>
    <t>92610</t>
  </si>
  <si>
    <t>FABRICAÇÃO E INSTALAÇÃO DE TESOURA INTEIRA EM AÇO, VÃO DE 7 M, PARA TELHA ONDULADA DE FIBROCIMENTO, METÁLICA, PLÁSTICA OU TERMOACÚSTICA, INCLUSO IÇAMENTO. AF_12/2015</t>
  </si>
  <si>
    <t>767,41</t>
  </si>
  <si>
    <t>92612</t>
  </si>
  <si>
    <t>FABRICAÇÃO E INSTALAÇÃO DE TESOURA INTEIRA EM AÇO, VÃO DE 8 M, PARA TELHA ONDULADA DE FIBROCIMENTO, METÁLICA, PLÁSTICA OU TERMOACÚSTICA, INCLUSO IÇAMENTO, INCLUSO IÇAMENTO. AF_12/2015</t>
  </si>
  <si>
    <t>866,66</t>
  </si>
  <si>
    <t>92614</t>
  </si>
  <si>
    <t>FABRICAÇÃO E INSTALAÇÃO DE TESOURA INTEIRA EM AÇO, VÃO DE 9 M, PARA TELHA ONDULADA DE FIBROCIMENTO, METÁLICA, PLÁSTICA OU TERMOACÚSTICA, INCLUSO IÇAMENTO. AF_12/2015</t>
  </si>
  <si>
    <t>972,38</t>
  </si>
  <si>
    <t>92616</t>
  </si>
  <si>
    <t>FABRICAÇÃO E INSTALAÇÃO DE TESOURA INTEIRA EM AÇO, VÃO DE 10 M, PARA TELHA ONDULADA DE FIBROCIMENTO, METÁLICA, PLÁSTICA OU TERMOACÚSTICA, INCLUSO IÇAMENTO. AF_12/2015</t>
  </si>
  <si>
    <t>1.109,33</t>
  </si>
  <si>
    <t>92618</t>
  </si>
  <si>
    <t>FABRICAÇÃO E INSTALAÇÃO DE TESOURA INTEIRA EM AÇO, VÃO DE 11 M, PARA TELHA ONDULADA DE FIBROCIMENTO, METÁLICA, PLÁSTICA OU TERMOACÚSTICA, INCLUSO IÇAMENTO. AF_12/2015</t>
  </si>
  <si>
    <t>1.182,02</t>
  </si>
  <si>
    <t>92620</t>
  </si>
  <si>
    <t>FABRICAÇÃO E INSTALAÇÃO DE TESOURA INTEIRA EM AÇO, VÃO DE 12 M, PARA TELHA ONDULADA DE FIBROCIMENTO, METÁLICA, PLÁSTICA OU TERMOACÚSTICA, INCLUSO IÇAMENTO. AF_12/2015</t>
  </si>
  <si>
    <t>1.254,71</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</si>
  <si>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</si>
  <si>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</si>
  <si>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</si>
  <si>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</si>
  <si>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789,72</t>
  </si>
  <si>
    <t>100359</t>
  </si>
  <si>
    <t>FABRICAÇÃO E INSTALAÇÃO DE MEIA TESOURA DE MADEIRA NÃO APARELHADA, COM VÃO DE 5 M, PARA TELHA CERÂMICA OU DE CONCRETO, INCLUSO IÇAMENTO. AF_07/2019</t>
  </si>
  <si>
    <t>818,05</t>
  </si>
  <si>
    <t>100360</t>
  </si>
  <si>
    <t>FABRICAÇÃO E INSTALAÇÃO DE MEIA TESOURA DE MADEIRA NÃO APARELHADA, COM VÃO DE 6 M, PARA TELHA CERÂMICA OU DE CONCRETO, INCLUSO IÇAMENTO. AF_07/2019</t>
  </si>
  <si>
    <t>903,49</t>
  </si>
  <si>
    <t>100361</t>
  </si>
  <si>
    <t>FABRICAÇÃO E INSTALAÇÃO DE MEIA TESOURA DE MADEIRA NÃO APARELHADA, COM VÃO DE 7 M, PARA TELHA CERÂMICA OU DE CONCRETO, INCLUSO IÇAMENTO. AF_07/2019</t>
  </si>
  <si>
    <t>1.144,45</t>
  </si>
  <si>
    <t>100362</t>
  </si>
  <si>
    <t>FABRICAÇÃO E INSTALAÇÃO DE MEIA TESOURA DE MADEIRA NÃO APARELHADA, COM VÃO DE 8 M, PARA TELHA CERÂMICA OU DE CONCRETO, INCLUSO IÇAMENTO. AF_07/2019</t>
  </si>
  <si>
    <t>1.537,17</t>
  </si>
  <si>
    <t>100363</t>
  </si>
  <si>
    <t>FABRICAÇÃO E INSTALAÇÃO DE MEIA TESOURA DE MADEIRA NÃO APARELHADA, COM VÃO DE 9 M, PARA TELHA CERÂMICA OU DE CONCRETO, INCLUSO IÇAMENTO. AF_07/2019</t>
  </si>
  <si>
    <t>1.579,46</t>
  </si>
  <si>
    <t>100364</t>
  </si>
  <si>
    <t>FABRICAÇÃO E INSTALAÇÃO DE MEIA TESOURA DE MADEIRA NÃO APARELHADA, COM VÃO DE 10 M, PARA TELHA CERÂMICA OU DE CONCRETO, INCLUSO IÇAMENTO. AF_07/2019</t>
  </si>
  <si>
    <t>1.713,42</t>
  </si>
  <si>
    <t>100365</t>
  </si>
  <si>
    <t>FABRICAÇÃO E INSTALAÇÃO DE MEIA TESOURA DE MADEIRA NÃO APARELHADA, COM VÃO DE 11 M, PARA TELHA CERÂMICA OU DE CONCRETO, INCLUSO IÇAMENTO. AF_07/2019</t>
  </si>
  <si>
    <t>1.978,44</t>
  </si>
  <si>
    <t>100366</t>
  </si>
  <si>
    <t>FABRICAÇÃO E INSTALAÇÃO DE MEIA TESOURA DE MADEIRA NÃO APARELHADA, COM VÃO DE 12 M, PARA TELHA CERÂMICA OU DE CONCRETO, INCLUSO IÇAMENTO. AF_07/2019</t>
  </si>
  <si>
    <t>2.076,92</t>
  </si>
  <si>
    <t>100367</t>
  </si>
  <si>
    <t>FABRICAÇÃO E INSTALAÇÃO DE MEIA TESOURA DE MADEIRA NÃO APARELHADA, COM VÃO DE 3 M, PARA TELHA ONDULADA DE FIBROCIMENTO, ALUMÍNIO, PLÁSTICA OU TERMOACÚSTICA, INCLUSO IÇAMENTO. AF_07/2019</t>
  </si>
  <si>
    <t>549,89</t>
  </si>
  <si>
    <t>100368</t>
  </si>
  <si>
    <t>FABRICAÇÃO E INSTALAÇÃO DE MEIA TESOURA DE MADEIRA NÃO APARELHADA, COM VÃO DE 4 M, PARA TELHA ONDULADA DE FIBROCIMENTO, ALUMÍNIO, PLÁSTICA OU TERMOACÚSTICA, INCLUSO IÇAMENTO. AF_07/2019</t>
  </si>
  <si>
    <t>776,06</t>
  </si>
  <si>
    <t>100369</t>
  </si>
  <si>
    <t>FABRICAÇÃO E INSTALAÇÃO DE MEIA TESOURA DE MADEIRA NÃO APARELHADA, COM VÃO DE 5 M, PARA TELHA ONDULADA DE FIBROCIMENTO, ALUMÍNIO, PLÁSTICA OU TERMOACÚSTICA, INCLUSO IÇAMENTO. AF_07/2019</t>
  </si>
  <si>
    <t>804,39</t>
  </si>
  <si>
    <t>100370</t>
  </si>
  <si>
    <t>FABRICAÇÃO E INSTALAÇÃO DE MEIA TESOURA DE MADEIRA NÃO APARELHADA, COM VÃO DE 6 M, PARA TELHA ONDULADA DE FIBROCIMENTO, ALUMÍNIO, PLÁSTICA OU TERMOACÚSTICA, INCLUSO IÇAMENTO. AF_07/2019</t>
  </si>
  <si>
    <t>930,01</t>
  </si>
  <si>
    <t>100371</t>
  </si>
  <si>
    <t>FABRICAÇÃO E INSTALAÇÃO DE MEIA TESOURA DE MADEIRA NÃO APARELHADA, COM VÃO DE 7 M, PARA TELHA ONDULADA DE FIBROCIMENTO, ALUMÍNIO, PLÁSTICA OU TERMOACÚSTICA, INCLUSO IÇAMENTO. AF_07/2019</t>
  </si>
  <si>
    <t>1.107,60</t>
  </si>
  <si>
    <t>100372</t>
  </si>
  <si>
    <t>FABRICAÇÃO E INSTALAÇÃO DE MEIA TESOURA DE MADEIRA NÃO APARELHADA, COM VÃO DE 8 M, PARA TELHA ONDULADA DE FIBROCIMENTO, ALUMÍNIO, PLÁSTICA OU TERMOACÚSTICA, INCLUSO IÇAMENTO. AF_07/2019</t>
  </si>
  <si>
    <t>1.478,28</t>
  </si>
  <si>
    <t>100373</t>
  </si>
  <si>
    <t>FABRICAÇÃO E INSTALAÇÃO DE MEIA TESOURA DE MADEIRA NÃO APARELHADA, COM VÃO DE 9 M, PARA TELHA ONDULADA DE FIBROCIMENTO, ALUMÍNIO, PLÁSTICA OU TERMOACÚSTICA, INCLUSO IÇAMENTO. AF_07/2019</t>
  </si>
  <si>
    <t>1.512,98</t>
  </si>
  <si>
    <t>100374</t>
  </si>
  <si>
    <t>FABRICAÇÃO E INSTALAÇÃO DE MEIA TESOURA DE MADEIRA NÃO APARELHADA, COM VÃO DE 10 M, PARA TELHA ONDULADA DE FIBROCIMENTO, ALUMÍNIO, PLÁSTICA OU TERMOACÚSTICA, INCLUSO IÇAMENTO. AF_07/2019</t>
  </si>
  <si>
    <t>1.623,64</t>
  </si>
  <si>
    <t>100375</t>
  </si>
  <si>
    <t>FABRICAÇÃO E INSTALAÇÃO DE MEIA TESOURA DE MADEIRA NÃO APARELHADA, COM VÃO DE 11 M, PARA TELHA ONDULADA DE FIBROCIMENTO, ALUMÍNIO, PLÁSTICA OU TERMOACÚSTICA, INCLUSO IÇAMENTO. AF_07/2019</t>
  </si>
  <si>
    <t>1.848,58</t>
  </si>
  <si>
    <t>100376</t>
  </si>
  <si>
    <t>FABRICAÇÃO E INSTALAÇÃO DE MEIA TESOURA DE MADEIRA NÃO APARELHADA, COM VÃO DE 12 M, PARA TELHA ONDULADA DE FIBROCIMENTO, ALUMÍNIO, PLÁSTICA OU TERMOACÚSTICA, INCLUSO IÇAMENTO. AF_07/2019</t>
  </si>
  <si>
    <t>1.813,05</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</si>
  <si>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</si>
  <si>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</si>
  <si>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</si>
  <si>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</si>
  <si>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</si>
  <si>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</si>
  <si>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94444</t>
  </si>
  <si>
    <t>TELHAMENTO COM TELHA DE ENCAIXE, TIPO FRANCESA DE VIDRO, COM ATÉ 2 ÁGUAS, INCLUSO TRANSPORTE VERTICAL. AF_07/2019</t>
  </si>
  <si>
    <t>619,66</t>
  </si>
  <si>
    <t>73882/1</t>
  </si>
  <si>
    <t>CALHA EM CONCRETO SIMPLES, EM MEIA CANA, DIAMETRO 200 MM</t>
  </si>
  <si>
    <t>26,57</t>
  </si>
  <si>
    <t>73882/5</t>
  </si>
  <si>
    <t>CALHA EM CONCRETO SIMPLES, EM MEIA CANA DE CONCRETO, DIAMETRO 600 MM</t>
  </si>
  <si>
    <t>75,10</t>
  </si>
  <si>
    <t>73816/1</t>
  </si>
  <si>
    <t>EXECUCAO DE DRENO COM TUBOS DE PVC CORRUGADO FLEXIVEL PERFURADO - DN 100</t>
  </si>
  <si>
    <t>73816/2</t>
  </si>
  <si>
    <t>EXECUCAO DE DRENO VERTICAL COM PEDRISCO, DIAMETRO 200MM</t>
  </si>
  <si>
    <t>24,46</t>
  </si>
  <si>
    <t>73881/1</t>
  </si>
  <si>
    <t>EXECUCAO DE DRENO COM MANTA GEOTEXTIL 200 G/M2</t>
  </si>
  <si>
    <t>73881/3</t>
  </si>
  <si>
    <t>EXECUCAO DE DRENO COM MANTA GEOTEXTIL 400 G/M2</t>
  </si>
  <si>
    <t>73883/1</t>
  </si>
  <si>
    <t>EXECUCAO DE DRENO FRANCES COM AREIA MEDIA</t>
  </si>
  <si>
    <t>95,73</t>
  </si>
  <si>
    <t>73883/2</t>
  </si>
  <si>
    <t>EXECUCAO DE DRENO FRANCES COM BRITA NUM 2</t>
  </si>
  <si>
    <t>123,90</t>
  </si>
  <si>
    <t>73883/3</t>
  </si>
  <si>
    <t>EXECUCAO DE DRENO FRANCES COM CASCALHO</t>
  </si>
  <si>
    <t>76,48</t>
  </si>
  <si>
    <t>73969/1</t>
  </si>
  <si>
    <t>EXECUCAO DE DRENOS DE CHORUME EM TUBOS DRENANTES DE CONCRETO, DIAM=200MM, ENVOLTOS EM BRITA E GEOTEXTIL</t>
  </si>
  <si>
    <t>74017/1</t>
  </si>
  <si>
    <t>EXECUCAO DE DRENOS DE CHORUME EM TUBOS DRENANTES, PVC, DIAM=100 MM, ENVOLTOS EM BRITA E GEOTEXTIL</t>
  </si>
  <si>
    <t>48,90</t>
  </si>
  <si>
    <t>74017/2</t>
  </si>
  <si>
    <t>EXECUCAO DE DRENOS DE CHORUME EM TUBOS DRENANTES, PVC, DIAM=150 MM, ENVOLTOS EM BRITA E GEOTEXTIL</t>
  </si>
  <si>
    <t>64,43</t>
  </si>
  <si>
    <t>75029/1</t>
  </si>
  <si>
    <t>TUBO PVC CORRUGADO RIGIDO PERFURADO DN 150 PARA DRENAGEM - FORNECIMENTO E INSTALACAO</t>
  </si>
  <si>
    <t>40,99</t>
  </si>
  <si>
    <t>83651</t>
  </si>
  <si>
    <t>TUBO PVC CORRUGADO PERFURADO 100 MM C/ JUNTA ELASTICA PARA DRENAGEM.</t>
  </si>
  <si>
    <t>31,60</t>
  </si>
  <si>
    <t>83658</t>
  </si>
  <si>
    <t>EXECUCAO DRENO PROFUNDO, COM CORTE TRAPEZOIDAL EM SOLO, DE 70X80X150CM EXCL TUBO INCL MATERIAL EXECUCAO, COM SELO ENCHIMENTO MATERIAL DRENANTE E ESCAVACAO</t>
  </si>
  <si>
    <t>157,37</t>
  </si>
  <si>
    <t>83661</t>
  </si>
  <si>
    <t>EXECUCAO DE DRENO PROFUNDO, CORTE EM SOLO, COM TUBO POROSO D=0,20M</t>
  </si>
  <si>
    <t>107,49</t>
  </si>
  <si>
    <t>83662</t>
  </si>
  <si>
    <t>EXECUCAO DE DRENO CEGO</t>
  </si>
  <si>
    <t>111,58</t>
  </si>
  <si>
    <t>83664</t>
  </si>
  <si>
    <t>EXECUCAO DE DRENO DE TUBO DE CONRETO SIMPLES POROSO D=0,20 M (0,5MX0,5M) PARA GALERIAS DE AGUAS PLUVIAIS</t>
  </si>
  <si>
    <t>83665</t>
  </si>
  <si>
    <t>FORNECIMENTO E INSTALACAO DE MANTA BIDIM RT - 14</t>
  </si>
  <si>
    <t>83669</t>
  </si>
  <si>
    <t>FORNECIMENTO/INSTALACAO MANTA BIDIM RT-16</t>
  </si>
  <si>
    <t>9,26</t>
  </si>
  <si>
    <t>83670</t>
  </si>
  <si>
    <t>TUBO PVC DN 75 MM PARA DRENAGEM - FORNECIMENTO E INSTALACAO</t>
  </si>
  <si>
    <t>46,76</t>
  </si>
  <si>
    <t>83671</t>
  </si>
  <si>
    <t>TUBO PVC DN 100 MM PARA DRENAGEM - FORNECIMENTO E INSTALACAO</t>
  </si>
  <si>
    <t>50,14</t>
  </si>
  <si>
    <t>83679</t>
  </si>
  <si>
    <t>TUBO PVC D=2 COM MATERIAL DRENANTE PARA DRENO/BARBACA - FORNECIMENTO E INSTALACAO</t>
  </si>
  <si>
    <t>83680</t>
  </si>
  <si>
    <t>TUBO PVC D=3" COM MATERIAL DRENANTE PARA DRENO/BARBACA - FORNECIMENTO E INSTALACAO</t>
  </si>
  <si>
    <t>15,87</t>
  </si>
  <si>
    <t>83681</t>
  </si>
  <si>
    <t>TUBO PVC D=4" COM MATERIAL DRENANTE PARA DRENO/BARBACA - FORNECIMENTO E INSTALACAO</t>
  </si>
  <si>
    <t>83682</t>
  </si>
  <si>
    <t>CAMADA VERTICAL DRENANTE C/ PEDRA BRITADA NUMS 1 E 2</t>
  </si>
  <si>
    <t>83729</t>
  </si>
  <si>
    <t>FORNECIMENTO/INSTALACAO DE MANTA BIDIM RT-31</t>
  </si>
  <si>
    <t>18,14</t>
  </si>
  <si>
    <t>83739</t>
  </si>
  <si>
    <t>FORNECIMENTO/INSTALACAO DE MANTA BIDIM RT-10</t>
  </si>
  <si>
    <t>6454</t>
  </si>
  <si>
    <t>FORNECIMENTO E LANCAMENTO DE PEDRA DE MAO</t>
  </si>
  <si>
    <t>187,70</t>
  </si>
  <si>
    <t>73611</t>
  </si>
  <si>
    <t>ENROCAMENTO COM PEDRA ARGAMASSADA TRAÇO 1:4 COM PEDRA DE MÃO</t>
  </si>
  <si>
    <t>393,61</t>
  </si>
  <si>
    <t>73697</t>
  </si>
  <si>
    <t>ENROCAMENTO MANUAL, SEM ARRUMACAO DO MATERIAL</t>
  </si>
  <si>
    <t>185,58</t>
  </si>
  <si>
    <t>73698</t>
  </si>
  <si>
    <t>ENROCAMENTO MANUAL, COM ARRUMACAO DO MATERIAL</t>
  </si>
  <si>
    <t>239,31</t>
  </si>
  <si>
    <t>73890/1</t>
  </si>
  <si>
    <t>ENSECADEIRA DE MADEIRA COM PAREDE SIMPLES</t>
  </si>
  <si>
    <t>109,49</t>
  </si>
  <si>
    <t>73890/2</t>
  </si>
  <si>
    <t>ENSECADEIRA DE MADEIRA COM PAREDE DUPLA</t>
  </si>
  <si>
    <t>275,13</t>
  </si>
  <si>
    <t>92743</t>
  </si>
  <si>
    <t>MURO DE GABIÃO, ENCHIMENTO COM PEDRA DE MÃO TIPO RACHÃO, DE GRAVIDADE, COM GAIOLAS DE COMPRIMENTO IGUAL A 2 M, PARA MUROS COM ALTURA MENOR OU IGUAL A 4 M  FORNECIMENTO E EXECUÇÃO. AF_12/2015</t>
  </si>
  <si>
    <t>506,96</t>
  </si>
  <si>
    <t>92744</t>
  </si>
  <si>
    <t>MURO DE GABIÃO, ENCHIMENTO COM PEDRA DE MÃO TIPO RACHÃO, DE GRAVIDADE, COM GAIOLAS DE COMPRIMENTO IGUAL A 5 M, PARA MUROS COM ALTURA MENOR OU IGUAL A 4 M  FORNECIMENTO E EXECUÇÃO. AF_12/2015</t>
  </si>
  <si>
    <t>495,74</t>
  </si>
  <si>
    <t>92745</t>
  </si>
  <si>
    <t>MURO DE GABIÃO, ENCHIMENTO COM PEDRA DE MÃO TIPO RACHÃO, DE GRAVIDADE, COM GAIOLAS DE COMPRIMENTO IGUAL A 2 M, PARA MUROS COM ALTURA MAIOR QUE 4 M E MENOR OU IGUAL A 6 M  FORNECIMENTO E EXECUÇÃO. AF_12/2015</t>
  </si>
  <si>
    <t>627,17</t>
  </si>
  <si>
    <t>92746</t>
  </si>
  <si>
    <t>MURO DE GABIÃO, ENCHIMENTO COM PEDRA DE MÃO TIPO RACHÃO, DE GRAVIDADE, COM GAIOLAS DE COMPRIMENTO IGUAL A 5 M, PARA MUROS COM ALTURA MAIOR QUE 4 M E MENOR OU IGUAL A 6 M   FORNECIMENTO E EXECUÇÃO. AF_12/2015</t>
  </si>
  <si>
    <t>583,59</t>
  </si>
  <si>
    <t>92747</t>
  </si>
  <si>
    <t>MURO DE GABIÃO, ENCHIMENTO COM PEDRA DE MÃO TIPO RACHÃO, DE GRAVIDADE, COM GAIOLAS DE COMPRIMENTO IGUAL A 2 M, PARA MUROS COM ALTURA MAIOR QUE 6 M E MENOR OU IGUAL A 10 M   FORNECIMENTO E EXECUÇÃO. AF_12/2015</t>
  </si>
  <si>
    <t>695,66</t>
  </si>
  <si>
    <t>92748</t>
  </si>
  <si>
    <t>MURO DE GABIÃO, ENCHIMENTO COM PEDRA DE MÃO TIPO RACHÃO, DE GRAVIDADE, COM GAIOLAS DE COMPRIMENTO IGUAL A 5 M, PARA MUROS COM ALTURA MAIOR QUE 6 M E MENOR OU IGUAL A 10 M FORNECIMENTO E EXECUÇÃO. AF_12/2015</t>
  </si>
  <si>
    <t>633,92</t>
  </si>
  <si>
    <t>92749</t>
  </si>
  <si>
    <t>MURO DE GABIÃO, ENCHIMENTO COM PEDRA DE MÃO TIPO RACHÃO, COM SOLO REFORÇADO, PARA MUROS COM ALTURA MENOR OU IGUAL A 4 M   FORNECIMENTO E EXECUÇÃO. AF_12/2015</t>
  </si>
  <si>
    <t>724,93</t>
  </si>
  <si>
    <t>92750</t>
  </si>
  <si>
    <t>MURO DE GABIÃO, ENCHIMENTO COM PEDRA DE MÃO TIPO RACHÃO, COM SOLO REFORÇADO, PARA MUROS COM ALTURA MAIOR QUE 4 M E MENOR OU IGUAL A 12 M   FORNECIMENTO E EXECUÇÃO. AF_12/2015</t>
  </si>
  <si>
    <t>1.245,04</t>
  </si>
  <si>
    <t>92751</t>
  </si>
  <si>
    <t>MURO DE GABIÃO, ENCHIMENTO COM PEDRA DE MÃO TIPO RACHÃO, COM SOLO REFORÇADO, PARA MUROS COM ALTURA MAIOR QUE 12 M E MENOR OU IGUAL A 20 M    FORNECIMENTO E EXECUÇÃO. AF_12/2015</t>
  </si>
  <si>
    <t>1.547,70</t>
  </si>
  <si>
    <t>92752</t>
  </si>
  <si>
    <t>MURO DE GABIÃO, ENCHIMENTO COM PEDRA DE MÃO TIPO RACHÃO, COM SOLO REFORÇADO, PARA MUROS COM ALTURA MAIOR QUE 20 M E MENOR OU IGUAL A 28 M   FORNECIMENTO E EXECUÇÃO. AF_12/2015</t>
  </si>
  <si>
    <t>1.849,33</t>
  </si>
  <si>
    <t>92753</t>
  </si>
  <si>
    <t>MURO DE GABIÃO, ENCHIMENTO COM RESÍDUO DE CONSTRUÇÃO E DEMOLIÇÃO, DE GRAVIDADE, COM GAIOLA TRAPEZOIDAL DE COMPRIMENTO IGUAL A 2 M, PARA MUROS COM ALTURA MENOR OU IGUAL A 2 M   FORNECIMENTO E EXECUÇÃO. AF_12/2015</t>
  </si>
  <si>
    <t>464,93</t>
  </si>
  <si>
    <t>92754</t>
  </si>
  <si>
    <t>MURO DE GABIÃO, ENCHIMENTO COM RESÍDUO DE CONSTRUÇÃO E DEMOLIÇÃO, DE GRAVIDADE, COM GAIOLA TRAPEZOIDAL DE COMPRIMENTO IGUAL A 2 M, PARA MUROS COM ALTURA MAIOR QUE 2 M E MENOR OU IGUAL A 4 M    FORNECIMENTO E EXECUÇÃO. AF_12/2015</t>
  </si>
  <si>
    <t>425,98</t>
  </si>
  <si>
    <t>92755</t>
  </si>
  <si>
    <t>PROTEÇÃO SUPERFICIAL DE CANAL EM GABIÃO TIPO COLCHÃO, ALTURA DE 17 CENTÍMETROS, ENCHIMENTO COM PEDRA DE MÃO TIPO RACHÃO - FORNECIMENTO E EXECUÇÃO. AF_12/2015</t>
  </si>
  <si>
    <t>183,45</t>
  </si>
  <si>
    <t>92756</t>
  </si>
  <si>
    <t>PROTEÇÃO SUPERFICIAL DE CANAL EM GABIÃO TIPO COLCHÃO, ALTURA DE 23 CENTÍMETROS, ENCHIMENTO COM PEDRA DE MÃO TIPO RACHÃO - FORNECIMENTO E EXECUÇÃO. AF_12/2015</t>
  </si>
  <si>
    <t>208,39</t>
  </si>
  <si>
    <t>92757</t>
  </si>
  <si>
    <t>PROTEÇÃO SUPERFICIAL DE CANAL EM GABIÃO TIPO COLCHÃO, ALTURA DE 30 CENTÍMETROS, ENCHIMENTO COM PEDRA DE MÃO TIPO RACHÃO - FORNECIMENTO E EXECUÇÃO. AF_12/2015</t>
  </si>
  <si>
    <t>238,66</t>
  </si>
  <si>
    <t>92758</t>
  </si>
  <si>
    <t>PROTEÇÃO SUPERFICIAL DE CANAL EM GABIÃO TIPO SACO, DIÂMETRO DE 65 CENTÍMETROS, ENCHIMENTO MANUAL COM PEDRA DE MÃO TIPO RACHÃO - FORNECIMENTO E EXECUÇÃO. AF_12/2015</t>
  </si>
  <si>
    <t>593,19</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</si>
  <si>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</si>
  <si>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</si>
  <si>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</si>
  <si>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</si>
  <si>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87,65</t>
  </si>
  <si>
    <t>91071</t>
  </si>
  <si>
    <t>EXECUÇÃO DE REVESTIMENTO DE CONCRETO PROJETADO COM ESPESSURA DE 7 CM, ARMADO COM TELA, INCLINAÇÃO DE 90°, APLICAÇÃO CONTÍNUA, UTILIZANDO EQUIPAMENTO DE PROJEÇÃO COM 6 M³/H DE CAPACIDADE. AF_01/2016</t>
  </si>
  <si>
    <t>108,99</t>
  </si>
  <si>
    <t>91072</t>
  </si>
  <si>
    <t>EXECUÇÃO DE REVESTIMENTO DE CONCRETO PROJETADO COM ESPESSURA DE 10 CM, ARMADO COM TELA, INCLINAÇÃO DE 90°, APLICAÇÃO CONTÍNUA, UTILIZANDO EQUIPAMENTO DE PROJEÇÃO COM 6 M³/H DE CAPACIDADE. AF_01/2016</t>
  </si>
  <si>
    <t>117,93</t>
  </si>
  <si>
    <t>91073</t>
  </si>
  <si>
    <t>EXECUÇÃO DE REVESTIMENTO DE CONCRETO PROJETADO COM ESPESSURA DE 7 CM, ARMADO COM TELA, INCLINAÇÃO MENOR QUE 90°, APLICAÇÃO CONTÍNUA, UTILIZANDO EQUIPAMENTO DE PROJEÇÃO COM 3 M³/H DE CAPACIDADE. AF_01/2016</t>
  </si>
  <si>
    <t>89,16</t>
  </si>
  <si>
    <t>91074</t>
  </si>
  <si>
    <t>EXECUÇÃO DE REVESTIMENTO DE CONCRETO PROJETADO COM ESPESSURA DE 10 CM, ARMADO COM TELA, INCLINAÇÃO MENOR QUE 90°, APLICAÇÃO CONTÍNUA, UTILIZANDO EQUIPAMENTO DE PROJEÇÃO COM 3 M³/H DE CAPACIDADE. AF_01/2016</t>
  </si>
  <si>
    <t>99,18</t>
  </si>
  <si>
    <t>91075</t>
  </si>
  <si>
    <t>EXECUÇÃO DE REVESTIMENTO DE CONCRETO PROJETADO COM ESPESSURA DE 7 CM, ARMADO COM TELA, INCLINAÇÃO DE 90°, APLICAÇÃO CONTÍNUA, UTILIZANDO EQUIPAMENTO DE PROJEÇÃO COM 3 M³/H DE CAPACIDADE. AF_01/2016</t>
  </si>
  <si>
    <t>121,61</t>
  </si>
  <si>
    <t>91076</t>
  </si>
  <si>
    <t>EXECUÇÃO DE REVESTIMENTO DE CONCRETO PROJETADO COM ESPESSURA DE 10 CM, ARMADO COM TELA, INCLINAÇÃO DE 90°, APLICAÇÃO CONTÍNUA, UTILIZANDO EQUIPAMENTO DE PROJEÇÃO COM 3 M³/H DE CAPACIDADE. AF_01/2016</t>
  </si>
  <si>
    <t>131,68</t>
  </si>
  <si>
    <t>91077</t>
  </si>
  <si>
    <t>EXECUÇÃO DE REVESTIMENTO DE CONCRETO PROJETADO COM ESPESSURA DE 7 CM, ARMADO COM FIBRAS DE AÇO, INCLINAÇÃO MENOR QUE 90°, APLICAÇÃO CONTÍNUA, UTILIZANDO EQUIPAMENTO DE PROJEÇÃO COM 6 M³/H DE CAPACIDADE. AF_01/2016</t>
  </si>
  <si>
    <t>86,62</t>
  </si>
  <si>
    <t>91078</t>
  </si>
  <si>
    <t>EXECUÇÃO DE REVESTIMENTO DE CONCRETO PROJETADO COM ESPESSURA DE 10 CM, ARMADO COM FIBRAS DE AÇO, INCLINAÇÃO MENOR QUE 90°, APLICAÇÃO CONTÍNUA, UTILIZANDO EQUIPAMENTO DE PROJEÇÃO COM 6 M³/H DE CAPACIDADE. AF_01/2016</t>
  </si>
  <si>
    <t>101,58</t>
  </si>
  <si>
    <t>91079</t>
  </si>
  <si>
    <t>EXECUÇÃO DE REVESTIMENTO DE CONCRETO PROJETADO COM ESPESSURA DE 7 CM, ARMADO COM FIBRAS DE AÇO, INCLINAÇÃO DE 90°, APLICAÇÃO CONTÍNUA, UTILIZANDO EQUIPAMENTO DE PROJEÇÃO COM 6 M³/H DE CAPACIDADE. AF_01/2016</t>
  </si>
  <si>
    <t>91,14</t>
  </si>
  <si>
    <t>91080</t>
  </si>
  <si>
    <t>EXECUÇÃO DE REVESTIMENTO DE CONCRETO PROJETADO COM ESPESSURA DE 10 CM, ARMADO COM FIBRAS DE AÇO, INCLINAÇÃO DE 90°, APLICAÇÃO CONTÍNUA, UTILIZANDO EQUIPAMENTO DE PROJEÇÃO COM 6 M³/H DE CAPACIDADE. AF_01/2016</t>
  </si>
  <si>
    <t>105,95</t>
  </si>
  <si>
    <t>91081</t>
  </si>
  <si>
    <t>EXECUÇÃO DE REVESTIMENTO DE CONCRETO PROJETADO COM ESPESSURA DE 7 CM, ARMADO COM FIBRAS DE AÇO, INCLINAÇÃO MENOR QUE 90°, APLICAÇÃO CONTÍNUA, UTILIZANDO EQUIPAMENTO DE PROJEÇÃO COM 3 M³/H DE CAPACIDADE. AF_01/2016</t>
  </si>
  <si>
    <t>98,26</t>
  </si>
  <si>
    <t>91082</t>
  </si>
  <si>
    <t>EXECUÇÃO DE REVESTIMENTO DE CONCRETO PROJETADO COM ESPESSURA DE 10 CM, ARMADO COM FIBRAS DE AÇO, INCLINAÇÃO MENOR QUE 90°, APLICAÇÃO CONTÍNUA, UTILIZANDO EQUIPAMENTO DE PROJEÇÃO COM 3 M³/H DE CAPACIDADE. AF_01/2016</t>
  </si>
  <si>
    <t>114,16</t>
  </si>
  <si>
    <t>91083</t>
  </si>
  <si>
    <t>EXECUÇÃO DE REVESTIMENTO DE CONCRETO PROJETADO COM ESPESSURA DE 7 CM, ARMADO COM FIBRAS DE AÇO, INCLINAÇÃO DE 90°, APLICAÇÃO CONTÍNUA, UTILIZANDO EQUIPAMENTO DE PROJEÇÃO COM 3 M³/H DE CAPACIDADE. AF_01/2016</t>
  </si>
  <si>
    <t>106,22</t>
  </si>
  <si>
    <t>91084</t>
  </si>
  <si>
    <t>EXECUÇÃO DE REVESTIMENTO DE CONCRETO PROJETADO COM ESPESSURA DE 10 CM, ARMADO COM FIBRAS DE AÇO, INCLINAÇÃO DE 90°, APLICAÇÃO CONTÍNUA, UTILIZANDO EQUIPAMENTO DE PROJEÇÃO COM 3 M³/H DE CAPACIDADE. AF_01/2016</t>
  </si>
  <si>
    <t>121,93</t>
  </si>
  <si>
    <t>91086</t>
  </si>
  <si>
    <t>EXECUÇÃO DE REVESTIMENTO DE CONCRETO PROJETADO COM ESPESSURA DE 7 CM, ARMADO COM TELA, INCLINAÇÃO MENOR QUE 90°, APLICAÇÃO DESCONTÍNUA, UTILIZANDO EQUIPAMENTO DE PROJEÇÃO COM 6 M³/H DE CAPACIDADE. AF_01/2016</t>
  </si>
  <si>
    <t>86,32</t>
  </si>
  <si>
    <t xml:space="preserve"> </t>
  </si>
  <si>
    <t>91087</t>
  </si>
  <si>
    <t>EXECUÇÃO DE REVESTIMENTO DE CONCRETO PROJETADO COM ESPESSURA DE 10 CM, ARMADO COM TELA, INCLINAÇÃO MENOR QUE 90°, APLICAÇÃO DESCONTÍNUA, UTILIZANDO EQUIPAMENTO DE PROJEÇÃO COM 6 M³/H DE CAPACIDADE. AF_01/2016</t>
  </si>
  <si>
    <t>95,48</t>
  </si>
  <si>
    <t>91088</t>
  </si>
  <si>
    <t>EXECUÇÃO DE REVESTIMENTO DE CONCRETO PROJETADO COM ESPESSURA DE 7 CM, ARMADO COM TELA, INCLINAÇÃO DE 90°, APLICAÇÃO DESCONTÍNUA, UTILIZANDO EQUIPAMENTO DE PROJEÇÃO COM 6 M³/H DE CAPACIDADE. AF_01/2016</t>
  </si>
  <si>
    <t>117,77</t>
  </si>
  <si>
    <t>91089</t>
  </si>
  <si>
    <t>EXECUÇÃO DE REVESTIMENTO DE CONCRETO PROJETADO COM ESPESSURA DE 10 CM, ARMADO COM TELA, INCLINAÇÃO DE 90°, APLICAÇÃO DESCONTÍNUA, UTILIZANDO EQUIPAMENTO DE PROJEÇÃO COM 6 M³/H DE CAPACIDADE. AF_01/2016</t>
  </si>
  <si>
    <t>127,07</t>
  </si>
  <si>
    <t>91090</t>
  </si>
  <si>
    <t>EXECUÇÃO DE REVESTIMENTO DE CONCRETO PROJETADO COM ESPESSURA DE 7 CM, ARMADO COM TELA, INCLINAÇÃO MENOR QUE 90°, APLICAÇÃO DESCONTÍNUA, UTILIZANDO EQUIPAMENTO DE PROJEÇÃO COM 3 M³/H DE CAPACIDADE. AF_01/2016</t>
  </si>
  <si>
    <t>95,35</t>
  </si>
  <si>
    <t>91091</t>
  </si>
  <si>
    <t>EXECUÇÃO DE REVESTIMENTO DE CONCRETO PROJETADO COM ESPESSURA DE 10 CM, ARMADO COM TELA, INCLINAÇÃO MENOR QUE 90°, APLICAÇÃO DESCONTÍNUA, UTILIZANDO EQUIPAMENTO DE PROJEÇÃO COM 3 M³/H DE CAPACIDADE. AF_01/2016</t>
  </si>
  <si>
    <t>105,73</t>
  </si>
  <si>
    <t>91092</t>
  </si>
  <si>
    <t>EXECUÇÃO DE REVESTIMENTO DE CONCRETO PROJETADO COM ESPESSURA DE 7 CM, ARMADO COM TELA, INCLINAÇÃO DE 90°, APLICAÇÃO DESCONTÍNUA, UTILIZANDO EQUIPAMENTO DE PROJEÇÃO COM 3 M³/H DE CAPACIDADE. AF_01/2016</t>
  </si>
  <si>
    <t>128,59</t>
  </si>
  <si>
    <t>91093</t>
  </si>
  <si>
    <t>EXECUÇÃO DE REVESTIMENTO DE CONCRETO PROJETADO COM ESPESSURA DE 10 CM, ARMADO COM TELA, INCLINAÇÃO DE 90°, APLICAÇÃO DESCONTÍNUA, UTILIZANDO EQUIPAMENTO DE PROJEÇÃO COM 3 M³/H DE CAPACIDADE. AF_01/2016</t>
  </si>
  <si>
    <t>139,27</t>
  </si>
  <si>
    <t>91094</t>
  </si>
  <si>
    <t>EXECUÇÃO DE REVESTIMENTO DE CONCRETO PROJETADO COM ESPESSURA DE 7 CM, ARMADO COM FIBRAS DE AÇO, INCLINAÇÃO MENOR QUE 90°, APLICAÇÃO DESCONTÍNUA, UTILIZANDO EQUIPAMENTO DE PROJEÇÃO COM 6 M³/H DE CAPACIDADE. AF_01/2016</t>
  </si>
  <si>
    <t>91,22</t>
  </si>
  <si>
    <t>91095</t>
  </si>
  <si>
    <t>EXECUÇÃO DE REVESTIMENTO DE CONCRETO PROJETADO COM ESPESSURA DE 10 CM, ARMADO COM FIBRAS DE AÇO, INCLINAÇÃO MENOR QUE 90°, APLICAÇÃO DESCONTÍNUA, UTILIZANDO EQUIPAMENTO DE PROJEÇÃO COM 6 M³/H DE CAPACIDADE. AF_01/2016</t>
  </si>
  <si>
    <t>106,47</t>
  </si>
  <si>
    <t>91096</t>
  </si>
  <si>
    <t>EXECUÇÃO DE REVESTIMENTO DE CONCRETO PROJETADO COM ESPESSURA DE 7 CM, ARMADO COM FIBRAS DE AÇO, INCLINAÇÃO DE 90°, APLICAÇÃO DESCONTÍNUA, UTILIZANDO EQUIPAMENTO DE PROJEÇÃO COM 6 M³/H DE CAPACIDADE. AF_01/2016</t>
  </si>
  <si>
    <t>93,66</t>
  </si>
  <si>
    <t>91097</t>
  </si>
  <si>
    <t>EXECUÇÃO DE REVESTIMENTO DE CONCRETO PROJETADO COM ESPESSURA DE 10 CM, ARMADO COM FIBRAS DE AÇO, INCLINAÇÃO DE 90°, APLICAÇÃO DESCONTÍNUA, UTILIZANDO EQUIPAMENTO DE PROJEÇÃO COM 6 M³/H DE CAPACIDADE. AF_01/2016</t>
  </si>
  <si>
    <t>108,79</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</si>
  <si>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</si>
  <si>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</si>
  <si>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</si>
  <si>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</si>
  <si>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119,04</t>
  </si>
  <si>
    <t>91100</t>
  </si>
  <si>
    <t>EXECUÇÃO DE REVESTIMENTO DE CONCRETO PROJETADO COM ESPESSURA DE 7 CM, ARMADO COM FIBRAS DE AÇO, INCLINAÇÃO DE 90°, APLICAÇÃO DESCONTÍNUA, UTILIZANDO EQUIPAMENTO DE PROJEÇÃO COM 3 M³/H DE CAPACIDADE. AF_01/2016</t>
  </si>
  <si>
    <t>109,22</t>
  </si>
  <si>
    <t>91101</t>
  </si>
  <si>
    <t>EXECUÇÃO DE REVESTIMENTO DE CONCRETO PROJETADO COM ESPESSURA DE 10 CM, ARMADO COM FIBRAS DE AÇO, INCLINAÇÃO DE 90°, APLICAÇÃO DESCONTÍNUA, UTILIZANDO EQUIPAMENTO DE PROJEÇÃO COM 3 M³/H DE CAPACIDADE. AF_01/2016</t>
  </si>
  <si>
    <t>125,44</t>
  </si>
  <si>
    <t>93952</t>
  </si>
  <si>
    <t>EXECUÇÃO DE GRAMPO PARA SOLO GRAMPEADO COM COMPRIMENTO MENOR OU IGUAL A 4 M, DIÂMETRO DE 10 CM, PERFURAÇÃO COM EQUIPAMENTO MANUAL E ARMADURA COM DIÂMETRO DE 16 MM. AF_05/2016</t>
  </si>
  <si>
    <t>152,89</t>
  </si>
  <si>
    <t>93953</t>
  </si>
  <si>
    <t>EXECUÇÃO DE GRAMPO PARA SOLO GRAMPEADO COM COMPRIMENTO MAIOR QUE 4 M E MENOR OU IGUAL A 6 M, DIÂMETRO DE 10 CM, PERFURAÇÃO COM EQUIPAMENTO MANUAL E ARMADURA COM DIÂMETRO DE 16 MM. AF_05/2016</t>
  </si>
  <si>
    <t>141,94</t>
  </si>
  <si>
    <t>93954</t>
  </si>
  <si>
    <t>EXECUÇÃO DE GRAMPO PARA SOLO GRAMPEADO COM COMPRIMENTO MAIOR QUE 6 M E MENOR OU IGUAL A 8 M, DIÂMETRO DE 10 CM, PERFURAÇÃO COM EQUIPAMENTO MANUAL E ARMADURA COM DIÂMETRO DE 16 MM. AF_05/2016</t>
  </si>
  <si>
    <t>135,35</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</si>
  <si>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</si>
  <si>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</si>
  <si>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</si>
  <si>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</si>
  <si>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127,03</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</si>
  <si>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</si>
  <si>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</si>
  <si>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</si>
  <si>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</si>
  <si>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</si>
  <si>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</si>
  <si>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143,04</t>
  </si>
  <si>
    <t>93960</t>
  </si>
  <si>
    <t>EXECUÇÃO DE GRAMPO PARA SOLO GRAMPEADO COM COMPRIMENTO MAIOR QUE 8 M E MENOR OU IGUAL A 10 M, DIÂMETRO DE 10 CM, PERFURAÇÃO COM EQUIPAMENTO MANUAL E ARMADURA COM DIÂMETRO DE 20 MM. AF_05/2016</t>
  </si>
  <si>
    <t>138,19</t>
  </si>
  <si>
    <t>93961</t>
  </si>
  <si>
    <t>EXECUÇÃO DE GRAMPO PARA SOLO GRAMPEADO COM COMPRIMENTO MAIOR QUE 10 M, DIÂMETRO DE 10 CM, PERFURAÇÃO COM EQUIPAMENTO MANUAL E ARMADURA COM DIÂMETRO DE 20 MM. AF_05/2016</t>
  </si>
  <si>
    <t>134,40</t>
  </si>
  <si>
    <t>93962</t>
  </si>
  <si>
    <t>EXECUÇÃO DE GRAMPO PARA SOLO GRAMPEADO COM COMPRIMENTO MENOR OU IGUAL A 4 M, DIÂMETRO DE 7 CM, PERFURAÇÃO COM EQUIPAMENTO MANUAL E ARMADURA COM DIÂMETRO DE 16 MM. AF_05/2016</t>
  </si>
  <si>
    <t>143,76</t>
  </si>
  <si>
    <t>93963</t>
  </si>
  <si>
    <t>EXECUÇÃO DE GRAMPO PARA SOLO GRAMPEADO COM COMPRIMENTO MAIOR QUE 4 E MENOR OU IGUAL A 6 M, DIÂMETRO DE 7 CM, PERFURAÇÃO COM EQUIPAMENTO MANUAL E ARMADURA COM DIÂMETRO DE 16 MM. AF_05/2016</t>
  </si>
  <si>
    <t>132,80</t>
  </si>
  <si>
    <t>93964</t>
  </si>
  <si>
    <t>EXECUÇÃO DE GRAMPO PARA SOLO GRAMPEADO COM COMPRIMENTO MAIOR QUE 6 M E MENOR OU IGUAL A 8 M, DIÂMETRO DE 7 CM, PERFURAÇÃO COM EQUIPAMENTO MANUAL E ARMADURA COM DIÂMETRO DE 16 MM. AF_05/2016</t>
  </si>
  <si>
    <t>126,24</t>
  </si>
  <si>
    <t>93965</t>
  </si>
  <si>
    <t>EXECUÇÃO DE GRAMPO PARA SOLO GRAMPEADO COM COMPRIMENTO MAIOR QUE 8 M E MENOR OU IGUAL A 10 M, DIÂMETRO DE 7 CM, PERFURAÇÃO COM EQUIPAMENTO MANUAL E ARMADURA COM DIÂMETRO DE 16 MM. AF_05/2016</t>
  </si>
  <si>
    <t>120,08</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</si>
  <si>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</si>
  <si>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</si>
  <si>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</si>
  <si>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</si>
  <si>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152,34</t>
  </si>
  <si>
    <t>93968</t>
  </si>
  <si>
    <t>EXECUÇÃO DE GRAMPO PARA SOLO GRAMPEADO COM COMPRIMENTO MAIOR QUE 4 E MENOR OU IGUAL A 6 M, DIÂMETRO DE 7 CM, PERFURAÇÃO COM EQUIPAMENTO MANUAL E ARMADURA COM DIÂMETRO DE 20 MM. AF_05/2016</t>
  </si>
  <si>
    <t>140,81</t>
  </si>
  <si>
    <t>93969</t>
  </si>
  <si>
    <t>EXECUÇÃO DE GRAMPO PARA SOLO GRAMPEADO COM COMPRIMENTO MAIOR QUE 6 M E MENOR OU IGUAL A 8 M, DIÂMETRO DE 7 CM, PERFURAÇÃO COM EQUIPAMENTO MANUAL E ARMADURA COM DIÂMETRO DE 20 MM. AF_05/2016</t>
  </si>
  <si>
    <t>133,94</t>
  </si>
  <si>
    <t>93970</t>
  </si>
  <si>
    <t>EXECUÇÃO DE GRAMPO PARA SOLO GRAMPEADO COM COMPRIMENTO MAIOR QUE 8 MENOR OU IGUAL A 10 M, DIÂMETRO DE 7 CM, PERFURAÇÃO COM EQUIPAMENTO MANUAL E ARMADURA COM DIÂMETRO DE 20 MM. AF_05/2016</t>
  </si>
  <si>
    <t>129,12</t>
  </si>
  <si>
    <t>93971</t>
  </si>
  <si>
    <t>EXECUÇÃO DE GRAMPO PARA SOLO GRAMPEADO COM COMPRIMENTO MAIOR QUE 10 M, DIÂMETRO DE 7 CM, PERFURAÇÃO COM EQUIPAMENTO MANUAL E ARMADURA COM DIÂMETRO DE 20 MM. AF_05/2016</t>
  </si>
  <si>
    <t>121,96</t>
  </si>
  <si>
    <t>95108</t>
  </si>
  <si>
    <t>EXECUÇÃO DE PROTEÇÃO DA CABEÇA DO TIRANTE COM USO DE FÔRMAS EM CHAPA COMPENSADA PLASTIFICADA DE MADEIRA E CONCRETO FCK =15 MPA. AF_07/2016</t>
  </si>
  <si>
    <t>22,99</t>
  </si>
  <si>
    <t>100332</t>
  </si>
  <si>
    <t>CONTENÇÃO EM PERFIL PRANCHADO COM PRANCHÃO DE MADEIRA, PERFIS ESPAÇADOS A 1,5 M PARA 1 SUBSOLO. AF_07/2019</t>
  </si>
  <si>
    <t>540,29</t>
  </si>
  <si>
    <t>100333</t>
  </si>
  <si>
    <t>CONTENÇÃO EM PERFIL PRANCHADO COM PRANCHÃO DE MADEIRA, PERFIS ESPAÇADOS A 1,5 M PARA 2 OU MAIS SUBSOLOS. AF_07/2019</t>
  </si>
  <si>
    <t>345,22</t>
  </si>
  <si>
    <t>100334</t>
  </si>
  <si>
    <t>CONTENÇÃO EM PERFIL PRANCHADO COM PRANCHÃO DE MADEIRA, PERFIS ESPAÇADOS A 2 M PARA 1 SUBSOLO. AF_07/2019</t>
  </si>
  <si>
    <t>434,19</t>
  </si>
  <si>
    <t>100335</t>
  </si>
  <si>
    <t>CONTENÇÃO EM PERFIL PRANCHADO COM PRANCHÃO DE MADEIRA, PERFIS ESPAÇADOS A 2 M PARA 2 OU MAIS SUBSOLOS. AF_07/2019</t>
  </si>
  <si>
    <t>287,88</t>
  </si>
  <si>
    <t>100341</t>
  </si>
  <si>
    <t>FABRICAÇÃO, MONTAGEM E DESMONTAGEM DE FÔRMA PARA CORTINA DE CONTENÇÃO, EM CHAPA DE MADEIRA COMPENSADA PLASTIFICADA, E = 18 MM, 10 UTILIZAÇÕES. AF_07/2019</t>
  </si>
  <si>
    <t>23,92</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</si>
  <si>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</si>
  <si>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</si>
  <si>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</si>
  <si>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</si>
  <si>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</si>
  <si>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</si>
  <si>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</si>
  <si>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</si>
  <si>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</si>
  <si>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</si>
  <si>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</si>
  <si>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</si>
  <si>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</si>
  <si>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</si>
  <si>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</si>
  <si>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</si>
  <si>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489,86</t>
  </si>
  <si>
    <t>73799/1</t>
  </si>
  <si>
    <t>GRELHA EM FERRO FUNDIDO SIMPLES COM REQUADRO, CARGA MÁXIMA 12,5 T,  300 X 1000 MM, E = 15 MM, FORNECIDA E ASSENTADA COM ARGAMASSA 1:4 CIMENTO:AREIA.</t>
  </si>
  <si>
    <t>290,74</t>
  </si>
  <si>
    <t>73856/1</t>
  </si>
  <si>
    <t>BOCA P/BUEIRO SIMPLES TUBULAR D=0,40M EM CONCRETO CICLOPICO, INCLINDO FORMAS, ESCAVACAO, REATERRO E MATERIAIS, EXCLUINDO MATERIAL REATERRO JAZIDA E TRANSPORTE</t>
  </si>
  <si>
    <t>548,79</t>
  </si>
  <si>
    <t>73856/2</t>
  </si>
  <si>
    <t>BOCA PARA BUEIRO SIMPLES TUBULAR, DIAMETRO =0,60M, EM CONCRETO CICLOPICO, INCLUINDO FORMAS, ESCAVACAO, REATERRO E MATERIAIS, EXCLUINDO MATERIAL REATERRO JAZIDA E TRANSPORTE.</t>
  </si>
  <si>
    <t>900,59</t>
  </si>
  <si>
    <t>73856/3</t>
  </si>
  <si>
    <t>BOCA PARA BUEIRO SIMPLES TUBULAR, DIAMETRO =0,80M, EM CONCRETO CICLOPICO, INCLUINDO FORMAS, ESCAVACAO, REATERRO E MATERIAIS, EXCLUINDO MATERIAL REATERRO JAZIDA E TRANSPORTE.</t>
  </si>
  <si>
    <t>1.351,24</t>
  </si>
  <si>
    <t>73856/4</t>
  </si>
  <si>
    <t>BOCA PARA BUEIRO SIMPLES TUBULAR, DIAMETRO =1,00M, EM CONCRETO CICLOPICO, INCLUINDO FORMAS, ESCAVACAO, REATERRO E MATERIAIS, EXCLUINDO MATERIAL REATERRO JAZIDA E TRANSPORTE.</t>
  </si>
  <si>
    <t>1.907,42</t>
  </si>
  <si>
    <t>73856/5</t>
  </si>
  <si>
    <t>BOCA PARA BUEIRO SIMPLES TUBULAR, DIAMETRO =1,20M, EM CONCRETO CICLOPICO, INCLUINDO FORMAS, ESCAVACAO, REATERRO E MATERIAIS, EXCLUINDO MATERIAL REATERRO JAZIDA E TRANSPORTE.</t>
  </si>
  <si>
    <t>2.574,50</t>
  </si>
  <si>
    <t>73856/6</t>
  </si>
  <si>
    <t>BOCA PARA BUEIRO DUPLO TUBULAR, DIAMETRO =0,40M, EM CONCRETO CICLOPICO, INCLUINDO FORMAS, ESCAVACAO, REATERRO E MATERIAIS, EXCLUINDO MATERIAL REATERRO JAZIDA E TRANSPORTE.</t>
  </si>
  <si>
    <t>775,83</t>
  </si>
  <si>
    <t>73856/7</t>
  </si>
  <si>
    <t>BOCA PARA BUEIRO DUPLO TUBULAR, DIAMETRO =0,60M, EM CONCRETO CICLOPICO, INCLUINDO FORMAS, ESCAVACAO, REATERRO E MATERIAIS, EXCLUINDO MATERIAL REATERRO JAZIDA E TRANSPORTE.</t>
  </si>
  <si>
    <t>1.280,58</t>
  </si>
  <si>
    <t>73856/8</t>
  </si>
  <si>
    <t>BOCA PARA BUEIRO DUPLO TUBULAR, DIAMETRO =0,80M, EM CONCRETO CICLOPICO, INCLUINDO FORMAS, ESCAVACAO, REATERRO E MATERIAIS, EXCLUINDO MATERIAL REATERRO JAZIDA E TRANSPORTE.</t>
  </si>
  <si>
    <t>1.924,54</t>
  </si>
  <si>
    <t>73856/9</t>
  </si>
  <si>
    <t>BOCA PARA BUEIRO DUPLO TUBULAR, DIAMETRO =1,00M, EM CONCRETO CICLOPICO, INCLUINDO FORMAS, ESCAVACAO, REATERRO E MATERIAIS, EXCLUINDO MATERIAL REATERRO JAZIDA E TRANSPORTE.</t>
  </si>
  <si>
    <t>2.401,76</t>
  </si>
  <si>
    <t>73856/10</t>
  </si>
  <si>
    <t>BOCA PARA BUEIRO DUPLOTUBULAR, DIAMETRO =1,20M, EM CONCRETO CICLOPICO, INCLUINDO FORMAS, ESCAVACAO, REATERRO E MATERIAIS, EXCLUINDO MATERIAL REATERRO JAZIDA E TRANSPORTE.</t>
  </si>
  <si>
    <t>3.659,44</t>
  </si>
  <si>
    <t>73856/11</t>
  </si>
  <si>
    <t>BOCA PARA BUEIRO TRIPLO TUBULAR, DIAMETRO =0,40M, EM CONCRETO CICLOPICO, INCLUINDO FORMAS, ESCAVACAO, REATERRO E MATERIAIS, EXCLUINDO MATERIAL REATERRO JAZIDA E TRANSPORTE.</t>
  </si>
  <si>
    <t>1.002,45</t>
  </si>
  <si>
    <t>73856/12</t>
  </si>
  <si>
    <t>BOCA PARA BUEIRO TRIPLO TUBULAR, DIAMETRO =0,60M, EM CONCRETO CICLOPICO, INCLUINDO FORMAS, ESCAVACAO, REATERRO E MATERIAIS, EXCLUINDO MATERIAL REATERRO JAZIDA E TRANSPORTE.</t>
  </si>
  <si>
    <t>1.660,09</t>
  </si>
  <si>
    <t>73856/13</t>
  </si>
  <si>
    <t>BOCA PARA BUEIRO TRIPLO TUBULAR, DIAMETRO =0,80M, EM CONCRETO CICLOPICO, INCLUINDO FORMAS, ESCAVACAO, REATERRO E MATERIAIS, EXCLUINDO MATERIAL REATERRO JAZIDA E TRANSPORTE.</t>
  </si>
  <si>
    <t>2.497,44</t>
  </si>
  <si>
    <t>73856/14</t>
  </si>
  <si>
    <t>BOCA PARA BUEIRO TRIPLO TUBULAR, DIAMETRO =1,00M, EM CONCRETO CICLOPICO, INCLUINDO FORMAS, ESCAVACAO, REATERRO E MATERIAIS, EXCLUINDO MATERIAL REATERRO JAZIDA E TRANSPORTE.</t>
  </si>
  <si>
    <t>3.522,85</t>
  </si>
  <si>
    <t>73856/15</t>
  </si>
  <si>
    <t>BOCA PARA BUEIRO TRIPLO TUBULAR, DIAMETRO =1,20M, EM CONCRETO CICLOPICO, INCLUINDO FORMAS, ESCAVACAO, REATERRO E MATERIAIS, EXCLUINDO MATERIAL REATERRO JAZIDA E TRANSPORTE.</t>
  </si>
  <si>
    <t>4.744,47</t>
  </si>
  <si>
    <t>74224/1</t>
  </si>
  <si>
    <t>POCO DE VISITA PARA DRENAGEM PLUVIAL, EM CONCRETO ESTRUTURAL, DIMENSOES INTERNAS DE 90X150X80CM (LARGXCOMPXALT), PARA REDE DE 600 MM, EXCLUSOS TAMPAO E CHAMINE.</t>
  </si>
  <si>
    <t>1.403,30</t>
  </si>
  <si>
    <t>83659</t>
  </si>
  <si>
    <t>BOCA DE LOBO EM ALVENARIA TIJOLO MACICO, REVESTIDA C/ ARGAMASSA DE CIMENTO E AREIA 1:3, SOBRE LASTRO DE CONCRETO 10CM E TAMPA DE CONCRETO ARMADO</t>
  </si>
  <si>
    <t>761,67</t>
  </si>
  <si>
    <t>83716</t>
  </si>
  <si>
    <t>GRELHA FF 30X90CM, 135KG, P/ CX RALO COM ASSENTAMENTO DE ARGAMASSA CIMENTO/AREIA 1:4 - FORNECIMENTO E INSTALAÇÃO</t>
  </si>
  <si>
    <t>289,93</t>
  </si>
  <si>
    <t>97976</t>
  </si>
  <si>
    <t>POÇO DE INSPEÇÃO CIRCULAR PARA ESGOTO, EM ALVENARIA COM TIJOLOS CERÂMICOS MACIÇOS, DIÂMETRO INTERNO = 0,6 M, PROFUNDIDADE = 1 M, EXCLUINDO TAMPÃO. AF_05/2018</t>
  </si>
  <si>
    <t>851,98</t>
  </si>
  <si>
    <t>97977</t>
  </si>
  <si>
    <t>POÇO DE INSPEÇÃO CIRCULAR PARA ESGOTO, EM ALVENARIA COM TIJOLOS CERÂMICOS MACIÇOS, DIÂMETRO INTERNO = 0,6 M, PROFUNDIDADE = 1,5 M, EXCLUINDO TAMPÃO. AF_05/2018</t>
  </si>
  <si>
    <t>1.242,84</t>
  </si>
  <si>
    <t>97980</t>
  </si>
  <si>
    <t>BASE PARA POÇO DE VISITA CIRCULAR PARA  ESGOTO, EM ALVENARIA COM TIJOLOS CERÂMICOS MACIÇOS, DIÂMETRO INTERNO = 0,8 M, PROFUNDIDADE = 1,45 M, EXCLUINDO TAMPÃO. AF_05/2018</t>
  </si>
  <si>
    <t>1.585,52</t>
  </si>
  <si>
    <t>97981</t>
  </si>
  <si>
    <t>ACRÉSCIMO PARA POÇO DE VISITA CIRCULAR PARA ESGOTO, EM ALVENARIA COM TIJOLOS CERÂMICOS MACIÇOS, DIÂMETRO INTERNO = 0,8 M. AF_05/2018</t>
  </si>
  <si>
    <t>955,90</t>
  </si>
  <si>
    <t>97983</t>
  </si>
  <si>
    <t>ACRÉSCIMO PARA POÇO DE VISITA CIRCULAR PARA ESGOTO, EM CONCRETO PRÉ-MOLDADO, DIÂMETRO INTERNO = 1 M. AF_05/2018</t>
  </si>
  <si>
    <t>374,67</t>
  </si>
  <si>
    <t>97985</t>
  </si>
  <si>
    <t>ACRÉSCIMO PARA POÇO DE VISITA CIRCULAR PARA  ESGOTO, EM ALVENARIA COM TIJOLOS CERÂMICOS MACIÇOS, DIÂMETRO INTERNO = 1 M. AF_05/2018</t>
  </si>
  <si>
    <t>1.157,66</t>
  </si>
  <si>
    <t>97987</t>
  </si>
  <si>
    <t>ACRÉSCIMO PARA POÇO DE VISITA CIRCULAR PARA ESGOTO, EM CONCRETO PRÉ-MOLDADO, DIÂMETRO INTERNO = 1,2 M. AF_05/2018</t>
  </si>
  <si>
    <t>419,17</t>
  </si>
  <si>
    <t>97988</t>
  </si>
  <si>
    <t>BASE PARA POÇO DE VISITA CIRCULAR PARA  ESGOTO, EM ALVENARIA COM TIJOLOS CERÂMICOS MACIÇOS, DIÂMETRO INTERNO = 1,2 M, PROFUNDIDADE = 1,45 M, EXCLUINDO TAMPÃO. AF_05/2018</t>
  </si>
  <si>
    <t>2.293,56</t>
  </si>
  <si>
    <t>97989</t>
  </si>
  <si>
    <t>ACRÉSCIMO PARA POÇO DE VISITA CIRCULAR PARA ESGOTO, EM ALVENARIA COM TIJOLOS CERÂMICOS MACIÇOS, DIÂMETRO INTERNO = 1,2 M. AF_05/2018</t>
  </si>
  <si>
    <t>1.359,43</t>
  </si>
  <si>
    <t>97991</t>
  </si>
  <si>
    <t>ACRÉSCIMO PARA POÇO DE VISITA CIRCULAR PARA  ESGOTO, EM CONCRETO PRÉ-MOLDADO, DIÂMETRO INTERNO = 1,5 M. AF_05/2018</t>
  </si>
  <si>
    <t>649,13</t>
  </si>
  <si>
    <t>97992</t>
  </si>
  <si>
    <t>BASE PARA POÇO DE VISITA CIRCULAR PARA  ESGOTO, EM ALVENARIA COM TIJOLOS CERÂMICOS MACIÇOS, DIÂMETRO INTERNO = 1,5 M, PROFUNDIDADE = 1,45 M, EXCLUINDO TAMPÃO. AF_05/2018</t>
  </si>
  <si>
    <t>2.910,61</t>
  </si>
  <si>
    <t>97993</t>
  </si>
  <si>
    <t>ACRÉSCIMO PARA POÇO DE VISITA CIRCULAR PARA  ESGOTO, EM ALVENARIA COM TIJOLOS CERÂMICOS MACIÇOS, DIÂMETRO INTERNO = 1,5 M. AF_05/2018</t>
  </si>
  <si>
    <t>1.662,09</t>
  </si>
  <si>
    <t>97994</t>
  </si>
  <si>
    <t>BASE PARA POÇO DE VISITA RETANGULAR PARA  ESGOTO, EM ALVENARIA COM BLOCOS DE CONCRETO, DIMENSÕES INTERNAS = 1X1 M, PROFUNDIDADE = 1,45 M, EXCLUINDO TAMPÃO. AF_05/2018</t>
  </si>
  <si>
    <t>2.006,14</t>
  </si>
  <si>
    <t>97995</t>
  </si>
  <si>
    <t>ACRÉSCIMO PARA POÇO DE VISITA RETANGULAR PARA ESGOTO, EM ALVENARIA COM BLOCOS DE CONCRETO, DIMENSÕES INTERNAS = 1X1 M. AF_05/2018</t>
  </si>
  <si>
    <t>1.033,21</t>
  </si>
  <si>
    <t>97996</t>
  </si>
  <si>
    <t>BASE PARA POÇO DE VISITA RETANGULAR PARA ESGOTO, EM ALVENARIA COM BLOCOS DE CONCRETO, DIMENSÕES INTERNAS = 1X1,5 M, PROFUNDIDADE = 1,45 M, EXCLUINDO TAMPÃO. AF_05/2018</t>
  </si>
  <si>
    <t>2.534,68</t>
  </si>
  <si>
    <t>97997</t>
  </si>
  <si>
    <t>ACRÉSCIMO PARA POÇO DE VISITA RETANGULAR PARA ESGOTO, EM ALVENARIA COM BLOCOS DE CONCRETO, DIMENSÕES INTERNAS = 1X1,5 M. AF_05/2018</t>
  </si>
  <si>
    <t>1.237,71</t>
  </si>
  <si>
    <t>97999</t>
  </si>
  <si>
    <t>ACRÉSCIMO PARA POÇO DE VISITA RETANGULAR PARA ESGOTO, EM ALVENARIA COM BLOCOS DE CONCRETO, DIMENSÕES INTERNAS = 1X2 M. AF_05/2018</t>
  </si>
  <si>
    <t>1.442,21</t>
  </si>
  <si>
    <t>98001</t>
  </si>
  <si>
    <t>ACRÉSCIMO PARA POÇO DE VISITA RETANGULAR PARA ESGOTO, EM ALVENARIA COM BLOCOS DE CONCRETO, DIMENSÕES INTERNAS = 1X2,5 M. AF_05/2018</t>
  </si>
  <si>
    <t>1.646,70</t>
  </si>
  <si>
    <t>98002</t>
  </si>
  <si>
    <t>BASE PARA POÇO DE VISITA RETANGULAR PARA ESGOTO, EM ALVENARIA COM BLOCOS DE CONCRETO, DIMENSÕES INTERNAS = 1X3 M, PROFUNDIDADE = 1,45 M, EXCLUINDO TAMPÃO. AF_05/2018</t>
  </si>
  <si>
    <t>4.140,43</t>
  </si>
  <si>
    <t>98003</t>
  </si>
  <si>
    <t>ACRÉSCIMO PARA POÇO DE VISITA RETANGULAR PARA ESGOTO, EM ALVENARIA COM BLOCOS DE CONCRETO, DIMENSÕES INTERNAS = 1X3 M. AF_05/2018</t>
  </si>
  <si>
    <t>1.851,23</t>
  </si>
  <si>
    <t>98005</t>
  </si>
  <si>
    <t>ACRÉSCIMO PARA POÇO DE VISITA RETANGULAR PARA ESGOTO, EM ALVENARIA COM BLOCOS DE CONCRETO, DIMENSÕES INTERNAS = 1X3,5 M. AF_05/2018</t>
  </si>
  <si>
    <t>2.055,73</t>
  </si>
  <si>
    <t>98006</t>
  </si>
  <si>
    <t>BASE PARA POÇO DE VISITA RETANGULAR PARA ESGOTO, EM ALVENARIA COM BLOCOS DE CONCRETO, DIMENSÕES INTERNAS = 1X4 M, PROFUNDIDADE = 1,45 M, EXCLUINDO TAMPÃO. AF_05/2018</t>
  </si>
  <si>
    <t>5.202,57</t>
  </si>
  <si>
    <t>98007</t>
  </si>
  <si>
    <t>ACRÉSCIMO PARA POÇO DE VISITA RETANGULAR PARA ESGOTO, EM ALVENARIA COM BLOCOS DE CONCRETO, DIMENSÕES INTERNAS = 1X4 M. AF_05/2018</t>
  </si>
  <si>
    <t>2.260,23</t>
  </si>
  <si>
    <t>98008</t>
  </si>
  <si>
    <t>BASE PARA POÇO DE VISITA RETANGULAR PARA ESGOTO, EM ALVENARIA COM BLOCOS DE CONCRETO, DIMENSÕES INTERNAS = 1,5X1,5 M, PROFUNDIDADE = 1,45 M, EXCLUINDO TAMPÃO . AF_05/2018</t>
  </si>
  <si>
    <t>3.137,47</t>
  </si>
  <si>
    <t>98009</t>
  </si>
  <si>
    <t>ACRÉSCIMO PARA POÇO DE VISITA RETANGULAR PARA ESGOTO, EM ALVENARIA COM BLOCOS DE CONCRETO, DIMENSÕES INTERNAS = 1,5X1,5 M. AF_05/2018</t>
  </si>
  <si>
    <t>98010</t>
  </si>
  <si>
    <t>BASE PARA POÇO DE VISITA RETANGULAR PARA ESGOTO, EM ALVENARIA COM BLOCOS DE CONCRETO, DIMENSÕES INTERNAS = 1,5X2 M, PROFUNDIDADE = 1,45 M, EXCLUINDO TAMPÃO. AF_05/2018</t>
  </si>
  <si>
    <t>3.816,75</t>
  </si>
  <si>
    <t>98011</t>
  </si>
  <si>
    <t>ACRÉSCIMO PARA POÇO DE VISITA RETANGULAR PARA ESGOTO, EM ALVENARIA COM BLOCOS DE CONCRETO, DIMENSÕES INTERNAS = 1,5X2 M. AF_05/2018</t>
  </si>
  <si>
    <t>98012</t>
  </si>
  <si>
    <t>BASE PARA POÇO DE VISITA RETANGULAR PARA ESGOTO, EM ALVENARIA COM BLOCOS DE CONCRETO, DIMENSÕES INTERNAS = 1,5X2,5 M, PROFUNDIDADE = 1,45 M, EXCLUINDO TAMPÃO. AF_05/2018</t>
  </si>
  <si>
    <t>4.480,18</t>
  </si>
  <si>
    <t>98013</t>
  </si>
  <si>
    <t>ACRÉSCIMO PARA POÇO DE VISITA RETANGULAR PARA ESGOTO, EM ALVENARIA COM BLOCOS DE CONCRETO, DIMENSÕES INTERNAS = 1,5X2,5 M. AF_05/2018</t>
  </si>
  <si>
    <t>98014</t>
  </si>
  <si>
    <t>BASE PARA POÇO DE VISITA RETANGULAR PARA ESGOTO, EM ALVENARIA COM BLOCOS DE CONCRETO, DIMENSÕES INTERNAS = 1,5X3 M, PROFUNDIDADE = 1,45 M, EXCLUINDO TAMPÃO. AF_05/2018</t>
  </si>
  <si>
    <t>5.143,50</t>
  </si>
  <si>
    <t>98015</t>
  </si>
  <si>
    <t>ACRÉSCIMO PARA POÇO DE VISITA RETANGULAR PARA ESGOTO, EM ALVENARIA COM BLOCOS DE CONCRETO, DIMENSÕES INTERNAS = 1,5X3 M. AF_05/2018</t>
  </si>
  <si>
    <t>98016</t>
  </si>
  <si>
    <t>BASE PARA POÇO DE VISITA RETANGULAR PARA ESGOTO, EM ALVENARIA COM BLOCOS DE CONCRETO, DIMENSÕES INTERNAS = 1,5X3,5 M, PROFUNDIDADE = 1,45 M, EXCLUINDO TAMPÃO. AF_05/2018</t>
  </si>
  <si>
    <t>5.806,93</t>
  </si>
  <si>
    <t>98017</t>
  </si>
  <si>
    <t>ACRÉSCIMO PARA POÇO DE VISITA RETANGULAR PARA ESGOTO, EM ALVENARIA COM BLOCOS DE CONCRETO, DIMENSÕES INTERNAS = 1,5X3,5 M. AF_05/2018</t>
  </si>
  <si>
    <t>98018</t>
  </si>
  <si>
    <t>BASE PARA POÇO DE VISITA RETANGULAR PARA ESGOTO, EM ALVENARIA COM BLOCOS DE CONCRETO, DIMENSÕES INTERNAS = 1,5X4 M, PROFUNDIDADE = 1,45 M, EXCLUINDO TAMPÃO. AF_05/2018</t>
  </si>
  <si>
    <t>6.470,32</t>
  </si>
  <si>
    <t>98019</t>
  </si>
  <si>
    <t>ACRÉSCIMO PARA POÇO DE VISITA RETANGULAR PARA ESGOTO, EM ALVENARIA COM BLOCOS DE CONCRETO, DIMENSÕES INTERNAS = 1,5X4 M. AF_05/2018</t>
  </si>
  <si>
    <t>2.492,35</t>
  </si>
  <si>
    <t>98020</t>
  </si>
  <si>
    <t>BASE PARA POÇO DE VISITA RETANGULAR PARA ESGOTO, EM ALVENARIA COM BLOCOS DE CONCRETO, DIMENSÕES INTERNAS = 2X2 M, PROFUNDIDADE = 1,45 M, EXCLUINDO TAMPÃO. AF_05/2018</t>
  </si>
  <si>
    <t>4.619,53</t>
  </si>
  <si>
    <t>98021</t>
  </si>
  <si>
    <t>ACRÉSCIMO PARA POÇO DE VISITA RETANGULAR PARA ESGOTO, EM ALVENARIA COM BLOCOS DE CONCRETO, DIMENSÕES INTERNAS = 2X2 M. AF_05/2018</t>
  </si>
  <si>
    <t>1.878,86</t>
  </si>
  <si>
    <t>98022</t>
  </si>
  <si>
    <t>BASE PARA POÇO DE VISITA RETANGULAR PARA ESGOTO, EM ALVENARIA COM BLOCOS DE CONCRETO, DIMENSÕES INTERNAS = 2X2,5 M, PROFUNDIDADE = 1,45 M, EXCLUINDO TAMPÃO. AF_05/2018</t>
  </si>
  <si>
    <t>5.408,78</t>
  </si>
  <si>
    <t>98023</t>
  </si>
  <si>
    <t>ACRÉSCIMO PARA POÇO DE VISITA RETANGULAR PARA ESGOTO, EM ALVENARIA COM BLOCOS DE CONCRETO, DIMENSÕES INTERNAS = 2X2,5 M. AF_05/2018</t>
  </si>
  <si>
    <t>2.083,35</t>
  </si>
  <si>
    <t>98024</t>
  </si>
  <si>
    <t>BASE PARA POÇO DE VISITA RETANGULAR PARA ESGOTO, EM ALVENARIA COM BLOCOS DE CONCRETO, DIMENSÕES INTERNAS = 2X3 M, PROFUNDIDADE = 1,45 M, EXCLUINDO TAMPÃO. AF_05/2018</t>
  </si>
  <si>
    <t>6.234,37</t>
  </si>
  <si>
    <t>98025</t>
  </si>
  <si>
    <t>ACRÉSCIMO PARA POÇO DE VISITA RETANGULAR PARA ESGOTO, EM ALVENARIA COM BLOCOS DE CONCRETO, DIMENSÕES INTERNAS = 2X3 M. AF_05/2018</t>
  </si>
  <si>
    <t>2.287,85</t>
  </si>
  <si>
    <t>98026</t>
  </si>
  <si>
    <t>BASE PARA POÇO DE VISITA RETANGULAR PARA ESGOTO, EM ALVENARIA COM BLOCOS DE CONCRETO, DIMENSÕES INTERNAS = 2X3,5 M, PROFUNDIDADE = 1,45 M, EXCLUINDO TAMPÃO. AF_05/2018</t>
  </si>
  <si>
    <t>7.028,12</t>
  </si>
  <si>
    <t>98027</t>
  </si>
  <si>
    <t>ACRÉSCIMO PARA POÇO DE VISITA RETANGULAR PARA ESGOTO, EM ALVENARIA COM BLOCOS DE CONCRETO, DIMENSÕES INTERNAS = 2X3,5 M. AF_05/2018</t>
  </si>
  <si>
    <t>98028</t>
  </si>
  <si>
    <t>BASE PARA POÇO DE VISITA RETANGULAR PARA ESGOTO, EM ALVENARIA COM BLOCOS DE CONCRETO, DIMENSÕES INTERNAS = 2X4 M, PROFUNDIDADE = 1,45 M, EXCLUINDO TAMPÃO. AF_05/2018</t>
  </si>
  <si>
    <t>7.821,83</t>
  </si>
  <si>
    <t>98029</t>
  </si>
  <si>
    <t>ACRÉSCIMO PARA POÇO DE VISITA RETANGULAR PARA ESGOTO, EM ALVENARIA COM BLOCOS DE CONCRETO, DIMENSÕES INTERNAS = 2X4 M. AF_05/2018</t>
  </si>
  <si>
    <t>2.702,56</t>
  </si>
  <si>
    <t>98030</t>
  </si>
  <si>
    <t>BASE PARA POÇO DE VISITA RETANGULAR PARA ESGOTO, EM ALVENARIA COM BLOCOS DE CONCRETO, DIMENSÕES INTERNAS = 2,5X2,5 M, PROFUNDIDADE = 1,45 M, EXCLUINDO TAMPÃO. AF_05/2018</t>
  </si>
  <si>
    <t>6.384,66</t>
  </si>
  <si>
    <t>98031</t>
  </si>
  <si>
    <t>ACRÉSCIMO PARA POÇO DE VISITA RETANGULAR PARA ESGOTO, EM ALVENARIA COM BLOCOS DE CONCRETO, DIMENSÕES INTERNAS = 2,5X2,5 M. AF_05/2018</t>
  </si>
  <si>
    <t>2.293,63</t>
  </si>
  <si>
    <t>98032</t>
  </si>
  <si>
    <t>BASE PARA POÇO DE VISITA RETANGULAR PARA ESGOTO, EM ALVENARIA COM BLOCOS DE CONCRETO, DIMENSÕES INTERNAS = 2,5X3 M, PROFUNDIDADE = 1,45 M, EXCLUINDO TAMPÃO. AF_05/2018</t>
  </si>
  <si>
    <t>7.339,47</t>
  </si>
  <si>
    <t>98033</t>
  </si>
  <si>
    <t>ACRÉSCIMO PARA POÇO DE VISITA RETANGULAR PARA ESGOTO, EM ALVENARIA COM BLOCOS DE CONCRETO, DIMENSÕES INTERNAS = 2,5X3 M. AF_05/2018</t>
  </si>
  <si>
    <t>2.498,12</t>
  </si>
  <si>
    <t>98034</t>
  </si>
  <si>
    <t>BASE PARA POÇO DE VISITA RETANGULAR PARA ESGOTO, EM ALVENARIA COM BLOCOS DE CONCRETO, DIMENSÕES INTERNAS = 2,5X3,5 M, PROFUNDIDADE = 1,45 M, EXCLUINDO TAMPÃO. AF_05/2018</t>
  </si>
  <si>
    <t>8.294,30</t>
  </si>
  <si>
    <t>98035</t>
  </si>
  <si>
    <t>ACRÉSCIMO PARA POÇO DE VISITA RETANGULAR PARA ESGOTO, EM ALVENARIA COM BLOCOS DE CONCRETO, DIMENSÕES INTERNAS = 2,5X3,5 M. AF_05/2018</t>
  </si>
  <si>
    <t>98036</t>
  </si>
  <si>
    <t>BASE PARA POÇO DE VISITA RETANGULAR PARA ESGOTO, EM ALVENARIA COM BLOCOS DE CONCRETO, DIMENSÕES INTERNAS = 2,5X4 M, PROFUNDIDADE = 1,45 M, EXCLUINDO TAMPÃO. AF_05/2018</t>
  </si>
  <si>
    <t>9.249,19</t>
  </si>
  <si>
    <t>98037</t>
  </si>
  <si>
    <t>ACRÉSCIMO PARA POÇO DE VISITA RETANGULAR PARA ESGOTO, EM ALVENARIA COM BLOCOS DE CONCRETO, DIMENSÕES INTERNAS = 2,5X4 M. AF_05/2018</t>
  </si>
  <si>
    <t>2.912,83</t>
  </si>
  <si>
    <t>98038</t>
  </si>
  <si>
    <t>BASE PARA POÇO DE VISITA RETANGULAR PARA ESGOTO, EM ALVENARIA COM BLOCOS DE CONCRETO, DIMENSÕES INTERNAS = 3X3 M, PROFUNDIDADE = 1,45 M, EXCLUINDO TAMPÃO. AF_05/2018</t>
  </si>
  <si>
    <t>8.484,52</t>
  </si>
  <si>
    <t>98039</t>
  </si>
  <si>
    <t>ACRÉSCIMO PARA POÇO DE VISITA RETANGULAR PARA ESGOTO, EM ALVENARIA COM BLOCOS DE CONCRETO, DIMENSÕES INTERNAS = 3X3 M. AF_05/2018</t>
  </si>
  <si>
    <t>2.708,32</t>
  </si>
  <si>
    <t>98040</t>
  </si>
  <si>
    <t>BASE PARA POÇO DE VISITA RETANGULAR PARA ESGOTO, EM ALVENARIA COM BLOCOS DE CONCRETO, DIMENSÕES INTERNAS = 3X3,5 M, PROFUNDIDADE = 1,45 M, EXCLUINDO TAMPÃO. AF_05/2018</t>
  </si>
  <si>
    <t>9.583,75</t>
  </si>
  <si>
    <t>98041</t>
  </si>
  <si>
    <t>ACRÉSCIMO PARA POÇO DE VISITA RETANGULAR PARA ESGOTO, EM ALVENARIA COM BLOCOS DE CONCRETO, DIMENSÕES INTERNAS = 3X3,5 M. AF_05/2018</t>
  </si>
  <si>
    <t>98042</t>
  </si>
  <si>
    <t>BASE PARA POÇO DE VISITA RETANGULAR PARA ESGOTO, EM ALVENARIA COM BLOCOS DE CONCRETO, DIMENSÕES INTERNAS = 3X4 M, PROFUNDIDADE = 1,45 M, EXCLUINDO TAMPÃO. AF_05/2018</t>
  </si>
  <si>
    <t>10.683,01</t>
  </si>
  <si>
    <t>98043</t>
  </si>
  <si>
    <t>ACRÉSCIMO PARA POÇO DE VISITA RETANGULAR PARA ESGOTO, EM ALVENARIA COM BLOCOS DE CONCRETO, DIMENSÕES INTERNAS = 3X4 M. AF_05/2018</t>
  </si>
  <si>
    <t>3.123,09</t>
  </si>
  <si>
    <t>98044</t>
  </si>
  <si>
    <t>BASE PARA POÇO DE VISITA RETANGULAR PARA ESGOTO, EM ALVENARIA COM BLOCOS DE CONCRETO, DIMENSÕES INTERNAS = 3,5X3,5 M, PROFUNDIDADE = 1,45 M, EXCLUINDO TAMPÃO. AF_05/2018</t>
  </si>
  <si>
    <t>10.881,45</t>
  </si>
  <si>
    <t>98045</t>
  </si>
  <si>
    <t>ACRÉSCIMO PARA POÇO DE VISITA RETANGULAR PARA ESGOTO, EM ALVENARIA COM BLOCOS DE CONCRETO, DIMENSÕES INTERNAS = 3,5X3,5 M. AF_05/2018</t>
  </si>
  <si>
    <t>98046</t>
  </si>
  <si>
    <t>BASE PARA POÇO DE VISITA RETANGULAR PARA ESGOTO, EM ALVENARIA COM BLOCOS DE CONCRETO, DIMENSÕES INTERNAS = 3,5X4 M, PROFUNDIDADE = 1,45 M, EXCLUINDO TAMPÃO. AF_05/2018</t>
  </si>
  <si>
    <t>12.126,29</t>
  </si>
  <si>
    <t>98047</t>
  </si>
  <si>
    <t>ACRÉSCIMO PARA POÇO DE VISITA RETANGULAR PARA ESGOTO, EM ALVENARIA COM BLOCOS DE CONCRETO, DIMENSÕES INTERNAS = 3,5X4 M. AF_05/2018</t>
  </si>
  <si>
    <t>3.333,37</t>
  </si>
  <si>
    <t>98048</t>
  </si>
  <si>
    <t>BASE PARA POÇO DE VISITA RETANGULAR PARA ESGOTO, EM ALVENARIA COM BLOCOS DE CONCRETO, DIMENSÕES INTERNAS = 4X4 M, PROFUNDIDADE = 1,45 M, EXCLUINDO TAMPÃO. AF_05/2018</t>
  </si>
  <si>
    <t>13.579,14</t>
  </si>
  <si>
    <t>98049</t>
  </si>
  <si>
    <t>ACRÉSCIMO PARA POÇO DE VISITA RETANGULAR PARA ESGOTO, EM ALVENARIA COM BLOCOS DE CONCRETO, DIMENSÕES INTERNAS = 4X4 M. AF_05/2018</t>
  </si>
  <si>
    <t>3.487,21</t>
  </si>
  <si>
    <t>98050</t>
  </si>
  <si>
    <t>CHAMINÉ CIRCULAR PARA POÇO DE VISITA PARA ESGOTO, EM CONCRETO PRÉ-MOLDADO, DIÂMETRO INTERNO = 0,6 M. AF_05/2018</t>
  </si>
  <si>
    <t>203,19</t>
  </si>
  <si>
    <t>98051</t>
  </si>
  <si>
    <t>CHAMINÉ CIRCULAR PARA POÇO DE VISITA PARA ESGOTO, EM ALVENARIA COM TIJOLOS CERÂMICOS MACIÇOS, DIÂMETRO INTERNO = 0,6 M. AF_05/2018</t>
  </si>
  <si>
    <t>751,45</t>
  </si>
  <si>
    <t>98405</t>
  </si>
  <si>
    <t>BASE PARA POÇO DE VISITA CIRCULAR PARA  ESGOTO, EM ALVENARIA COM TIJOLOS CERÂMICOS MACIÇOS, DIÂMETRO INTERNO = 1 M, PROFUNDIDADE = 1,45 M, EXCLUINDO TAMPÃO. AF_05/2018</t>
  </si>
  <si>
    <t>1.942,99</t>
  </si>
  <si>
    <t>98406</t>
  </si>
  <si>
    <t>BASE PARA POÇO DE VISITA RETANGULAR PARA ESGOTO, EM ALVENARIA COM BLOCOS DE CONCRETO, DIMENSÕES INTERNAS = 1X3,5 M, PROFUNDIDADE = 1,45 M, EXCLUINDO TAMPÃO. AF_05/2018</t>
  </si>
  <si>
    <t>4.671,42</t>
  </si>
  <si>
    <t>98407</t>
  </si>
  <si>
    <t>BASE PARA POÇO DE VISITA RETANGULAR PARA ESGOTO, EM ALVENARIA COM BLOCOS DE CONCRETO, DIMENSÕES INTERNAS = 1X2 M, PROFUNDIDADE = 1,45 M, EXCLUINDO TAMPÃO. AF_05/2018</t>
  </si>
  <si>
    <t>3.063,18</t>
  </si>
  <si>
    <t>98408</t>
  </si>
  <si>
    <t>BASE PARA POÇO DE VISITA RETANGULAR PARA ESGOTO, EM ALVENARIA COM BLOCOS DE CONCRETO, DIMENSÕES INTERNAS = 1X2,5 M, PROFUNDIDADE = 1,45 M, EXCLUINDO TAMPÃO. AF_05/2018</t>
  </si>
  <si>
    <t>3.591,68</t>
  </si>
  <si>
    <t>98409</t>
  </si>
  <si>
    <t>ACRÉSCIMO PARA POÇO DE VISITA CIRCULAR PARA ESGOTO, EM CONCRETO PRÉ-MOLDADO, DIÂMETRO INTERNO = 0,8 M. AF_05/2018</t>
  </si>
  <si>
    <t>309,57</t>
  </si>
  <si>
    <t>98414</t>
  </si>
  <si>
    <t>BASE PARA POÇO DE VISITA CIRCULAR PARA  ESGOTO, EM CONCRETO PRÉ-MOLDADO, DIÂMETRO INTERNO = 1 M, PROFUNDIDADE = 1,45 M, EXCLUINDO TAMPÃO. AF_05/2018_P</t>
  </si>
  <si>
    <t>932,48</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</si>
  <si>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</si>
  <si>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</si>
  <si>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</si>
  <si>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</si>
  <si>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1.119,81</t>
  </si>
  <si>
    <t>98417</t>
  </si>
  <si>
    <t>(COMPOSIÇÃO REPRESENTATIVA) POÇO DE VISITA CIRCULAR PARA ESGOTO, EM CONCRETO PRÉ-MOLDADO, DIÂMETRO INTERNO = 1,0 M, PROFUNDIDADE DE 2,00 A 2,50 M, EXCLUINDO TAMPÃO. AF_04/2018</t>
  </si>
  <si>
    <t>1.307,15</t>
  </si>
  <si>
    <t>98418</t>
  </si>
  <si>
    <t>(COMPOSIÇÃO REPRESENTATIVA) POÇO DE VISITA CIRCULAR PARA ESGOTO, EM CONCRETO PRÉ-MOLDADO, DIÂMETRO INTERNO = 1,0 M, PROFUNDIDADE DE 2,50 A 3,00 M, EXCLUINDO TAMPÃO. AF_04/2018</t>
  </si>
  <si>
    <t>1.408,74</t>
  </si>
  <si>
    <t>98419</t>
  </si>
  <si>
    <t>(COMPOSIÇÃO REPRESENTATIVA) POÇO DE VISITA CIRCULAR PARA ESGOTO, EM CONCRETO PRÉ-MOLDADO, DIÂMETRO INTERNO = 1,0 M, PROFUNDIDADE DE 3,00 A 3,50 M, EXCLUINDO TAMPÃO. AF_04/2018</t>
  </si>
  <si>
    <t>1.510,34</t>
  </si>
  <si>
    <t>98420</t>
  </si>
  <si>
    <t>(COMPOSIÇÃO REPRESENTATIVA) POÇO DE VISITA CIRCULAR PARA ESGOTO, EM CONCRETO PRÉ-MOLDADO, DIÂMETRO INTERNO = 1,0 M, PROFUNDIDADE ATÉ 1,50 M, INCLUINDO TAMPÃO DE FERRO FUNDIDO, DIÂMETRO DE 60 CM. AF_04/2018</t>
  </si>
  <si>
    <t>1.308,80</t>
  </si>
  <si>
    <t>98421</t>
  </si>
  <si>
    <t>(COMPOSIÇÃO REPRESENTATIVA) POÇO DE VISITA CIRCULAR PARA ESGOTO, EM CONCRETO PRÉ-MOLDADO, DIÂMETRO INTERNO = 1,0 M, PROFUNDIDADE DE 1,50 A 2,00 M, INCLUINDO TAMPÃO DE FERRO FUNDIDO, DIÂMETRO DE 60 CM. AF_04/2018</t>
  </si>
  <si>
    <t>1.496,13</t>
  </si>
  <si>
    <t>98422</t>
  </si>
  <si>
    <t>(COMPOSIÇÃO REPRESENTATIVA) POÇO DE VISITA CIRCULAR PARA ESGOTO, EM CONCRETO PRÉ-MOLDADO, DIÂMETRO INTERNO = 1,0 M, PROFUNDIDADE DE 2,00 A 2,50 M, INCLUINDO TAMPÃO DE FERRO FUNDIDO, DIÂMETRO DE 60 CM. AF_04/2018</t>
  </si>
  <si>
    <t>1.683,47</t>
  </si>
  <si>
    <t>98423</t>
  </si>
  <si>
    <t>(COMPOSIÇÃO REPRESENTATIVA) POÇO DE VISITA CIRCULAR PARA ESGOTO, EM CONCRETO PRÉ-MOLDADO, DIÂMETRO INTERNO = 1,0 M, PROFUNDIDADE DE 2,50 A 3,00 M, INCLUINDO TAMPÃO DE FERRO FUNDIDO, DIÂMETRO DE 60 CM. AF_04/2018</t>
  </si>
  <si>
    <t>1.785,06</t>
  </si>
  <si>
    <t>98424</t>
  </si>
  <si>
    <t>(COMPOSIÇÃO REPRESENTATIVA) POÇO DE VISITA CIRCULAR PARA ESGOTO, EM CONCRETO PRÉ-MOLDADO, DIÂMETRO INTERNO = 1,0 M, PROFUNDIDADE DE 3,00 A 3,50 M, INCLUINDO TAMPÃO DE FERRO FUNDIDO, DIÂMETRO DE 60 CM. AF_04/2018</t>
  </si>
  <si>
    <t>1.886,66</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</si>
  <si>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</si>
  <si>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</si>
  <si>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</si>
  <si>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</si>
  <si>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2.973,27</t>
  </si>
  <si>
    <t>98427</t>
  </si>
  <si>
    <t>(COMPOSIÇÃO REPRESENTATIVA) POÇO DE VISITA CIRCULAR PARA ESGOTO, EM ALVENARIA COM TIJOLOS CERÂMICOS MACIÇOS, DIÂMETRO INTERNO = 1,2 M, PROFUNDIDADE DE 2,00 A 2,50 M, EXCLUINDO TAMPÃO. AF_04/2018</t>
  </si>
  <si>
    <t>3.652,99</t>
  </si>
  <si>
    <t>98428</t>
  </si>
  <si>
    <t>(COMPOSIÇÃO REPRESENTATIVA) POÇO DE VISITA CIRCULAR PARA ESGOTO, EM ALVENARIA COM TIJOLOS CERÂMICOS MACIÇOS, DIÂMETRO INTERNO = 1,2 M, PROFUNDIDADE DE 2,50 A 3,00 M, EXCLUINDO TAMPÃO. AF_04/2018</t>
  </si>
  <si>
    <t>4.028,71</t>
  </si>
  <si>
    <t>98429</t>
  </si>
  <si>
    <t>(COMPOSIÇÃO REPRESENTATIVA) POÇO DE VISITA CIRCULAR PARA ESGOTO, EM ALVENARIA COM TIJOLOS CERÂMICOS MACIÇOS, DIÂMETRO INTERNO = 1,2 M, PROFUNDIDADE DE 3,00 A 3,50 M, EXCLUINDO TAMPÃO. AF_04/2018</t>
  </si>
  <si>
    <t>4.404,44</t>
  </si>
  <si>
    <t>98430</t>
  </si>
  <si>
    <t>(COMPOSIÇÃO REPRESENTATIVA) POÇO DE VISITA CIRCULAR PARA ESGOTO, EM ALVENARIA COM TIJOLOS CERÂMICOS MACIÇOS, DIÂMETRO INTERNO = 1,2 M, PROFUNDIDADE ATÉ 1,50 M, INCLUINDO TAMPÃO DE FERRO FUNDIDO, DIÂMETRO DE 60 CM. AF_04/2018</t>
  </si>
  <si>
    <t>2.669,88</t>
  </si>
  <si>
    <t>98431</t>
  </si>
  <si>
    <t>(COMPOSIÇÃO REPRESENTATIVA) POÇO DE VISITA CIRCULAR PARA ESGOTO, EM ALVENARIA COM TIJOLOS CERÂMICOS MACIÇOS, DIÂMETRO INTERNO = 1,2 M, PROFUNDIDADE DE 1,50 A 2,00 M, INCLUINDO TAMPÃO DE FERRO FUNDIDO, DIÂMETRO DE 60 CM. AF_04/2018</t>
  </si>
  <si>
    <t>3.349,59</t>
  </si>
  <si>
    <t>98432</t>
  </si>
  <si>
    <t>(COMPOSIÇÃO REPRESENTATIVA) POÇO DE VISITA CIRCULAR PARA ESGOTO, EM ALVENARIA COM TIJOLOS CERÂMICOS MACIÇOS, DIÂMETRO INTERNO = 1,2 M, PROFUNDIDADE DE 2,00 A 2,50 M, INCLUINDO TAMPÃO DE FERRO FUNDIDO, DIÂMETRO DE 60 CM. AF_04/2018</t>
  </si>
  <si>
    <t>4.029,31</t>
  </si>
  <si>
    <t>98433</t>
  </si>
  <si>
    <t>(COMPOSIÇÃO REPRESENTATIVA) POÇO DE VISITA CIRCULAR PARA ESGOTO, EM ALVENARIA COM TIJOLOS CERÂMICOS MACIÇOS, DIÂMETRO INTERNO = 1,2 M, PROFUNDIDADE DE 2,50 A 3,00 M, INCLUINDO TAMPÃO DE FERRO FUNDIDO, DIÂMETRO DE 60 CM. AF_04/2018</t>
  </si>
  <si>
    <t>4.405,03</t>
  </si>
  <si>
    <t>98434</t>
  </si>
  <si>
    <t>(COMPOSIÇÃO REPRESENTATIVA) POÇO DE VISITA CIRCULAR PARA ESGOTO, EM ALVENARIA COM TIJOLOS CERÂMICOS MACIÇOS, DIÂMETRO INTERNO = 1,2 M, PROFUNDIDADE DE 3,00 A 3,50 M, INCLUINDO TAMPÃO DE FERRO FUNDIDO, DIÂMETRO DE 60 CM. AF_04/2018</t>
  </si>
  <si>
    <t>4.780,76</t>
  </si>
  <si>
    <t>99240</t>
  </si>
  <si>
    <t>ACRÉSCIMO PARA POÇO DE VISITA CIRCULAR PARA DRENAGEM, EM CONCRETO PRÉ-MOLDADO, DIÂMETRO INTERNO = 1,2 M. AF_05/2018</t>
  </si>
  <si>
    <t>410,28</t>
  </si>
  <si>
    <t>99241</t>
  </si>
  <si>
    <t>ACRÉSCIMO PARA POÇO DE VISITA RETANGULAR PARA DRENAGEM, EM ALVENARIA COM BLOCOS DE CONCRETO, DIMENSÕES INTERNAS = 1,5X1,5 M. AF_05/2018</t>
  </si>
  <si>
    <t>1.395,61</t>
  </si>
  <si>
    <t>99242</t>
  </si>
  <si>
    <t>BASE PARA POÇO DE VISITA CIRCULAR PARA DRENAGEM, EM ALVENARIA COM TIJOLOS CERÂMICOS MACIÇOS, DIÂMETRO INTERNO = 1,2 M, PROFUNDIDADE = 1,45 M, EXCLUINDO TAMPÃO. AF_05/2018</t>
  </si>
  <si>
    <t>2.218,68</t>
  </si>
  <si>
    <t>99243</t>
  </si>
  <si>
    <t>ACRÉSCIMO PARA POÇO DE VISITA CIRCULAR PARA DRENAGEM, EM ALVENARIA COM TIJOLOS CERÂMICOS MACIÇOS, DIÂMETRO INTERNO = 1,2 M. AF_05/2018</t>
  </si>
  <si>
    <t>1.299,42</t>
  </si>
  <si>
    <t>99244</t>
  </si>
  <si>
    <t>BASE PARA POÇO DE VISITA RETANGULAR PARA DRENAGEM, EM ALVENARIA COM BLOCOS DE CONCRETO, DIMENSÕES INTERNAS = 1,5X2 M, PROFUNDIDADE = 1,45 M, EXCLUINDO TAMPÃO. AF_05/2018</t>
  </si>
  <si>
    <t>3.720,86</t>
  </si>
  <si>
    <t>99246</t>
  </si>
  <si>
    <t>ACRÉSCIMO PARA POÇO DE VISITA CIRCULAR PARA DRENAGEM, EM CONCRETO PRÉ-MOLDADO, DIÂMETRO INTERNO = 1,5 M. AF_05/2018</t>
  </si>
  <si>
    <t>637,00</t>
  </si>
  <si>
    <t>99247</t>
  </si>
  <si>
    <t>ACRÉSCIMO PARA POÇO DE VISITA RETANGULAR PARA DRENAGEM, EM ALVENARIA COM BLOCOS DE CONCRETO, DIMENSÕES INTERNAS = 1,5X2 M. AF_05/2018</t>
  </si>
  <si>
    <t>1.593,25</t>
  </si>
  <si>
    <t>99248</t>
  </si>
  <si>
    <t>BASE PARA POÇO DE VISITA CIRCULAR PARA DRENAGEM, EM ALVENARIA COM TIJOLOS CERÂMICOS MACIÇOS, DIÂMETRO INTERNO = 1,5 M, PROFUNDIDADE = 1,45 M, EXCLUINDO TAMPÃO. AF_05/2018</t>
  </si>
  <si>
    <t>2.817,65</t>
  </si>
  <si>
    <t>99249</t>
  </si>
  <si>
    <t>ACRÉSCIMO PARA POÇO DE VISITA CIRCULAR PARA DRENAGEM, EM ALVENARIA COM TIJOLOS CERÂMICOS MACIÇOS, DIÂMETRO INTERNO = 1,5 M. AF_05/2018</t>
  </si>
  <si>
    <t>1.592,75</t>
  </si>
  <si>
    <t>99252</t>
  </si>
  <si>
    <t>BASE PARA POÇO DE VISITA RETANGULAR PARA DRENAGEM, EM ALVENARIA COM BLOCOS DE CONCRETO, DIMENSÕES INTERNAS = 1X1 M, PROFUNDIDADE = 1,45 M, EXCLUINDO TAMPÃO. AF_05/2018</t>
  </si>
  <si>
    <t>1.956,98</t>
  </si>
  <si>
    <t>99254</t>
  </si>
  <si>
    <t>ACRÉSCIMO PARA POÇO DE VISITA RETANGULAR PARA DRENAGEM, EM ALVENARIA COM BLOCOS DE CONCRETO, DIMENSÕES INTERNAS = 1X1 M. AF_05/2018</t>
  </si>
  <si>
    <t>1.000,31</t>
  </si>
  <si>
    <t>99256</t>
  </si>
  <si>
    <t>BASE PARA POÇO DE VISITA RETANGULAR PARA DRENAGEM, EM ALVENARIA COM BLOCOS DE CONCRETO, DIMENSÕES INTERNAS = 1,5X2,5 M, PROFUNDIDADE = 1,45 M, EXCLUINDO TAMPÃO. AF_05/2018</t>
  </si>
  <si>
    <t>4.366,95</t>
  </si>
  <si>
    <t>99259</t>
  </si>
  <si>
    <t>BASE PARA POÇO DE VISITA RETANGULAR PARA DRENAGEM, EM ALVENARIA COM BLOCOS DE CONCRETO, DIMENSÕES INTERNAS = 1X1,5 M, PROFUNDIDADE = 1,45 M, EXCLUINDO TAMPÃO. AF_05/2018</t>
  </si>
  <si>
    <t>2.472,30</t>
  </si>
  <si>
    <t>99261</t>
  </si>
  <si>
    <t>ACRÉSCIMO PARA POÇO DE VISITA RETANGULAR PARA DRENAGEM, EM ALVENARIA COM BLOCOS DE CONCRETO, DIMENSÕES INTERNAS = 1X1,5 M. AF_05/2018</t>
  </si>
  <si>
    <t>1.197,97</t>
  </si>
  <si>
    <t>99263</t>
  </si>
  <si>
    <t>ACRÉSCIMO PARA POÇO DE VISITA RETANGULAR PARA DRENAGEM, EM ALVENARIA COM BLOCOS DE CONCRETO, DIMENSÕES INTERNAS = 1,5X2,5 M. AF_05/2018</t>
  </si>
  <si>
    <t>1.790,93</t>
  </si>
  <si>
    <t>99265</t>
  </si>
  <si>
    <t>BASE PARA POÇO DE VISITA RETANGULAR PARA DRENAGEM, EM ALVENARIA COM BLOCOS DE CONCRETO, DIMENSÕES INTERNAS = 1X2 M, PROFUNDIDADE = 1,45 M, EXCLUINDO TAMPÃO. AF_05/2018</t>
  </si>
  <si>
    <t>2.987,58</t>
  </si>
  <si>
    <t>99266</t>
  </si>
  <si>
    <t>ACRÉSCIMO PARA POÇO DE VISITA RETANGULAR PARA DRENAGEM, EM ALVENARIA COM BLOCOS DE CONCRETO, DIMENSÕES INTERNAS = 1X2 M. AF_05/2018</t>
  </si>
  <si>
    <t>99267</t>
  </si>
  <si>
    <t>BASE PARA POÇO DE VISITA RETANGULAR PARA DRENAGEM, EM ALVENARIA COM BLOCOS DE CONCRETO, DIMENSÕES INTERNAS = 1X2,5 M, PROFUNDIDADE = 1,45 M, EXCLUINDO TAMPÃO. AF_05/2018</t>
  </si>
  <si>
    <t>3.502,87</t>
  </si>
  <si>
    <t>99269</t>
  </si>
  <si>
    <t>ACRÉSCIMO PARA POÇO DE VISITA RETANGULAR PARA DRENAGEM, EM ALVENARIA COM BLOCOS DE CONCRETO, DIMENSÕES INTERNAS = 1X2,5 M. AF_05/2018</t>
  </si>
  <si>
    <t>99271</t>
  </si>
  <si>
    <t>BASE PARA POÇO DE VISITA RETANGULAR PARA DRENAGEM, EM ALVENARIA COM BLOCOS DE CONCRETO, DIMENSÕES INTERNAS = 1,5X3 M, PROFUNDIDADE = 1,45 M, EXCLUINDO TAMPÃO. AF_05/2018</t>
  </si>
  <si>
    <t>5.012,92</t>
  </si>
  <si>
    <t>99272</t>
  </si>
  <si>
    <t>POÇO DE INSPEÇÃO CIRCULAR PARA DRENAGEM, EM ALVENARIA COM TIJOLOS CERÂMICOS MACIÇOS, DIÂMETRO INTERNO = 0,6 M, PROFUNDIDADE = 1 M, EXCLUINDO TAMPÃO. AF_05/2018</t>
  </si>
  <si>
    <t>820,34</t>
  </si>
  <si>
    <t>99273</t>
  </si>
  <si>
    <t>POÇO DE INSPEÇÃO CIRCULAR PARA DRENAGEM, EM ALVENARIA COM TIJOLOS CERÂMICOS MACIÇOS, DIÂMETRO INTERNO = 0,6 M, PROFUNDIDADE = 1,5 M, EXCLUINDO TAMPÃO. AF_05/2018</t>
  </si>
  <si>
    <t>1.189,15</t>
  </si>
  <si>
    <t>99274</t>
  </si>
  <si>
    <t>BASE PARA POÇO DE VISITA RETANGULAR PARA DRENAGEM, EM ALVENARIA COM BLOCOS DE CONCRETO, DIMENSÕES INTERNAS = 1X3 M, PROFUNDIDADE = 1,45 M, EXCLUINDO TAMPÃO. AF_05/2018</t>
  </si>
  <si>
    <t>4.038,40</t>
  </si>
  <si>
    <t>99276</t>
  </si>
  <si>
    <t>ACRÉSCIMO PARA POÇO DE VISITA RETANGULAR PARA DRENAGEM, EM ALVENARIA COM BLOCOS DE CONCRETO, DIMENSÕES INTERNAS = 1,5X3 M. AF_05/2018</t>
  </si>
  <si>
    <t>1.988,57</t>
  </si>
  <si>
    <t>99277</t>
  </si>
  <si>
    <t>ACRÉSCIMO PARA POÇO DE VISITA RETANGULAR PARA DRENAGEM, EM ALVENARIA COM BLOCOS DE CONCRETO, DIMENSÕES INTERNAS = 1X3 M. AF_05/2018</t>
  </si>
  <si>
    <t>99278</t>
  </si>
  <si>
    <t>ACRÉSCIMO PARA POÇO DE VISITA CIRCULAR PARA DRENAGEM, EM CONCRETO PRÉ-MOLDADO, DIÂMETRO INTERNO = 0,8 M. AF_05/2018</t>
  </si>
  <si>
    <t>304,18</t>
  </si>
  <si>
    <t>99279</t>
  </si>
  <si>
    <t>BASE PARA POÇO DE VISITA RETANGULAR PARA DRENAGEM, EM ALVENARIA COM BLOCOS DE CONCRETO, DIMENSÕES INTERNAS = 1X3,5 M, PROFUNDIDADE = 1,45 M, EXCLUINDO TAMPÃO. AF_05/2018</t>
  </si>
  <si>
    <t>4.556,17</t>
  </si>
  <si>
    <t>99280</t>
  </si>
  <si>
    <t>BASE PARA POÇO DE VISITA CIRCULAR PARA DRENAGEM, EM ALVENARIA COM TIJOLOS CERÂMICOS MACIÇOS, DIÂMETRO INTERNO = 0,8 M, PROFUNDIDADE = 1,45 M, EXCLUINDO TAMPÃO. AF_05/2018</t>
  </si>
  <si>
    <t>1.528,59</t>
  </si>
  <si>
    <t>99281</t>
  </si>
  <si>
    <t>ACRÉSCIMO PARA POÇO DE VISITA RETANGULAR PARA DRENAGEM, EM ALVENARIA COM BLOCOS DE CONCRETO, DIMENSÕES INTERNAS = 1X3,5 M. AF_05/2018</t>
  </si>
  <si>
    <t>99282</t>
  </si>
  <si>
    <t>ACRÉSCIMO PARA POÇO DE VISITA RETANGULAR PARA DRENAGEM, EM ALVENARIA COM BLOCOS DE CONCRETO, DIMENSÕES INTERNAS = 2,5X2,5 M. AF_05/2018</t>
  </si>
  <si>
    <t>2.214,64</t>
  </si>
  <si>
    <t>99283</t>
  </si>
  <si>
    <t>ACRÉSCIMO PARA POÇO DE VISITA CIRCULAR PARA DRENAGEM, EM ALVENARIA COM TIJOLOS CERÂMICOS MACIÇOS, DIÂMETRO INTERNO = 0,8 M. AF_05/2018</t>
  </si>
  <si>
    <t>908,34</t>
  </si>
  <si>
    <t>99284</t>
  </si>
  <si>
    <t>BASE PARA POÇO DE VISITA RETANGULAR PARA DRENAGEM, EM ALVENARIA COM BLOCOS DE CONCRETO, DIMENSÕES INTERNAS = 1,5X3,5 M, PROFUNDIDADE = 1,45 M, EXCLUINDO TAMPÃO. AF_05/2018</t>
  </si>
  <si>
    <t>5.659,02</t>
  </si>
  <si>
    <t>99286</t>
  </si>
  <si>
    <t>BASE PARA POÇO DE VISITA RETANGULAR PARA DRENAGEM, EM ALVENARIA COM BLOCOS DE CONCRETO, DIMENSÕES INTERNAS = 1X4 M, PROFUNDIDADE = 1,45 M, EXCLUINDO TAMPÃO. AF_05/2018</t>
  </si>
  <si>
    <t>5.074,11</t>
  </si>
  <si>
    <t>99287</t>
  </si>
  <si>
    <t>BASE PARA POÇO DE VISITA RETANGULAR PARA DRENAGEM, EM ALVENARIA COM BLOCOS DE CONCRETO, DIMENSÕES INTERNAS = 2,5X3 M, PROFUNDIDADE = 1,45 M, EXCLUINDO TAMPÃO. AF_05/2018</t>
  </si>
  <si>
    <t>7.141,14</t>
  </si>
  <si>
    <t>99288</t>
  </si>
  <si>
    <t>ACRÉSCIMO PARA POÇO DE VISITA CIRCULAR PARA DRENAGEM, EM CONCRETO PRÉ-MOLDADO, DIÂMETRO INTERNO = 1 M. AF_05/2018</t>
  </si>
  <si>
    <t>367,60</t>
  </si>
  <si>
    <t>99289</t>
  </si>
  <si>
    <t>ACRÉSCIMO PARA POÇO DE VISITA RETANGULAR PARA DRENAGEM, EM ALVENARIA COM BLOCOS DE CONCRETO, DIMENSÕES INTERNAS = 1X4 M. AF_05/2018</t>
  </si>
  <si>
    <t>2.186,23</t>
  </si>
  <si>
    <t>99290</t>
  </si>
  <si>
    <t>BASE PARA POÇO DE VISITA RETANGULAR PARA DRENAGEM, EM ALVENARIA COM BLOCOS DE CONCRETO, DIMENSÕES INTERNAS = 1,5X1,5 M, PROFUNDIDADE = 1,45 M, EXCLUINDO TAMPÃO. AF_05/2018</t>
  </si>
  <si>
    <t>3.058,91</t>
  </si>
  <si>
    <t>99291</t>
  </si>
  <si>
    <t>ACRÉSCIMO PARA POÇO DE VISITA RETANGULAR PARA DRENAGEM, EM ALVENARIA COM BLOCOS DE CONCRETO, DIMENSÕES INTERNAS = 1,5X3,5 M. AF_05/2018</t>
  </si>
  <si>
    <t>99292</t>
  </si>
  <si>
    <t>BASE PARA POÇO DE VISITA CIRCULAR PARA DRENAGEM, EM ALVENARIA COM TIJOLOS CERÂMICOS MACIÇOS, DIÂMETRO INTERNO = 1 M, PROFUNDIDADE = 1,45 M, EXCLUINDO TAMPÃO. AF_05/2018</t>
  </si>
  <si>
    <t>1.876,94</t>
  </si>
  <si>
    <t>99293</t>
  </si>
  <si>
    <t>ACRÉSCIMO PARA POÇO DE VISITA CIRCULAR PARA DRENAGEM, EM ALVENARIA COM TIJOLOS CERÂMICOS MACIÇOS, DIÂMETRO INTERNO = 1 M. AF_05/2018</t>
  </si>
  <si>
    <t>1.103,87</t>
  </si>
  <si>
    <t>99294</t>
  </si>
  <si>
    <t>BASE PARA POÇO DE VISITA RETANGULAR PARA DRENAGEM, EM ALVENARIA COM BLOCOS DE CONCRETO, DIMENSÕES INTERNAS = 1,5X4 M, PROFUNDIDADE = 1,45 M, EXCLUINDO TAMPÃO. AF_05/2018</t>
  </si>
  <si>
    <t>6.305,06</t>
  </si>
  <si>
    <t>99296</t>
  </si>
  <si>
    <t>ACRÉSCIMO PARA POÇO DE VISITA RETANGULAR PARA DRENAGEM, EM ALVENARIA COM BLOCOS DE CONCRETO, DIMENSÕES INTERNAS = 2,5X3 M. AF_05/2018</t>
  </si>
  <si>
    <t>2.412,28</t>
  </si>
  <si>
    <t>99297</t>
  </si>
  <si>
    <t>ACRÉSCIMO PARA POÇO DE VISITA RETANGULAR PARA DRENAGEM, EM ALVENARIA COM BLOCOS DE CONCRETO, DIMENSÕES INTERNAS = 1,5X4 M. AF_05/2018</t>
  </si>
  <si>
    <t>2.407,37</t>
  </si>
  <si>
    <t>99298</t>
  </si>
  <si>
    <t>BASE PARA POÇO DE VISITA RETANGULAR PARA DRENAGEM, EM ALVENARIA COM BLOCOS DE CONCRETO, DIMENSÕES INTERNAS = 2,5X3,5 M, PROFUNDIDADE = 1,45 M, EXCLUINDO TAMPÃO. AF_05/2018</t>
  </si>
  <si>
    <t>8.068,53</t>
  </si>
  <si>
    <t>99299</t>
  </si>
  <si>
    <t>ACRÉSCIMO PARA POÇO DE VISITA RETANGULAR PARA DRENAGEM, EM ALVENARIA COM BLOCOS DE CONCRETO, DIMENSÕES INTERNAS = 2,5X3,5 M. AF_05/2018</t>
  </si>
  <si>
    <t>2.609,88</t>
  </si>
  <si>
    <t>99300</t>
  </si>
  <si>
    <t>BASE PARA POÇO DE VISITA RETANGULAR PARA DRENAGEM, EM ALVENARIA COM BLOCOS DE CONCRETO, DIMENSÕES INTERNAS = 2,5X4 M, PROFUNDIDADE = 1,45 M, EXCLUINDO TAMPÃO. AF_05/2018</t>
  </si>
  <si>
    <t>8.995,99</t>
  </si>
  <si>
    <t>99301</t>
  </si>
  <si>
    <t>BASE PARA POÇO DE VISITA RETANGULAR PARA DRENAGEM, EM ALVENARIA COM BLOCOS DE CONCRETO, DIMENSÕES INTERNAS = 2X2 M, PROFUNDIDADE = 1,45 M, EXCLUINDO TAMPÃO. AF_05/2018</t>
  </si>
  <si>
    <t>4.500,99</t>
  </si>
  <si>
    <t>99302</t>
  </si>
  <si>
    <t>ACRÉSCIMO PARA POÇO DE VISITA RETANGULAR PARA DRENAGEM, EM ALVENARIA COM BLOCOS DE CONCRETO, DIMENSÕES INTERNAS = 2,5X4 M. AF_05/2018</t>
  </si>
  <si>
    <t>2.812,43</t>
  </si>
  <si>
    <t>99303</t>
  </si>
  <si>
    <t>BASE PARA POÇO DE VISITA RETANGULAR PARA DRENAGEM, EM ALVENARIA COM BLOCOS DE CONCRETO, DIMENSÕES INTERNAS = 3X3 M, PROFUNDIDADE = 1,45 M, EXCLUINDO TAMPÃO. AF_05/2018</t>
  </si>
  <si>
    <t>8.250,77</t>
  </si>
  <si>
    <t>99304</t>
  </si>
  <si>
    <t>ACRÉSCIMO PARA POÇO DE VISITA RETANGULAR PARA DRENAGEM, EM ALVENARIA COM BLOCOS DE CONCRETO, DIMENSÕES INTERNAS = 3X3 M. AF_05/2018</t>
  </si>
  <si>
    <t>2.614,78</t>
  </si>
  <si>
    <t>99305</t>
  </si>
  <si>
    <t>BASE PARA POÇO DE VISITA RETANGULAR PARA DRENAGEM, EM ALVENARIA COM BLOCOS DE CONCRETO, DIMENSÕES INTERNAS = 3X3,5 M, PROFUNDIDADE = 1,45 M, EXCLUINDO TAMPÃO. AF_05/2018</t>
  </si>
  <si>
    <t>9.317,70</t>
  </si>
  <si>
    <t>99306</t>
  </si>
  <si>
    <t>ACRÉSCIMO PARA POÇO DE VISITA RETANGULAR PARA DRENAGEM, EM ALVENARIA COM BLOCOS DE CONCRETO, DIMENSÕES INTERNAS = 3X3,5 M. AF_05/2018</t>
  </si>
  <si>
    <t>99307</t>
  </si>
  <si>
    <t>ACRÉSCIMO PARA POÇO DE VISITA RETANGULAR PARA DRENAGEM, EM ALVENARIA COM BLOCOS DE CONCRETO, DIMENSÕES INTERNAS = 2X2 M. AF_05/2018</t>
  </si>
  <si>
    <t>1.814,44</t>
  </si>
  <si>
    <t>99308</t>
  </si>
  <si>
    <t>BASE PARA POÇO DE VISITA RETANGULAR PARA DRENAGEM, EM ALVENARIA COM BLOCOS DE CONCRETO, DIMENSÕES INTERNAS = 3X4 M, PROFUNDIDADE = 1,45 M, EXCLUINDO TAMPÃO. AF_05/2018</t>
  </si>
  <si>
    <t>10.384,65</t>
  </si>
  <si>
    <t>99309</t>
  </si>
  <si>
    <t>ACRÉSCIMO PARA POÇO DE VISITA RETANGULAR PARA DRENAGEM, EM ALVENARIA COM BLOCOS DE CONCRETO, DIMENSÕES INTERNAS = 3X4 M. AF_05/2018</t>
  </si>
  <si>
    <t>3.014,98</t>
  </si>
  <si>
    <t>99310</t>
  </si>
  <si>
    <t>BASE PARA POÇO DE VISITA RETANGULAR PARA DRENAGEM, EM ALVENARIA COM BLOCOS DE CONCRETO, DIMENSÕES INTERNAS = 3,5X3,5 M, PROFUNDIDADE = 1,45 M, EXCLUINDO TAMPÃO. AF_05/2018</t>
  </si>
  <si>
    <t>10.574,49</t>
  </si>
  <si>
    <t>99311</t>
  </si>
  <si>
    <t>ACRÉSCIMO PARA POÇO DE VISITA RETANGULAR PARA DRENAGEM, EM ALVENARIA COM BLOCOS DE CONCRETO, DIMENSÕES INTERNAS = 3,5X3,5 M. AF_05/2018</t>
  </si>
  <si>
    <t>99312</t>
  </si>
  <si>
    <t>BASE PARA POÇO DE VISITA RETANGULAR PARA DRENAGEM, EM ALVENARIA COM BLOCOS DE CONCRETO, DIMENSÕES INTERNAS = 2X2,5 M, PROFUNDIDADE = 1,45 M, EXCLUINDO TAMPÃO. AF_05/2018</t>
  </si>
  <si>
    <t>5.269,07</t>
  </si>
  <si>
    <t>99313</t>
  </si>
  <si>
    <t>BASE PARA POÇO DE VISITA RETANGULAR PARA DRENAGEM, EM ALVENARIA COM BLOCOS DE CONCRETO, DIMENSÕES INTERNAS = 3,5X4 M, PROFUNDIDADE = 1,45 M, EXCLUINDO TAMPÃO. AF_05/2018</t>
  </si>
  <si>
    <t>11.782,06</t>
  </si>
  <si>
    <t>99314</t>
  </si>
  <si>
    <t>ACRÉSCIMO PARA POÇO DE VISITA RETANGULAR PARA DRENAGEM, EM ALVENARIA COM BLOCOS DE CONCRETO, DIMENSÕES INTERNAS = 3,5X4 M. AF_05/2018</t>
  </si>
  <si>
    <t>3.217,55</t>
  </si>
  <si>
    <t>99315</t>
  </si>
  <si>
    <t>BASE PARA POÇO DE VISITA RETANGULAR PARA DRENAGEM, EM ALVENARIA COM BLOCOS DE CONCRETO, DIMENSÕES INTERNAS = 4X4 M, PROFUNDIDADE = 1,45 M, EXCLUINDO TAMPÃO. AF_05/2018</t>
  </si>
  <si>
    <t>13.188,34</t>
  </si>
  <si>
    <t>99317</t>
  </si>
  <si>
    <t>ACRÉSCIMO PARA POÇO DE VISITA RETANGULAR PARA DRENAGEM, EM ALVENARIA COM BLOCOS DE CONCRETO, DIMENSÕES INTERNAS = 2X2,5 M. AF_05/2018</t>
  </si>
  <si>
    <t>2.012,08</t>
  </si>
  <si>
    <t>99318</t>
  </si>
  <si>
    <t>CHAMINÉ CIRCULAR PARA POÇO DE VISITA PARA DRENAGEM, EM CONCRETO PRÉ-MOLDADO, DIÂMETRO INTERNO = 0,6 M. AF_05/2018</t>
  </si>
  <si>
    <t>200,77</t>
  </si>
  <si>
    <t>99319</t>
  </si>
  <si>
    <t>CHAMINÉ CIRCULAR PARA POÇO DE VISITA PARA DRENAGEM, EM ALVENARIA COM TIJOLOS CERÂMICOS MACIÇOS, DIÂMETRO INTERNO = 0,6 M. AF_05/2018</t>
  </si>
  <si>
    <t>711,67</t>
  </si>
  <si>
    <t>99320</t>
  </si>
  <si>
    <t>BASE PARA POÇO DE VISITA RETANGULAR PARA DRENAGEM, EM ALVENARIA COM BLOCOS DE CONCRETO, DIMENSÕES INTERNAS = 2X3 M, PROFUNDIDADE = 1,45 M, EXCLUINDO TAMPÃO. AF_05/2018</t>
  </si>
  <si>
    <t>6.073,48</t>
  </si>
  <si>
    <t>99321</t>
  </si>
  <si>
    <t>ACRÉSCIMO PARA POÇO DE VISITA RETANGULAR PARA DRENAGEM, EM ALVENARIA COM BLOCOS DE CONCRETO, DIMENSÕES INTERNAS = 2X3 M. AF_05/2018</t>
  </si>
  <si>
    <t>2.209,73</t>
  </si>
  <si>
    <t>99322</t>
  </si>
  <si>
    <t>BASE PARA POÇO DE VISITA RETANGULAR PARA DRENAGEM, EM ALVENARIA COM BLOCOS DE CONCRETO, DIMENSÕES INTERNAS = 2X3,5 M, PROFUNDIDADE = 1,45 M, EXCLUINDO TAMPÃO. AF_05/2018</t>
  </si>
  <si>
    <t>6.846,07</t>
  </si>
  <si>
    <t>99323</t>
  </si>
  <si>
    <t>ACRÉSCIMO PARA POÇO DE VISITA RETANGULAR PARA DRENAGEM, EM ALVENARIA COM BLOCOS DE CONCRETO, DIMENSÕES INTERNAS = 2X3,5 M. AF_05/2018</t>
  </si>
  <si>
    <t>99324</t>
  </si>
  <si>
    <t>BASE PARA POÇO DE VISITA RETANGULAR PARA DRENAGEM, EM ALVENARIA COM BLOCOS DE CONCRETO, DIMENSÕES INTERNAS = 2X4 M, PROFUNDIDADE = 1,45 M, EXCLUINDO TAMPÃO. AF_05/2018</t>
  </si>
  <si>
    <t>7.618,61</t>
  </si>
  <si>
    <t>99325</t>
  </si>
  <si>
    <t>ACRÉSCIMO PARA POÇO DE VISITA RETANGULAR PARA DRENAGEM, EM ALVENARIA COM BLOCOS DE CONCRETO, DIMENSÕES INTERNAS = 2X4 M. AF_05/2018</t>
  </si>
  <si>
    <t>99326</t>
  </si>
  <si>
    <t>BASE PARA POÇO DE VISITA RETANGULAR PARA DRENAGEM, EM ALVENARIA COM BLOCOS DE CONCRETO, DIMENSÕES INTERNAS = 2,5X2,5 M, PROFUNDIDADE = 1,45 M, EXCLUINDO TAMPÃO. AF_05/2018</t>
  </si>
  <si>
    <t>6.213,75</t>
  </si>
  <si>
    <t>99327</t>
  </si>
  <si>
    <t>ACRÉSCIMO PARA POÇO DE VISITA RETANGULAR PARA DRENAGEM, EM ALVENARIA COM BLOCOS DE CONCRETO, DIMENSÕES INTERNAS = 4X4 M. AF_05/2018</t>
  </si>
  <si>
    <t>3.372,09</t>
  </si>
  <si>
    <t>94263</t>
  </si>
  <si>
    <t>GUIA (MEIO-FIO) CONCRETO, MOLDADA  IN LOCO  EM TRECHO RETO COM EXTRUSORA, 13 CM BASE X 22 CM ALTURA. AF_06/2016</t>
  </si>
  <si>
    <t>94264</t>
  </si>
  <si>
    <t>GUIA (MEIO-FIO) CONCRETO, MOLDADA  IN LOCO  EM TRECHO CURVO COM EXTRUSORA, 13 CM BASE X 22 CM ALTURA. AF_06/2016</t>
  </si>
  <si>
    <t>28,02</t>
  </si>
  <si>
    <t>94265</t>
  </si>
  <si>
    <t>GUIA (MEIO-FIO) CONCRETO, MOLDADA  IN LOCO  EM TRECHO RETO COM EXTRUSORA, 15 CM BASE X 30 CM ALTURA. AF_06/2016</t>
  </si>
  <si>
    <t>32,87</t>
  </si>
  <si>
    <t>94266</t>
  </si>
  <si>
    <t>GUIA (MEIO-FIO) CONCRETO, MOLDADA  IN LOCO  EM TRECHO CURVO COM EXTRUSORA, 15 CM BASE X 30 CM ALTURA. AF_06/2016</t>
  </si>
  <si>
    <t>36,21</t>
  </si>
  <si>
    <t>GUIA (MEIO-FIO) E SARJETA CONJUGADOS DE CONCRETO, MOLDADA  IN LOCO  EM TRECHO RETO COM EXTRUSORA, 45 CM BASE (15 CM BASE DA GUIA + 30 CM BASE DA SARJETA) X 22 CM ALTURA. AF_06/2016</t>
  </si>
  <si>
    <t>38,95</t>
  </si>
  <si>
    <t>94268</t>
  </si>
  <si>
    <t>GUIA (MEIO-FIO) E SARJETA CONJUGADOS DE CONCRETO, MOLDADA  IN LOCO  EM TRECHO CURVO COM EXTRUSORA, 45 CM BASE (15 CM BASE DA GUIA + 30 CM BASE DA SARJETA) X 22 CM ALTURA. AF_06/2016</t>
  </si>
  <si>
    <t>42,62</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</si>
  <si>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</si>
  <si>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</si>
  <si>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</si>
  <si>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</si>
  <si>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60,68</t>
  </si>
  <si>
    <t>94271</t>
  </si>
  <si>
    <t>GUIA (MEIO-FIO) E SARJETA CONJUGADOS DE CONCRETO, MOLDADA  IN LOCO  EM TRECHO RETO COM EXTRUSORA, 65 CM BASE (15 CM BASE DA GUIA + 50 CM BASE DA SARJETA) X 26 CM ALTURA. AF_06/2016</t>
  </si>
  <si>
    <t>67,80</t>
  </si>
  <si>
    <t>94272</t>
  </si>
  <si>
    <t>GUIA (MEIO-FIO) E SARJETA CONJUGADOS DE CONCRETO, MOLDADA  IN LOCO  EM TRECHO CURVO COM EXTRUSORA, 65 CM BASE (15 CM BASE DA GUIA + 50 CM BASE DA SARJETA) X 26 CM ALTURA. AF_06/2016</t>
  </si>
  <si>
    <t>74,64</t>
  </si>
  <si>
    <t>94273</t>
  </si>
  <si>
    <t>ASSENTAMENTO DE GUIA (MEIO-FIO) EM TRECHO RETO, CONFECCIONADA EM CONCRETO PRÉ-FABRICADO, DIMENSÕES 100X15X13X30 CM (COMPRIMENTO X BASE INFERIOR X BASE SUPERIOR X ALTURA), PARA VIAS URBANAS (USO VIÁRIO). AF_06/2016</t>
  </si>
  <si>
    <t>40,54</t>
  </si>
  <si>
    <t>94274</t>
  </si>
  <si>
    <t>ASSENTAMENTO DE GUIA (MEIO-FIO) EM TRECHO CURVO, CONFECCIONADA EM CONCRETO PRÉ-FABRICADO, DIMENSÕES 100X15X13X30 CM (COMPRIMENTO X BASE INFERIOR X BASE SUPERIOR X ALTURA), PARA VIAS URBANAS (USO VIÁRIO). AF_06/2016</t>
  </si>
  <si>
    <t>43,73</t>
  </si>
  <si>
    <t>94275</t>
  </si>
  <si>
    <t>ASSENTAMENTO DE GUIA (MEIO-FIO) EM TRECHO RETO, CONFECCIONADA EM CONCRETO PRÉ-FABRICADO, DIMENSÕES 100X15X13X20 CM (COMPRIMENTO X BASE INFERIOR X BASE SUPERIOR X ALTURA), PARA URBANIZAÇÃO INTERNA DE EMPREENDIMENTOS. AF_06/2016_P</t>
  </si>
  <si>
    <t>38,88</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</si>
  <si>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</si>
  <si>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</si>
  <si>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</si>
  <si>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</si>
  <si>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38,83</t>
  </si>
  <si>
    <t>94282</t>
  </si>
  <si>
    <t>EXECUÇÃO DE SARJETA DE CONCRETO USINADO, MOLDADA  IN LOCO  EM TRECHO CURVO, 30 CM BASE X 15 CM ALTURA. AF_06/2016</t>
  </si>
  <si>
    <t>48,53</t>
  </si>
  <si>
    <t>94283</t>
  </si>
  <si>
    <t>EXECUÇÃO DE SARJETA DE CONCRETO USINADO, MOLDADA  IN LOCO  EM TRECHO RETO, 45 CM BASE X 15 CM ALTURA. AF_06/2016</t>
  </si>
  <si>
    <t>50,24</t>
  </si>
  <si>
    <t>94284</t>
  </si>
  <si>
    <t>EXECUÇÃO DE SARJETA DE CONCRETO USINADO, MOLDADA  IN LOCO  EM TRECHO CURVO, 45 CM BASE X 15 CM ALTURA. AF_06/2016</t>
  </si>
  <si>
    <t>59,95</t>
  </si>
  <si>
    <t>94285</t>
  </si>
  <si>
    <t>EXECUÇÃO DE SARJETA DE CONCRETO USINADO, MOLDADA  IN LOCO  EM TRECHO RETO, 60 CM BASE X 15 CM ALTURA. AF_06/2016</t>
  </si>
  <si>
    <t>94286</t>
  </si>
  <si>
    <t>EXECUÇÃO DE SARJETA DE CONCRETO USINADO, MOLDADA  IN LOCO  EM TRECHO CURVO, 60 CM BASE X 15 CM ALTURA. AF_06/2016</t>
  </si>
  <si>
    <t>70,89</t>
  </si>
  <si>
    <t>94287</t>
  </si>
  <si>
    <t>EXECUÇÃO DE SARJETA DE CONCRETO USINADO, MOLDADA  IN LOCO  EM TRECHO RETO, 30 CM BASE X 10 CM ALTURA. AF_06/2016</t>
  </si>
  <si>
    <t>30,47</t>
  </si>
  <si>
    <t>94288</t>
  </si>
  <si>
    <t>EXECUÇÃO DE SARJETA DE CONCRETO USINADO, MOLDADA  IN LOCO  EM TRECHO CURVO, 30 CM BASE X 10 CM ALTURA. AF_06/2016</t>
  </si>
  <si>
    <t>94289</t>
  </si>
  <si>
    <t>EXECUÇÃO DE SARJETA DE CONCRETO USINADO, MOLDADA  IN LOCO  EM TRECHO RETO, 45 CM BASE X 10 CM ALTURA. AF_06/2016</t>
  </si>
  <si>
    <t>38,64</t>
  </si>
  <si>
    <t>94290</t>
  </si>
  <si>
    <t>EXECUÇÃO DE SARJETA DE CONCRETO USINADO, MOLDADA  IN LOCO  EM TRECHO CURVO, 45 CM BASE X 10 CM ALTURA. AF_06/2016</t>
  </si>
  <si>
    <t>94291</t>
  </si>
  <si>
    <t>EXECUÇÃO DE SARJETA DE CONCRETO USINADO, MOLDADA  IN LOCO  EM TRECHO RETO, 60 CM BASE X 10 CM ALTURA. AF_06/2016</t>
  </si>
  <si>
    <t>46,40</t>
  </si>
  <si>
    <t>94292</t>
  </si>
  <si>
    <t>EXECUÇÃO DE SARJETA DE CONCRETO USINADO, MOLDADA  IN LOCO  EM TRECHO CURVO, 60 CM BASE X 10 CM ALTURA. AF_06/2016</t>
  </si>
  <si>
    <t>54,89</t>
  </si>
  <si>
    <t>94293</t>
  </si>
  <si>
    <t>EXECUÇÃO DE SARJETÃO DE CONCRETO USINADO, MOLDADA  IN LOCO  EM TRECHO RETO, 100 CM BASE X 20 CM ALTURA. AF_06/2016</t>
  </si>
  <si>
    <t>119,74</t>
  </si>
  <si>
    <t>94294</t>
  </si>
  <si>
    <t>EXECUÇÃO DE ESCORAS DE CONCRETO PARA CONTENÇÃO DE GUIAS PRÉ-FABRICADAS. AF_06/2016</t>
  </si>
  <si>
    <t>94037</t>
  </si>
  <si>
    <t>ESCORAMENTO DE VALA, TIPO PONTALETEAMENTO, COM PROFUNDIDADE DE 0 A 1,5 M, LARGURA MENOR QUE 1,5 M, EM LOCAL COM NÍVEL ALTO DE INTERFERÊNCIA. AF_06/2016</t>
  </si>
  <si>
    <t>94038</t>
  </si>
  <si>
    <t>ESCORAMENTO DE VALA, TIPO PONTALETEAMENTO, COM PROFUNDIDADE DE 0 A 1,5 M, LARGURA MAIOR OU IGUAL A 1,5 M E MENOR QUE 2,5 M, EM LOCAL COM NÍVEL ALTO DE INTERFERÊNCIA. AF_06/2016</t>
  </si>
  <si>
    <t>94039</t>
  </si>
  <si>
    <t>ESCORAMENTO DE VALA, TIPO PONTALETEAMENTO, COM PROFUNDIDADE DE 1,5 A 3,0 M, LARGURA MENOR QUE 1,5 M, EM LOCAL COM NÍVEL ALTO DE INTERFERÊNCIA. AF_06/2016</t>
  </si>
  <si>
    <t>12,12</t>
  </si>
  <si>
    <t>94040</t>
  </si>
  <si>
    <t>ESCORAMENTO DE VALA, TIPO PONTALETEAMENTO, COM PROFUNDIDADE DE 1,5 A 3,0 M, LARGURA MAIOR OU IGUAL A 1,5 M E MENOR QUE 2,5 M, EM LOCAL COM NÍVEL ALTO DE INTERFERÊNCIA. AF_06/2016</t>
  </si>
  <si>
    <t>18,45</t>
  </si>
  <si>
    <t>94041</t>
  </si>
  <si>
    <t>ESCORAMENTO DE VALA, TIPO PONTALETEAMENTO, COM PROFUNDIDADE DE 3,0 A 4,5 M, LARGURA MENOR QUE 1,5 M EM LOCAL COM NÍVEL ALTO DE INTERFERÊNCIA. AF_06/2016</t>
  </si>
  <si>
    <t>94042</t>
  </si>
  <si>
    <t>ESCORAMENTO DE VALA, TIPO PONTALETEAMENTO, COM PROFUNDIDADE DE 3,0 A 4,5 M, LARGURA MAIOR OU IGUAL A 1,5 M E MENOR QUE 2,5 M, EM LOCAL COM NÍVEL ALTO DE INTERFERÊNCIA. AF_06/2016</t>
  </si>
  <si>
    <t>15,62</t>
  </si>
  <si>
    <t>94043</t>
  </si>
  <si>
    <t>ESCORAMENTO DE VALA, TIPO PONTALETEAMENTO, COM PROFUNDIDADE DE 0 A 1,5 M, LARGURA MENOR QUE 1,5 M, EM LOCAL COM NÍVEL BAIXO DE INTERFERÊNCIA. AF_06/2016</t>
  </si>
  <si>
    <t>94044</t>
  </si>
  <si>
    <t>ESCORAMENTO DE VALA, TIPO PONTALETEAMENTO, COM PROFUNDIDADE DE 0 A 1,5 M, LARGURA MAIOR OU IGUAL A 1,5 M E MENOR QUE 2,5 M, EM LOCAL COM NÍVEL BAIXO DE INTERFERÊNCIA. AF_06/2016</t>
  </si>
  <si>
    <t>20,82</t>
  </si>
  <si>
    <t>94045</t>
  </si>
  <si>
    <t>ESCORAMENTO DE VALA, TIPO PONTALETEAMENTO, COM PROFUNDIDADE DE 1,5 A 3,0 M, LARGURA MENOR QUE 1,5 M, EM LOCAL COM NÍVEL BAIXO DE INTERFERÊNCIA. AF_06/2016</t>
  </si>
  <si>
    <t>94046</t>
  </si>
  <si>
    <t>ESCORAMENTO DE VALA, TIPO PONTALETEAMENTO, COM PROFUNDIDADE DE 1,5 A 3,0 M, LARGURA MAIOR OU IGUAL A 1,5 M E MENOR QUE 2,5 M, EM LOCAL COM NÍVEL BAIXO DE INTERFERÊNCIA. AF_06/2016</t>
  </si>
  <si>
    <t>17,46</t>
  </si>
  <si>
    <t>94047</t>
  </si>
  <si>
    <t>ESCORAMENTO DE VALA, TIPO PONTALETEAMENTO, COM PROFUNDIDADE DE 3,0 A 4,5 M, LARGURA MENOR QUE 1,5 M EM LOCAL COM NÍVEL BAIXO DE INTERFERÊNCIA. AF_06/2016</t>
  </si>
  <si>
    <t>94048</t>
  </si>
  <si>
    <t>ESCORAMENTO DE VALA, TIPO PONTALETEAMENTO, COM PROFUNDIDADE DE 3,0 A 4,5 M, LARGURA MAIOR OU IGUAL A 1,5 M E MENOR QUE 2,5 M, EM LOCAL COM NÍVEL BAIXO DE INTERFERÊNCIA. AF_06/2016</t>
  </si>
  <si>
    <t>94049</t>
  </si>
  <si>
    <t>ESCORAMENTO DE VALA, TIPO DESCONTÍNUO, COM PROFUNDIDADE DE 0 A 1,5 M, LARGURA MENOR QUE 1,5 M, EM LOCAL COM NÍVEL ALTO DE INTERFERÊNCIA. AF_06/2016</t>
  </si>
  <si>
    <t>94050</t>
  </si>
  <si>
    <t>ESCORAMENTO DE VALA, TIPO DESCONTÍNUO, COM PROFUNDIDADE DE 0 A 1,5 M, LARGURA MAIOR OU IGUAL A 1,5 M E MENOR QUE 2,5 M, EM LOCAL COM NÍVEL ALTO DE INTERFERÊNCIA. AF_06/2016</t>
  </si>
  <si>
    <t>94051</t>
  </si>
  <si>
    <t>ESCORAMENTO DE VALA, TIPO DESCONTÍNUO, COM PROFUNDIDADE DE 1,5 M A 3,0 M, LARGURA MENOR QUE 1,5 M, EM LOCAL COM NÍVEL ALTO DE INTERFERÊNCIA. AF_06/2016</t>
  </si>
  <si>
    <t>94052</t>
  </si>
  <si>
    <t>ESCORAMENTO DE VALA, TIPO DESCONTÍNUO, COM PROFUNDIDADE DE 1,5 A 3,0 M, LARGURA MAIOR OU IGUAL A 1,5 M E MENOR QUE 2,5 M, EM LOCAL COM NÍVEL ALTO DE INTERFERÊNCIA. AF_06/2016</t>
  </si>
  <si>
    <t>94053</t>
  </si>
  <si>
    <t>ESCORAMENTO DE VALA, TIPO DESCONTÍNUO, COM PROFUNDIDADE DE 3,0 A 4,5 M, LARGURA MENOR QUE 1,5 M, EM LOCAL COM NÍVEL ALTO DE INTERFERÊNCIA. AF_06/2016</t>
  </si>
  <si>
    <t>94054</t>
  </si>
  <si>
    <t>ESCORAMENTO DE VALA, TIPO DESCONTÍNUO, COM PROFUNDIDADE DE 3,0 A 4,5 M, LARGURA MAIOR OU IGUAL A 1,5 E MENOR QUE 2,5 M, EM LOCAL COM NÍVEL ALTO DE INTERFERÊNCIA. AF_06/2016</t>
  </si>
  <si>
    <t>24,21</t>
  </si>
  <si>
    <t>94055</t>
  </si>
  <si>
    <t>ESCORAMENTO DE VALA, TIPO DESCONTÍNUO, COM PROFUNDIDADE DE 0 A 1,5 M, LARGURA MENOR QUE 1,5 M, EM LOCAL COM NÍVEL BAIXO DE INTERFERÊNCIA. AF_06/2016</t>
  </si>
  <si>
    <t>22,66</t>
  </si>
  <si>
    <t>94056</t>
  </si>
  <si>
    <t>ESCORAMENTO DE VALA, TIPO DESCONTÍNUO, COM PROFUNDIDADE DE 0 A 1,5 M, LARGURA MAIOR OU IGUAL A 1,5 M E MENOR QUE 2,5 M, EM LOCAL COM NÍVEL BAIXO DE INTERFERÊNCIA. AF_06/2016</t>
  </si>
  <si>
    <t>30,86</t>
  </si>
  <si>
    <t>94057</t>
  </si>
  <si>
    <t>ESCORAMENTO DE VALA, TIPO DESCONTÍNUO, COM PROFUNDIDADE DE 1,5 M A 3,0 M, LARGURA MENOR QUE 1,5 M, EM LOCAL COM NÍVEL BAIXO DE INTERFERÊNCIA. AF_06/2016</t>
  </si>
  <si>
    <t>94058</t>
  </si>
  <si>
    <t>ESCORAMENTO DE VALA, TIPO DESCONTÍNUO, COM PROFUNDIDADE DE 1,5 A 3,0 M, LARGURA MAIOR OU IGUAL A 1,5 M E MENOR QUE 2,5 M, EM LOCAL COM NÍVEL BAIXO DE INTERFERÊNCIA. AF_06/2016</t>
  </si>
  <si>
    <t>94059</t>
  </si>
  <si>
    <t>ESCORAMENTO DE VALA, TIPO DESCONTÍNUO, COM PROFUNDIDADE DE 3,0 A 4,5 M, LARGURA MENOR QUE 1,5 M, EM LOCAL COM NÍVEL BAIXO DE INTERFERÊNCIA. AF_06/2016</t>
  </si>
  <si>
    <t>94060</t>
  </si>
  <si>
    <t>ESCORAMENTO DE VALA, TIPO DESCONTÍNUO, COM PROFUNDIDADE DE 3,0 A 4,5 M, LARGURA MAIOR OU IGUAL A 1,5 E MENOR QUE 2,5 M, EM LOCAL COM NÍVEL BAIXO DE INTERFERÊNCIA. AF_06/2016</t>
  </si>
  <si>
    <t>22,96</t>
  </si>
  <si>
    <t>83770</t>
  </si>
  <si>
    <t>ESCORAMENTO CONTINUO DE VALAS, MISTO, COM PERFIL I DE 8"</t>
  </si>
  <si>
    <t>134,36</t>
  </si>
  <si>
    <t>73301</t>
  </si>
  <si>
    <t>ESCORAMENTO FORMAS ATE H = 3,30M, COM MADEIRA DE 3A QUALIDADE, NAO APARELHADA, APROVEITAMENTO TABUAS 3X E PRUMOS 4X.</t>
  </si>
  <si>
    <t>83515</t>
  </si>
  <si>
    <t>ESCORAMENTO FORMAS DE H=3,30 A 3,50 M, COM MADEIRA 3A QUALIDADE, NAO APARELHADA, APROVEITAMENTO TABUAS 3X E PRUMOS 4X</t>
  </si>
  <si>
    <t>15,92</t>
  </si>
  <si>
    <t>83516</t>
  </si>
  <si>
    <t>ESCORAMENTO FORMAS H=3,50 A 4,00 M, COM MADEIRA DE 3A QUALIDADE, NAO APARELHADA, APROVEITAMENTO TABUAS 3X E PRUMOS 4X.</t>
  </si>
  <si>
    <t>90788</t>
  </si>
  <si>
    <t>KIT DE PORTA-PRONTA DE MADEIRA EM ACABAMENTO MELAMÍNICO BRANCO, FOLHA LEVE OU MÉDIA, 60X210CM, EXCLUSIVE FECHADURA, FIXAÇÃO COM PREENCHIMENTO PARCIAL DE ESPUMA EXPANSIVA - FORNECIMENTO E INSTALAÇÃO. AF_12/2019</t>
  </si>
  <si>
    <t>517,28</t>
  </si>
  <si>
    <t>90789</t>
  </si>
  <si>
    <t>KIT DE PORTA-PRONTA DE MADEIRA EM ACABAMENTO MELAMÍNICO BRANCO, FOLHA LEVE OU MÉDIA, 70X210CM, EXCLUSIVE FECHADURA, FIXAÇÃO COM PREENCHIMENTO PARCIAL DE ESPUMA EXPANSIVA - FORNECIMENTO E INSTALAÇÃO. AF_12/2019</t>
  </si>
  <si>
    <t>534,51</t>
  </si>
  <si>
    <t>90790</t>
  </si>
  <si>
    <t>KIT DE PORTA-PRONTA DE MADEIRA EM ACABAMENTO MELAMÍNICO BRANCO, FOLHA LEVE OU MÉDIA, 80X210CM, EXCLUSIVE FECHADURA, FIXAÇÃO COM PREENCHIMENTO PARCIAL DE ESPUMA EXPANSIVA - FORNECIMENTO E INSTALAÇÃO. AF_12/2019</t>
  </si>
  <si>
    <t>539,01</t>
  </si>
  <si>
    <t>90791</t>
  </si>
  <si>
    <t>KIT DE PORTA-PRONTA DE MADEIRA EM ACABAMENTO MELAMÍNICO BRANCO, FOLHA PESADA OU SUPERPESADA, 80X210CM, EXCLUSIVE FECHADURA, FIXAÇÃO COM PREENCHIMENTO PARCIAL DE ESPUMA EXPANSIVA - FORNECIMENTO E INSTALAÇÃO. AF_12/2019</t>
  </si>
  <si>
    <t>576,31</t>
  </si>
  <si>
    <t>90793</t>
  </si>
  <si>
    <t>KIT DE PORTA-PRONTA DE MADEIRA EM ACABAMENTO MELAMÍNICO BRANCO, FOLHA PESADA OU SUPERPESADA, 90X210CM, EXCLUSIVE FECHADURA, FIXAÇÃO COM PREENCHIMENTO TOTAL DE ESPUMA EXPANSIVA - FORNECIMENTO E INSTALAÇÃO. AF_12/2019</t>
  </si>
  <si>
    <t>613,41</t>
  </si>
  <si>
    <t>90794</t>
  </si>
  <si>
    <t>KIT DE PORTA-PRONTA DE MADEIRA EM ACABAMENTO MELAMÍNICO BRANCO, FOLHA LEVE OU MÉDIA, E BATENTE METÁLICO, 60X210CM, EXCLUSIVE FECHADURA, FIXAÇÃO COM ARGAMASSA - FORNECIMENTO E INSTALAÇÃO. AF_19/2019</t>
  </si>
  <si>
    <t>554,45</t>
  </si>
  <si>
    <t>90795</t>
  </si>
  <si>
    <t>KIT DE PORTA-PRONTA DE MADEIRA EM ACABAMENTO MELAMÍNICO BRANCO, FOLHA LEVE OU MÉDIA, E BATENTE METÁLICO, 70X210CM,  EXCLUSIVE FECHADURA, FIXAÇÃO COM ARGAMASSA - FORNECIMENTO E INSTALAÇÃO. AF_12/2019</t>
  </si>
  <si>
    <t>575,81</t>
  </si>
  <si>
    <t>90796</t>
  </si>
  <si>
    <t>KIT DE PORTA-PRONTA DE MADEIRA EM ACABAMENTO MELAMÍNICO BRANCO, FOLHA LEVE OU MÉDIA, E BATENTE METÁLICO, 80X210CM, EXCLUSIVE FECHADURA, FIXAÇÃO COM ARGAMASSA - FORNECIMENTO E INSTALAÇÃO. AF_12/2019</t>
  </si>
  <si>
    <t>584,49</t>
  </si>
  <si>
    <t>90797</t>
  </si>
  <si>
    <t>KIT DE PORTA-PRONTA DE MADEIRA EM ACABAMENTO MELAMÍNICO BRANCO, FOLHA LEVE OU MÉDIA, E BATENTE METÁLICO, 90X210CM,  EXCLUSIVE FECHADURA, FIXAÇÃO COM ARGAMASSA - FORNECIMENTO E INSTALAÇÃO. AF_12/2019</t>
  </si>
  <si>
    <t>619,85</t>
  </si>
  <si>
    <t>90798</t>
  </si>
  <si>
    <t>KIT DE PORTA-PRONTA DE MADEIRA EM ACABAMENTO MELAMÍNICO BRANCO, FOLHA PESADA OU SUPERPESADA, E BATENTE METÁLICO, 80X210CM, EXCLUSIVE FECHADURA, FIXAÇÃO COM ARGAMASSA - FORNECIMENTO E INSTALAÇÃO. AF_12/2019</t>
  </si>
  <si>
    <t>624,28</t>
  </si>
  <si>
    <t>90799</t>
  </si>
  <si>
    <t>KIT DE PORTA-PRONTA DE MADEIRA EM ACABAMENTO MELAMÍNICO BRANCO, FOLHA PESADA OU SUPERPESADA, E BATENTE METÁLICO, 90X210CM, EXCLUSIVE FECHADURA, FIXAÇÃO COM ARGAMASSA - FORNECIMENTO E INSTALAÇÃO. AF_12/2019</t>
  </si>
  <si>
    <t>644,74</t>
  </si>
  <si>
    <t>90801</t>
  </si>
  <si>
    <t>BATENTE PARA PORTA DE MADEIRA, PADRÃO MÉDIO - FORNECIMENTO E MONTAGEM. AF_12/2019</t>
  </si>
  <si>
    <t>179,57</t>
  </si>
  <si>
    <t>90806</t>
  </si>
  <si>
    <t>BATENTE PARA PORTA DE MADEIRA, FIXAÇÃO COM ARGAMASSA, PADRÃO MÉDIO - FORNECIMENTO E INSTALAÇÃO. AF_12/2019_P</t>
  </si>
  <si>
    <t>246,90</t>
  </si>
  <si>
    <t>90820</t>
  </si>
  <si>
    <t>PORTA DE MADEIRA PARA PINTURA, SEMI-OCA (LEVE OU MÉDIA), 60X210CM, ESPESSURA DE 3,5CM, INCLUSO DOBRADIÇAS - FORNECIMENTO E INSTALAÇÃO. AF_12/2019</t>
  </si>
  <si>
    <t>335,46</t>
  </si>
  <si>
    <t>90821</t>
  </si>
  <si>
    <t>PORTA DE MADEIRA PARA PINTURA, SEMI-OCA (LEVE OU MÉDIA), 70X210CM, ESPESSURA DE 3,5CM, INCLUSO DOBRADIÇAS - FORNECIMENTO E INSTALAÇÃO. AF_12/2019</t>
  </si>
  <si>
    <t>366,17</t>
  </si>
  <si>
    <t>90822</t>
  </si>
  <si>
    <t>PORTA DE MADEIRA PARA PINTURA, SEMI-OCA (LEVE OU MÉDIA), 80X210CM, ESPESSURA DE 3,5CM, INCLUSO DOBRADIÇAS - FORNECIMENTO E INSTALAÇÃO. AF_12/2019</t>
  </si>
  <si>
    <t>361,11</t>
  </si>
  <si>
    <t>90823</t>
  </si>
  <si>
    <t>PORTA DE MADEIRA PARA PINTURA, SEMI-OCA (LEVE OU MÉDIA), 90X210CM, ESPESSURA DE 3,5CM, INCLUSO DOBRADIÇAS - FORNECIMENTO E INSTALAÇÃO. AF_12/2019</t>
  </si>
  <si>
    <t>380,33</t>
  </si>
  <si>
    <t>90824</t>
  </si>
  <si>
    <t>PORTA DE MADEIRA PARA PINTURA, SEMI-OCA (PESADA OU SUPERPESADA), 80X210CM, ESPESSURA DE 3,5CM, INCLUSO DOBRADIÇAS - FORNECIMENTO E INSTALAÇÃO. AF_12/2019</t>
  </si>
  <si>
    <t>389,27</t>
  </si>
  <si>
    <t>90825</t>
  </si>
  <si>
    <t>PORTA DE MADEIRA, MACIÇA (PESADA OU SUPERPESADA), 90X210CM, ESPESSURA DE 3,5CM, INCLUSO DOBRADIÇAS - FORNECIMENTO E INSTALAÇÃO. AF_12/2019</t>
  </si>
  <si>
    <t>417,67</t>
  </si>
  <si>
    <t>90830</t>
  </si>
  <si>
    <t>FECHADURA DE EMBUTIR COM CILINDRO, EXTERNA, COMPLETA, ACABAMENTO PADRÃO MÉDIO, INCLUSO EXECUÇÃO DE FURO - FORNECIMENTO E INSTALAÇÃO. AF_12/2019</t>
  </si>
  <si>
    <t>94,99</t>
  </si>
  <si>
    <t>90831</t>
  </si>
  <si>
    <t>FECHADURA DE EMBUTIR PARA PORTA DE BANHEIRO, COMPLETA, ACABAMENTO PADRÃO MÉDIO, INCLUSO EXECUÇÃO DE FURO - FORNECIMENTO E INSTALAÇÃO. AF_12/2019</t>
  </si>
  <si>
    <t>74,38</t>
  </si>
  <si>
    <t>90841</t>
  </si>
  <si>
    <t>KIT DE PORTA DE MADEIRA PARA PINTURA, SEMI-OCA (LEVE OU MÉDIA), PADRÃO MÉDIO, 60X210CM, ESPESSURA DE 3,5CM, ITENS INCLUSOS: DOBRADIÇAS, MONTAGEM E INSTALAÇÃO DO BATENTE, FECHADURA COM EXECUÇÃO DO FURO - FORNECIMENTO E INSTALAÇÃO. AF_12/2019</t>
  </si>
  <si>
    <t>709,92</t>
  </si>
  <si>
    <t>90842</t>
  </si>
  <si>
    <t>KIT DE PORTA DE MADEIRA PARA PINTURA, SEMI-OCA (LEVE OU MÉDIA), PADRÃO MÉDIO, 70X210CM, ESPESSURA DE 3,5CM, ITENS INCLUSOS: DOBRADIÇAS, MONTAGEM E INSTALAÇÃO DO BATENTE, FECHADURA COM EXECUÇÃO DO FURO - FORNECIMENTO E INSTALAÇÃO. AF_12/2019</t>
  </si>
  <si>
    <t>748,13</t>
  </si>
  <si>
    <t>90843</t>
  </si>
  <si>
    <t>KIT DE PORTA DE MADEIRA PARA PINTURA, SEMI-OCA (LEVE OU MÉDIA), PADRÃO MÉDIO, 80X210CM, ESPESSURA DE 3,5CM, ITENS INCLUSOS: DOBRADIÇAS, MONTAGEM E INSTALAÇÃO DO BATENTE, FECHADURA COM EXECUÇÃO DO FURO - FORNECIMENTO E INSTALAÇÃO. AF_12/2019</t>
  </si>
  <si>
    <t>758,40</t>
  </si>
  <si>
    <t>90844</t>
  </si>
  <si>
    <t>KIT DE PORTA DE MADEIRA PARA PINTURA, SEMI-OCA (LEVE OU MÉDIA), PADRÃO MÉDIO, 90X210CM, ESPESSURA DE 3,5CM, ITENS INCLUSOS: DOBRADIÇAS, MONTAGEM E INSTALAÇÃO DO BATENTE, FECHADURA COM EXECUÇÃO DO FURO - FORNECIMENTO E INSTALAÇÃO. AF_12/2019</t>
  </si>
  <si>
    <t>778,72</t>
  </si>
  <si>
    <t>90847</t>
  </si>
  <si>
    <t>KIT DE PORTA DE MADEIRA PARA PINTURA, SEMI-OCA (LEVE OU MÉDIA), PADRÃO MÉDIO, 60X210CM, ESPESSURA DE 3,5CM, ITENS INCLUSOS: DOBRADIÇAS, MONTAGEM E INSTALAÇÃO DO BATENTE, SEM FECHADURA - FORNECIMENTO E INSTALAÇÃO. AF_12/2019</t>
  </si>
  <si>
    <t>635,54</t>
  </si>
  <si>
    <t>90848</t>
  </si>
  <si>
    <t>KIT DE PORTA DE MADEIRA PARA PINTURA, SEMI-OCA (LEVE OU MÉDIA), PADRÃO MÉDIO, 70X210CM, ESPESSURA DE 3,5CM, ITENS INCLUSOS: DOBRADIÇAS, MONTAGEM E INSTALAÇÃO DO BATENTE, SEM FECHADURA - FORNECIMENTO E INSTALAÇÃO. AF_12/2019</t>
  </si>
  <si>
    <t>667,36</t>
  </si>
  <si>
    <t>90849</t>
  </si>
  <si>
    <t>KIT DE PORTA DE MADEIRA PARA PINTURA, SEMI-OCA (LEVE OU MÉDIA), PADRÃO MÉDIO, 80X210CM, ESPESSURA DE 3,5CM, ITENS INCLUSOS: DOBRADIÇAS, MONTAGEM E INSTALAÇÃO DO BATENTE, SEM FECHADURA - FORNECIMENTO E INSTALAÇÃO. AF_12/2019</t>
  </si>
  <si>
    <t>663,41</t>
  </si>
  <si>
    <t>90850</t>
  </si>
  <si>
    <t>KIT DE PORTA DE MADEIRA PARA PINTURA, SEMI-OCA (LEVE OU MÉDIA), PADRÃO MÉDIO, 90X210CM, ESPESSURA DE 3,5CM, ITENS INCLUSOS: DOBRADIÇAS, MONTAGEM E INSTALAÇÃO DO BATENTE, SEM FECHADURA - FORNECIMENTO E INSTALAÇÃO. AF_12/2019</t>
  </si>
  <si>
    <t>683,73</t>
  </si>
  <si>
    <t>91009</t>
  </si>
  <si>
    <t>PORTA DE MADEIRA PARA VERNIZ, SEMI-OCA (LEVE OU MÉDIA), 60X210CM, ESPESSURA DE 3,5CM, INCLUSO DOBRADIÇAS - FORNECIMENTO E INSTALAÇÃO. AF_12/2019</t>
  </si>
  <si>
    <t>343,87</t>
  </si>
  <si>
    <t>91010</t>
  </si>
  <si>
    <t>PORTA DE MADEIRA PARA VERNIZ, SEMI-OCA (LEVE OU MÉDIA), 70X210CM, ESPESSURA DE 3,5CM, INCLUSO DOBRADIÇAS - FORNECIMENTO E INSTALAÇÃO. AF_12/2019</t>
  </si>
  <si>
    <t>274,04</t>
  </si>
  <si>
    <t>91011</t>
  </si>
  <si>
    <t>PORTA DE MADEIRA PARA VERNIZ, SEMI-OCA (LEVE OU MÉDIA), 80X210CM, ESPESSURA DE 3,5CM, INCLUSO DOBRADIÇAS - FORNECIMENTO E INSTALAÇÃO. AF_12/2019</t>
  </si>
  <si>
    <t>392,59</t>
  </si>
  <si>
    <t>91012</t>
  </si>
  <si>
    <t>PORTA DE MADEIRA PARA VERNIZ, SEMI-OCA (LEVE OU MÉDIA), 90X210CM, ESPESSURA DE 3,5CM, INCLUSO DOBRADIÇAS - FORNECIMENTO E INSTALAÇÃO. AF_12/2019</t>
  </si>
  <si>
    <t>373,86</t>
  </si>
  <si>
    <t>91013</t>
  </si>
  <si>
    <t>KIT DE PORTA DE MADEIRA PARA VERNIZ, SEMI-OCA (LEVE OU MÉDIA), PADRÃO MÉDIO, 60X210CM, ESPESSURA DE 3,5CM, ITENS INCLUSOS: DOBRADIÇAS, MONTAGEM E INSTALAÇÃO DO BATENTE, SEM FECHADURA - FORNECIMENTO E INSTALAÇÃO. AF_12/2019</t>
  </si>
  <si>
    <t>643,95</t>
  </si>
  <si>
    <t>91014</t>
  </si>
  <si>
    <t>KIT DE PORTA DE MADEIRA PARA VERNIZ, SEMI-OCA (LEVE OU MÉDIA), PADRÃO MÉDIO, 70X210CM, ESPESSURA DE 3,5CM, ITENS INCLUSOS: DOBRADIÇAS, MONTAGEM E INSTALAÇÃO DO BATENTE, SEM FECHADURA - FORNECIMENTO E INSTALAÇÃO. AF_12/2019</t>
  </si>
  <si>
    <t>575,23</t>
  </si>
  <si>
    <t>91015</t>
  </si>
  <si>
    <t>KIT DE PORTA DE MADEIRA PARA VERNIZ, SEMI-OCA (LEVE OU MÉDIA), PADRÃO MÉDIO, 80X210CM, ESPESSURA DE 3,5CM, ITENS INCLUSOS: DOBRADIÇAS, MONTAGEM E INSTALAÇÃO DO BATENTE, SEM FECHADURA - FORNECIMENTO E INSTALAÇÃO. AF_12/2019</t>
  </si>
  <si>
    <t>694,89</t>
  </si>
  <si>
    <t>91016</t>
  </si>
  <si>
    <t>KIT DE PORTA DE MADEIRA PARA VERNIZ, SEMI-OCA (LEVE OU MÉDIA), PADRÃO MÉDIO, 90X210CM, ESPESSURA DE 3,5CM, ITENS INCLUSOS: DOBRADIÇAS, MONTAGEM E INSTALAÇÃO DO BATENTE, SEM FECHADURA - FORNECIMENTO E INSTALAÇÃO. AF_12/2019</t>
  </si>
  <si>
    <t>677,26</t>
  </si>
  <si>
    <t>91287</t>
  </si>
  <si>
    <t>BATENTE PARA PORTA DE MADEIRA, PADRÃO POPULAR - FORNECIMENTO E MONTAGEM. AF_12/2019</t>
  </si>
  <si>
    <t>146,08</t>
  </si>
  <si>
    <t>91292</t>
  </si>
  <si>
    <t>BATENTE PARA PORTA DE MADEIRA, FIXAÇÃO COM ARGAMASSA, PADRÃO POPULAR. FORNECIMENTO E INSTALAÇÃO. AF_12/2019_P</t>
  </si>
  <si>
    <t>213,41</t>
  </si>
  <si>
    <t>91295</t>
  </si>
  <si>
    <t>PORTA DE MADEIRA FRISADA, SEMI-OCA (LEVE OU MÉDIA), 60X210CM, ESPESSURA DE 3CM, INCLUSO DOBRADIÇAS - FORNECIMENTO E INSTALAÇÃO. AF_12/2019</t>
  </si>
  <si>
    <t>321,29</t>
  </si>
  <si>
    <t>91296</t>
  </si>
  <si>
    <t>PORTA DE MADEIRA FRISADA, SEMI-OCA (LEVE OU MÉDIA), 70X210CM, ESPESSURA DE 3CM, INCLUSO DOBRADIÇAS - FORNECIMENTO E INSTALAÇÃO. AF_12/2019</t>
  </si>
  <si>
    <t>341,61</t>
  </si>
  <si>
    <t>91297</t>
  </si>
  <si>
    <t>PORTA DE MADEIRA FRISADA, SEMI-OCA (LEVE OU MÉDIA), 80X210CM, ESPESSURA DE 3,5CM, INCLUSO DOBRADIÇAS - FORNECIMENTO E INSTALAÇÃO. AF_12/2019</t>
  </si>
  <si>
    <t>394,90</t>
  </si>
  <si>
    <t>91298</t>
  </si>
  <si>
    <t>PORTA DE MADEIRA TIPO VENEZIANA, 80X210CM, ESPESSURA DE 3CM, INCLUSO DOBRADIÇAS - FORNECIMENTO E INSTALAÇÃO. AF_12/2019</t>
  </si>
  <si>
    <t>577,58</t>
  </si>
  <si>
    <t>91299</t>
  </si>
  <si>
    <t>PORTA DE MADEIRA, TIPO MEXICANA, MACIÇA (PESADA OU SUPERPESADA), 80X210CM, ESPESSURA DE 3,5CM, INCLUSO DOBRADIÇAS - FORNECIMENTO E INSTALAÇÃO. AF_12/2019</t>
  </si>
  <si>
    <t>797,23</t>
  </si>
  <si>
    <t>91304</t>
  </si>
  <si>
    <t>FECHADURA DE EMBUTIR COM CILINDRO, EXTERNA, COMPLETA, ACABAMENTO PADRÃO POPULAR, INCLUSO EXECUÇÃO DE FURO - FORNECIMENTO E INSTALAÇÃO. AF_12/2019</t>
  </si>
  <si>
    <t>72,66</t>
  </si>
  <si>
    <t>91305</t>
  </si>
  <si>
    <t>FECHADURA DE EMBUTIR PARA PORTA DE BANHEIRO, COMPLETA, ACABAMENTO PADRÃO POPULAR, INCLUSO EXECUÇÃO DE FURO - FORNECIMENTO E INSTALAÇÃO. AF_12/2019</t>
  </si>
  <si>
    <t>54,87</t>
  </si>
  <si>
    <t>91306</t>
  </si>
  <si>
    <t>FECHADURA DE EMBUTIR PARA PORTAS INTERNAS, COMPLETA, ACABAMENTO PADRÃO MÉDIO, COM EXECUÇÃO DE FURO - FORNECIMENTO E INSTALAÇÃO. AF_12/2019</t>
  </si>
  <si>
    <t>80,77</t>
  </si>
  <si>
    <t>91307</t>
  </si>
  <si>
    <t>FECHADURA DE EMBUTIR PARA PORTAS INTERNAS, COMPLETA, ACABAMENTO PADRÃO POPULAR, COM EXECUÇÃO DE FURO - FORNECIMENTO E INSTALAÇÃO. AF_12/2019</t>
  </si>
  <si>
    <t>57,49</t>
  </si>
  <si>
    <t>91312</t>
  </si>
  <si>
    <t>KIT DE PORTA DE MADEIRA PARA PINTURA, SEMI-OCA (LEVE OU MÉDIA), PADRÃO POPULAR, 60X210CM, ESPESSURA DE 3,5CM, ITENS INCLUSOS: DOBRADIÇAS, MONTAGEM E INSTALAÇÃO DO BATENTE, FECHADURA COM EXECUÇÃO DO FURO - FORNECIMENTO E INSTALAÇÃO. AF_12/2019</t>
  </si>
  <si>
    <t>649,05</t>
  </si>
  <si>
    <t>91313</t>
  </si>
  <si>
    <t>KIT DE PORTA DE MADEIRA PARA PINTURA, SEMI-OCA (LEVE OU MÉDIA), PADRÃO POPULAR, 70X210CM, ESPESSURA DE 3,5CM, ITENS INCLUSOS: DOBRADIÇAS, MONTAGEM E INSTALAÇÃO DO BATENTE, FECHADURA COM EXECUÇÃO DO FURO - FORNECIMENTO E INSTALAÇÃO. AF_12/2019</t>
  </si>
  <si>
    <t>683,32</t>
  </si>
  <si>
    <t>91314</t>
  </si>
  <si>
    <t>KIT DE PORTA DE MADEIRA PARA PINTURA, SEMI-OCA (LEVE OU MÉDIA), PADRÃO POPULAR, 80X210CM, ESPESSURA DE 3,5CM, ITENS INCLUSOS: DOBRADIÇAS, MONTAGEM E INSTALAÇÃO DO BATENTE, FECHADURA COM EXECUÇÃO DO FURO - FORNECIMENTO E INSTALAÇÃO. AF_12/2019</t>
  </si>
  <si>
    <t>694,38</t>
  </si>
  <si>
    <t>91315</t>
  </si>
  <si>
    <t>KIT DE PORTA DE MADEIRA PARA PINTURA, SEMI-OCA (LEVE OU MÉDIA), PADRÃO POPULAR, 90X210CM, ESPESSURA DE 3,5CM, ITENS INCLUSOS: DOBRADIÇAS, MONTAGEM E INSTALAÇÃO DO BATENTE, FECHADURA COM EXECUÇÃO DO FURO - FORNECIMENTO E INSTALAÇÃO. AF_12/2019</t>
  </si>
  <si>
    <t>714,54</t>
  </si>
  <si>
    <t>91318</t>
  </si>
  <si>
    <t>KIT DE PORTA DE MADEIRA PARA PINTURA, SEMI-OCA (LEVE OU MÉDIA), PADRÃO POPULAR, 60X210CM, ESPESSURA DE 3,5CM, ITENS INCLUSOS: DOBRADIÇAS, MONTAGEM E INSTALAÇÃO DO BATENTE, SEM FECHADURA - FORNECIMENTO E INSTALAÇÃO. AF_12/2019</t>
  </si>
  <si>
    <t>594,18</t>
  </si>
  <si>
    <t>91319</t>
  </si>
  <si>
    <t>KIT DE PORTA DE MADEIRA PARA PINTURA, SEMI-OCA (LEVE OU MÉDIA), PADRÃO POPULAR, 70X210CM, ESPESSURA DE 3,5CM, ITENS INCLUSOS: DOBRADIÇAS, MONTAGEM E INSTALAÇÃO DO BATENTE, SEM FECHADURA - FORNECIMENTO E INSTALAÇÃO. AF_12/2019</t>
  </si>
  <si>
    <t>625,83</t>
  </si>
  <si>
    <t>91320</t>
  </si>
  <si>
    <t>KIT DE PORTA DE MADEIRA PARA PINTURA, SEMI-OCA (LEVE OU MÉDIA), PADRÃO POPULAR, 80X210CM, ESPESSURA DE 3,5CM, ITENS INCLUSOS: DOBRADIÇAS, MONTAGEM E INSTALAÇÃO DO BATENTE, SEM FECHADURA - FORNECIMENTO E INSTALAÇÃO. AF_12/2019</t>
  </si>
  <si>
    <t>621,72</t>
  </si>
  <si>
    <t>91321</t>
  </si>
  <si>
    <t>KIT DE PORTA DE MADEIRA PARA PINTURA, SEMI-OCA (LEVE OU MÉDIA), PADRÃO POPULAR, 90X210CM, ESPESSURA DE 3,5CM, ITENS INCLUSOS: DOBRADIÇAS, MONTAGEM E INSTALAÇÃO DO BATENTE, SEM FECHADURA - FORNECIMENTO E INSTALAÇÃO. AF_12/2019</t>
  </si>
  <si>
    <t>641,88</t>
  </si>
  <si>
    <t>91324</t>
  </si>
  <si>
    <t>KIT DE PORTA DE MADEIRA PARA VERNIZ, SEMI-OCA (LEVE OU MÉDIA), PADRÃO POPULAR, 60X210CM, ESPESSURA DE 3,5CM, ITENS INCLUSOS: DOBRADIÇAS, MONTAGEM E INSTALAÇÃO DO BATENTE, SEM FECHADURA - FORNECIMENTO E INSTALAÇÃO. AF_12/2019</t>
  </si>
  <si>
    <t>602,59</t>
  </si>
  <si>
    <t>91325</t>
  </si>
  <si>
    <t>KIT DE PORTA DE MADEIRA PARA VERNIZ, SEMI-OCA (LEVE OU MÉDIA), PADRÃO POPULAR, 70X210CM, ESPESSURA DE 3,5CM, ITENS INCLUSOS: DOBRADIÇAS, MONTAGEM E INSTALAÇÃO DO BATENTE, SEM FECHADURA - FORNECIMENTO E INSTALAÇÃO. AF_12/2019</t>
  </si>
  <si>
    <t>533,70</t>
  </si>
  <si>
    <t>91326</t>
  </si>
  <si>
    <t>KIT DE PORTA DE MADEIRA PARA VERNIZ, SEMI-OCA (LEVE OU MÉDIA), PADRÃO POPULAR, 80X210CM, ESPESSURA DE 3,5CM, ITENS INCLUSOS: DOBRADIÇAS, MONTAGEM E INSTALAÇÃO DO BATENTE, SEM FECHADURA - FORNECIMENTO E INSTALAÇÃO. AF_12/2019</t>
  </si>
  <si>
    <t>653,20</t>
  </si>
  <si>
    <t>91327</t>
  </si>
  <si>
    <t>KIT DE PORTA DE MADEIRA PARA VERNIZ, SEMI-OCA (LEVE OU MÉDIA), PADRÃO POPULAR, 90X210CM, ESPESSURA DE 3,5CM, ITENS INCLUSOS: DOBRADIÇAS, MONTAGEM E INSTALAÇÃO DO BATENTE, SEM FECHADURA - FORNECIMENTO E INSTALAÇÃO. AF_12/2019</t>
  </si>
  <si>
    <t>635,41</t>
  </si>
  <si>
    <t>91328</t>
  </si>
  <si>
    <t>KIT DE PORTA DE MADEIRA FRISADA, SEMI-OCA (LEVE OU MÉDIA), PADRÃO MÉDIO 60X210CM, ESPESSURA DE 3CM, ITENS INCLUSOS: DOBRADIÇAS, MONTAGEM E INSTALAÇÃO DO BATENTE, SEM FECHADURA - FORNECIMENTO E INSTALAÇÃO. AF_12/2019</t>
  </si>
  <si>
    <t>621,37</t>
  </si>
  <si>
    <t>91329</t>
  </si>
  <si>
    <t>KIT DE PORTA DE MADEIRA FRISADA, SEMI-OCA (LEVE OU MÉDIA), PADRÃO POPULAR, 60X210CM, ESPESSURA DE 3CM, ITENS INCLUSOS: DOBRADIÇAS, MONTAGEM E INSTALAÇÃO DO BATENTE, SEM FECHADURA - FORNECIMENTO E INSTALAÇÃO. AF_12/2019</t>
  </si>
  <si>
    <t>580,01</t>
  </si>
  <si>
    <t>91330</t>
  </si>
  <si>
    <t>KIT DE PORTA DE MADEIRA FRISADA, SEMI-OCA (LEVE OU MÉDIA), PADRÃO MÉDIO, 70X210CM, ESPESSURA DE 3CM, ITENS INCLUSOS: DOBRADIÇAS, MONTAGEM E INSTALAÇÃO DO BATENTE, SEM FECHADURA - FORNECIMENTO E INSTALAÇÃO. AF_12/2019</t>
  </si>
  <si>
    <t>642,80</t>
  </si>
  <si>
    <t>91331</t>
  </si>
  <si>
    <t>KIT DE PORTA DE MADEIRA FRISADA, SEMI-OCA (LEVE OU MÉDIA), PADRÃO POPULAR, 70X210CM, ESPESSURA DE 3CM, ITENS INCLUSOS: DOBRADIÇAS, MONTAGEM E INSTALAÇÃO DO BATENTE, SEM FECHADURA - FORNECIMENTO E INSTALAÇÃO. AF_12/2019</t>
  </si>
  <si>
    <t>601,27</t>
  </si>
  <si>
    <t>91332</t>
  </si>
  <si>
    <t>KIT DE PORTA DE MADEIRA FRISADA, SEMI-OCA (LEVE OU MÉDIA), PADRÃO MÉDIO, 80X210CM, ESPESSURA DE 3,5CM, ITENS INCLUSOS: DOBRADIÇAS, MONTAGEM E INSTALAÇÃO DO BATENTE, SEM FECHADURA - FORNECIMENTO E INSTALAÇÃO. AF_12/2019</t>
  </si>
  <si>
    <t>697,20</t>
  </si>
  <si>
    <t>91333</t>
  </si>
  <si>
    <t>KIT DE PORTA DE MADEIRA FRISADA, SEMI-OCA (LEVE OU MÉDIA), PADRÃO POPULAR, 80X210CM, ESPESSURA DE 3,5CM, ITENS INCLUSOS: DOBRADIÇAS, MONTAGEM E INSTALAÇÃO DO BATENTE, SEM FECHADURA - FORNECIMENTO E INSTALAÇÃO. AF_12/2019</t>
  </si>
  <si>
    <t>655,51</t>
  </si>
  <si>
    <t>91334</t>
  </si>
  <si>
    <t>KIT DE PORTA DE MADEIRA TIPO VENEZIANA, PADRÃO MÉDIO, 80X210CM, ESPESSURA DE 3CM, ITENS INCLUSOS: DOBRADIÇAS, MONTAGEM E INSTALAÇÃO DO BATENTE, SEM FECHADURA - FORNECIMENTO E INSTALAÇÃO. AF_12/2019</t>
  </si>
  <si>
    <t>879,88</t>
  </si>
  <si>
    <t>91335</t>
  </si>
  <si>
    <t>KIT DE PORTA DE MADEIRA TIPO VENEZIANA, PADRÃO POPULAR, 80X210CM, ESPESSURA DE 3CM, ITENS INCLUSOS: DOBRADIÇAS, MONTAGEM E INSTALAÇÃO DO BATENTE, SEM FECHADURA - FORNECIMENTO E INSTALAÇÃO. AF_12/2019</t>
  </si>
  <si>
    <t>838,19</t>
  </si>
  <si>
    <t>91336</t>
  </si>
  <si>
    <t>KIT DE PORTA DE MADEIRA TIPO MEXICANA, MACIÇA (PESADA OU SUPERPESADA), PADRÃO MÉDIO, 80X210CM, ESPESSURA DE 3CM, ITENS INCLUSOS: DOBRADIÇAS, MONTAGEM E INSTALAÇÃO DO BATENTE, SEM FECHADURA - FORNECIMENTO E INSTALAÇÃO. AF_12/2019</t>
  </si>
  <si>
    <t>1.099,53</t>
  </si>
  <si>
    <t>91337</t>
  </si>
  <si>
    <t>KIT DE PORTA DE MADEIRA TIPO MEXICANA, MACIÇA (PESADA OU SUPERPESADA), PADRÃO POPULAR, 80X210CM, ESPESSURA DE 3CM, ITENS INCLUSOS: DOBRADIÇAS, MONTAGEM E INSTALAÇÃO DO BATENTE, SEM FECHADURA - FORNECIMENTO E INSTALAÇÃO. AF_12/2019</t>
  </si>
  <si>
    <t>1.057,84</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</si>
  <si>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</si>
  <si>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</si>
  <si>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</si>
  <si>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</si>
  <si>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</si>
  <si>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</si>
  <si>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590,22</t>
  </si>
  <si>
    <t>100676</t>
  </si>
  <si>
    <t>BATENTE PARA PORTA COM BANDEIRA, FIXAÇÃO COM PARAFUSO E BUCHA. AF_12/2019</t>
  </si>
  <si>
    <t>120,25</t>
  </si>
  <si>
    <t>100677</t>
  </si>
  <si>
    <t>BANDEIRA PARA PORTA EM MADEIRA. AF_12/2019</t>
  </si>
  <si>
    <t>38,20</t>
  </si>
  <si>
    <t>100678</t>
  </si>
  <si>
    <t>KIT DE PORTA DE MADEIRA PARA VERNIZ, SEMI-OCA (LEVE OU MÉDIA), PADRÃO MÉDIO, 60X210CM, ESPESSURA DE 3,5CM, ITENS INCLUSOS: DOBRADIÇAS, MONTAGEM E INSTALAÇÃO DE BATENTE, FECHADURA COM EXECUÇÃO DO FURO - FORNECIMENTO E INSTALAÇÃO. AF_12/2019</t>
  </si>
  <si>
    <t>718,33</t>
  </si>
  <si>
    <t>100679</t>
  </si>
  <si>
    <t>KIT DE PORTA DE MADEIRA PARA VERNIZ, SEMI-OCA (LEVE OU MÉDIA), PADRÃO POPULAR, 60X210CM, ESPESSURA DE 3,5CM, ITENS INCLUSOS: DOBRADIÇAS, MONTAGEM E INSTALAÇÃO DE BATENTE, FECHADURA COM EXECUÇÃO DO FURO - FORNECIMENTO E INSTALAÇÃO. AF_12/2019</t>
  </si>
  <si>
    <t>657,46</t>
  </si>
  <si>
    <t>100680</t>
  </si>
  <si>
    <t>KIT DE PORTA DE MADEIRA PARA VERNIZ, SEMI-OCA (LEVE OU MÉDIA), PADRÃO MÉDIO, 70X210CM, ESPESSURA DE 3,5CM, ITENS INCLUSOS: DOBRADIÇAS, MONTAGEM E INSTALAÇÃO DE BATENTE, FECHADURA COM EXECUÇÃO DO FURO - FORNECIMENTO E INSTALAÇÃO. AF_12/2019</t>
  </si>
  <si>
    <t>656,00</t>
  </si>
  <si>
    <t>100681</t>
  </si>
  <si>
    <t>KIT DE PORTA DE MADEIRA FRISADA, SEMI-OCA (LEVE OU MÉDIA), PADRÃO MÉDIO, 70X210CM, ESPESSURA DE 3CM, ITENS INCLUSOS: DOBRADIÇAS, MONTAGEM E INSTALAÇÃO DE BATENTE, FECHADURA COM EXECUÇÃO DO FURO - FORNECIMENTO E INSTALAÇÃO. AF_12/2019</t>
  </si>
  <si>
    <t>723,57</t>
  </si>
  <si>
    <t>100682</t>
  </si>
  <si>
    <t>KIT DE PORTA DE MADEIRA FRISADA, SEMI-OCA (LEVE OU MÉDIA), PADRÃO POPULAR, 70X210CM, ESPESSURA DE 3CM, ITENS INCLUSOS: DOBRADIÇAS, MONTAGEM E INSTALAÇÃO DE BATENTE, FECHADURA COM EXECUÇÃO DO FURO - FORNECIMENTO E INSTALAÇÃO. AF_12/2019</t>
  </si>
  <si>
    <t>658,76</t>
  </si>
  <si>
    <t>100683</t>
  </si>
  <si>
    <t>KIT DE PORTA DE MADEIRA PARA VERNIZ, SEMI-OCA (LEVE OU MÉDIA), PADRÃO MÉDIO, 80X210CM, ESPESSURA DE 3,5CM, ITENS INCLUSOS: DOBRADIÇAS, MONTAGEM E INSTALAÇÃO DE BATENTE, FECHADURA COM EXECUÇÃO DO FURO - FORNECIMENTO E INSTALAÇÃO. AF_12/2019</t>
  </si>
  <si>
    <t>789,88</t>
  </si>
  <si>
    <t>100684</t>
  </si>
  <si>
    <t>KIT DE PORTA DE MADEIRA PARA VERNIZ, SEMI-OCA (LEVE OU MÉDIA), PADRÃO POPULAR, 80X210CM, ESPESSURA DE 3,5CM, ITENS INCLUSOS: DOBRADIÇAS, MONTAGEM E INSTALAÇÃO DE BATENTE, FECHADURA COM EXECUÇÃO DO FURO - FORNECIMENTO E INSTALAÇÃO. AF_12/2019</t>
  </si>
  <si>
    <t>725,86</t>
  </si>
  <si>
    <t>100685</t>
  </si>
  <si>
    <t>KIT DE PORTA DE MADEIRA PARA VERNIZ, SEMI-OCA (LEVE OU MÉDIA), PADRÃO MÉDIO, 90X210CM, ESPESSURA DE 3,5CM, ITENS INCLUSOS: DOBRADIÇAS, MONTAGEM E INSTALAÇÃO DE BATENTE, FECHADURA COM EXECUÇÃO DO FURO - FORNECIMENTO E INSTALAÇÃO. AF_12/2019</t>
  </si>
  <si>
    <t>772,25</t>
  </si>
  <si>
    <t>100686</t>
  </si>
  <si>
    <t>KIT DE PORTA DE MADEIRA PARA VERNIZ, SEMI-OCA (LEVE OU MÉDIA), PADRÃO POPULAR, 90X210CM, ESPESSURA DE 3CM, ITENS INCLUSOS: DOBRADIÇAS, MONTAGEM E INSTALAÇÃO DE BATENTE, FECHADURA COM EXECUÇÃO DO FURO - FORNECIMENTO E INSTALAÇÃO. AF_12/2019</t>
  </si>
  <si>
    <t>708,07</t>
  </si>
  <si>
    <t>100687</t>
  </si>
  <si>
    <t>KIT DE PORTA DE MADEIRA FRISADA, SEMI-OCA (LEVE OU MÉDIA), PADRÃO MÉDIO, 60X210CM, ESPESSURA DE 3,5CM, ITENS INCLUSOS: DOBRADIÇAS, MONTAGEM E INSTALAÇÃO DE BATENTE, FECHADURA COM EXECUÇÃO DO FURO - FORNECIMENTO E INSTALAÇÃO. AF_12/2019</t>
  </si>
  <si>
    <t>695,75</t>
  </si>
  <si>
    <t>100688</t>
  </si>
  <si>
    <t>KIT DE PORTA DE MADEIRA FRISADA, SEMI-OCA (LEVE OU MÉDIA), PADRÃO POPULAR, 60X210CM, ESPESSURA DE 3CM, ITENS INCLUSOS: DOBRADIÇAS, MONTAGEM E INSTALAÇÃO DE BATENTE, FECHADURA COM EXECUÇÃO DO FURO - FORNECIMENTO E INSTALAÇÃO. AF_12/2019</t>
  </si>
  <si>
    <t>634,88</t>
  </si>
  <si>
    <t>100689</t>
  </si>
  <si>
    <t>KIT DE PORTA DE MADEIRA FRISADA, SEMI-OCA (LEVE OU MÉDIA), PADRÃO MÉDIO, 80X210CM, ESPESSURA DE 3,5CM, ITENS INCLUSOS: DOBRADIÇAS, MONTAGEM E INSTALAÇÃO DE BATENTE, FECHADURA COM EXECUÇÃO DO FURO - FORNECIMENTO E INSTALAÇÃO. AF_12/2019</t>
  </si>
  <si>
    <t>792,19</t>
  </si>
  <si>
    <t>100690</t>
  </si>
  <si>
    <t>KIT DE PORTA DE MADEIRA FRISADA, SEMI-OCA (LEVE OU MÉDIA), PADRÃO POPULAR, 80X210CM, ESPESSURA DE 3,5CM, ITENS INCLUSOS: DOBRADIÇAS, MONTAGEM E INSTALAÇÃO DE BATENTE, FECHADURA COM EXECUÇÃO DO FURO - FORNECIMENTO E INSTALAÇÃO. AF_12/2019</t>
  </si>
  <si>
    <t>728,17</t>
  </si>
  <si>
    <t>100691</t>
  </si>
  <si>
    <t>KIT DE PORTA DE MADEIRA TIPO VENEZIANA, 80X210CM (ESPESSURA DE 3CM), PADRÃO MÉDIO, ITENS INCLUSOS: DOBRADIÇAS, MONTAGEM E INSTALAÇÃO DE BATENTE, FECHADURA COM EXECUÇÃO DO FURO - FORNECIMENTO E INSTALAÇÃO. AF_12/2019</t>
  </si>
  <si>
    <t>974,87</t>
  </si>
  <si>
    <t>100692</t>
  </si>
  <si>
    <t>KIT DE PORTA DE MADEIRA TIPO VENEZIANA, 80X210CM (ESPESSURA DE 3CM), PADRÃO POPULAR, ITENS INCLUSOS: DOBRADIÇAS, MONTAGEM E INSTALAÇÃO DE BATENTE, FECHADURA COM EXECUÇÃO DO FURO - FORNECIMENTO E INSTALAÇÃO. AF_12/2019</t>
  </si>
  <si>
    <t>910,85</t>
  </si>
  <si>
    <t>100693</t>
  </si>
  <si>
    <t>KIT DE PORTA DE MADEIRA TIPO MEXICANA, MACIÇA (PESADA OU SUPERPESADA), PADRÃO MÉDIO, 80X210CM, ESPESSURA DE 3,5CM, ITENS INCLUSOS: DOBRADIÇAS, MONTAGEM E INSTALAÇÃO DE BATENTE, FECHADURA COM EXECUÇÃO DO FURO - FORNECIMENTO E INSTALAÇÃO. AF_12/2019</t>
  </si>
  <si>
    <t>1.194,52</t>
  </si>
  <si>
    <t>100694</t>
  </si>
  <si>
    <t>KIT DE PORTA DE MADEIRA TIPO MEXICANA, MACIÇA (PESADA OU SUPERPESADA), PADRÃO POPULAR, 80X210CM, ESPESSURA DE 3,5CM, ITENS INCLUSOS: DOBRADIÇAS, MONTAGEM E INSTALAÇÃO DE BATENTE, FECHADURA COM EXECUÇÃO DO FURO - FORNECIMENTO E INSTALAÇÃO. AF_12/2019</t>
  </si>
  <si>
    <t>1.130,50</t>
  </si>
  <si>
    <t>100695</t>
  </si>
  <si>
    <t>RECOLOCAÇÃO DE FOLHAS DE PORTA DE MADEIRA LEVE OU MÉDIA DE 60CM DE LARGURA, CONSIDERANDO REAPROVEITAMENTO DO MATERIAL. AF_12/2019</t>
  </si>
  <si>
    <t>46,57</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</si>
  <si>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</si>
  <si>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</si>
  <si>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</si>
  <si>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</si>
  <si>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57,09</t>
  </si>
  <si>
    <t>100698</t>
  </si>
  <si>
    <t>RECOLOCAÇÃO DE FOLHAS DE PORTA DE MADEIRA LEVE OU MÉDIA DE 90CM DE LARGURA, CONSIDERANDO REAPROVEITAMENTO DO MATERIAL. AF_12/2019</t>
  </si>
  <si>
    <t>62,35</t>
  </si>
  <si>
    <t>100699</t>
  </si>
  <si>
    <t>RECOLOCAÇÃO DE FOLHAS DE PORTA DE MADEIRA PESADA OU SUPERPESADA DE 80CM DE LARGURA, CONSIDERANDO REAPROVEITAMENTO DO MATERIAL. AF_12/2019</t>
  </si>
  <si>
    <t>74,52</t>
  </si>
  <si>
    <t>100700</t>
  </si>
  <si>
    <t>PORTA DE MADEIRA COMPENSADA LISA PARA PINTURA, 120X210X3,5CM, 2 FOLHAS, INCLUSO ADUELA 2A, ALIZAR 2A E DOBRADIÇAS. AF_12/2019</t>
  </si>
  <si>
    <t>742,42</t>
  </si>
  <si>
    <t>100712</t>
  </si>
  <si>
    <t>KIT DE PORTA DE MADEIRA PARA VERNIZ, SEMI-OCA (LEVE OU MÉDIA), PADRÃO POPULAR, 70X210CM, ESPESSURA DE 3,5CM, ITENS INCLUSOS: DOBRADIÇAS, MONTAGEM E INSTALAÇÃO DE BATENTE, FECHADURA COM EXECUÇÃO DO FURO - FORNECIMENTO E INSTALAÇÃO. AF_12/2019</t>
  </si>
  <si>
    <t>591,19</t>
  </si>
  <si>
    <t>100665</t>
  </si>
  <si>
    <t>JANELA DE MADEIRA - CEDRINHO/ANGELIM OU EQUIVALENTE DA REGIÃO - DE ABRIR COM 4 FOLHAS (2 VENEZIANAS E 2 GUILHOTINAS PARA VIDRO), COM BATENTE, ALIZAR E FERRAGENS. EXCLUSIVE VIDROS, ACABAMENTO E CONTRAMARCO. FORNECIMENTO E INSTALAÇÃO. AF_12/2019</t>
  </si>
  <si>
    <t>700,04</t>
  </si>
  <si>
    <t>100666</t>
  </si>
  <si>
    <t>JANELA DE MADEIRA (PINUS/EUCALIPTO OU EQUIV.) DE ABRIR COM 4 FOLHAS (2 VENEZIANAS E 2 GUILHOTINAS PARA VIDRO), COM BATENTE, ALIZAR E FERRAGENS. EXCLUSIVE VIDROS, ACABAMENTO E CONTRAMARCO. FORNECIMENTO E INSTALAÇÃO. AF_12/2019</t>
  </si>
  <si>
    <t>552,81</t>
  </si>
  <si>
    <t>100667</t>
  </si>
  <si>
    <t>JANELA DE MADEIRA (IMBUIA/CEDRO OU EQUIV.) DE ABRIR COM 4 FOLHAS (2 VENEZIANAS E 2 GUILHOTINAS PARA VIDRO), COM BATENTE, ALIZAR E FERRAGENS. EXCLUSIVE VIDROS, ACABAMENTO E CONTRAMARCO. FORNECIMENTO E INSTALAÇÃO. AF_12/2019</t>
  </si>
  <si>
    <t>908,17</t>
  </si>
  <si>
    <t>100668</t>
  </si>
  <si>
    <t>JANELA DE MADEIRA (CEDRINHO/ANGELIM OU EQUIV.) TIPO MAXIM-AR, PARA VIDRO, COM BATENTE, ALIZAR E FERRAGENS. EXCLUSIVE VIDRO, ACABAMENTO E CONTRAMARCO. FORNECIMENTO E INSTALAÇÃO. AF_12/2019</t>
  </si>
  <si>
    <t>1.087,51</t>
  </si>
  <si>
    <t>100669</t>
  </si>
  <si>
    <t>JANELA DE MADEIRA (PINUS/EUCALIPTO OU EQUIV.) TIPO BASCULANTE COM 2 FOLHAS PARA VIDRO, COM BATENTE, ALIZAR E FERRAGENS. EXCLUSIVE VIDROS, ACABAMENTO E CONTRAMARCO. FORNECIMENTO E INSTALAÇÃO. AF_12/2019</t>
  </si>
  <si>
    <t>653,61</t>
  </si>
  <si>
    <t>100670</t>
  </si>
  <si>
    <t>JANELA DE MADEIRA (CEDRINHO/ANGELIM OU EQUIV.) DE CORRER COM 6 FOLHAS (2 VENEZ. FIXAS, 2 VENEZ. DE CORRER E 2 DE CORRER PARA VIDRO), COM BATENTE, ALIZAR E FERRAGENS. EXCLUSIVE VIDROS, ACABAMENTO E CONTRAMARCO. FORNECIMENTO E INSTALAÇÃO. AF_12/2019</t>
  </si>
  <si>
    <t>873,37</t>
  </si>
  <si>
    <t>100671</t>
  </si>
  <si>
    <t>JANELA DE MADEIRA (IMBUIA/CEDRO OU EQUIV) DE CORRER COM 6 FOLHAS (2 VENEZIANAS FIXAS, 2 VENEZIANAS DE CORRER E 2 DE CORRER PARA VIDRO), COM BATENTE, ALIZAR E FERRAGENS. EXCLUSIVE VIDROS, ACABAMENTO E CONTRAMARCO. FORNECIMENTO E INSTALAÇÃO. AF_12/2019</t>
  </si>
  <si>
    <t>1.084,90</t>
  </si>
  <si>
    <t>100672</t>
  </si>
  <si>
    <t>JANELA DE MADEIRA (PINUS/EUCALIPTO OU EQUIV.) DE CORRER COM 6 FOLHAS (2 VENEZ. FIXAS, 2 VENEZ. DE CORRER E 2 DE CORRER PARA VIDRO), COM BATENTE, ALIZAR E FERRAGENS. EXCLUSIVE VIDROS, ACABAMENTO E CONTRAMARCO. FORNECIMENTO EINSTALAÇÃO. AF_12/2019</t>
  </si>
  <si>
    <t>698,89</t>
  </si>
  <si>
    <t>100673</t>
  </si>
  <si>
    <t>JANELA DE MADEIRA (CEDRINHO/ANGELIM OU EQUIV.) DE CORRER COM 4 FOLHAS (2 VENEZIANAS PANTOGRÁFICAS DE CORRER E 2 DE CORRER PARA VIDROS), COM BATENTE, ALIZAR E FERRAGENS. EXCLUSIVE VIDROS, ACABAMENTO E CONTRAMARCO. FORNECIMENTO E INSTALAÇÃO. AF_12/2019</t>
  </si>
  <si>
    <t>84,52</t>
  </si>
  <si>
    <t>100701</t>
  </si>
  <si>
    <t>PORTA DE FERRO, DE ABRIR, TIPO GRADE COM CHAPA, COM GUARNIÇÕES. AF_12/2019</t>
  </si>
  <si>
    <t>418,54</t>
  </si>
  <si>
    <t>94559</t>
  </si>
  <si>
    <t>JANELA DE AÇO TIPO BASCULANTE PARA VIDROS, COM BATENTE, FERRAGENS E PINTURA ANTICORROSIVA. EXCLUSIVE VIDROS, ACABAMENTO, ALIZAR E CONTRAMARCO. FORNECIMENTO E INSTALAÇÃO. AF_12/2019</t>
  </si>
  <si>
    <t>572,99</t>
  </si>
  <si>
    <t>94560</t>
  </si>
  <si>
    <t>JANELA DE AÇO DE CORRER COM 2 FOLHAS PARA VIDRO, COM VIDROS, BATENTE, FERRAGENS E PINTURAS ANTICORROSIVA E DE ACABAMENTO. EXCLUSIVE ALIZAR E CONTRAMARCO. FORNECIMENTO E INSTALAÇÃO. AF_12/2019</t>
  </si>
  <si>
    <t>517,58</t>
  </si>
  <si>
    <t>94562</t>
  </si>
  <si>
    <t>JANELA DE AÇO DE CORRER COM 4 FOLHAS PARA VIDRO, COM BATENTE, FERRAGENS E PINTURA ANTICORROSIVA. EXCLUSIVE VIDROS, ALIZAR E CONTRAMARCO. FORNECIMENTO E INSTALAÇÃO. AF_12/2019</t>
  </si>
  <si>
    <t>94563</t>
  </si>
  <si>
    <t>JANELA DE AÇO DE CORRER COM 6 FOLHAS (4 VENEZIANAS E 2 PARA VIDRO), COM VIDROS, BATENTE, FERRAGENS E PINTURAS ANTICORROSIVA E DE ACABAMENTO. EXCLUSIVE ALIZAR E CONTRAMARCO. FORNECIMENTO E INSTALAÇÃO. AF_12/2019</t>
  </si>
  <si>
    <t>683,30</t>
  </si>
  <si>
    <t>94587</t>
  </si>
  <si>
    <t>CONTRAMARCO DE AÇO, FIXAÇÃO COM ARGAMASSA - FORNECIMENTO E INSTALAÇÃO. AF_12/2019</t>
  </si>
  <si>
    <t>42,22</t>
  </si>
  <si>
    <t>94588</t>
  </si>
  <si>
    <t>CONTRAMARCO DE AÇO, FIXAÇÃO COM PARAFUSO - FORNECIMENTO E INSTALAÇÃO. AF_12/2019</t>
  </si>
  <si>
    <t>35,87</t>
  </si>
  <si>
    <t>99837</t>
  </si>
  <si>
    <t>GUARDA-CORPO DE AÇO GALVANIZADO DE 1,10M, MONTANTES TUBULARES DE 1.1/4" ESPAÇADOS DE 1,20M, TRAVESSA SUPERIOR DE 1.1/2", GRADIL FORMADO POR TUBOS HORIZONTAIS DE 1" E VERTICAIS DE 3/4", FIXADO COM CHUMBADOR MECÂNICO. AF_04/2019_P</t>
  </si>
  <si>
    <t>381,00</t>
  </si>
  <si>
    <t>99839</t>
  </si>
  <si>
    <t>GUARDA-CORPO DE AÇO GALVANIZADO DE 1,10M DE ALTURA, MONTANTES TUBULARES DE 1.1/2 ESPAÇADOS DE 1,20M, TRAVESSA SUPERIOR DE 2, GRADIL FORMADO POR BARRAS CHATAS EM FERRO DE 32X4,8MM, FIXADO COM CHUMBADOR MECÂNICO. AF_04/2019_P</t>
  </si>
  <si>
    <t>324,41</t>
  </si>
  <si>
    <t>99841</t>
  </si>
  <si>
    <t>GUARDA-CORPO PANORÂMICO COM PERFIS DE ALUMÍNIO E VIDRO LAMINADO 8 MM, FIXADO COM CHUMBADOR MECÂNICO. AF_04/2019_P</t>
  </si>
  <si>
    <t>757,35</t>
  </si>
  <si>
    <t>99855</t>
  </si>
  <si>
    <t>CORRIMÃO SIMPLES, DIÂMETRO EXTERNO = 1 1/2", EM AÇO GALVANIZADO. AF_04/2019_P</t>
  </si>
  <si>
    <t>69,03</t>
  </si>
  <si>
    <t>99857</t>
  </si>
  <si>
    <t>CORRIMÃO SIMPLES, DIÂMETRO EXTERNO = 1 1/2", EM ALUMÍNIO. AF_04/2019_P</t>
  </si>
  <si>
    <t>62,34</t>
  </si>
  <si>
    <t>99861</t>
  </si>
  <si>
    <t>GRADIL EM FERRO FIXADO EM VÃOS DE JANELAS, FORMADO POR BARRAS CHATAS DE 25X4,8 MM. AF_04/2019</t>
  </si>
  <si>
    <t>413,53</t>
  </si>
  <si>
    <t>99862</t>
  </si>
  <si>
    <t>GRADIL EM ALUMÍNIO FIXADO EM VÃOS DE JANELAS, FORMADO POR TUBOS DE 3/4". AF_04/2019</t>
  </si>
  <si>
    <t>412,79</t>
  </si>
  <si>
    <t>73665</t>
  </si>
  <si>
    <t>ESCADA TIPO MARINHEIRO EM ACO CA-50 9,52MM INCLUSO PINTURA COM FUNDO ANTICORROSIVO TIPO ZARCAO</t>
  </si>
  <si>
    <t>63,40</t>
  </si>
  <si>
    <t>74194/1</t>
  </si>
  <si>
    <t>ESCADA TIPO MARINHEIRO EM TUBO ACO GALVANIZADO 1 1/2" 5 DEGRAUS</t>
  </si>
  <si>
    <t>249,50</t>
  </si>
  <si>
    <t>90838</t>
  </si>
  <si>
    <t>PORTA CORTA-FOGO 90X210X4CM - FORNECIMENTO E INSTALAÇÃO. AF_12/2019</t>
  </si>
  <si>
    <t>944,15</t>
  </si>
  <si>
    <t>91338</t>
  </si>
  <si>
    <t>PORTA DE ALUMÍNIO DE ABRIR COM LAMBRI, COM GUARNIÇÃO, FIXAÇÃO COM PARAFUSOS - FORNECIMENTO E INSTALAÇÃO. AF_12/2019</t>
  </si>
  <si>
    <t>657,19</t>
  </si>
  <si>
    <t>91341</t>
  </si>
  <si>
    <t>PORTA EM ALUMÍNIO DE ABRIR TIPO VENEZIANA COM GUARNIÇÃO, FIXAÇÃO COM PARAFUSOS - FORNECIMENTO E INSTALAÇÃO. AF_12/2019</t>
  </si>
  <si>
    <t>480,69</t>
  </si>
  <si>
    <t>94805</t>
  </si>
  <si>
    <t>PORTA DE ALUMÍNIO DE ABRIR PARA VIDRO SEM GUARNIÇÃO, 87X210CM, FIXAÇÃO COM PARAFUSOS, INCLUSIVE VIDROS - FORNECIMENTO E INSTALAÇÃO. AF_12/2019</t>
  </si>
  <si>
    <t>766,97</t>
  </si>
  <si>
    <t>94806</t>
  </si>
  <si>
    <t>PORTA EM AÇO DE ABRIR PARA VIDRO SEM GUARNIÇÃO, 87X210CM, FIXAÇÃO COM PARAFUSOS, EXCLUSIVE VIDROS - FORNECIMENTO E INSTALAÇÃO. AF_12/2019</t>
  </si>
  <si>
    <t>437,42</t>
  </si>
  <si>
    <t>94807</t>
  </si>
  <si>
    <t>PORTA EM AÇO DE ABRIR TIPO VENEZIANA SEM GUARNIÇÃO, 87X210CM, FIXAÇÃO COM PARAFUSOS - FORNECIMENTO E INSTALAÇÃO. AF_12/2019</t>
  </si>
  <si>
    <t>527,06</t>
  </si>
  <si>
    <t>100702</t>
  </si>
  <si>
    <t>PORTA DE CORRER DE ALUMÍNIO, COM DUAS FOLHAS PARA VIDRO, INCLUSO VIDRO LISO INCOLOR, FECHADURA E PUXADOR, SEM ALIZAR. AF_12/2019</t>
  </si>
  <si>
    <t>395,61</t>
  </si>
  <si>
    <t>84885</t>
  </si>
  <si>
    <t>JOGO DE FERRAGENS CROMADAS PARA PORTA DE VIDRO TEMPERADO, UMA FOLHA COMPOSTO DE DOBRADICAS SUPERIOR E INFERIOR, TRINCO, FECHADURA, CONTRA FECHADURA COM CAPUCHINHO SEM MOLA E PUXADOR</t>
  </si>
  <si>
    <t>84886</t>
  </si>
  <si>
    <t>MOLA HIDRAULICA DE PISO PARA PORTA DE VIDRO TEMPERADO</t>
  </si>
  <si>
    <t>1.116,39</t>
  </si>
  <si>
    <t>74046/2</t>
  </si>
  <si>
    <t>TARJETA TIPO LIVRE/OCUPADO PARA PORTA DE BANHEIRO</t>
  </si>
  <si>
    <t>36,09</t>
  </si>
  <si>
    <t>100703</t>
  </si>
  <si>
    <t>PUXADOR CENTRAL PARA ESQUADRIA DE MADEIRA. AF_12/2019</t>
  </si>
  <si>
    <t>100704</t>
  </si>
  <si>
    <t>PORTA CADEADO ZINCADO OXIDADO PRETO COM CADEADO DE AÇO INOX, LARGURA DE *50* MM. AF_12/2019</t>
  </si>
  <si>
    <t>100705</t>
  </si>
  <si>
    <t>TARJETA TIPO LIVRE/OCUPADO PARA PORTA DE BANHEIRO. AF_12/2019</t>
  </si>
  <si>
    <t>53,26</t>
  </si>
  <si>
    <t>100706</t>
  </si>
  <si>
    <t>CREMONA EM LATÃO CROMADO OU POLIDO, COMPLETA. AF_12/2019</t>
  </si>
  <si>
    <t>100707</t>
  </si>
  <si>
    <t>FECHO DE EMBUTIR TIPO UNHA 22CM. AF_12/2019</t>
  </si>
  <si>
    <t>55,56</t>
  </si>
  <si>
    <t>100708</t>
  </si>
  <si>
    <t>FECHO DE EMBUTIR TIPO UNHA 40CM. AF_12/2019</t>
  </si>
  <si>
    <t>71,76</t>
  </si>
  <si>
    <t>100709</t>
  </si>
  <si>
    <t>DOBRADIÇA EM AÇO/FERRO, 3" X 21/2", E=1,9 A 2MM, SEN ANEL, CROMADO OU ZINCADO, TAMPA BOLA, COM PARAFUSOS. AF_12/2019</t>
  </si>
  <si>
    <t>100710</t>
  </si>
  <si>
    <t>DOBRADIÇA TIPO VAI E VEM EM LATÃO POLIDO 3". AF_12/2019</t>
  </si>
  <si>
    <t>106,39</t>
  </si>
  <si>
    <t>72116</t>
  </si>
  <si>
    <t>VIDRO LISO COMUM TRANSPARENTE, ESPESSURA 3MM</t>
  </si>
  <si>
    <t>101,95</t>
  </si>
  <si>
    <t>72117</t>
  </si>
  <si>
    <t>VIDRO LISO COMUM TRANSPARENTE, ESPESSURA 4MM</t>
  </si>
  <si>
    <t>130,35</t>
  </si>
  <si>
    <t>72118</t>
  </si>
  <si>
    <t>VIDRO TEMPERADO INCOLOR, ESPESSURA 6MM, FORNECIMENTO E INSTALACAO, INCLUSIVE MASSA PARA VEDACAO</t>
  </si>
  <si>
    <t>189,16</t>
  </si>
  <si>
    <t>72119</t>
  </si>
  <si>
    <t>VIDRO TEMPERADO INCOLOR, ESPESSURA 8MM, FORNECIMENTO E INSTALACAO, INCLUSIVE MASSA PARA VEDACAO</t>
  </si>
  <si>
    <t>238,54</t>
  </si>
  <si>
    <t>72120</t>
  </si>
  <si>
    <t>VIDRO TEMPERADO INCOLOR, ESPESSURA 10MM, FORNECIMENTO E INSTALACAO, INCLUSIVE MASSA PARA VEDACAO</t>
  </si>
  <si>
    <t>301,49</t>
  </si>
  <si>
    <t>72122</t>
  </si>
  <si>
    <t>VIDRO FANTASIA TIPO CANELADO, ESPESSURA 4MM</t>
  </si>
  <si>
    <t>112,36</t>
  </si>
  <si>
    <t>72123</t>
  </si>
  <si>
    <t>VIDRO ARAMADO, ESPESSURA 7MM</t>
  </si>
  <si>
    <t>294,36</t>
  </si>
  <si>
    <t>73838/1</t>
  </si>
  <si>
    <t>PORTA DE VIDRO TEMPERADO, 0,9X2,10M, ESPESSURA 10MM, INCLUSIVE ACESSORIOS</t>
  </si>
  <si>
    <t>2.002,23</t>
  </si>
  <si>
    <t>74125/1</t>
  </si>
  <si>
    <t>ESPELHO CRISTAL ESPESSURA 4MM, COM MOLDURA DE MADEIRA</t>
  </si>
  <si>
    <t>388,17</t>
  </si>
  <si>
    <t>74125/2</t>
  </si>
  <si>
    <t>ESPELHO CRISTAL ESPESSURA 4MM, COM MOLDURA EM ALUMINIO E COMPENSADO 6MM PLASTIFICADO COLADO</t>
  </si>
  <si>
    <t>422,77</t>
  </si>
  <si>
    <t>84957</t>
  </si>
  <si>
    <t>VIDRO LISO COMUM TRANSPARENTE, ESPESSURA 5MM</t>
  </si>
  <si>
    <t>156,90</t>
  </si>
  <si>
    <t>84959</t>
  </si>
  <si>
    <t>VIDRO LISO COMUM TRANSPARENTE, ESPESSURA 6MM</t>
  </si>
  <si>
    <t>182,90</t>
  </si>
  <si>
    <t>85001</t>
  </si>
  <si>
    <t>VIDRO LISO FUME, ESPESSURA 4MM</t>
  </si>
  <si>
    <t>174,23</t>
  </si>
  <si>
    <t>85002</t>
  </si>
  <si>
    <t>VIDRO LISO FUME, ESPESSURA 6MM</t>
  </si>
  <si>
    <t>243,57</t>
  </si>
  <si>
    <t>85004</t>
  </si>
  <si>
    <t>VIDRO FANTASIA MARTELADO 4MM</t>
  </si>
  <si>
    <t>122,23</t>
  </si>
  <si>
    <t>85005</t>
  </si>
  <si>
    <t>ESPELHO CRISTAL, ESPESSURA 4MM, COM PARAFUSOS DE FIXACAO, SEM MOLDURA</t>
  </si>
  <si>
    <t>351,51</t>
  </si>
  <si>
    <t>94569</t>
  </si>
  <si>
    <t>JANELA DE ALUMÍNIO TIPO MAXIM-AR, COM VIDROS, BATENTE E FERRAGENS. EXCLUSIVE ALIZAR, ACABAMENTO E CONTRAMARCO. FORNECIMENTO E INSTALAÇÃO. AF_12/2019</t>
  </si>
  <si>
    <t>408,36</t>
  </si>
  <si>
    <t>94570</t>
  </si>
  <si>
    <t>JANELA DE ALUMÍNIO DE CORRER COM 2 FOLHAS PARA VIDROS, COM VIDROS, BATENTE, ACABAMENTO COM ACETATO OU BRILHANTE E FERRAGENS. EXCLUSIVE ALIZAR E CONTRAMARCO. FORNECIMENTO E INSTALAÇÃO. AF_12/2019</t>
  </si>
  <si>
    <t>253,99</t>
  </si>
  <si>
    <t>94572</t>
  </si>
  <si>
    <t>JANELA DE ALUMÍNIO DE CORRER COM 3 FOLHAS (2 VENEZIANAS E 1 PARA VIDRO), COM VIDROS, BATENTE E FERRAGENS. EXCLUSIVE ACABAMENTO, ALIZAR E CONTRAMARCO. FORNECIMENTO E INSTALAÇÃO. AF_12/2019</t>
  </si>
  <si>
    <t>380,48</t>
  </si>
  <si>
    <t>94573</t>
  </si>
  <si>
    <t>JANELA DE ALUMÍNIO DE CORRER COM 4 FOLHAS PARA VIDROS, COM VIDROS, BATENTE, ACABAMENTO COM ACETATO OU BRILHANTE E FERRAGENS. EXCLUSIVE ALIZAR E CONTRAMARCO. FORNECIMENTO E INSTALAÇÃO. AF_12/2019</t>
  </si>
  <si>
    <t>294,73</t>
  </si>
  <si>
    <t>94580</t>
  </si>
  <si>
    <t>JANELA DE ALUMÍNIO DE CORRER COM 6 FOLHAS (2 VENEZIANAS FIXAS, 2 VENEZIANAS DE CORRER E 2 PARA VIDRO), COM VIDROS, BATENTE, ACABAMENTO COM ACETATO OU BRILHANTE E FERRAGENS. EXCLUSIVE ALIZAR E CONTRAMARCO. FORNECIMENTO E INSTALAÇÃO. AF_12/2019</t>
  </si>
  <si>
    <t>431,03</t>
  </si>
  <si>
    <t>100674</t>
  </si>
  <si>
    <t>JANELA FIXA DE ALUMÍNIO PARA VIDRO, COM VIDRO, BATENTE E FERRAGENS. EXCLUSIVE ACABAMENTO, ALIZAR E CONTRAMARCO. FORNECIMENTO E INSTALAÇÃO. AF_12/2019</t>
  </si>
  <si>
    <t>280,01</t>
  </si>
  <si>
    <t>73908/1</t>
  </si>
  <si>
    <t>CANTONEIRA DE ALUMINIO 2"X2", PARA PROTECAO DE QUINA DE PAREDE</t>
  </si>
  <si>
    <t>41,66</t>
  </si>
  <si>
    <t>73908/2</t>
  </si>
  <si>
    <t>CANTONEIRA DE ALUMINIO 1"X1, PARA PROTECAO DE QUINA DE PAREDE</t>
  </si>
  <si>
    <t>85015</t>
  </si>
  <si>
    <t>CANTONEIRA DE MADEIRA 3,0X3,0X1,0CM</t>
  </si>
  <si>
    <t>21,45</t>
  </si>
  <si>
    <t>85016</t>
  </si>
  <si>
    <t>CANTONEIRA DE MADEIRA COM LAMINADO MELAMINICO FOSCO 3,0X3,0X1,0CM</t>
  </si>
  <si>
    <t>97751</t>
  </si>
  <si>
    <t>TUBULÃO A CÉU ABERTO, DIÂMETRO DO FUSTE DE 70 CM, PROFUNDIDADE MENOR OU IGUAL A 5 M, ESCAVAÇÃO MANUAL, SEM ALARGAMENTO DE BASE, CONCRETO FEITO EM OBRA E LANÇADO COM JERICA. AF_01/2018</t>
  </si>
  <si>
    <t>607,81</t>
  </si>
  <si>
    <t>97752</t>
  </si>
  <si>
    <t>TUBULÃO A CÉU ABERTO, DIÂMETRO DO FUSTE DE 80 CM, PROFUNDIDADE MENOR OU IGUAL A 5 M, ESCAVAÇÃO MANUAL, SEM ALARGAMENTO DE BASE, CONCRETO FEITO EM OBRA E LANÇADO COM JERICA. AF_01/2018</t>
  </si>
  <si>
    <t>578,75</t>
  </si>
  <si>
    <t>97753</t>
  </si>
  <si>
    <t>TUBULÃO A CÉU ABERTO, DIÂMETRO DO FUSTE DE 100 CM, PROFUNDIDADE MENOR OU IGUAL A 5 M, ESCAVAÇÃO MANUAL, SEM ALARGAMENTO DE BASE, CONCRETO FEITO EM OBRA E LANÇADO COM JERICA. AF_01/2018</t>
  </si>
  <si>
    <t>97754</t>
  </si>
  <si>
    <t>TUBULÃO A CÉU ABERTO, DIÂMETRO DO FUSTE DE 120 CM, PROFUNDIDADE MENOR OU IGUAL A 5 M, ESCAVAÇÃO MANUAL, SEM ALARGAMENTO DE BASE, CONCRETO FEITO EM OBRA E LANÇADO COM JERICA. AF_01/2018</t>
  </si>
  <si>
    <t>511,55</t>
  </si>
  <si>
    <t>97755</t>
  </si>
  <si>
    <t>TUBULÃO A CÉU ABERTO, DIÂMETRO DO FUSTE DE 70 CM, PROFUNDIDADE MAIOR QUE 5 M E MENOR OU IGUAL A 10 M, ESCAVAÇÃO MANUAL, SEM ALARGAMENTO DE BASE, CONCRETO FEITO EM OBRA E LANÇADO COM JERICA. AF_01/2018</t>
  </si>
  <si>
    <t>588,33</t>
  </si>
  <si>
    <t>97756</t>
  </si>
  <si>
    <t>TUBULÃO A CÉU ABERTO, DIÂMETRO DO FUSTE DE 80 CM, PROFUNDIDADE MAIOR QUE 5 M E MENOR OU IGUAL A 10 M, ESCAVAÇÃO MANUAL, SEM ALARGAMENTO DE BASE, CONCRETO FEITO EM OBRA E LANÇADO COM JERICA. AF_01/2018</t>
  </si>
  <si>
    <t>562,46</t>
  </si>
  <si>
    <t>97757</t>
  </si>
  <si>
    <t>TUBULÃO A CÉU ABERTO, DIÂMETRO DO FUSTE DE 100 CM, PROFUNDIDADE MAIOR QUE 5 M E MENOR OU IGUAL A 10 M, ESCAVAÇÃO MANUAL, SEM ALARGAMENTO DE BASE, CONCRETO FEITO EM OBRA E LANÇADO COM JERICA. AF_01/2018</t>
  </si>
  <si>
    <t>519,08</t>
  </si>
  <si>
    <t>97758</t>
  </si>
  <si>
    <t>TUBULÃO A CÉU ABERTO, DIÂMETRO DO FUSTE DE 120 CM, PROFUNDIDADE MAIOR QUE 5 M E MENOR OU IGUAL A 10 M, ESCAVAÇÃO MANUAL, SEM ALARGAMENTO DE BASE, CONCRETO FEITO EM OBRA E LANÇADO COM JERICA. AF_01/2018</t>
  </si>
  <si>
    <t>486,57</t>
  </si>
  <si>
    <t>97759</t>
  </si>
  <si>
    <t>TUBULÃO A CÉU ABERTO, DIÂMETRO DO FUSTE DE 70 CM, PROFUNDIDADE MAIOR QUE 10 M, ESCAVAÇÃO MANUAL, SEM ALARGAMENTO DE BASE, CONCRETO FEITO EM OBRA E LANÇADO COM JERICA. AF_01/2018</t>
  </si>
  <si>
    <t>585,89</t>
  </si>
  <si>
    <t>97760</t>
  </si>
  <si>
    <t>TUBULÃO A CÉU ABERTO, DIÂMETRO DO FUSTE DE 80 CM, PROFUNDIDADE MAIOR QUE 10 M, ESCAVAÇÃO MANUAL, SEM ALARGAMENTO DE BASE, CONCRETO FEITO EM OBRA E LANÇADO COM JERICA. AF_01/2018</t>
  </si>
  <si>
    <t>552,39</t>
  </si>
  <si>
    <t>97761</t>
  </si>
  <si>
    <t>TUBULÃO A CÉU ABERTO, DIÂMETRO DO FUSTE DE 100 CM, PROFUNDIDADE MAIOR QUE 10 M, ESCAVAÇÃO MANUAL, SEM ALARGAMENTO DE BASE, CONCRETO FEITO EM OBRA E LANÇADO COM JERICA. AF_01/2018</t>
  </si>
  <si>
    <t>504,45</t>
  </si>
  <si>
    <t>97762</t>
  </si>
  <si>
    <t>TUBULÃO A CÉU ABERTO, DIÂMETRO DO FUSTE DE 120 CM, PROFUNDIDADE MAIOR QUE 10 M, ESCAVAÇÃO MANUAL, SEM ALARGAMENTO DE BASE, CONCRETO FEITO EM OBRA E LANÇADO COM JERICA. AF_01/2018</t>
  </si>
  <si>
    <t>468,14</t>
  </si>
  <si>
    <t>97763</t>
  </si>
  <si>
    <t>TUBULÃO A CÉU ABERTO, DIÂMETRO DO FUSTE DE 70 CM, PROFUNDIDADE MENOR OU IGUAL A 5 M, ESCAVAÇÃO MECÂNICA, SEM ALARGAMENTO DE BASE, CONCRETO FEITO EM OBRA E LANÇADO COM JERICA. AF_01/2018</t>
  </si>
  <si>
    <t>535,77</t>
  </si>
  <si>
    <t>97764</t>
  </si>
  <si>
    <t>TUBULÃO A CÉU ABERTO, DIÂMETRO DO FUSTE DE 80 CM, PROFUNDIDADE MENOR OU IGUAL A 5 M, ESCAVAÇÃO MECÂNICA, SEM ALARGAMENTO DE BASE, CONCRETO FEITO EM OBRA E LANÇADO COM JERICA. AF_01/2018</t>
  </si>
  <si>
    <t>515,17</t>
  </si>
  <si>
    <t>97765</t>
  </si>
  <si>
    <t>TUBULÃO A CÉU ABERTO, DIÂMETRO DO FUSTE DE 100 CM, PROFUNDIDADE MENOR OU IGUAL A 5 M, ESCAVAÇÃO MECÂNICA, SEM ALARGAMENTO DE BASE, CONCRETO FEITO EM OBRA E LANÇADO COM JERICA. AF_01/2018</t>
  </si>
  <si>
    <t>487,36</t>
  </si>
  <si>
    <t>97766</t>
  </si>
  <si>
    <t>TUBULÃO A CÉU ABERTO, DIÂMETRO DO FUSTE DE 120 CM, PROFUNDIDADE MENOR OU IGUAL A 5 M, ESCAVAÇÃO MECÂNICA, SEM ALARGAMENTO DE BASE, CONCRETO FEITO EM OBRA E LANÇADO COM JERICA. AF_01/2018</t>
  </si>
  <si>
    <t>469,90</t>
  </si>
  <si>
    <t>97767</t>
  </si>
  <si>
    <t>TUBULÃO A CÉU ABERTO, DIÂMETRO DO FUSTE DE 70 CM, PROFUNDIDADE MAIOR QUE 5 M E MENOR OU IGUAL A 10 M, ESCAVAÇÃO MECÂNICA, SEM ALARGAMENTO DE BASE, CONCRETO FEITO EM OBRA E LANÇADO COM JERICA. AF_01/2018</t>
  </si>
  <si>
    <t>488,06</t>
  </si>
  <si>
    <t>97768</t>
  </si>
  <si>
    <t>TUBULÃO A CÉU ABERTO, DIÂMETRO DO FUSTE DE 80 CM, PROFUNDIDADE MAIOR QUE 5 M E MENOR OU IGUAL A 10 M, ESCAVAÇÃO MECÂNICA, SEM ALARGAMENTO DE BASE, CONCRETO FEITO EM OBRA E LANÇADO COM JERICA. AF_01/2018</t>
  </si>
  <si>
    <t>476,34</t>
  </si>
  <si>
    <t>97769</t>
  </si>
  <si>
    <t>TUBULÃO A CÉU ABERTO, DIÂMETRO DO FUSTE DE 100 CM, PROFUNDIDADE MAIOR QUE 5 M E MENOR OU IGUAL A 10 M, ESCAVAÇÃO MECÂNICA, SEM ALARGAMENTO DE BASE, CONCRETO FEITO EM OBRA E LANÇADO COM JERICA. AF_01/2018</t>
  </si>
  <si>
    <t>452,29</t>
  </si>
  <si>
    <t>97770</t>
  </si>
  <si>
    <t>TUBULÃO A CÉU ABERTO, DIÂMETRO DO FUSTE DE 120 CM, PROFUNDIDADE MAIOR QUE 5 M E MENOR OU IGUAL A 10 M, ESCAVAÇÃO MECÂNICA, SEM ALARGAMENTO DE BASE, CONCRETO FEITO EM OBRA E LANÇADO COM JERICA. AF_01/2018</t>
  </si>
  <si>
    <t>432,23</t>
  </si>
  <si>
    <t>97771</t>
  </si>
  <si>
    <t>TUBULÃO A CÉU ABERTO, DIÂMETRO DO FUSTE DE 70 CM, PROFUNDIDADE MAIOR QUE 10 M, ESCAVAÇÃO MECÂNICA, SEM ALARGAMENTO DE BASE, CONCRETO FEITO EM OBRA E LANÇADO COM JERICA. AF_01/2018</t>
  </si>
  <si>
    <t>469,04</t>
  </si>
  <si>
    <t>97772</t>
  </si>
  <si>
    <t>TUBULÃO A CÉU ABERTO, DIÂMETRO DO FUSTE DE 80 CM, PROFUNDIDADE MAIOR QUE 10 M, ESCAVAÇÃO MECÂNICA, SEM ALARGAMENTO DE BASE, CONCRETO FEITO EM OBRA E LANÇADO COM JERICA. AF_01/2018</t>
  </si>
  <si>
    <t>453,14</t>
  </si>
  <si>
    <t>97773</t>
  </si>
  <si>
    <t>TUBULÃO A CÉU ABERTO, DIÂMETRO DO FUSTE DE 100 CM, PROFUNDIDADE MAIOR QUE 10 M, ESCAVAÇÃO MECÂNICA, SEM ALARGAMENTO DE BASE, CONCRETO FEITO EM OBRA E LANÇADO COM JERICA. AF_01/2018</t>
  </si>
  <si>
    <t>428,33</t>
  </si>
  <si>
    <t>97774</t>
  </si>
  <si>
    <t>TUBULÃO A CÉU ABERTO, DIÂMETRO DO FUSTE DE 120 CM, PROFUNDIDADE MAIOR QUE 10 M, ESCAVAÇÃO MECÂNICA, SEM ALARGAMENTO DE BASE, CONCRETO FEITO EM OBRA E LANÇADO COM JERICA. AF_01/2018</t>
  </si>
  <si>
    <t>406,82</t>
  </si>
  <si>
    <t>97775</t>
  </si>
  <si>
    <t>TUBULÃO A CÉU ABERTO, DIÂMETRO DO FUSTE DE 70 CM, PROFUNDIDADE MENOR OU IGUAL A 5 M, ESCAVAÇÃO MANUAL, SEM ALARGAMENTO DE BASE, CONCRETO USINADO E LANÇADO COM BOMBA OU DIRETAMENTE DO CAMINHÃO. AF_01/2018</t>
  </si>
  <si>
    <t>692,93</t>
  </si>
  <si>
    <t>97776</t>
  </si>
  <si>
    <t>TUBULÃO A CÉU ABERTO, DIÂMETRO DO FUSTE DE 80 CM, PROFUNDIDADE MENOR OU IGUAL A 5 M, ESCAVAÇÃO MANUAL, SEM ALARGAMENTO DE BASE, CONCRETO USINADO E LANÇADO COM BOMBA OU DIRETAMENTE DO CAMINHÃO. AF_01/2018</t>
  </si>
  <si>
    <t>662,02</t>
  </si>
  <si>
    <t>97777</t>
  </si>
  <si>
    <t>TUBULÃO A CÉU ABERTO, DIÂMETRO DO FUSTE DE 100 CM, PROFUNDIDADE MENOR OU IGUAL A 5 M, ESCAVAÇÃO MANUAL, SEM ALARGAMENTO DE BASE, CONCRETO USINADO E LANÇADO COM BOMBA OU DIRETAMENTE DO CAMINHÃO. AF_01/2018</t>
  </si>
  <si>
    <t>619,27</t>
  </si>
  <si>
    <t>97778</t>
  </si>
  <si>
    <t>TUBULÃO A CÉU ABERTO, DIÂMETRO DO FUSTE DE 120 CM, PROFUNDIDADE MENOR OU IGUAL A 5 M, ESCAVAÇÃO MANUAL, SEM ALARGAMENTO DE BASE, CONCRETO USINADO E LANÇADO COM BOMBA OU DIRETAMENTE DO CAMINHÃO. AF_01/2018</t>
  </si>
  <si>
    <t>591,68</t>
  </si>
  <si>
    <t>97779</t>
  </si>
  <si>
    <t>TUBULÃO A CÉU ABERTO, DIÂMETRO DO FUSTE DE 70 CM, PROFUNDIDADE MAIOR QUE 5 M E MENOR OU IGUAL A 10 M, ESCAVAÇÃO MANUAL, SEM ALARGAMENTO DE BASE, CONCRETO USINADO E LANÇADO COM BOMBA OU DIRETAMENTE DO CAMINHÃO. AF_01/2018</t>
  </si>
  <si>
    <t>660,98</t>
  </si>
  <si>
    <t>97780</t>
  </si>
  <si>
    <t>TUBULÃO A CÉU ABERTO, DIÂMETRO DO FUSTE DE 80 CM, PROFUNDIDADE MAIOR QUE 5 M E MENOR OU IGUAL A 10 M, ESCAVAÇÃO MANUAL, SEM ALARGAMENTO DE BASE, CONCRETO USINADO E LANÇADO COM BOMBA OU DIRETAMENTE DO CAMINHÃO. AF_01/2018</t>
  </si>
  <si>
    <t>634,82</t>
  </si>
  <si>
    <t>97781</t>
  </si>
  <si>
    <t>TUBULÃO A CÉU ABERTO, DIÂMETRO DO FUSTE DE 100 CM, PROFUNDIDADE MAIOR QUE 5 M E MENOR OU IGUAL A 10 M, ESCAVAÇÃO MANUAL, SEM ALARGAMENTO DE BASE, CONCRETO USINADO E LANÇADO COM BOMBA OU DIRETAMENTE DO CAMINHÃO. AF_01/2018</t>
  </si>
  <si>
    <t>589,42</t>
  </si>
  <si>
    <t>97782</t>
  </si>
  <si>
    <t>TUBULÃO A CÉU ABERTO, DIÂMETRO DO FUSTE DE 120 CM, PROFUNDIDADE MAIOR QUE 5 M E MENOR OU IGUAL A 10 M, ESCAVAÇÃO MANUAL, SEM ALARGAMENTO DE BASE, CONCRETO USINADO E LANÇADO COM BOMBA OU DIRETAMENTE DO CAMINHÃO. AF_01/2018</t>
  </si>
  <si>
    <t>554,79</t>
  </si>
  <si>
    <t>97783</t>
  </si>
  <si>
    <t>TUBULÃO A CÉU ABERTO, DIÂMETRO DO FUSTE DE 70 CM, PROFUNDIDADE MAIOR QUE 10 M, ESCAVAÇÃO MANUAL, SEM ALARGAMENTO DE BASE, CONCRETO USINADO E LANÇADO COM BOMBA OU DIRETAMENTE DO CAMINHÃO. AF_01/2018</t>
  </si>
  <si>
    <t>657,75</t>
  </si>
  <si>
    <t>97784</t>
  </si>
  <si>
    <t>TUBULÃO A CÉU ABERTO, DIÂMETRO DO FUSTE DE 80 CM, PROFUNDIDADE MAIOR QUE 10 M, ESCAVAÇÃO MANUAL, SEM ALARGAMENTO DE BASE, CONCRETO USINADO E LANÇADO COM BOMBA OU DIRETAMENTE DO CAMINHÃO. AF_01/2018</t>
  </si>
  <si>
    <t>622,61</t>
  </si>
  <si>
    <t>97785</t>
  </si>
  <si>
    <t>TUBULÃO A CÉU ABERTO, DIÂMETRO DO FUSTE DE 100 CM, PROFUNDIDADE MAIOR QUE 10 M, ESCAVAÇÃO MANUAL, SEM ALARGAMENTO DE BASE, CONCRETO USINADO E LANÇADO COM BOMBA OU DIRETAMENTE DO CAMINHÃO. AF_01/2018</t>
  </si>
  <si>
    <t>571,99</t>
  </si>
  <si>
    <t>97786</t>
  </si>
  <si>
    <t>TUBULÃO A CÉU ABERTO, DIÂMETRO DO FUSTE DE 120 CM, PROFUNDIDADE MAIOR QUE 10 M, ESCAVAÇÃO MANUAL, SEM ALARGAMENTO DE BASE, CONCRETO USINADO E LANÇADO COM BOMBA OU DIRETAMENTE DO CAMINHÃO. AF_01/2018</t>
  </si>
  <si>
    <t>532,84</t>
  </si>
  <si>
    <t>97787</t>
  </si>
  <si>
    <t>TUBULÃO A CÉU ABERTO, DIÂMETRO DO FUSTE DE 70 CM, PROFUNDIDADE MENOR OU IGUAL A 5 M, ESCAVAÇÃO MECÂNICA, SEM ALARGAMENTO DE BASE, CONCRETO USINADO E LANÇADO COM BOMBA OU DIRETAMENTE DO CAMINHÃO. AF_01/2018</t>
  </si>
  <si>
    <t>620,89</t>
  </si>
  <si>
    <t>97788</t>
  </si>
  <si>
    <t>TUBULÃO A CÉU ABERTO, DIÂMETRO DO FUSTE DE 80 CM, PROFUNDIDADE MENOR OU IGUAL A 5 M, ESCAVAÇÃO MECÂNICA, SEM ALARGAMENTO DE BASE, CONCRETO USINADO E LANÇADO COM BOMBA OU DIRETAMENTE DO CAMINHÃO. AF_01/2018</t>
  </si>
  <si>
    <t>598,44</t>
  </si>
  <si>
    <t>97789</t>
  </si>
  <si>
    <t>TUBULÃO A CÉU ABERTO, DIÂMETRO DO FUSTE DE 100 CM, PROFUNDIDADE MENOR OU IGUAL A 5 M, ESCAVAÇÃO MECÂNICA, SEM ALARGAMENTO DE BASE, CONCRETO USINADO E LANÇADO COM BOMBA OU DIRETAMENTE DO CAMINHÃO. AF_01/2018</t>
  </si>
  <si>
    <t>568,48</t>
  </si>
  <si>
    <t>97790</t>
  </si>
  <si>
    <t>TUBULÃO A CÉU ABERTO, DIÂMETRO DO FUSTE DE 120 CM, PROFUNDIDADE MENOR OU IGUAL A 5 M, ESCAVAÇÃO MECÂNICA, SEM ALARGAMENTO DE BASE, CONCRETO USINADO E LANÇADO COM BOMBA OU DIRETAMENTE DO CAMINHÃO. AF_01/2018</t>
  </si>
  <si>
    <t>550,03</t>
  </si>
  <si>
    <t>97791</t>
  </si>
  <si>
    <t>TUBULÃO A CÉU ABERTO, DIÂMETRO DO FUSTE DE 70 CM, PROFUNDIDADE MAIOR QUE 5 M E MENOR OU IGUAL A 10M, ESCAVAÇÃO MECÂNICA, SEM ALARGAMENTO DE BASE, CONCRETO USINADO E LANÇADO COM BOMBA OU DIRETAMENTE DO CAMINHÃO. AF_01/2018</t>
  </si>
  <si>
    <t>560,71</t>
  </si>
  <si>
    <t>97792</t>
  </si>
  <si>
    <t>TUBULÃO A CÉU ABERTO, DIÂMETRO DO FUSTE DE 80 CM, PROFUNDIDADE MAIOR QUE 5 M E MENOR OU IGUAL A 10M, ESCAVAÇÃO MECÂNICA, SEM ALARGAMENTO DE BASE, CONCRETO USINADO E LANÇADO COM BOMBA OU DIRETAMENTE DO CAMINHÃO. AF_01/2018</t>
  </si>
  <si>
    <t>548,70</t>
  </si>
  <si>
    <t>97793</t>
  </si>
  <si>
    <t>TUBULÃO A CÉU ABERTO, DIÂMETRO DO FUSTE DE 100 CM, PROFUNDIDADE MAIOR QUE 5 M E MENOR OU IGUAL A 10M, ESCAVAÇÃO MECÂNICA, SEM ALARGAMENTO DE BASE, CONCRETO USINADO E LANÇADO COM BOMBA OU DIRETAMENTE DO CAMINHÃO. AF_01/2018</t>
  </si>
  <si>
    <t>522,63</t>
  </si>
  <si>
    <t>97794</t>
  </si>
  <si>
    <t>TUBULÃO A CÉU ABERTO, DIÂMETRO DO FUSTE DE 120 CM, PROFUNDIDADE MAIOR QUE 5 M E MENOR OU IGUAL A 10M, ESCAVAÇÃO MECÂNICA, SEM ALARGAMENTO DE BASE, CONCRETO USINADO E LANÇADO COM BOMBA OU DIRETAMENTE DO CAMINHÃO. AF_01/2018</t>
  </si>
  <si>
    <t>500,45</t>
  </si>
  <si>
    <t>97795</t>
  </si>
  <si>
    <t>TUBULÃO A CÉU ABERTO, DIÂMETRO DO FUSTE DE 70 CM, PROFUNDIDADE MAIOR QUE 10M, ESCAVAÇÃO MECÂNICA, SEM ALARGAMENTO DE BASE, CONCRETO USINADO E LANÇADO COM BOMBA OU DIRETAMENTE DO CAMINHÃO. AF_01/2018</t>
  </si>
  <si>
    <t>540,90</t>
  </si>
  <si>
    <t>97796</t>
  </si>
  <si>
    <t>TUBULÃO A CÉU ABERTO, DIÂMETRO DO FUSTE DE 80 CM, PROFUNDIDADE MAIOR QUE 10M, ESCAVAÇÃO MECÂNICA, SEM ALARGAMENTO DE BASE, CONCRETO USINADO E LANÇADO COM BOMBA OU DIRETAMENTE DO CAMINHÃO. AF_01/2018</t>
  </si>
  <si>
    <t>523,36</t>
  </si>
  <si>
    <t>97797</t>
  </si>
  <si>
    <t>TUBULÃO A CÉU ABERTO, DIÂMETRO DO FUSTE DE 100 CM, PROFUNDIDADE MAIOR QUE 10M, ESCAVAÇÃO MECÂNICA, SEM ALARGAMENTO DE BASE, CONCRETO USINADO E LANÇADO COM BOMBA OU DIRETAMENTE DO CAMINHÃO. AF_01/2018</t>
  </si>
  <si>
    <t>495,87</t>
  </si>
  <si>
    <t>97798</t>
  </si>
  <si>
    <t>TUBULÃO A CÉU ABERTO, DIÂMETRO DO FUSTE DE 120 CM, PROFUNDIDADE MAIOR QUE 10M, ESCAVAÇÃO MECÂNICA, SEM ALARGAMENTO DE BASE, CONCRETO USINADO E LANÇADO COM BOMBA OU DIRETAMENTE DO CAMINHÃO. AF_01/2018</t>
  </si>
  <si>
    <t>471,52</t>
  </si>
  <si>
    <t>97799</t>
  </si>
  <si>
    <t>ALARGAMENTO DE BASE DE TUBULÃO A CÉU ABERTO, ESCAVAÇÃO MANUAL, CONCRETO FEITO EM OBRA E LANÇADO COM JERICA. AF_01/2018</t>
  </si>
  <si>
    <t>537,72</t>
  </si>
  <si>
    <t>97800</t>
  </si>
  <si>
    <t>ALARGAMENTO DE BASE DE TUBULÃO A CÉU ABERTO, ESCAVAÇÃO MANUAL, CONCRETO USINADO E LANÇADO COM BOMBA OU DIRETAMENTE DO CAMINHÃO. AF_01/2018</t>
  </si>
  <si>
    <t>624,20</t>
  </si>
  <si>
    <t>90877</t>
  </si>
  <si>
    <t>ESTACA ESCAVADA MECANICAMENTE, SEM FLUIDO ESTABILIZANTE, COM 25 CM DE DIÂMETRO, ATÉ 9 M DE COMPRIMENTO, CONCRETO LANÇADO POR CAMINHÃO BETONEIRA (EXCLUSIVE MOBILIZAÇÃO E DESMOBILIZAÇÃO). AF_02/2015</t>
  </si>
  <si>
    <t>44,34</t>
  </si>
  <si>
    <t>90878</t>
  </si>
  <si>
    <t>ESTACA ESCAVADA MECANICAMENTE, SEM FLUIDO ESTABILIZANTE, COM 25 CM DE DIÂMETRO, ACIMA DE 9 M DE COMPRIMENTO, CONCRETO LANÇADO POR CAMINHÃO BETONEIRA (EXCLUSIVE MOBILIZAÇÃO E DESMOBILIZAÇÃO). AF_02/2015</t>
  </si>
  <si>
    <t>42,70</t>
  </si>
  <si>
    <t>90880</t>
  </si>
  <si>
    <t>ESTACA ESCAVADA MECANICAMENTE, SEM FLUIDO ESTABILIZANTE, COM 25 CM DE DIÂMETRO, ATÉ 9 M DE COMPRIMENTO, CONCRETO LANÇADO MANUALMENTE (EXCLUSIVE MOBILIZAÇÃO E DESMOBILIZAÇÃO). AF_02/2015</t>
  </si>
  <si>
    <t>90881</t>
  </si>
  <si>
    <t>ESTACA ESCAVADA MECANICAMENTE, SEM FLUIDO ESTABILIZANTE, COM 25 CM DE DIÂMETRO, ACIMA DE 9 M DE COMPRIMENTO, CONCRETO LANÇADO MANUALMENTE (EXCLUSIVE MOBILIZAÇÃO E DESMOBILIZAÇÃO). AF_02/2015</t>
  </si>
  <si>
    <t>90883</t>
  </si>
  <si>
    <t>ESTACA ESCAVADA MECANICAMENTE, SEM FLUIDO ESTABILIZANTE, COM 40 CM DE DIÂMETRO, ATÉ 9 M DE COMPRIMENTO, CONCRETO LANÇADO POR CAMINHÃO BETONEIRA (EXCLUSIVE MOBILIZAÇÃO E DESMOBILIZAÇÃO). AF_02/2015</t>
  </si>
  <si>
    <t>79,73</t>
  </si>
  <si>
    <t>90884</t>
  </si>
  <si>
    <t>ESTACA ESCAVADA MECANICAMENTE, SEM FLUIDO ESTABILIZANTE, COM 40 CM DE DIÂMETRO, ACIMA DE 9 M ATÉ 15 M DE COMPRIMENTO, CONCRETO LANÇADO POR CAMINHÃO BETONEIRA (EXCLUSIVE MOBILIZAÇÃO E DESMOBILIZAÇÃO). AF_02/2015</t>
  </si>
  <si>
    <t>77,82</t>
  </si>
  <si>
    <t>90885</t>
  </si>
  <si>
    <t>ESTACA ESCAVADA MECANICAMENTE, SEM FLUIDO ESTABILIZANTE, COM 40 CM DE DIÂMETRO, ACIMA DE 15 M DE COMPRIMENTO, CONCRETO LANÇADO POR CAMINHÃO BETONEIRA (EXCLUSIVE MOBILIZAÇÃO E DESMOBILIZAÇÃO). AF_02/2015</t>
  </si>
  <si>
    <t>76,95</t>
  </si>
  <si>
    <t>90886</t>
  </si>
  <si>
    <t>ESTACA ESCAVADA MECANICAMENTE, SEM FLUIDO ESTABILIZANTE, COM 60 CM DE DIÂMETRO, ATÉ 9 M DE COMPRIMENTO, CONCRETO LANÇADO POR CAMINHÃO BETONEIRA (EXCLUSIVE MOBILIZAÇÃO E DESMOBILIZAÇÃO). AF_02/2015</t>
  </si>
  <si>
    <t>90887</t>
  </si>
  <si>
    <t>ESTACA ESCAVADA MECANICAMENTE, SEM FLUIDO ESTABILIZANTE, COM 60 CM DE DIÂMETRO, ACIMA DE 9 M ATÉ 15 M DE COMPRIMENTO, CONCRETO LANÇADO POR CAMINHÃO BETONEIRA (EXCLUSIVE MOBILIZAÇÃO E DESMOBILIZAÇÃO). AF_02/2015</t>
  </si>
  <si>
    <t>156,40</t>
  </si>
  <si>
    <t>90888</t>
  </si>
  <si>
    <t>ESTACA ESCAVADA MECANICAMENTE, SEM FLUIDO ESTABILIZANTE, COM 60 CM DE DIÂMETRO, ACIMA DE 15 M DE COMPRIMENTO, CONCRETO LANÇADO POR CAMINHÃO BETONEIRA (EXCLUSIVE MOBILIZAÇÃO E DESMOBILIZAÇÃO). AF_02/2015</t>
  </si>
  <si>
    <t>155,49</t>
  </si>
  <si>
    <t>90889</t>
  </si>
  <si>
    <t>ESTACA ESCAVADA MECANICAMENTE, SEM FLUIDO ESTABILIZANTE, COM 60 CM DE DIÂMETRO, ATÉ 9 M DE COMPRIMENTO, CONCRETO LANÇADO POR BOMBA LANÇA (EXCLUSIVE MOBILIZAÇÃO E DESMOBILIZAÇÃO). AF_02/2015</t>
  </si>
  <si>
    <t>187,37</t>
  </si>
  <si>
    <t>90890</t>
  </si>
  <si>
    <t>ESTACA ESCAVADA MECANICAMENTE, SEM FLUIDO ESTABILIZANTE, COM 60 CM DE DIÂMETRO, ACIMA DE 9 M ATÉ 15 M DE COMPRIMENTO, CONCRETO LANÇADO POR BOMBA LANÇA (EXCLUSIVE MOBILIZAÇÃO E DESMOBILIZAÇÃO). AF_02/2015</t>
  </si>
  <si>
    <t>184,10</t>
  </si>
  <si>
    <t>90891</t>
  </si>
  <si>
    <t>ESTACA ESCAVADA MECANICAMENTE, SEM FLUIDO ESTABILIZANTE, COM 60 CM DE DIÂMETRO, ACIMA DE 15 M DE COMPRIMENTO, CONCRETO LANÇADO POR BOMBA LANÇA (EXCLUSIVE MOBILIZAÇÃO E DESMOBILIZAÇÃO). AF_02/2015</t>
  </si>
  <si>
    <t>182,66</t>
  </si>
  <si>
    <t>95601</t>
  </si>
  <si>
    <t>ARRASAMENTO MECANICO DE ESTACA DE CONCRETO ARMADO, DIAMETROS DE ATÉ 40 CM. AF_11/2016</t>
  </si>
  <si>
    <t>95602</t>
  </si>
  <si>
    <t>ARRASAMENTO MECANICO DE ESTACA DE CONCRETO ARMADO, DIAMETROS DE 41 CM A 60 CM. AF_11/2016</t>
  </si>
  <si>
    <t>95603</t>
  </si>
  <si>
    <t>ARRASAMENTO MECANICO DE ESTACA DE CONCRETO ARMADO, DIAMETROS DE 61 CM A 80 CM. AF_11/2016</t>
  </si>
  <si>
    <t>23,34</t>
  </si>
  <si>
    <t>95604</t>
  </si>
  <si>
    <t>ARRASAMENTO MECANICO DE ESTACA DE CONCRETO ARMADO, DIAMETROS DE 81 CM A 100 CM. AF_11/2016</t>
  </si>
  <si>
    <t>95605</t>
  </si>
  <si>
    <t>ARRASAMENTO MECANICO DE ESTACA DE CONCRETO ARMADO, DIAMETROS DE 101 CM A 150 CM. AF_11/2016</t>
  </si>
  <si>
    <t>48,19</t>
  </si>
  <si>
    <t>95607</t>
  </si>
  <si>
    <t>ARRASAMENTO DE ESTACA METÁLICA, PERFIL LAMINADO TIPO I FAMÍLIA 250. AF_11/2016</t>
  </si>
  <si>
    <t>95608</t>
  </si>
  <si>
    <t>ARRASAMENTO DE ESTACA METÁLICA, PERFIL LAMINADO TIPO H FAMÍLIA 250. AF_11/2016</t>
  </si>
  <si>
    <t>6,59</t>
  </si>
  <si>
    <t>95609</t>
  </si>
  <si>
    <t>ARRASAMENTO DE ESTACA METÁLICA, PERFIL LAMINADO TIPO H FAMÍLIA 310. AF_11/2016</t>
  </si>
  <si>
    <t>96160</t>
  </si>
  <si>
    <t>ESTACA RAIZ, DIÂMETRO DE 20 CM, COMPRIMENTO DE ATÉ 10 M, SEM PRESENÇA DE ROCHA. AF_04/2017</t>
  </si>
  <si>
    <t>182,26</t>
  </si>
  <si>
    <t>96161</t>
  </si>
  <si>
    <t>ESTACA RAIZ, DIÂMETRO DE 31 CM, COMPRIMENTO DE ATÉ 10 M, SEM PRESENÇA DE ROCHA. AF_05/2017</t>
  </si>
  <si>
    <t>268,06</t>
  </si>
  <si>
    <t>96162</t>
  </si>
  <si>
    <t>ESTACA RAIZ, DIÂMETRO DE 40 CM, COMPRIMENTO DE ATÉ 10 M, SEM PRESENÇA DE ROCHA. AF_05/2017</t>
  </si>
  <si>
    <t>345,52</t>
  </si>
  <si>
    <t>96163</t>
  </si>
  <si>
    <t>ESTACA RAIZ, DIÂMETRO DE 45 CM, COMPRIMENTO DE ATÉ 10 M, SEM PRESENÇA DE ROCHA. AF_05/2017</t>
  </si>
  <si>
    <t>387,98</t>
  </si>
  <si>
    <t>96164</t>
  </si>
  <si>
    <t>ESTACA RAIZ, DIÂMETRO DE 20 CM, COMPRIMENTO DE 11 A 20 M, SEM PRESENÇA DE ROCHA. AF_05/2017</t>
  </si>
  <si>
    <t>168,38</t>
  </si>
  <si>
    <t>96165</t>
  </si>
  <si>
    <t>ESTACA RAIZ, DIÂMETRO DE 31 CM, COMPRIMENTO DE 11 A 20 M, SEM PRESENÇA DE ROCHA. AF_05/2017</t>
  </si>
  <si>
    <t>248,95</t>
  </si>
  <si>
    <t>96166</t>
  </si>
  <si>
    <t>ESTACA RAIZ, DIÂMETRO DE 40 CM, COMPRIMENTO DE 11 A 20 M, SEM PRESENÇA DE ROCHA. AF_05/2017</t>
  </si>
  <si>
    <t>315,74</t>
  </si>
  <si>
    <t>96167</t>
  </si>
  <si>
    <t>ESTACA RAIZ, DIÂMETRO DE 45 CM, COMPRIMENTO DE 11 A 20 M, SEM PRESENÇA DE ROCHA. AF_05/2017</t>
  </si>
  <si>
    <t>345,28</t>
  </si>
  <si>
    <t>96168</t>
  </si>
  <si>
    <t>ESTACA RAIZ, DIÂMETRO DE 20 CM, COMPRIMENTO DE 21 A 30 M, SEM PRESENÇA DE ROCHA. AF_05/2017</t>
  </si>
  <si>
    <t>161,57</t>
  </si>
  <si>
    <t>96169</t>
  </si>
  <si>
    <t>ESTACA RAIZ, DIÂMETRO DE 31 CM, COMPRIMENTO DE 21 A 30 M, SEM PRESENÇA DE ROCHA. AF_05/2017</t>
  </si>
  <si>
    <t>240,18</t>
  </si>
  <si>
    <t>96170</t>
  </si>
  <si>
    <t>ESTACA RAIZ, DIÂMETRO DE 40 CM, COMPRIMENTO DE 21 A 30 M, SEM PRESENÇA DE ROCHA. AF_05/2017</t>
  </si>
  <si>
    <t>304,96</t>
  </si>
  <si>
    <t>96171</t>
  </si>
  <si>
    <t>ESTACA RAIZ, DIÂMETRO DE 45 CM, COMPRIMENTO DE 21 A 30 M, SEM PRESENÇA DE ROCHA. AF_05/2017</t>
  </si>
  <si>
    <t>330,61</t>
  </si>
  <si>
    <t>96172</t>
  </si>
  <si>
    <t>ESTACA RAIZ, DIÂMETRO DE 20 CM, COMPRIMENTO DE ATÉ 10 M, COM PRESENÇA DE ROCHA. AF_05/2017</t>
  </si>
  <si>
    <t>192,67</t>
  </si>
  <si>
    <t>96173</t>
  </si>
  <si>
    <t>ESTACA RAIZ, DIÂMETRO DE 31 CM, COMPRIMENTO DE ATÉ 10 M, COM PRESENÇA DE ROCHA. AF_05/2017</t>
  </si>
  <si>
    <t>281,09</t>
  </si>
  <si>
    <t>96174</t>
  </si>
  <si>
    <t>ESTACA RAIZ, DIÂMETRO DE 40 CM, COMPRIMENTO DE ATÉ 10 M, COM PRESENÇA DE ROCHA. AF_05/2017</t>
  </si>
  <si>
    <t>362,18</t>
  </si>
  <si>
    <t>96175</t>
  </si>
  <si>
    <t>ESTACA RAIZ, DIÂMETRO DE 45 CM, COMPRIMENTO DE ATÉ 10 M, COM PRESENÇA DE ROCHA. AF_05/2017</t>
  </si>
  <si>
    <t>407,38</t>
  </si>
  <si>
    <t>96176</t>
  </si>
  <si>
    <t>ESTACA RAIZ, DIÂMETRO DE 20 CM, COMPRIMENTO DE 11 A 20 M, COM PRESENÇA DE ROCHA. AF_05/2017</t>
  </si>
  <si>
    <t>175,32</t>
  </si>
  <si>
    <t>96177</t>
  </si>
  <si>
    <t>ESTACA RAIZ, DIÂMETRO DE 31 CM, COMPRIMENTO DE 11 A 20 M, COM PRESENÇA DE ROCHA. AF_05/2017</t>
  </si>
  <si>
    <t>256,96</t>
  </si>
  <si>
    <t>96178</t>
  </si>
  <si>
    <t>ESTACA RAIZ, DIÂMETRO DE 40 CM, COMPRIMENTO DE 11 A 20 M, COM PRESENÇA DE ROCHA. AF_05/2017</t>
  </si>
  <si>
    <t>325,21</t>
  </si>
  <si>
    <t>96179</t>
  </si>
  <si>
    <t>ESTACA RAIZ, DIÂMETRO DE 45 CM, COMPRIMENTO DE 11 A 20 M, COM PRESENÇA DE ROCHA. AF_05/2017</t>
  </si>
  <si>
    <t>355,53</t>
  </si>
  <si>
    <t>96180</t>
  </si>
  <si>
    <t>ESTACA RAIZ, DIÂMETRO DE 20 CM, COMPRIMENTO DE 21 A 30 M, COM PRESENÇA DE ROCHA. AF_05/2017</t>
  </si>
  <si>
    <t>166,68</t>
  </si>
  <si>
    <t>96181</t>
  </si>
  <si>
    <t>ESTACA RAIZ, DIÂMETRO DE 31 CM, COMPRIMENTO DE 21 A 30 M, COM PRESENÇA DE ROCHA. AF_05/2017</t>
  </si>
  <si>
    <t>246,10</t>
  </si>
  <si>
    <t>96182</t>
  </si>
  <si>
    <t>ESTACA RAIZ, DIÂMETRO DE 40 CM, COMPRIMENTO DE 21 A 30 M, COM PRESENÇA DE ROCHA. AF_05/2017</t>
  </si>
  <si>
    <t>310,68</t>
  </si>
  <si>
    <t>96183</t>
  </si>
  <si>
    <t>ESTACA RAIZ, DIÂMETRO DE 45 CM, COMPRIMENTO DE 21 A 30 M, COM PRESENÇA DE ROCHA. AF_05/2017</t>
  </si>
  <si>
    <t>337,59</t>
  </si>
  <si>
    <t>98228</t>
  </si>
  <si>
    <t>ESTACA BROCA DE CONCRETO, DIÃMETRO DE 20 CM, PROFUNDIDADE DE ATÉ 3 M, ESCAVAÇÃO MANUAL COM TRADO CONCHA, NÃO ARMADA. AF_03/2018</t>
  </si>
  <si>
    <t>49,64</t>
  </si>
  <si>
    <t>98229</t>
  </si>
  <si>
    <t>ESTACA BROCA DE CONCRETO, DIÃMETRO DE 25 CM, PROFUNDIDADE DE ATÉ 3 M, ESCAVAÇÃO MANUAL COM TRADO CONCHA, NÃO ARMADA. AF_03/2018</t>
  </si>
  <si>
    <t>66,94</t>
  </si>
  <si>
    <t>98230</t>
  </si>
  <si>
    <t>ESTACA BROCA DE CONCRETO, DIÂMETRO DE 30 CM, PROFUNDIDADE DE ATÉ 3 M, ESCAVAÇÃO MANUAL COM TRADO CONCHA, NÃO ARMADA. AF_03/2018</t>
  </si>
  <si>
    <t>89,44</t>
  </si>
  <si>
    <t>100035</t>
  </si>
  <si>
    <t>ESTACA METÁLICA PARA CONTENÇÃO, COMPRIMENTO TOTAL CRAVADO DE ATÉ 10 M (EXCLUSIVE MOBILIZAÇÃO E DESMOBILIZAÇÃO). AF_07/2019</t>
  </si>
  <si>
    <t>100036</t>
  </si>
  <si>
    <t>ESTACA METÁLICA PARA CONTENÇÃO, COMPRIMENTO TOTAL CRAVADO MAIOR DO QUE 10 M E MENOR OU IGUAL A 20 M (EXCLUSIVE MOBILIZAÇÃO E DESMOBILIZAÇÃO). AF_07/2019</t>
  </si>
  <si>
    <t>100037</t>
  </si>
  <si>
    <t>ESTACA METÁLICA PARA CONTENÇÃO, COMPRIMENTO TOTAL CRAVADO MAIOR DO QUE 20 M E MENOR OU IGUAL A 30 M (EXCLUSIVE MOBILIZAÇÃO E DESMOBILIZAÇÃO). AF_07/2019</t>
  </si>
  <si>
    <t>100651</t>
  </si>
  <si>
    <t>ESTACA HÉLICE CONTÍNUA, DIÂMETRO DE 30 CM, INCLUSO CONCRETO FCK=20MPA E ARMADURA MÍNIMA (EXCLUSIVE MOBILIZAÇÃO E DESMOBILIZAÇÃO). AF_12/2019</t>
  </si>
  <si>
    <t>97,36</t>
  </si>
  <si>
    <t>100652</t>
  </si>
  <si>
    <t>ESTACA HÉLICE CONTÍNUA , DIÂMETRO DE 50 CM, INCLUSO CONCRETO FCK=20MPA E ARMADURA MÍNIMA (EXCLUSIVE MOBILIZAÇÃO E DESMOBILIZAÇÃO). AF_12/2019</t>
  </si>
  <si>
    <t>195,24</t>
  </si>
  <si>
    <t>100653</t>
  </si>
  <si>
    <t>ESTACA HÉLICE CONTÍNUA, DIÂMETRO DE 70 CM, INCLUSO CONCRETO FCK=20MPA E ARMADURA MÍNIMA (EXCLUSIVE MOBILIZAÇÃO E DESMOBILIZAÇÃO). AF_12/2019</t>
  </si>
  <si>
    <t>332,21</t>
  </si>
  <si>
    <t>100654</t>
  </si>
  <si>
    <t>ESTACA HÉLICE CONTÍNUA, DIÂMETRO DE 80 CM, INCLUSO CONCRETO FCK=20MPA E ARMADURA MÍNIMA (EXCLUSIVE MOBILIZAÇÃO E DESMOBILIZAÇÃO). AF_12/2019.</t>
  </si>
  <si>
    <t>442,34</t>
  </si>
  <si>
    <t>100655</t>
  </si>
  <si>
    <t>ESTACA HÉLICE CONTÍNUA, DIÂMETRO DE 90 CM, INCLUSO CONCRETO FCK=20MPA E ARMADURA MÍNIMA (EXCLUSIVE MOBILIZAÇÃO E DESMOBILIZAÇÃO). AF_12/2019.</t>
  </si>
  <si>
    <t>516,52</t>
  </si>
  <si>
    <t>100656</t>
  </si>
  <si>
    <t>ESTACA PRÉ-MOLDADA DE CONCRETO, SEÇÃO QUADRADA, CAPACIDADE DE 25 TONELADAS, INCLUSO EMENDA (EXCLUSIVE MOBILIZAÇÃO E DESMOBILIZAÇÃO). AF_12/2019</t>
  </si>
  <si>
    <t>58,83</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</si>
  <si>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</si>
  <si>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</si>
  <si>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</si>
  <si>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</si>
  <si>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170,37</t>
  </si>
  <si>
    <t>83534</t>
  </si>
  <si>
    <t>LASTRO DE CONCRETO, PREPARO MECÂNICO, INCLUSOS ADITIVO IMPERMEABILIZANTE, LANÇAMENTO E ADENSAMENTO</t>
  </si>
  <si>
    <t>490,67</t>
  </si>
  <si>
    <t>95240</t>
  </si>
  <si>
    <t>LASTRO DE CONCRETO MAGRO, APLICADO EM PISOS OU RADIERS, ESPESSURA DE 3 CM. AF_07/2016</t>
  </si>
  <si>
    <t>12,71</t>
  </si>
  <si>
    <t>95241</t>
  </si>
  <si>
    <t>LASTRO DE CONCRETO MAGRO, APLICADO EM PISOS OU RADIERS, ESPESSURA DE 5 CM. AF_07/2016</t>
  </si>
  <si>
    <t>21,21</t>
  </si>
  <si>
    <t>96616</t>
  </si>
  <si>
    <t>LASTRO DE CONCRETO MAGRO, APLICADO EM BLOCOS DE COROAMENTO OU SAPATAS. AF_08/2017</t>
  </si>
  <si>
    <t>443,14</t>
  </si>
  <si>
    <t>96617</t>
  </si>
  <si>
    <t>LASTRO DE CONCRETO MAGRO, APLICADO EM BLOCOS DE COROAMENTO OU SAPATAS, ESPESSURA DE 3 CM. AF_08/2017</t>
  </si>
  <si>
    <t>13,28</t>
  </si>
  <si>
    <t>96619</t>
  </si>
  <si>
    <t>LASTRO DE CONCRETO MAGRO, APLICADO EM BLOCOS DE COROAMENTO OU SAPATAS, ESPESSURA DE 5 CM. AF_08/2017</t>
  </si>
  <si>
    <t>96620</t>
  </si>
  <si>
    <t>LASTRO DE CONCRETO MAGRO, APLICADO EM PISOS OU RADIERS. AF_08/2017</t>
  </si>
  <si>
    <t>424,37</t>
  </si>
  <si>
    <t>96621</t>
  </si>
  <si>
    <t>LASTRO COM MATERIAL GRANULAR, APLICAÇÃO EM BLOCOS DE COROAMENTO, ESPESSURA DE *5 CM*. AF_08/2017</t>
  </si>
  <si>
    <t>176,37</t>
  </si>
  <si>
    <t>96622</t>
  </si>
  <si>
    <t>LASTRO COM MATERIAL GRANULAR, APLICAÇÃO EM PISOS OU RADIERS, ESPESSURA DE *5 CM*. AF_08/2017</t>
  </si>
  <si>
    <t>121,12</t>
  </si>
  <si>
    <t>96623</t>
  </si>
  <si>
    <t>LASTRO COM MATERIAL GRANULAR, APLICADO EM BLOCOS DE COROAMENTO, ESPESSURA DE *10 CM*. AF_08/2017</t>
  </si>
  <si>
    <t>163,52</t>
  </si>
  <si>
    <t>96624</t>
  </si>
  <si>
    <t>LASTRO COM MATERIAL GRANULAR (PEDRA BRITADA N.2), APLICADO EM PISOS OU RADIERS, ESPESSURA DE *10 CM*. AF_08/2017</t>
  </si>
  <si>
    <t>116,59</t>
  </si>
  <si>
    <t>97082</t>
  </si>
  <si>
    <t>ESCAVAÇÃO MANUAL DE VIGA DE BORDA PARA RADIER. AF_09/2017</t>
  </si>
  <si>
    <t>46,31</t>
  </si>
  <si>
    <t>97083</t>
  </si>
  <si>
    <t>COMPACTAÇÃO MECÂNICA DE SOLO PARA EXECUÇÃO DE RADIER, COM COMPACTADOR DE SOLOS A PERCUSSÃO. AF_09/2017</t>
  </si>
  <si>
    <t>97084</t>
  </si>
  <si>
    <t>COMPACTAÇÃO MECÂNICA DE SOLO PARA EXECUÇÃO DE RADIER, COM COMPACTADOR DE SOLOS TIPO PLACA VIBRATÓRIA. AF_09/2017</t>
  </si>
  <si>
    <t>97086</t>
  </si>
  <si>
    <t>FABRICAÇÃO, MONTAGEM E DESMONTAGEM DE FORMA PARA RADIER, EM MADEIRA SERRADA, 4 UTILIZAÇÕES. AF_09/2017</t>
  </si>
  <si>
    <t>81,54</t>
  </si>
  <si>
    <t>97094</t>
  </si>
  <si>
    <t>CONCRETAGEM DE RADIER, PISO OU LAJE SOBRE SOLO, FCK 30 MPA, PARA ESPESSURA DE 10 CM - LANÇAMENTO, ADENSAMENTO E ACABAMENTO. AF_09/2017</t>
  </si>
  <si>
    <t>511,71</t>
  </si>
  <si>
    <t>97095</t>
  </si>
  <si>
    <t>CONCRETAGEM DE RADIER, PISO OU LAJE SOBRE SOLO, FCK 30 MPA, PARA ESPESSURA DE 15 CM - LANÇAMENTO, ADENSAMENTO E ACABAMENTO. AF_09/2017</t>
  </si>
  <si>
    <t>480,62</t>
  </si>
  <si>
    <t>97096</t>
  </si>
  <si>
    <t>CONCRETAGEM DE RADIER, PISO OU LAJE SOBRE SOLO, FCK 30 MPA, PARA ESPESSURA DE 20 CM - LANÇAMENTO, ADENSAMENTO E ACABAMENTO. AF_09/2017</t>
  </si>
  <si>
    <t>464,66</t>
  </si>
  <si>
    <t>100322</t>
  </si>
  <si>
    <t>LASTRO COM MATERIAL GRANULAR (PEDRA BRITADA N.3), APLICADO EM PISOS OU RADIERS, ESPESSURA DE *10 CM*. AF_07/2019</t>
  </si>
  <si>
    <t>100323</t>
  </si>
  <si>
    <t>LASTRO COM MATERIAL GRANULAR (AREIA MÉDIA), APLICADO EM PISOS OU RADIERS, ESPESSURA DE *10 CM*. AF_07/2019</t>
  </si>
  <si>
    <t>96,81</t>
  </si>
  <si>
    <t>100324</t>
  </si>
  <si>
    <t>LASTRO COM MATERIAL GRANULAR (PEDRA BRITADA N.1 E PEDRA BRITADA N.2), APLICADO EM PISOS OU RADIERS, ESPESSURA DE *10 CM*. AF_07/2019</t>
  </si>
  <si>
    <t>90996</t>
  </si>
  <si>
    <t>FORMAS MANUSEÁVEIS PARA PAREDES DE CONCRETO MOLDADAS IN LOCO, DE EDIFICAÇÕES DE MULTIPLOS PAVIMENTO, EM PLATIBANDA. AF_06/2015</t>
  </si>
  <si>
    <t>90997</t>
  </si>
  <si>
    <t>FORMAS MANUSEÁVEIS PARA PAREDES DE CONCRETO MOLDADAS IN LOCO, DE EDIFICAÇÕES DE MULTIPLOS PAVIMENTOS, EM FACES INTERNAS DE PAREDES. AF_06/2015</t>
  </si>
  <si>
    <t>16,42</t>
  </si>
  <si>
    <t>90998</t>
  </si>
  <si>
    <t>FORMAS MANUSEÁVEIS PARA PAREDES DE CONCRETO MOLDADAS IN LOCO, DE EDIFICAÇÕES DE MULTIPLOS PAVIMENTOS, EM LAJES. AF_06/2015</t>
  </si>
  <si>
    <t>19,90</t>
  </si>
  <si>
    <t>91000</t>
  </si>
  <si>
    <t>FORMAS MANUSEÁVEIS PARA PAREDES DE CONCRETO MOLDADAS IN LOCO, DE EDIFICAÇÕES DE MULTIPLOS PAVIMENTOS, EM PANOS DE FACHADA COM VÃOS. AF_06/2015</t>
  </si>
  <si>
    <t>91002</t>
  </si>
  <si>
    <t>FORMAS MANUSEÁVEIS PARA PAREDES DE CONCRETO MOLDADAS IN LOCO, DE EDIFICAÇÕES DE MULTIPLOS PAVIMENTOS, EM PANOS DE FACHADA SEM VÃOS. AF_06/2015</t>
  </si>
  <si>
    <t>13,87</t>
  </si>
  <si>
    <t>91003</t>
  </si>
  <si>
    <t>FORMAS MANUSEÁVEIS PARA PAREDES DE CONCRETO MOLDADAS IN LOCO, DE EDIFICAÇÕES DE MULTIPLOS PAVIMENTOS, EM PANOS DE FACHADA COM VARANDAS. AF_06/2015</t>
  </si>
  <si>
    <t>16,10</t>
  </si>
  <si>
    <t>91004</t>
  </si>
  <si>
    <t>FORMAS MANUSEÁVEIS PARA PAREDES DE CONCRETO MOLDADAS IN LOCO, DE EDIFICAÇÕES DE PAVIMENTO ÚNICO, EM FACES INTERNAS DE PAREDES. AF_06/2015</t>
  </si>
  <si>
    <t>91005</t>
  </si>
  <si>
    <t>FORMAS MANUSEÁVEIS PARA PAREDES DE CONCRETO MOLDADAS IN LOCO, DE EDIFICAÇÕES DE PAVIMENTO ÚNICO, EM LAJES. AF_06/2015</t>
  </si>
  <si>
    <t>15,32</t>
  </si>
  <si>
    <t>91006</t>
  </si>
  <si>
    <t>FORMAS MANUSEÁVEIS PARA PAREDES DE CONCRETO MOLDADAS IN LOCO, DE EDIFICAÇÕES DE PAVIMENTO ÚNICO, EM PANOS DE FACHADA COM VÃOS. AF_06/2015</t>
  </si>
  <si>
    <t>91007</t>
  </si>
  <si>
    <t>FORMAS MANUSEÁVEIS PARA PAREDES DE CONCRETO MOLDADAS IN LOCO, DE EDIFICAÇÕES DE PAVIMENTO ÚNICO, EM PANOS DE FACHADA SEM VÃOS. AF_06/2015</t>
  </si>
  <si>
    <t>91008</t>
  </si>
  <si>
    <t>FORMAS MANUSEÁVEIS PARA PAREDES DE CONCRETO MOLDADAS IN LOCO, DE EDIFICAÇÕES DE PAVIMENTO ÚNICO, EM PANOS DE FACHADA COM VARANDA. AF_06/2015</t>
  </si>
  <si>
    <t>92263</t>
  </si>
  <si>
    <t>FABRICAÇÃO DE FÔRMA PARA PILARES E ESTRUTURAS SIMILARES, EM CHAPA DE MADEIRA COMPENSADA RESINADA, E = 17 MM. AF_12/2015</t>
  </si>
  <si>
    <t>97,01</t>
  </si>
  <si>
    <t>92264</t>
  </si>
  <si>
    <t>FABRICAÇÃO DE FÔRMA PARA PILARES E ESTRUTURAS SIMILARES, EM CHAPA DE MADEIRA COMPENSADA PLASTIFICADA, E = 18 MM. AF_12/2015</t>
  </si>
  <si>
    <t>114,36</t>
  </si>
  <si>
    <t>92265</t>
  </si>
  <si>
    <t>FABRICAÇÃO DE FÔRMA PARA VIGAS, EM CHAPA DE MADEIRA COMPENSADA RESINADA, E = 17 MM. AF_12/2015</t>
  </si>
  <si>
    <t>73,80</t>
  </si>
  <si>
    <t>92266</t>
  </si>
  <si>
    <t>FABRICAÇÃO DE FÔRMA PARA VIGAS, EM CHAPA DE MADEIRA COMPENSADA PLASTIFICADA, E = 18 MM. AF_12/2015</t>
  </si>
  <si>
    <t>89,25</t>
  </si>
  <si>
    <t>92267</t>
  </si>
  <si>
    <t>FABRICAÇÃO DE FÔRMA PARA LAJES, EM CHAPA DE MADEIRA COMPENSADA RESINADA, E = 17 MM. AF_12/2015</t>
  </si>
  <si>
    <t>25,33</t>
  </si>
  <si>
    <t>92268</t>
  </si>
  <si>
    <t>FABRICAÇÃO DE FÔRMA PARA LAJES, EM CHAPA DE MADEIRA COMPENSADA PLASTIFICADA, E = 18 MM. AF_12/2015</t>
  </si>
  <si>
    <t>38,97</t>
  </si>
  <si>
    <t>92269</t>
  </si>
  <si>
    <t>FABRICAÇÃO DE FÔRMA PARA PILARES E ESTRUTURAS SIMILARES, EM MADEIRA SERRADA, E=25 MM. AF_12/2015</t>
  </si>
  <si>
    <t>65,23</t>
  </si>
  <si>
    <t>92270</t>
  </si>
  <si>
    <t>FABRICAÇÃO DE FÔRMA PARA VIGAS, COM MADEIRA SERRADA, E = 25 MM. AF_12/2015</t>
  </si>
  <si>
    <t>50,54</t>
  </si>
  <si>
    <t>92271</t>
  </si>
  <si>
    <t>FABRICAÇÃO DE FÔRMA PARA LAJES, EM MADEIRA SERRADA, E=25 MM. AF_12/2015</t>
  </si>
  <si>
    <t>92272</t>
  </si>
  <si>
    <t>FABRICAÇÃO DE ESCORAS DE VIGA DO TIPO GARFO, EM MADEIRA. AF_12/2015</t>
  </si>
  <si>
    <t>92273</t>
  </si>
  <si>
    <t>FABRICAÇÃO DE ESCORAS DO TIPO PONTALETE, EM MADEIRA. AF_12/2015</t>
  </si>
  <si>
    <t>9,49</t>
  </si>
  <si>
    <t>92408</t>
  </si>
  <si>
    <t>MONTAGEM E DESMONTAGEM DE FÔRMA DE PILARES RETANGULARES E ESTRUTURAS SIMILARES COM ÁREA MÉDIA DAS SEÇÕES MENOR OU IGUAL A 0,25 M², PÉ-DIREITO SIMPLES, EM MADEIRA SERRADA, 1 UTILIZAÇÃO. AF_12/2015</t>
  </si>
  <si>
    <t>144,89</t>
  </si>
  <si>
    <t>92409</t>
  </si>
  <si>
    <t>MONTAGEM E DESMONTAGEM DE FÔRMA DE PILARES RETANGULARES E ESTRUTURAS SIMILARES COM ÁREA MÉDIA DAS SEÇÕES MAIOR QUE 0,25 M², PÉ-DIREITO SIMPLES, EM MADEIRA SERRADA, 1 UTILIZAÇÃO. AF_12/2015</t>
  </si>
  <si>
    <t>135,78</t>
  </si>
  <si>
    <t>92410</t>
  </si>
  <si>
    <t>MONTAGEM E DESMONTAGEM DE FÔRMA DE PILARES RETANGULARES E ESTRUTURAS SIMILARES COM ÁREA MÉDIA DAS SEÇÕES MENOR OU IGUAL A 0,25 M², PÉ-DIREITO SIMPLES, EM MADEIRA SERRADA, 2 UTILIZAÇÕES. AF_12/2015</t>
  </si>
  <si>
    <t>103,78</t>
  </si>
  <si>
    <t>92411</t>
  </si>
  <si>
    <t>MONTAGEM E DESMONTAGEM DE FÔRMA DE PILARES RETANGULARES E ESTRUTURAS SIMILARES COM ÁREA MÉDIA DAS SEÇÕES MAIOR QUE 0,25 M², PÉ-DIREITO SIMPLES, EM MADEIRA SERRADA, 2 UTILIZAÇÕES. AF_12/2015</t>
  </si>
  <si>
    <t>95,74</t>
  </si>
  <si>
    <t>92412</t>
  </si>
  <si>
    <t>MONTAGEM E DESMONTAGEM DE FÔRMA DE PILARES RETANGULARES E ESTRUTURAS SIMILARES COM ÁREA MÉDIA DAS SEÇÕES MENOR OU IGUAL A 0,25 M², PÉ-DIREITO SIMPLES, EM MADEIRA SERRADA, 4 UTILIZAÇÕES. AF_12/2015</t>
  </si>
  <si>
    <t>71,26</t>
  </si>
  <si>
    <t>92413</t>
  </si>
  <si>
    <t>MONTAGEM E DESMONTAGEM DE FÔRMA DE PILARES RETANGULARES E ESTRUTURAS SIMILARES COM ÁREA MÉDIA DAS SEÇÕES MAIOR QUE 0,25 M², PÉ-DIREITO SIMPLES, EM MADEIRA SERRADA, 4 UTILIZAÇÕES. AF_12/2015</t>
  </si>
  <si>
    <t>65,07</t>
  </si>
  <si>
    <t>92414</t>
  </si>
  <si>
    <t>MONTAGEM E DESMONTAGEM DE FÔRMA DE PILARES RETANGULARES E ESTRUTURAS SIMILARES COM ÁREA MÉDIA DAS SEÇÕES MENOR OU IGUAL A 0,25 M², PÉ-DIREITO SIMPLES, EM CHAPA DE MADEIRA COMPENSADA RESINADA, 2 UTILIZAÇÕES. AF_12/2015</t>
  </si>
  <si>
    <t>95,61</t>
  </si>
  <si>
    <t>92415</t>
  </si>
  <si>
    <t>MONTAGEM E DESMONTAGEM DE FÔRMA DE PILARES RETANGULARES E ESTRUTURAS SIMILARES COM ÁREA MÉDIA DAS SEÇÕES MAIOR QUE 0,25 M², PÉ-DIREITO SIMPLES, EM CHAPA DE MADEIRA COMPENSADA RESINADA, 2 UTILIZAÇÕES. AF_12/2015</t>
  </si>
  <si>
    <t>87,56</t>
  </si>
  <si>
    <t>92416</t>
  </si>
  <si>
    <t>MONTAGEM E DESMONTAGEM DE FÔRMA DE PILARES RETANGULARES E ESTRUTURAS SIMILARES COM ÁREA MÉDIA DAS SEÇÕES MENOR OU IGUAL A 0,25 M², PÉ-DIREITO DUPLO, EM CHAPA DE MADEIRA COMPENSADA RESINADA, 2 UTILIZAÇÕES. AF_12/2015</t>
  </si>
  <si>
    <t>112,14</t>
  </si>
  <si>
    <t>92417</t>
  </si>
  <si>
    <t>MONTAGEM E DESMONTAGEM DE FÔRMA DE PILARES RETANGULARES E ESTRUTURAS SIMILARES COM ÁREA MÉDIA DAS SEÇÕES MAIOR QUE 0,25 M², PÉ-DIREITO DUPLO, EM CHAPA DE MADEIRA COMPENSADA RESINADA, 2 UTILIZAÇÕES. AF_12/2015</t>
  </si>
  <si>
    <t>104,13</t>
  </si>
  <si>
    <t>92418</t>
  </si>
  <si>
    <t>MONTAGEM E DESMONTAGEM DE FÔRMA DE PILARES RETANGULARES E ESTRUTURAS SIMILARES COM ÁREA MÉDIA DAS SEÇÕES MENOR OU IGUAL A 0,25 M², PÉ-DIREITO SIMPLES, EM CHAPA DE MADEIRA COMPENSADA RESINADA, 4 UTILIZAÇÕES. AF_12/2015</t>
  </si>
  <si>
    <t>62,41</t>
  </si>
  <si>
    <t>92419</t>
  </si>
  <si>
    <t>MONTAGEM E DESMONTAGEM DE FÔRMA DE PILARES RETANGULARES E ESTRUTURAS SIMILARES COM ÁREA MÉDIA DAS SEÇÕES MAIOR QUE 0,25 M², PÉ-DIREITO SIMPLES, EM CHAPA DE MADEIRA COMPENSADA RESINADA, 4 UTILIZAÇÕES. AF_12/2015</t>
  </si>
  <si>
    <t>56,25</t>
  </si>
  <si>
    <t>92420</t>
  </si>
  <si>
    <t>MONTAGEM E DESMONTAGEM DE FÔRMA DE PILARES RETANGULARES E ESTRUTURAS SIMILARES COM ÁREA MÉDIA DAS SEÇÕES MENOR OU IGUAL A 0,25 M², PÉ-DIREITO DUPLO, EM CHAPA DE MADEIRA COMPENSADA RESINADA, 4 UTILIZAÇÕES. AF_12/2015</t>
  </si>
  <si>
    <t>75,13</t>
  </si>
  <si>
    <t>92421</t>
  </si>
  <si>
    <t>MONTAGEM E DESMONTAGEM DE FÔRMA DE PILARES RETANGULARES E ESTRUTURAS SIMILARES COM ÁREA MÉDIA DAS SEÇÕES MAIOR QUE 0,25 M², PÉ-DIREITO DUPLO, EM CHAPA DE MADEIRA COMPENSADA RESINADA, 4 UTILIZAÇÕES. AF_12/2015</t>
  </si>
  <si>
    <t>68,95</t>
  </si>
  <si>
    <t>92422</t>
  </si>
  <si>
    <t>MONTAGEM E DESMONTAGEM DE FÔRMA DE PILARES RETANGULARES E ESTRUTURAS SIMILARES COM ÁREA MÉDIA DAS SEÇÕES MENOR OU IGUAL A 0,25 M², PÉ-DIREITO SIMPLES, EM CHAPA DE MADEIRA COMPENSADA RESINADA, 6 UTILIZAÇÕES. AF_12/2015</t>
  </si>
  <si>
    <t>51,72</t>
  </si>
  <si>
    <t>92423</t>
  </si>
  <si>
    <t>MONTAGEM E DESMONTAGEM DE FÔRMA DE PILARES RETANGULARES E ESTRUTURAS SIMILARES COM ÁREA MÉDIA DAS SEÇÕES MAIOR QUE 0,25 M², PÉ-DIREITO SIMPLES, EM CHAPA DE MADEIRA COMPENSADA RESINADA, 6 UTILIZAÇÕES. AF_12/2015</t>
  </si>
  <si>
    <t>92424</t>
  </si>
  <si>
    <t>MONTAGEM E DESMONTAGEM DE FÔRMA DE PILARES RETANGULARES E ESTRUTURAS SIMILARES COM ÁREA MÉDIA DAS SEÇÕES MENOR OU IGUAL A 0,25 M², PÉ-DIREITO DUPLO, EM CHAPA DE MADEIRA COMPENSADA RESINADA, 6 UTILIZAÇÕES. AF_12/2015</t>
  </si>
  <si>
    <t>62,79</t>
  </si>
  <si>
    <t>92425</t>
  </si>
  <si>
    <t>MONTAGEM E DESMONTAGEM DE FÔRMA DE PILARES RETANGULARES E ESTRUTURAS SIMILARES COM ÁREA MÉDIA DAS SEÇÕES MAIOR QUE 0,25 M², PÉ-DIREITO DUPLO, EM CHAPA DE MADEIRA COMPENSADA RESINADA, 6 UTILIZAÇÕES. AF_12/2015</t>
  </si>
  <si>
    <t>57,42</t>
  </si>
  <si>
    <t>92426</t>
  </si>
  <si>
    <t>MONTAGEM E DESMONTAGEM DE FÔRMA DE PILARES RETANGULARES E ESTRUTURAS SIMILARES COM ÁREA MÉDIA DAS SEÇÕES MENOR OU IGUAL A 0,25 M², PÉ-DIREITO SIMPLES, EM CHAPA DE MADEIRA COMPENSADA RESINADA, 8 UTILIZAÇÕES. AF_12/2015</t>
  </si>
  <si>
    <t>46,35</t>
  </si>
  <si>
    <t>92427</t>
  </si>
  <si>
    <t>MONTAGEM E DESMONTAGEM DE FÔRMA DE PILARES RETANGULARES E ESTRUTURAS SIMILARES COM ÁREA MÉDIA DAS SEÇÕES MAIOR QUE 0,25 M², PÉ-DIREITO SIMPLES, EM CHAPA DE MADEIRA COMPENSADA RESINADA, 8 UTILIZAÇÕES. AF_12/2015</t>
  </si>
  <si>
    <t>92428</t>
  </si>
  <si>
    <t>MONTAGEM E DESMONTAGEM DE FÔRMA DE PILARES RETANGULARES E ESTRUTURAS SIMILARES COM ÁREA MÉDIA DAS SEÇÕES MENOR OU IGUAL A 0,25 M², PÉ-DIREITO DUPLO, EM CHAPA DE MADEIRA COMPENSADA RESINADA, 8 UTILIZAÇÕES. AF_12/2015</t>
  </si>
  <si>
    <t>56,59</t>
  </si>
  <si>
    <t>92429</t>
  </si>
  <si>
    <t>MONTAGEM E DESMONTAGEM DE FÔRMA DE PILARES RETANGULARES E ESTRUTURAS SIMILARES COM ÁREA MÉDIA DAS SEÇÕES MAIOR QUE 0,25 M², PÉ-DIREITO DUPLO, EM CHAPA DE MADEIRA COMPENSADA RESINADA, 8 UTILIZAÇÕES. AF_12/2015</t>
  </si>
  <si>
    <t>51,62</t>
  </si>
  <si>
    <t>92430</t>
  </si>
  <si>
    <t>MONTAGEM E DESMONTAGEM DE FÔRMA DE PILARES RETANGULARES E ESTRUTURAS SIMILARES COM ÁREA MÉDIA DAS SEÇÕES MENOR OU IGUAL A 0,25 M², PÉ-DIREITO SIMPLES, EM CHAPA DE MADEIRA COMPENSADA PLASTIFICADA, 10 UTILIZAÇÕES. AF_12/2015</t>
  </si>
  <si>
    <t>42,75</t>
  </si>
  <si>
    <t>92431</t>
  </si>
  <si>
    <t>MONTAGEM E DESMONTAGEM DE FÔRMA DE PILARES RETANGULARES E ESTRUTURAS SIMILARES COM ÁREA MÉDIA DAS SEÇÕES MAIOR QUE 0,25 M², PÉ-DIREITO SIMPLES, EM CHAPA DE MADEIRA COMPENSADA PLASTIFICADA, 10 UTILIZAÇÕES. AF_12/2015</t>
  </si>
  <si>
    <t>38,03</t>
  </si>
  <si>
    <t>92432</t>
  </si>
  <si>
    <t>MONTAGEM E DESMONTAGEM DE FÔRMA DE PILARES RETANGULARES E ESTRUTURAS SIMILARES COM ÁREA MÉDIA DAS SEÇÕES MENOR OU IGUAL A 0,25 M², PÉ-DIREITO DUPLO, EM CHAPA DE MADEIRA COMPENSADA PLASTIFICADA, 10 UTILIZAÇÕES. AF_12/2015</t>
  </si>
  <si>
    <t>52,47</t>
  </si>
  <si>
    <t>92433</t>
  </si>
  <si>
    <t>MONTAGEM E DESMONTAGEM DE FÔRMA DE PILARES RETANGULARES E ESTRUTURAS SIMILARES COM ÁREA MÉDIA DAS SEÇÕES MAIOR QUE 0,25 M², PÉ-DIREITO DUPLO, EM CHAPA DE MADEIRA COMPENSADA PLASTIFICADA, 10 UTILIZAÇÕES. AF_12/2015</t>
  </si>
  <si>
    <t>47,75</t>
  </si>
  <si>
    <t>92434</t>
  </si>
  <si>
    <t>MONTAGEM E DESMONTAGEM DE FÔRMA DE PILARES RETANGULARES E ESTRUTURAS SIMILARES COM ÁREA MÉDIA DAS SEÇÕES MENOR OU IGUAL A 0,25 M², PÉ-DIREITO SIMPLES, EM CHAPA DE MADEIRA COMPENSADA PLASTIFICADA, 12 UTILIZAÇÕES. AF_12/2015</t>
  </si>
  <si>
    <t>92435</t>
  </si>
  <si>
    <t>MONTAGEM E DESMONTAGEM DE FÔRMA DE PILARES RETANGULARES E ESTRUTURAS SIMILARES COM ÁREA MÉDIA DAS SEÇÕES MAIOR QUE 0,25 M², PÉ-DIREITO SIMPLES, EM CHAPA DE MADEIRA COMPENSADA PLASTIFICADA, 12 UTILIZAÇÕES. AF_12/2015</t>
  </si>
  <si>
    <t>36,25</t>
  </si>
  <si>
    <t>92436</t>
  </si>
  <si>
    <t>MONTAGEM E DESMONTAGEM DE FÔRMA DE PILARES RETANGULARES E ESTRUTURAS SIMILARES COM ÁREA MÉDIA DAS SEÇÕES MENOR OU IGUAL A 0,25 M², PÉ-DIREITO DUPLO, EM CHAPA DE MADEIRA COMPENSADA PLASTIFICADA, 12 UTILIZAÇÕES. AF_12/2015</t>
  </si>
  <si>
    <t>50,19</t>
  </si>
  <si>
    <t>92437</t>
  </si>
  <si>
    <t>MONTAGEM E DESMONTAGEM DE FÔRMA DE PILARES RETANGULARES E ESTRUTURAS SIMILARES COM ÁREA MÉDIA DAS SEÇÕES MAIOR QUE 0,25 M², PÉ-DIREITO DUPLO, EM CHAPA DE MADEIRA COMPENSADA PLASTIFICADA, 12 UTILIZAÇÕES. AF_12/2015</t>
  </si>
  <si>
    <t>45,64</t>
  </si>
  <si>
    <t>92438</t>
  </si>
  <si>
    <t>MONTAGEM E DESMONTAGEM DE FÔRMA DE PILARES RETANGULARES E ESTRUTURAS SIMILARES COM ÁREA MÉDIA DAS SEÇÕES MENOR OU IGUAL A 0,25 M², PÉ-DIREITO SIMPLES, EM CHAPA DE MADEIRA COMPENSADA PLASTIFICADA, 14 UTILIZAÇÕES. AF_12/2015</t>
  </si>
  <si>
    <t>39,42</t>
  </si>
  <si>
    <t>92439</t>
  </si>
  <si>
    <t>MONTAGEM E DESMONTAGEM DE FÔRMA DE PILARES RETANGULARES E ESTRUTURAS SIMILARES COM ÁREA MÉDIA DAS SEÇÕES MAIOR QUE 0,25 M², PÉ-DIREITO SIMPLES, EM CHAPA DE MADEIRA COMPENSADA PLASTIFICADA, 14 UTILIZAÇÕES. AF_12/2015</t>
  </si>
  <si>
    <t>92440</t>
  </si>
  <si>
    <t>MONTAGEM E DESMONTAGEM DE FÔRMA DE PILARES RETANGULARES E ESTRUTURAS SIMILARES COM ÁREA MÉDIA DAS SEÇÕES MENOR OU IGUAL A 0,25 M², PÉ-DIREITO DUPLO, EM CHAPA DE MADEIRA COMPENSADA PLASTIFICADA, 14 UTILIZAÇÕES. AF_12/2015</t>
  </si>
  <si>
    <t>48,55</t>
  </si>
  <si>
    <t>92441</t>
  </si>
  <si>
    <t>MONTAGEM E DESMONTAGEM DE FÔRMA DE PILARES RETANGULARES E ESTRUTURAS SIMILARES COM ÁREA MÉDIA DAS SEÇÕES MAIOR QUE 0,25 M², PÉ-DIREITO DUPLO, EM CHAPA DE MADEIRA COMPENSADA PLASTIFICADA, 14 UTILIZAÇÕES. AF_12/2015</t>
  </si>
  <si>
    <t>44,14</t>
  </si>
  <si>
    <t>92442</t>
  </si>
  <si>
    <t>MONTAGEM E DESMONTAGEM DE FÔRMA DE PILARES RETANGULARES E ESTRUTURAS SIMILARES COM ÁREA MÉDIA DAS SEÇÕES MENOR OU IGUAL A 0,25 M², PÉ-DIREITO SIMPLES, EM CHAPA DE MADEIRA COMPENSADA PLASTIFICADA, 18 UTILIZAÇÕES. AF_12/2015</t>
  </si>
  <si>
    <t>36,60</t>
  </si>
  <si>
    <t>92443</t>
  </si>
  <si>
    <t>MONTAGEM E DESMONTAGEM DE FÔRMA DE PILARES RETANGULARES E ESTRUTURAS SIMILARES COM ÁREA MÉDIA DAS SEÇÕES MAIOR QUE 0,25 M², PÉ-DIREITO SIMPLES, EM CHAPA DE MADEIRA COMPENSADA PLASTIFICADA, 18 UTILIZAÇÕES. AF_12/2015</t>
  </si>
  <si>
    <t>92444</t>
  </si>
  <si>
    <t>MONTAGEM E DESMONTAGEM DE FÔRMA DE PILARES RETANGULARES E ESTRUTURAS SIMILARES COM ÁREA MÉDIA DAS SEÇÕES MENOR OU IGUAL A 0,25 M², PÉ-DIREITO DUPLO, EM CHAPA DE MADEIRA COMPENSADA PLASTIFICADA, 18 UTILIZAÇÕES. AF_12/2015</t>
  </si>
  <si>
    <t>92445</t>
  </si>
  <si>
    <t>MONTAGEM E DESMONTAGEM DE FÔRMA DE PILARES RETANGULARES E ESTRUTURAS SIMILARES COM ÁREA MÉDIA DAS SEÇÕES MAIOR QUE 0,25 M², PÉ-DIREITO DUPLO, EM CHAPA DE MADEIRA COMPENSADA PLASTIFICADA, 18 UTILIZAÇÕES. AF_12/2015</t>
  </si>
  <si>
    <t>41,14</t>
  </si>
  <si>
    <t>92446</t>
  </si>
  <si>
    <t>MONTAGEM E DESMONTAGEM DE FÔRMA DE VIGA, ESCORAMENTO COM PONTALETE DE MADEIRA, PÉ-DIREITO SIMPLES, EM MADEIRA SERRADA, 1 UTILIZAÇÃO. AF_12/2015</t>
  </si>
  <si>
    <t>130,16</t>
  </si>
  <si>
    <t>92447</t>
  </si>
  <si>
    <t>MONTAGEM E DESMONTAGEM DE FÔRMA DE VIGA, ESCORAMENTO COM PONTALETE DE MADEIRA, PÉ-DIREITO SIMPLES, EM MADEIRA SERRADA, 2 UTILIZAÇÕES. AF_12/2015</t>
  </si>
  <si>
    <t>92448</t>
  </si>
  <si>
    <t>MONTAGEM E DESMONTAGEM DE FÔRMA DE VIGA, ESCORAMENTO COM PONTALETE DE MADEIRA, PÉ-DIREITO SIMPLES, EM MADEIRA SERRADA, 4 UTILIZAÇÕES. AF_12/2015</t>
  </si>
  <si>
    <t>80,19</t>
  </si>
  <si>
    <t>92449</t>
  </si>
  <si>
    <t>MONTAGEM E DESMONTAGEM DE FÔRMA DE VIGA, ESCORAMENTO COM GARFO DE MADEIRA, PÉ-DIREITO DUPLO, EM CHAPA DE MADEIRA RESINADA, 2 UTILIZAÇÕES. AF_12/2015</t>
  </si>
  <si>
    <t>164,56</t>
  </si>
  <si>
    <t>92450</t>
  </si>
  <si>
    <t>MONTAGEM E DESMONTAGEM DE FÔRMA DE VIGA, ESCORAMENTO METÁLICO, PÉ-DIREITO DUPLO, EM CHAPA DE MADEIRA RESINADA, 2 UTILIZAÇÕES. AF_12/2015</t>
  </si>
  <si>
    <t>231,40</t>
  </si>
  <si>
    <t>92451</t>
  </si>
  <si>
    <t>MONTAGEM E DESMONTAGEM DE FÔRMA DE VIGA, ESCORAMENTO COM GARFO DE MADEIRA, PÉ-DIREITO SIMPLES, EM CHAPA DE MADEIRA RESINADA, 2 UTILIZAÇÕES. AF_12/2015</t>
  </si>
  <si>
    <t>112,88</t>
  </si>
  <si>
    <t>92452</t>
  </si>
  <si>
    <t>MONTAGEM E DESMONTAGEM DE FÔRMA DE VIGA, ESCORAMENTO METÁLICO, PÉ-DIREITO SIMPLES, EM CHAPA DE MADEIRA RESINADA, 2 UTILIZAÇÕES. AF_12/2015</t>
  </si>
  <si>
    <t>110,01</t>
  </si>
  <si>
    <t>92453</t>
  </si>
  <si>
    <t>MONTAGEM E DESMONTAGEM DE FÔRMA DE VIGA, ESCORAMENTO COM GARFO DE MADEIRA, PÉ-DIREITO DUPLO, EM CHAPA DE MADEIRA RESINADA, 4 UTILIZAÇÕES. AF_12/2015</t>
  </si>
  <si>
    <t>141,58</t>
  </si>
  <si>
    <t>92454</t>
  </si>
  <si>
    <t>MONTAGEM E DESMONTAGEM DE FÔRMA DE VIGA, ESCORAMENTO METÁLICO, PÉ-DIREITO DUPLO, EM CHAPA DE MADEIRA RESINADA, 4 UTILIZAÇÕES. AF_12/2015</t>
  </si>
  <si>
    <t>212,09</t>
  </si>
  <si>
    <t>92455</t>
  </si>
  <si>
    <t>MONTAGEM E DESMONTAGEM DE FÔRMA DE VIGA, ESCORAMENTO COM GARFO DE MADEIRA, PÉ-DIREITO SIMPLES, EM CHAPA DE MADEIRA RESINADA, 4 UTILIZAÇÕES. AF_12/2015</t>
  </si>
  <si>
    <t>93,02</t>
  </si>
  <si>
    <t>92456</t>
  </si>
  <si>
    <t>MONTAGEM E DESMONTAGEM DE FÔRMA DE VIGA, ESCORAMENTO METÁLICO, PÉ-DIREITO SIMPLES, EM CHAPA DE MADEIRA RESINADA, 4 UTILIZAÇÕES. AF_12/2015</t>
  </si>
  <si>
    <t>90,63</t>
  </si>
  <si>
    <t>92457</t>
  </si>
  <si>
    <t>MONTAGEM E DESMONTAGEM DE FÔRMA DE VIGA, ESCORAMENTO COM GARFO DE MADEIRA, PÉ-DIREITO DUPLO, EM CHAPA DE MADEIRA RESINADA, 6 UTILIZAÇÕES. AF_12/2015</t>
  </si>
  <si>
    <t>122,80</t>
  </si>
  <si>
    <t>92458</t>
  </si>
  <si>
    <t>MONTAGEM E DESMONTAGEM DE FÔRMA DE VIGA, ESCORAMENTO METÁLICO, PÉ-DIREITO DUPLO, EM CHAPA DE MADEIRA RESINADA, 6 UTILIZAÇÕES. AF_12/2015</t>
  </si>
  <si>
    <t>199,68</t>
  </si>
  <si>
    <t>92459</t>
  </si>
  <si>
    <t>MONTAGEM E DESMONTAGEM DE FÔRMA DE VIGA, ESCORAMENTO COM GARFO DE MADEIRA, PÉ-DIREITO SIMPLES, EM CHAPA DE MADEIRA RESINADA, 6 UTILIZAÇÕES. AF_12/2015</t>
  </si>
  <si>
    <t>78,84</t>
  </si>
  <si>
    <t>92460</t>
  </si>
  <si>
    <t>MONTAGEM E DESMONTAGEM DE FÔRMA DE VIGA, ESCORAMENTO METÁLICO, PÉ-DIREITO SIMPLES, EM CHAPA DE MADEIRA RESINADA, 6 UTILIZAÇÕES. AF_12/2015</t>
  </si>
  <si>
    <t>74,40</t>
  </si>
  <si>
    <t>92461</t>
  </si>
  <si>
    <t>MONTAGEM E DESMONTAGEM DE FÔRMA DE VIGA, ESCORAMENTO COM GARFO DE MADEIRA, PÉ-DIREITO DUPLO, EM CHAPA DE MADEIRA RESINADA, 8 UTILIZAÇÕES. AF_12/2015</t>
  </si>
  <si>
    <t>112,96</t>
  </si>
  <si>
    <t>92462</t>
  </si>
  <si>
    <t>MONTAGEM E DESMONTAGEM DE FÔRMA DE VIGA, ESCORAMENTO METÁLICO, PÉ-DIREITO DUPLO, EM CHAPA DE MADEIRA RESINADA, 8 UTILIZAÇÕES. AF_12/2015</t>
  </si>
  <si>
    <t>191,70</t>
  </si>
  <si>
    <t>92463</t>
  </si>
  <si>
    <t>MONTAGEM E DESMONTAGEM DE FÔRMA DE VIGA, ESCORAMENTO COM GARFO DE MADEIRA, PÉ-DIREITO SIMPLES, EM CHAPA DE MADEIRA RESINADA, 8 UTILIZAÇÕES. AF_12/2015</t>
  </si>
  <si>
    <t>71,24</t>
  </si>
  <si>
    <t>92464</t>
  </si>
  <si>
    <t>MONTAGEM E DESMONTAGEM DE FÔRMA DE VIGA, ESCORAMENTO METÁLICO, PÉ-DIREITO SIMPLES, EM CHAPA DE MADEIRA RESINADA, 8 UTILIZAÇÕES. AF_12/2015</t>
  </si>
  <si>
    <t>70,90</t>
  </si>
  <si>
    <t>92465</t>
  </si>
  <si>
    <t>MONTAGEM E DESMONTAGEM DE FÔRMA DE VIGA, ESCORAMENTO COM GARFO DE MADEIRA, PÉ-DIREITO DUPLO, EM CHAPA DE MADEIRA PLASTIFICADA, 10 UTILIZAÇÕES. AF_12/2015</t>
  </si>
  <si>
    <t>89,29</t>
  </si>
  <si>
    <t>92466</t>
  </si>
  <si>
    <t>MONTAGEM E DESMONTAGEM DE FÔRMA DE VIGA, ESCORAMENTO METÁLICO, PÉ-DIREITO DUPLO, EM CHAPA DE MADEIRA PLASTIFICADA, 10 UTILIZAÇÕES. AF_12/2015</t>
  </si>
  <si>
    <t>185,78</t>
  </si>
  <si>
    <t>92467</t>
  </si>
  <si>
    <t>MONTAGEM E DESMONTAGEM DE FÔRMA DE VIGA, ESCORAMENTO COM GARFO DE MADEIRA, PÉ-DIREITO SIMPLES, EM CHAPA DE MADEIRA PLASTIFICADA, 10 UTILIZAÇÕES. AF_12/2015</t>
  </si>
  <si>
    <t>57,65</t>
  </si>
  <si>
    <t>92468</t>
  </si>
  <si>
    <t>MONTAGEM E DESMONTAGEM DE FÔRMA DE VIGA, ESCORAMENTO METÁLICO, PÉ-DIREITO SIMPLES, EM CHAPA DE MADEIRA PLASTIFICADA, 10 UTILIZAÇÕES. AF_12/2015</t>
  </si>
  <si>
    <t>65,31</t>
  </si>
  <si>
    <t>92469</t>
  </si>
  <si>
    <t>MONTAGEM E DESMONTAGEM DE FÔRMA DE VIGA, ESCORAMENTO COM GARFO DE MADEIRA, PÉ-DIREITO DUPLO, EM CHAPA DE MADEIRA PLASTIFICADA, 12 UTILIZAÇÕES. AF_12/2015</t>
  </si>
  <si>
    <t>81,17</t>
  </si>
  <si>
    <t>92470</t>
  </si>
  <si>
    <t>MONTAGEM E DESMONTAGEM DE FÔRMA DE VIGA, ESCORAMENTO METÁLICO, PÉ-DIREITO DUPLO, EM CHAPA DE MADEIRA PLASTIFICADA, 12 UTILIZAÇÕES. AF_12/2015</t>
  </si>
  <si>
    <t>181,29</t>
  </si>
  <si>
    <t>92471</t>
  </si>
  <si>
    <t>MONTAGEM E DESMONTAGEM DE FÔRMA DE VIGA, ESCORAMENTO COM GARFO DE MADEIRA, PÉ-DIREITO SIMPLES, EM CHAPA DE MADEIRA PLASTIFICADA, 12 UTILIZAÇÕES. AF_12/2015</t>
  </si>
  <si>
    <t>52,48</t>
  </si>
  <si>
    <t>92472</t>
  </si>
  <si>
    <t>MONTAGEM E DESMONTAGEM DE FÔRMA DE VIGA, ESCORAMENTO METÁLICO, PÉ-DIREITO SIMPLES, EM CHAPA DE MADEIRA PLASTIFICADA, 12 UTILIZAÇÕES. AF_12/2015</t>
  </si>
  <si>
    <t>61,44</t>
  </si>
  <si>
    <t>92473</t>
  </si>
  <si>
    <t>MONTAGEM E DESMONTAGEM DE FÔRMA DE VIGA, ESCORAMENTO COM GARFO DE MADEIRA, PÉ-DIREITO DUPLO, EM CHAPA DE MADEIRA PLASTIFICADA, 14 UTILIZAÇÕES. AF_12/2015</t>
  </si>
  <si>
    <t>74,57</t>
  </si>
  <si>
    <t>92474</t>
  </si>
  <si>
    <t>MONTAGEM E DESMONTAGEM DE FÔRMA DE VIGA, ESCORAMENTO METÁLICO, PÉ-DIREITO DUPLO, EM CHAPA DE MADEIRA PLASTIFICADA, 14 UTILIZAÇÕES. AF_12/2015</t>
  </si>
  <si>
    <t>177,40</t>
  </si>
  <si>
    <t>92475</t>
  </si>
  <si>
    <t>MONTAGEM E DESMONTAGEM DE FÔRMA DE VIGA, ESCORAMENTO COM GARFO DE MADEIRA, PÉ-DIREITO SIMPLES, EM CHAPA DE MADEIRA PLASTIFICADA, 14 UTILIZAÇÕES. AF_12/2015</t>
  </si>
  <si>
    <t>92476</t>
  </si>
  <si>
    <t>MONTAGEM E DESMONTAGEM DE FÔRMA DE VIGA, ESCORAMENTO METÁLICO, PÉ-DIREITO SIMPLES, EM CHAPA DE MADEIRA PLASTIFICADA, 14 UTILIZAÇÕES. AF_12/2015</t>
  </si>
  <si>
    <t>58,14</t>
  </si>
  <si>
    <t>92477</t>
  </si>
  <si>
    <t>MONTAGEM E DESMONTAGEM DE FÔRMA DE VIGA, ESCORAMENTO COM GARFO DE MADEIRA, PÉ-DIREITO DUPLO, EM CHAPA DE MADEIRA PLASTIFICADA, 18 UTILIZAÇÕES. AF_12/2015</t>
  </si>
  <si>
    <t>60,58</t>
  </si>
  <si>
    <t>92478</t>
  </si>
  <si>
    <t>MONTAGEM E DESMONTAGEM DE FÔRMA DE VIGA, ESCORAMENTO METÁLICO, PÉ-DIREITO DUPLO, EM CHAPA DE MADEIRA PLASTIFICADA, 18 UTILIZAÇÕES. AF_12/2015</t>
  </si>
  <si>
    <t>169,83</t>
  </si>
  <si>
    <t>92479</t>
  </si>
  <si>
    <t>MONTAGEM E DESMONTAGEM DE FÔRMA DE VIGA, ESCORAMENTO COM GARFO DE MADEIRA, PÉ-DIREITO SIMPLES, EM CHAPA DE MADEIRA PLASTIFICADA, 18 UTILIZAÇÕES. AF_12/2015</t>
  </si>
  <si>
    <t>39,29</t>
  </si>
  <si>
    <t>92480</t>
  </si>
  <si>
    <t>MONTAGEM E DESMONTAGEM DE FÔRMA DE VIGA, ESCORAMENTO METÁLICO, PÉ-DIREITO SIMPLES, EM CHAPA DE MADEIRA PLASTIFICADA, 18 UTILIZAÇÕES. AF_12/2015</t>
  </si>
  <si>
    <t>92481</t>
  </si>
  <si>
    <t>MONTAGEM E DESMONTAGEM DE FÔRMA DE LAJE MACIÇA COM ÁREA MÉDIA MENOR OU IGUAL A 20 M², PÉ-DIREITO SIMPLES, EM MADEIRA SERRADA, 1 UTILIZAÇÃO. AF_12/2015</t>
  </si>
  <si>
    <t>164,45</t>
  </si>
  <si>
    <t>92482</t>
  </si>
  <si>
    <t>MONTAGEM E DESMONTAGEM DE FÔRMA DE LAJE MACIÇA COM ÁREA MÉDIA MAIOR QUE 20 M², PÉ-DIREITO SIMPLES, EM MADEIRA SERRADA, 1 UTILIZAÇÃO. AF_12/2015</t>
  </si>
  <si>
    <t>153,84</t>
  </si>
  <si>
    <t>92483</t>
  </si>
  <si>
    <t>MONTAGEM E DESMONTAGEM DE FÔRMA DE LAJE MACIÇA COM ÁREA MÉDIA MENOR OU IGUAL A 20 M², PÉ-DIREITO SIMPLES, EM MADEIRA SERRADA, 2 UTILIZAÇÕES. AF_12/2015</t>
  </si>
  <si>
    <t>130,37</t>
  </si>
  <si>
    <t>92484</t>
  </si>
  <si>
    <t>MONTAGEM E DESMONTAGEM DE FÔRMA DE LAJE MACIÇA COM ÁREA MÉDIA MAIOR QUE 20 M², PÉ-DIREITO SIMPLES, EM MADEIRA SERRADA, 2 UTILIZAÇÕES. AF_12/2015</t>
  </si>
  <si>
    <t>121,00</t>
  </si>
  <si>
    <t>92485</t>
  </si>
  <si>
    <t>MONTAGEM E DESMONTAGEM DE FÔRMA DE LAJE MACIÇA COM ÁREA MÉDIA MENOR OU IGUAL A 20 M², PÉ-DIREITO SIMPLES, EM MADEIRA SERRADA, 4 UTILIZAÇÕES. AF_12/2015</t>
  </si>
  <si>
    <t>96,15</t>
  </si>
  <si>
    <t>92486</t>
  </si>
  <si>
    <t>MONTAGEM E DESMONTAGEM DE FÔRMA DE LAJE MACIÇA COM ÁREA MÉDIA MAIOR QUE 20 M², PÉ-DIREITO SIMPLES, EM MADEIRA SERRADA, 4 UTILIZAÇÕES. AF_12/2015</t>
  </si>
  <si>
    <t>88,95</t>
  </si>
  <si>
    <t>92487</t>
  </si>
  <si>
    <t>MONTAGEM E DESMONTAGEM DE FÔRMA DE LAJE NERVURADA COM CUBETA E ASSOALHO COM ÁREA MÉDIA MENOR OU IGUAL A 20 M², PÉ-DIREITO DUPLO, EM CHAPA DE MADEIRA COMPENSADA RESINADA, 8 UTILIZAÇÕES. AF_12/2015</t>
  </si>
  <si>
    <t>72,27</t>
  </si>
  <si>
    <t>92488</t>
  </si>
  <si>
    <t>MONTAGEM E DESMONTAGEM DE FÔRMA DE LAJE NERVURADA COM CUBETA E ASSOALHO COM ÁREA MÉDIA MAIOR QUE 20 M², PÉ-DIREITO DUPLO, EM CHAPA DE MADEIRA COMPENSADA RESINADA, 8 UTILIZAÇÕES. AF_12/2015</t>
  </si>
  <si>
    <t>69,79</t>
  </si>
  <si>
    <t>92489</t>
  </si>
  <si>
    <t>MONTAGEM E DESMONTAGEM DE FÔRMA DE LAJE NERVURADA COM CUBETA E ASSOALHO COM ÁREA MÉDIA MENOR OU IGUAL A 20 M², PÉ-DIREITO SIMPLES, EM CHAPA DE MADEIRA COMPENSADA RESINADA, 8 UTILIZAÇÕES. AF_12/2015</t>
  </si>
  <si>
    <t>40,79</t>
  </si>
  <si>
    <t>92490</t>
  </si>
  <si>
    <t>MONTAGEM E DESMONTAGEM DE FÔRMA DE LAJE NERVURADA COM CUBETA E ASSOALHO COM ÁREA MÉDIA MAIOR QUE 20 M², PÉ-DIREITO SIMPLES, EM CHAPA DE MADEIRA COMPENSADA RESINADA, 8 UTILIZAÇÕES. AF_12/2015</t>
  </si>
  <si>
    <t>92491</t>
  </si>
  <si>
    <t>MONTAGEM E DESMONTAGEM DE FÔRMA DE LAJE NERVURADA COM CUBETA E ASSOALHO COM ÁREA MÉDIA MENOR OU IGUAL A 20 M², PÉ-DIREITO DUPLO, EM CHAPA DE MADEIRA COMPENSADA RESINADA, 10 UTILIZAÇÕES. AF_12/2015</t>
  </si>
  <si>
    <t>92492</t>
  </si>
  <si>
    <t>MONTAGEM E DESMONTAGEM DE FÔRMA DE LAJE NERVURADA COM CUBETA E ASSOALHO COM ÁREA MÉDIA MAIOR QUE 20 M², PÉ-DIREITO DUPLO, EM CHAPA DE MADEIRA COMPENSADA RESINADA, 10 UTILIZAÇÕES. AF_12/2015</t>
  </si>
  <si>
    <t>67,53</t>
  </si>
  <si>
    <t>92493</t>
  </si>
  <si>
    <t>MONTAGEM E DESMONTAGEM DE FÔRMA DE LAJE NERVURADA COM CUBETA E ASSOALHO COM ÁREA MÉDIA MENOR OU IGUAL A 20 M², PÉ-DIREITO SIMPLES, EM CHAPA DE MADEIRA COMPENSADA RESINADA, 10 UTILIZAÇÕES. AF_12/2015</t>
  </si>
  <si>
    <t>36,44</t>
  </si>
  <si>
    <t>92494</t>
  </si>
  <si>
    <t>MONTAGEM E DESMONTAGEM DE FÔRMA DE LAJE NERVURADA COM CUBETA E ASSOALHO COM ÁREA MÉDIA MAIOR QUE 20 M², PÉ-DIREITO SIMPLES, EM CHAPA DE MADEIRA COMPENSADA RESINADA, 10 UTILIZAÇÕES. AF_12/2015</t>
  </si>
  <si>
    <t>36,62</t>
  </si>
  <si>
    <t>92495</t>
  </si>
  <si>
    <t>MONTAGEM E DESMONTAGEM DE FÔRMA DE LAJE NERVURADA COM CUBETA E ASSOALHO COM ÁREA MÉDIA MENOR OU IGUAL A 20 M², PÉ-DIREITO DUPLO, EM CHAPA DE MADEIRA COMPENSADA RESINADA, 12 UTILIZAÇÕES. AF_12/2015</t>
  </si>
  <si>
    <t>68,29</t>
  </si>
  <si>
    <t>92496</t>
  </si>
  <si>
    <t>MONTAGEM E DESMONTAGEM DE FÔRMA DE LAJE NERVURADA COM CUBETA E ASSOALHO COM ÁREA MÉDIA MAIOR QUE 20 M², PÉ-DIREITO DUPLO, EM CHAPA DE MADEIRA COMPENSADA RESINADA, 12 UTILIZAÇÕES. AF_12/2015</t>
  </si>
  <si>
    <t>92497</t>
  </si>
  <si>
    <t>MONTAGEM E DESMONTAGEM DE FÔRMA DE LAJE NERVURADA COM CUBETA E ASSOALHO COM ÁREA MÉDIA MENOR OU IGUAL A 20 M², PÉ-DIREITO SIMPLES, EM CHAPA DE MADEIRA COMPENSADA RESINADA, 12 UTILIZAÇÕES. AF_12/2015</t>
  </si>
  <si>
    <t>92498</t>
  </si>
  <si>
    <t>MONTAGEM E DESMONTAGEM DE FÔRMA DE LAJE NERVURADA COM CUBETA E ASSOALHO COM ÁREA MÉDIA MAIOR QUE 20 M², PÉ-DIREITO SIMPLES, EM CHAPA DE MADEIRA COMPENSADA RESINADA, 12 UTILIZAÇÕES. AF_12/2015</t>
  </si>
  <si>
    <t>92499</t>
  </si>
  <si>
    <t>MONTAGEM E DESMONTAGEM DE FÔRMA DE LAJE NERVURADA COM CUBETA E ASSOALHO COM ÁREA MÉDIA MENOR OU IGUAL A 20 M², PÉ-DIREITO DUPLO, EM CHAPA DE MADEIRA COMPENSADA RESINADA, 14 UTILIZAÇÕES. AF_12/2015</t>
  </si>
  <si>
    <t>67,31</t>
  </si>
  <si>
    <t>92500</t>
  </si>
  <si>
    <t>MONTAGEM E DESMONTAGEM DE FÔRMA DE LAJE NERVURADA COM CUBETA E ASSOALHO COM ÁREA MÉDIA MAIOR QUE 20 M², PÉ-DIREITO DUPLO, EM CHAPA DE MADEIRA COMPENSADA RESINADA, 14 UTILIZAÇÕES. AF_12/2015</t>
  </si>
  <si>
    <t>92501</t>
  </si>
  <si>
    <t>MONTAGEM E DESMONTAGEM DE FÔRMA DE LAJE NERVURADA COM CUBETA E ASSOALHO COM ÁREA MÉDIA MENOR OU IGUAL A 20 M², PÉ-DIREITO SIMPLES, EM CHAPA DE MADEIRA COMPENSADA RESINADA, 14 UTILIZAÇÕES. AF_12/2015</t>
  </si>
  <si>
    <t>92502</t>
  </si>
  <si>
    <t>MONTAGEM E DESMONTAGEM DE FÔRMA DE LAJE NERVURADA COM CUBETA E ASSOALHO COM ÁREA MÉDIA MAIOR QUE 20 M², PÉ-DIREITO SIMPLES, EM CHAPA DE MADEIRA COMPENSADA RESINADA, 14 UTILIZAÇÕES. AF_12/2015</t>
  </si>
  <si>
    <t>34,61</t>
  </si>
  <si>
    <t>92503</t>
  </si>
  <si>
    <t>MONTAGEM E DESMONTAGEM DE FÔRMA DE LAJE NERVURADA COM CUBETA E ASSOALHO COM ÁREA MÉDIA MENOR OU IGUAL A 20 M², PÉ-DIREITO DUPLO, EM CHAPA DE MADEIRA COMPENSADA RESINADA, 18 UTILIZAÇÕES. AF_12/2015</t>
  </si>
  <si>
    <t>65,76</t>
  </si>
  <si>
    <t>92504</t>
  </si>
  <si>
    <t>MONTAGEM E DESMONTAGEM DE FÔRMA DE LAJE NERVURADA COM CUBETA E ASSOALHO COM ÁREA MÉDIA MAIOR QUE 20 M², PÉ-DIREITO DUPLO, EM CHAPA DE MADEIRA COMPENSADA RESINADA, 18 UTILIZAÇÕES. AF_12/2015</t>
  </si>
  <si>
    <t>40,07</t>
  </si>
  <si>
    <t>92505</t>
  </si>
  <si>
    <t>MONTAGEM E DESMONTAGEM DE FÔRMA DE LAJE NERVURADA COM CUBETA E ASSOALHO COM ÁREA MÉDIA MENOR OU IGUAL A 20 M², PÉ-DIREITO SIMPLES, EM CHAPA DE MADEIRA COMPENSADA RESINADA, 18 UTILIZAÇÕES. AF_12/2015</t>
  </si>
  <si>
    <t>35,37</t>
  </si>
  <si>
    <t>92506</t>
  </si>
  <si>
    <t>MONTAGEM E DESMONTAGEM DE FÔRMA DE LAJE NERVURADA COM CUBETA E ASSOALHO COM ÁREA MÉDIA MAIOR QUE 20 M², PÉ-DIREITO SIMPLES, EM CHAPA DE MADEIRA COMPENSADA RESINADA, 18 UTILIZAÇÕES. AF_12/2015</t>
  </si>
  <si>
    <t>33,39</t>
  </si>
  <si>
    <t>92507</t>
  </si>
  <si>
    <t>MONTAGEM E DESMONTAGEM DE FÔRMA DE LAJE MACIÇA COM ÁREA MÉDIA MENOR OU IGUAL A 20 M², PÉ-DIREITO DUPLO, EM CHAPA DE MADEIRA COMPENSADA RESINADA, 2 UTILIZAÇÕES. AF_12/2015</t>
  </si>
  <si>
    <t>71,18</t>
  </si>
  <si>
    <t>92508</t>
  </si>
  <si>
    <t>MONTAGEM E DESMONTAGEM DE FÔRMA DE LAJE MACIÇA COM ÁREA MÉDIA MAIOR QUE 20 M², PÉ-DIREITO DUPLO, EM CHAPA DE MADEIRA COMPENSADA RESINADA, 2 UTILIZAÇÕES. AF_12/2015</t>
  </si>
  <si>
    <t>69,21</t>
  </si>
  <si>
    <t>92509</t>
  </si>
  <si>
    <t>MONTAGEM E DESMONTAGEM DE FÔRMA DE LAJE MACIÇA COM ÁREA MÉDIA MENOR OU IGUAL A 20 M², PÉ-DIREITO SIMPLES, EM CHAPA DE MADEIRA COMPENSADA RESINADA, 2 UTILIZAÇÕES. AF_12/2015</t>
  </si>
  <si>
    <t>36,18</t>
  </si>
  <si>
    <t>92510</t>
  </si>
  <si>
    <t>MONTAGEM E DESMONTAGEM DE FÔRMA DE LAJE MACIÇA COM ÁREA MÉDIA MAIOR QUE 20 M², PÉ-DIREITO SIMPLES, EM CHAPA DE MADEIRA COMPENSADA RESINADA, 2 UTILIZAÇÕES. AF_12/2015</t>
  </si>
  <si>
    <t>34,35</t>
  </si>
  <si>
    <t>92511</t>
  </si>
  <si>
    <t>MONTAGEM E DESMONTAGEM DE FÔRMA DE LAJE MACIÇA COM ÁREA MÉDIA MENOR OU IGUAL A 20 M², PÉ-DIREITO DUPLO, EM CHAPA DE MADEIRA COMPENSADA RESINADA, 4 UTILIZAÇÕES. AF_12/2015</t>
  </si>
  <si>
    <t>92512</t>
  </si>
  <si>
    <t>MONTAGEM E DESMONTAGEM DE FÔRMA DE LAJE MACIÇA COM ÁREA MÉDIA MAIOR QUE 20 M², PÉ-DIREITO DUPLO, EM CHAPA DE MADEIRA COMPENSADA RESINADA, 4 UTILIZAÇÕES. AF_12/2015</t>
  </si>
  <si>
    <t>56,99</t>
  </si>
  <si>
    <t>92513</t>
  </si>
  <si>
    <t>MONTAGEM E DESMONTAGEM DE FÔRMA DE LAJE MACIÇA COM ÁREA MÉDIA MENOR OU IGUAL A 20 M², PÉ-DIREITO SIMPLES, EM CHAPA DE MADEIRA COMPENSADA RESINADA, 4 UTILIZAÇÕES. AF_12/2015</t>
  </si>
  <si>
    <t>26,15</t>
  </si>
  <si>
    <t>92514</t>
  </si>
  <si>
    <t>MONTAGEM E DESMONTAGEM DE FÔRMA DE LAJE MACIÇA COM ÁREA MÉDIA MAIOR QUE 20 M², PÉ-DIREITO SIMPLES, EM CHAPA DE MADEIRA COMPENSADA RESINADA, 4 UTILIZAÇÕES. AF_12/2015</t>
  </si>
  <si>
    <t>24,75</t>
  </si>
  <si>
    <t>92515</t>
  </si>
  <si>
    <t>MONTAGEM E DESMONTAGEM DE FÔRMA DE LAJE MACIÇA COM ÁREA MÉDIA MAIOR QUE 20 M², PÉ-DIREITO DUPLO, EM CHAPA DE MADEIRA COMPENSADA RESINADA, 6 UTILIZAÇÕES. AF_12/2015</t>
  </si>
  <si>
    <t>53,13</t>
  </si>
  <si>
    <t>92516</t>
  </si>
  <si>
    <t>MONTAGEM E DESMONTAGEM DE FÔRMA DE LAJE MACIÇA COM ÁREA MÉDIA MENOR OU IGUAL A 20 M², PÉ-DIREITO DUPLO, EM CHAPA DE MADEIRA COMPENSADA RESINADA, 6 UTILIZAÇÕES. AF_12/2015</t>
  </si>
  <si>
    <t>51,82</t>
  </si>
  <si>
    <t>92517</t>
  </si>
  <si>
    <t>MONTAGEM E DESMONTAGEM DE FÔRMA DE LAJE MACIÇA COM ÁREA MÉDIA MENOR OU IGUAL A 20 M², PÉ-DIREITO SIMPLES, EM CHAPA DE MADEIRA COMPENSADA RESINADA, 6 UTILIZAÇÕES. AF_12/2015</t>
  </si>
  <si>
    <t>92518</t>
  </si>
  <si>
    <t>MONTAGEM E DESMONTAGEM DE FÔRMA DE LAJE MACIÇA COM ÁREA MÉDIA MAIOR QUE 20 M², PÉ-DIREITO SIMPLES, EM CHAPA DE MADEIRA COMPENSADA RESINADA, 6 UTILIZAÇÕES. AF_12/2015</t>
  </si>
  <si>
    <t>20,75</t>
  </si>
  <si>
    <t>92519</t>
  </si>
  <si>
    <t>MONTAGEM E DESMONTAGEM DE FÔRMA DE LAJE MACIÇA COM ÁREA MÉDIA MENOR OU IGUAL A 20 M², PÉ-DIREITO DUPLO, EM CHAPA DE MADEIRA COMPENSADA RESINADA, 8 UTILIZAÇÕES. AF_12/2015</t>
  </si>
  <si>
    <t>50,40</t>
  </si>
  <si>
    <t>92520</t>
  </si>
  <si>
    <t>MONTAGEM E DESMONTAGEM DE FÔRMA DE LAJE MACIÇA COM ÁREA MÉDIA MAIOR QUE 20 M², PÉ-DIREITO DUPLO, EM CHAPA DE MADEIRA COMPENSADA RESINADA, 8 UTILIZAÇÕES. AF_12/2015</t>
  </si>
  <si>
    <t>49,18</t>
  </si>
  <si>
    <t>92521</t>
  </si>
  <si>
    <t>MONTAGEM E DESMONTAGEM DE FÔRMA DE LAJE MACIÇA COM ÁREA MÉDIA MENOR OU IGUAL A 20 M², PÉ-DIREITO SIMPLES, EM CHAPA DE MADEIRA COMPENSADA RESINADA, 8 UTILIZAÇÕES. AF_12/2015</t>
  </si>
  <si>
    <t>92522</t>
  </si>
  <si>
    <t>MONTAGEM E DESMONTAGEM DE FÔRMA DE LAJE MACIÇA COM ÁREA MÉDIA MAIOR QUE 20 M², PÉ-DIREITO SIMPLES, EM CHAPA DE MADEIRA COMPENSADA RESINADA, 8 UTILIZAÇÕES. AF_12/2015</t>
  </si>
  <si>
    <t>18,68</t>
  </si>
  <si>
    <t>92523</t>
  </si>
  <si>
    <t>MONTAGEM E DESMONTAGEM DE FÔRMA DE LAJE MACIÇA COM ÁREA MÉDIA MENOR OU IGUAL A 20 M², PÉ-DIREITO DUPLO, EM CHAPA DE MADEIRA COMPENSADA PLASTIFICADA, 10 UTILIZAÇÕES. AF_12/2015</t>
  </si>
  <si>
    <t>49,85</t>
  </si>
  <si>
    <t>92524</t>
  </si>
  <si>
    <t>MONTAGEM E DESMONTAGEM DE FÔRMA DE LAJE MACIÇA COM ÁREA MÉDIA MAIOR QUE 20 M², PÉ-DIREITO DUPLO, EM CHAPA DE MADEIRA COMPENSADA PLASTIFICADA, 10 UTILIZAÇÕES. AF_12/2015</t>
  </si>
  <si>
    <t>92525</t>
  </si>
  <si>
    <t>MONTAGEM E DESMONTAGEM DE FÔRMA DE LAJE MACIÇA COM ÁREA MÉDIA MENOR OU IGUAL A 20 M², PÉ-DIREITO SIMPLES, EM CHAPA DE MADEIRA COMPENSADA PLASTIFICADA, 10 UTILIZAÇÕES. AF_12/2015</t>
  </si>
  <si>
    <t>19,63</t>
  </si>
  <si>
    <t>92526</t>
  </si>
  <si>
    <t>MONTAGEM E DESMONTAGEM DE FÔRMA DE LAJE MACIÇA COM ÁREA MÉDIA MAIOR QUE 20 M², PÉ-DIREITO SIMPLES, EM CHAPA DE MADEIRA COMPENSADA PLASTIFICADA, 10 UTILIZAÇÕES. AF_12/2015</t>
  </si>
  <si>
    <t>92527</t>
  </si>
  <si>
    <t>MONTAGEM E DESMONTAGEM DE FÔRMA DE LAJE MACIÇA COM ÁREA MÉDIA MENOR OU IGUAL A 20 M², PÉ-DIREITO DUPLO, EM CHAPA DE MADEIRA COMPENSADA PLASTIFICADA, 12 UTILIZAÇÕES. AF_12/2015</t>
  </si>
  <si>
    <t>48,73</t>
  </si>
  <si>
    <t>92528</t>
  </si>
  <si>
    <t>MONTAGEM E DESMONTAGEM DE FÔRMA DE LAJE MACIÇA COM ÁREA MÉDIA MAIOR QUE 20 M², PÉ-DIREITO DUPLO, EM CHAPA DE MADEIRA COMPENSADA PLASTIFICADA, 12 UTILIZAÇÕES. AF_12/2015</t>
  </si>
  <si>
    <t>92529</t>
  </si>
  <si>
    <t>MONTAGEM E DESMONTAGEM DE FÔRMA DE LAJE MACIÇA COM ÁREA MÉDIA MENOR OU IGUAL A 20 M², PÉ-DIREITO SIMPLES, EM CHAPA DE MADEIRA COMPENSADA PLASTIFICADA, 12 UTILIZAÇÕES. AF_12/2015</t>
  </si>
  <si>
    <t>18,72</t>
  </si>
  <si>
    <t>92530</t>
  </si>
  <si>
    <t>MONTAGEM E DESMONTAGEM DE FÔRMA DE LAJE MACIÇA COM ÁREA MÉDIA MAIOR QUE 20 M², PÉ-DIREITO SIMPLES, EM CHAPA DE MADEIRA COMPENSADA PLASTIFICADA, 12 UTILIZAÇÕES. AF_12/2015</t>
  </si>
  <si>
    <t>17,66</t>
  </si>
  <si>
    <t>92531</t>
  </si>
  <si>
    <t>MONTAGEM E DESMONTAGEM DE FÔRMA DE LAJE MACIÇA COM ÁREA MÉDIA MENOR OU IGUAL A 20 M², PÉ-DIREITO DUPLO, EM CHAPA DE MADEIRA COMPENSADA PLASTIFICADA, 14 UTILIZAÇÕES. AF_12/2015</t>
  </si>
  <si>
    <t>47,87</t>
  </si>
  <si>
    <t>92532</t>
  </si>
  <si>
    <t>MONTAGEM E DESMONTAGEM DE FÔRMA DE LAJE MACIÇA COM ÁREA MÉDIA MAIOR QUE 20 M², PÉ-DIREITO DUPLO, EM CHAPA DE MADEIRA COMPENSADA PLASTIFICADA, 14 UTILIZAÇÕES. AF_12/2015</t>
  </si>
  <si>
    <t>46,77</t>
  </si>
  <si>
    <t>92533</t>
  </si>
  <si>
    <t>MONTAGEM E DESMONTAGEM DE FÔRMA DE LAJE MACIÇA COM ÁREA MÉDIA MENOR OU IGUAL A 20 M², PÉ-DIREITO SIMPLES, EM CHAPA DE MADEIRA COMPENSADA PLASTIFICADA, 14 UTILIZAÇÕES. AF_12/2015</t>
  </si>
  <si>
    <t>18,04</t>
  </si>
  <si>
    <t>92534</t>
  </si>
  <si>
    <t>MONTAGEM E DESMONTAGEM DE FÔRMA DE LAJE MACIÇA COM ÁREA MÉDIA MAIOR QUE 20 M², PÉ-DIREITO SIMPLES, EM CHAPA DE MADEIRA COMPENSADA PLASTIFICADA, 14 UTILIZAÇÕES. AF_12/2015</t>
  </si>
  <si>
    <t>17,04</t>
  </si>
  <si>
    <t>92535</t>
  </si>
  <si>
    <t>MONTAGEM E DESMONTAGEM DE FÔRMA DE LAJE MACIÇA COM ÁREA MÉDIA MENOR OU IGUAL A 20 M², PÉ-DIREITO DUPLO, EM CHAPA DE MADEIRA COMPENSADA PLASTIFICADA, 18 UTILIZAÇÕES. AF_12/2015</t>
  </si>
  <si>
    <t>46,39</t>
  </si>
  <si>
    <t>92536</t>
  </si>
  <si>
    <t>MONTAGEM E DESMONTAGEM DE FÔRMA DE LAJE MACIÇA COM ÁREA MÉDIA MAIOR QUE 20 M², PÉ-DIREITO DUPLO, EM CHAPA DE MADEIRA COMPENSADA PLASTIFICADA, 18 UTILIZAÇÕES. AF_12/2015</t>
  </si>
  <si>
    <t>45,33</t>
  </si>
  <si>
    <t>92537</t>
  </si>
  <si>
    <t>MONTAGEM E DESMONTAGEM DE FÔRMA DE LAJE MACIÇA COM ÁREA MÉDIA MENOR OU IGUAL A 20 M², PÉ-DIREITO SIMPLES, EM CHAPA DE MADEIRA COMPENSADA PLASTIFICADA, 18 UTILIZAÇÕES. AF_12/2015</t>
  </si>
  <si>
    <t>16,77</t>
  </si>
  <si>
    <t>92538</t>
  </si>
  <si>
    <t>MONTAGEM E DESMONTAGEM DE FÔRMA DE LAJE MACIÇA COM ÁREA MÉDIA MAIOR QUE 20 M², PÉ-DIREITO SIMPLES, EM CHAPA DE MADEIRA COMPENSADA PLASTIFICADA, 18 UTILIZAÇÕES. AF_12/2015</t>
  </si>
  <si>
    <t>15,79</t>
  </si>
  <si>
    <t>95934</t>
  </si>
  <si>
    <t>FABRICAÇÃO DE FÔRMA PARA ESCADAS, COM 2 LANCES, EM CHAPA DE MADEIRA COMPENSADA PLASTIFICADA, E=18 MM. AF_01/2017</t>
  </si>
  <si>
    <t>111,91</t>
  </si>
  <si>
    <t>95935</t>
  </si>
  <si>
    <t>FABRICAÇÃO DE FÔRMA PARA ESCADAS, COM 2 LANCES, EM CHAPA DE MADEIRA COMPENSADA RESINADA, E= 17 MM. AF_01/2017</t>
  </si>
  <si>
    <t>94,44</t>
  </si>
  <si>
    <t>95936</t>
  </si>
  <si>
    <t>FABRICAÇÃO DE FÔRMA PARA ESCADAS, COM 2 LANCES, EM MADEIRA SERRADA, E=25 MM. AF_01/2017</t>
  </si>
  <si>
    <t>86,53</t>
  </si>
  <si>
    <t>95937</t>
  </si>
  <si>
    <t>MONTAGEM E DESMONTAGEM DE FÔRMA PARA ESCADAS, COM 2 LANCES, EM MADEIRA SERRADA, 1 UTILIZAÇÃO. AF_01/2017</t>
  </si>
  <si>
    <t>239,76</t>
  </si>
  <si>
    <t>95938</t>
  </si>
  <si>
    <t>MONTAGEM E DESMONTAGEM DE FÔRMA PARA ESCADAS, COM 2 LANCES, EM MADEIRA SERRADA, 2 UTILIZAÇÕES. AF_01/2017</t>
  </si>
  <si>
    <t>198,68</t>
  </si>
  <si>
    <t>95939</t>
  </si>
  <si>
    <t>MONTAGEM E DESMONTAGEM DE FÔRMA PARA ESCADAS, COM 2 LANCES, EM CHAPA DE MADEIRA COMPENSADA RESINADA, 4 UTILIZAÇÕES. AF_01/2017</t>
  </si>
  <si>
    <t>152,86</t>
  </si>
  <si>
    <t>95940</t>
  </si>
  <si>
    <t>MONTAGEM E DESMONTAGEM DE FÔRMA PARA ESCADAS, COM 2 LANCES, EM CHAPA DE MADEIRA COMPENSADA PLASTIFICADA, 6 UTILIZAÇÕES. AF_01/2017</t>
  </si>
  <si>
    <t>124,74</t>
  </si>
  <si>
    <t>95941</t>
  </si>
  <si>
    <t>MONTAGEM E DESMONTAGEM DE FÔRMA PARA ESCADAS, COM 2 LANCES, EM CHAPA DE MADEIRA COMPENSADA PLASTIFICADA, 8 UTILIZAÇÕES. AF_01/2017</t>
  </si>
  <si>
    <t>110,32</t>
  </si>
  <si>
    <t>95942</t>
  </si>
  <si>
    <t>MONTAGEM E DESMONTAGEM DE FÔRMA PARA ESCADAS, COM 2 LANCES, EM CHAPA DE MADEIRA COMPENSADA PLASTIFICADA, 10 UTILIZAÇÕES. AF_01/2017</t>
  </si>
  <si>
    <t>101,34</t>
  </si>
  <si>
    <t>96252</t>
  </si>
  <si>
    <t>FABRICAÇÃO DE FÔRMA PARA PILARES CIRCULARES, EM CHAPA DE MADEIRA COMPENSADA RESINADA. AF_06/2017</t>
  </si>
  <si>
    <t>145,91</t>
  </si>
  <si>
    <t>96257</t>
  </si>
  <si>
    <t>MONTAGEM E DESMONTAGEM DE FÔRMA DE PILARES CIRCULARES, COM ÁREA MÉDIA DAS SEÇÕES MENOR OU IGUAL A 0,28 M², PÉ-DIREITO SIMPLES, EM MADEIRA, 2 UTILIZAÇÕES. AF_06/2017</t>
  </si>
  <si>
    <t>128,60</t>
  </si>
  <si>
    <t>96258</t>
  </si>
  <si>
    <t>MONTAGEM E DESMONTAGEM DE FÔRMA DE PILARES CIRCULARES, COM ÁREA MÉDIA DAS SEÇÕES MAIOR QUE 0,28 M², PÉ-DIREITO SIMPLES, EM MADEIRA, 2 UTILIZAÇÕES. AF_06/2017</t>
  </si>
  <si>
    <t>119,76</t>
  </si>
  <si>
    <t>96259</t>
  </si>
  <si>
    <t>MONTAGEM E DESMONTAGEM DE FÔRMA DE PILARES CIRCULARES, COM ÁREA MÉDIA DAS SEÇÕES MENOR OU IGUAL A 0,28 M², PÉ-DIREITO DUPLO, EM MADEIRA, 2 UTILIZAÇÕES. AF_06/2017</t>
  </si>
  <si>
    <t>146,19</t>
  </si>
  <si>
    <t>96529</t>
  </si>
  <si>
    <t>FABRICAÇÃO, MONTAGEM E DESMONTAGEM DE FÔRMA PARA SAPATA, EM MADEIRA SERRADA, E=25 MM, 1 UTILIZAÇÃO. AF_06/2017</t>
  </si>
  <si>
    <t>191,09</t>
  </si>
  <si>
    <t>96530</t>
  </si>
  <si>
    <t>FABRICAÇÃO, MONTAGEM E DESMONTAGEM DE FÔRMA PARA VIGA BALDRAME, EM MADEIRA SERRADA, E=25 MM, 1 UTILIZAÇÃO. AF_06/2017</t>
  </si>
  <si>
    <t>90,35</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</si>
  <si>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</si>
  <si>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</si>
  <si>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</si>
  <si>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</si>
  <si>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</si>
  <si>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</si>
  <si>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60,06</t>
  </si>
  <si>
    <t>96534</t>
  </si>
  <si>
    <t>FABRICAÇÃO, MONTAGEM E DESMONTAGEM DE FÔRMA PARA BLOCO DE COROAMENTO, EM MADEIRA SERRADA, E=25 MM, 4 UTILIZAÇÕES. AF_06/2017</t>
  </si>
  <si>
    <t>52,72</t>
  </si>
  <si>
    <t>96535</t>
  </si>
  <si>
    <t>FABRICAÇÃO, MONTAGEM E DESMONTAGEM DE FÔRMA PARA SAPATA, EM MADEIRA SERRADA, E=25 MM, 4 UTILIZAÇÕES. AF_06/2017</t>
  </si>
  <si>
    <t>94,73</t>
  </si>
  <si>
    <t>96536</t>
  </si>
  <si>
    <t>FABRICAÇÃO, MONTAGEM E DESMONTAGEM DE FÔRMA PARA VIGA BALDRAME, EM MADEIRA SERRADA, E=25 MM, 4 UTILIZAÇÕES. AF_06/2017</t>
  </si>
  <si>
    <t>44,29</t>
  </si>
  <si>
    <t>96537</t>
  </si>
  <si>
    <t>FABRICAÇÃO, MONTAGEM E DESMONTAGEM DE FÔRMA PARA BLOCO DE COROAMENTO, EM CHAPA DE MADEIRA COMPENSADA RESINADA, E=17 MM, 2 UTILIZAÇÕES. AF_06/2017</t>
  </si>
  <si>
    <t>115,80</t>
  </si>
  <si>
    <t>96538</t>
  </si>
  <si>
    <t>FABRICAÇÃO, MONTAGEM E DESMONTAGEM DE FÔRMA PARA SAPATA, EM CHAPA DE MADEIRA COMPENSADA RESINADA, E=17 MM, 2 UTILIZAÇÕES. AF_06/2017</t>
  </si>
  <si>
    <t>182,89</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</si>
  <si>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</si>
  <si>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</si>
  <si>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</si>
  <si>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</si>
  <si>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84,45</t>
  </si>
  <si>
    <t>96541</t>
  </si>
  <si>
    <t>FABRICAÇÃO, MONTAGEM E DESMONTAGEM DE FÔRMA PARA SAPATA, EM CHAPA DE MADEIRA COMPENSADA RESINADA, E=17 MM, 4 UTILIZAÇÕES. AF_06/2017</t>
  </si>
  <si>
    <t>131,87</t>
  </si>
  <si>
    <t>96542</t>
  </si>
  <si>
    <t>FABRICAÇÃO, MONTAGEM E DESMONTAGEM DE FÔRMA PARA VIGA BALDRAME, EM CHAPA DE MADEIRA COMPENSADA RESINADA, E=17 MM, 4 UTILIZAÇÕES. AF_06/2017</t>
  </si>
  <si>
    <t>62,63</t>
  </si>
  <si>
    <t>96543</t>
  </si>
  <si>
    <t>ARMAÇÃO DE BLOCO, VIGA BALDRAME E SAPATA UTILIZANDO AÇO CA-60 DE 5 MM - MONTAGEM. AF_06/2017</t>
  </si>
  <si>
    <t>12,27</t>
  </si>
  <si>
    <t>97747</t>
  </si>
  <si>
    <t>MONTAGEM E DESMONTAGEM DE FÔRMA DE PILARES CIRCULARES, COM ÁREA MÉDIA DAS SEÇÕES MAIOR QUE 0,28 M², PÉ-DIREITO DUPLO, EM MADEIRA, 2 UTILIZAÇÕES.  AF_06/2017</t>
  </si>
  <si>
    <t>134,88</t>
  </si>
  <si>
    <t>73771/1</t>
  </si>
  <si>
    <t>PROTENSAO DE TIRANTES DE BARRA DE ACO CA-50 EXCL MATERIAIS</t>
  </si>
  <si>
    <t>20,78</t>
  </si>
  <si>
    <t>73990/1</t>
  </si>
  <si>
    <t>ARMACAO ACO CA-50 P/1,0M3 DE CONCRETO</t>
  </si>
  <si>
    <t>540,32</t>
  </si>
  <si>
    <t>85662</t>
  </si>
  <si>
    <t>ARMACAO EM TELA DE ACO SOLDADA NERVURADA Q-92, ACO CA-60, 4,2MM, MALHA 15X15CM</t>
  </si>
  <si>
    <t>89996</t>
  </si>
  <si>
    <t>ARMAÇÃO VERTICAL DE ALVENARIA ESTRUTURAL; DIÂMETRO DE 10,0 MM. AF_01/2015</t>
  </si>
  <si>
    <t>7,13</t>
  </si>
  <si>
    <t>89997</t>
  </si>
  <si>
    <t>ARMAÇÃO VERTICAL DE ALVENARIA ESTRUTURAL; DIÂMETRO DE 12,5 MM. AF_01/2015</t>
  </si>
  <si>
    <t>89998</t>
  </si>
  <si>
    <t>ARMAÇÃO DE CINTA DE ALVENARIA ESTRUTURAL; DIÂMETRO DE 10,0 MM. AF_01/2015</t>
  </si>
  <si>
    <t>89999</t>
  </si>
  <si>
    <t>ARMAÇÃO DE VERGA E CONTRAVERGA DE ALVENARIA ESTRUTURAL; DIÂMETRO DE 8,0 MM. AF_01/2015</t>
  </si>
  <si>
    <t>90000</t>
  </si>
  <si>
    <t>ARMAÇÃO DE VERGA E CONTRAVERGA DE ALVENARIA ESTRUTURAL; DIÂMETRO DE 10,0 MM. AF_01/2015</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</si>
  <si>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</si>
  <si>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</si>
  <si>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</si>
  <si>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</si>
  <si>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</si>
  <si>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</si>
  <si>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</si>
  <si>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</si>
  <si>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</si>
  <si>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</si>
  <si>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</si>
  <si>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</si>
  <si>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</si>
  <si>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</si>
  <si>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</si>
  <si>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</si>
  <si>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</si>
  <si>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</si>
  <si>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8,11</t>
  </si>
  <si>
    <t>91602</t>
  </si>
  <si>
    <t>ARMAÇÃO DO SISTEMA DE PAREDES DE CONCRETO, EXECUTADA COMO REFORÇO, VERGALHÃO DE 8,0 MM DE DIÂMETRO. AF_06/2019</t>
  </si>
  <si>
    <t>91603</t>
  </si>
  <si>
    <t>ARMAÇÃO DO SISTEMA DE PAREDES DE CONCRETO, EXECUTADA COMO REFORÇO, VERGALHÃO DE 10,0 MM DE DIÂMETRO. AF_06/2019</t>
  </si>
  <si>
    <t>6,96</t>
  </si>
  <si>
    <t>92759</t>
  </si>
  <si>
    <t>ARMAÇÃO DE PILAR OU VIGA DE UMA ESTRUTURA CONVENCIONAL DE CONCRETO ARMADO EM UM EDIFÍCIO DE MÚLTIPLOS PAVIMENTOS UTILIZANDO AÇO CA-60 DE 5,0 MM - MONTAGEM. AF_12/2015</t>
  </si>
  <si>
    <t>10,11</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</si>
  <si>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</si>
  <si>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</si>
  <si>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</si>
  <si>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</si>
  <si>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8,52</t>
  </si>
  <si>
    <t>92762</t>
  </si>
  <si>
    <t>ARMAÇÃO DE PILAR OU VIGA DE UMA ESTRUTURA CONVENCIONAL DE CONCRETO ARMADO EM UM EDIFÍCIO DE MÚLTIPLOS PAVIMENTOS UTILIZANDO AÇO CA-50 DE 10,0 MM - MONTAGEM. AF_12/2015</t>
  </si>
  <si>
    <t>7,53</t>
  </si>
  <si>
    <t>92763</t>
  </si>
  <si>
    <t>ARMAÇÃO DE PILAR OU VIGA DE UMA ESTRUTURA CONVENCIONAL DE CONCRETO ARMADO EM UM EDIFÍCIO DE MÚLTIPLOS PAVIMENTOS UTILIZANDO AÇO CA-50 DE 12,5 MM - MONTAGEM. AF_12/2015</t>
  </si>
  <si>
    <t>6,30</t>
  </si>
  <si>
    <t>92764</t>
  </si>
  <si>
    <t>ARMAÇÃO DE PILAR OU VIGA DE UMA ESTRUTURA CONVENCIONAL DE CONCRETO ARMADO EM UM EDIFÍCIO DE MÚLTIPLOS PAVIMENTOS UTILIZANDO AÇO CA-50 DE 16,0 MM - MONTAGEM. AF_12/2015</t>
  </si>
  <si>
    <t>5,92</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</si>
  <si>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</si>
  <si>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</si>
  <si>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</si>
  <si>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</si>
  <si>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</si>
  <si>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</si>
  <si>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</si>
  <si>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</si>
  <si>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8,97</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</si>
  <si>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</si>
  <si>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</si>
  <si>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</si>
  <si>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</si>
  <si>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</si>
  <si>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</si>
  <si>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</si>
  <si>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</si>
  <si>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</si>
  <si>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</si>
  <si>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</si>
  <si>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</si>
  <si>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</si>
  <si>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</si>
  <si>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</si>
  <si>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</si>
  <si>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</si>
  <si>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</si>
  <si>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9,79</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</si>
  <si>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</si>
  <si>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</si>
  <si>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</si>
  <si>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</si>
  <si>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</si>
  <si>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</si>
  <si>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</si>
  <si>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</si>
  <si>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</si>
  <si>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</si>
  <si>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</si>
  <si>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</si>
  <si>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12,16</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</si>
  <si>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</si>
  <si>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</si>
  <si>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</si>
  <si>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</si>
  <si>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</si>
  <si>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</si>
  <si>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</si>
  <si>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</si>
  <si>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</si>
  <si>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</si>
  <si>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6,37</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</si>
  <si>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</si>
  <si>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</si>
  <si>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</si>
  <si>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</si>
  <si>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</si>
  <si>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</si>
  <si>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92792</t>
  </si>
  <si>
    <t>CORTE E DOBRA DE AÇO CA-50, DIÂMETRO DE 6,3 MM, UTILIZADO EM ESTRUTURAS DIVERSAS, EXCETO LAJES. AF_12/2015</t>
  </si>
  <si>
    <t>92793</t>
  </si>
  <si>
    <t>CORTE E DOBRA DE AÇO CA-50, DIÂMETRO DE 8,0 MM, UTILIZADO EM ESTRUTURAS DIVERSAS, EXCETO LAJES. AF_12/2015</t>
  </si>
  <si>
    <t>92794</t>
  </si>
  <si>
    <t>CORTE E DOBRA DE AÇO CA-50, DIÂMETRO DE 10,0 MM, UTILIZADO EM ESTRUTURAS DIVERSAS, EXCETO LAJES. AF_12/2015</t>
  </si>
  <si>
    <t>92795</t>
  </si>
  <si>
    <t>CORTE E DOBRA DE AÇO CA-50, DIÂMETRO DE 12,5 MM, UTILIZADO EM ESTRUTURAS DIVERSAS, EXCETO LAJES. AF_12/2015</t>
  </si>
  <si>
    <t>5,13</t>
  </si>
  <si>
    <t>92796</t>
  </si>
  <si>
    <t>CORTE E DOBRA DE AÇO CA-50, DIÂMETRO DE 16,0 MM, UTILIZADO EM ESTRUTURAS DIVERSAS, EXCETO LAJES. AF_12/2015</t>
  </si>
  <si>
    <t>5,06</t>
  </si>
  <si>
    <t>92797</t>
  </si>
  <si>
    <t>CORTE E DOBRA DE AÇO CA-50, DIÂMETRO DE 20,0 MM, UTILIZADO EM ESTRUTURAS DIVERSAS, EXCETO LAJES. AF_12/2015</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</si>
  <si>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</si>
  <si>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</si>
  <si>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</si>
  <si>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</si>
  <si>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</si>
  <si>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</si>
  <si>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92801</t>
  </si>
  <si>
    <t>CORTE E DOBRA DE AÇO CA-50, DIÂMETRO DE 6,3 MM, UTILIZADO EM LAJE. AF_12/2015</t>
  </si>
  <si>
    <t>92802</t>
  </si>
  <si>
    <t>CORTE E DOBRA DE AÇO CA-50, DIÂMETRO DE 8,0 MM, UTILIZADO EM LAJE. AF_12/2015</t>
  </si>
  <si>
    <t>6,46</t>
  </si>
  <si>
    <t>92803</t>
  </si>
  <si>
    <t>CORTE E DOBRA DE AÇO CA-50, DIÂMETRO DE 10,0 MM, UTILIZADO EM LAJE. AF_12/2015</t>
  </si>
  <si>
    <t>92804</t>
  </si>
  <si>
    <t>CORTE E DOBRA DE AÇO CA-50, DIÂMETRO DE 12,5 MM, UTILIZADO EM LAJE. AF_12/2015</t>
  </si>
  <si>
    <t>5,09</t>
  </si>
  <si>
    <t>92805</t>
  </si>
  <si>
    <t>CORTE E DOBRA DE AÇO CA-50, DIÂMETRO DE 16,0 MM, UTILIZADO EM LAJE. AF_12/2015</t>
  </si>
  <si>
    <t>92806</t>
  </si>
  <si>
    <t>CORTE E DOBRA DE AÇO CA-50, DIÂMETRO DE 20,0 MM, UTILIZADO EM LAJE. AF_12/2015</t>
  </si>
  <si>
    <t>92875</t>
  </si>
  <si>
    <t>CORTE E DOBRA DE AÇO CA-25, DIÂMETRO DE 6,3 MM. AF_12/2015</t>
  </si>
  <si>
    <t>92876</t>
  </si>
  <si>
    <t>CORTE E DOBRA DE AÇO CA-25, DIÂMETRO DE 8,0 MM. AF_12/2015</t>
  </si>
  <si>
    <t>6,00</t>
  </si>
  <si>
    <t>92877</t>
  </si>
  <si>
    <t>CORTE E DOBRA DE AÇO CA-25, DIÂMETRO DE 10,0 MM. AF_12/2015</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</si>
  <si>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</si>
  <si>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</si>
  <si>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</si>
  <si>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</si>
  <si>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</si>
  <si>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</si>
  <si>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</si>
  <si>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</si>
  <si>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6,38</t>
  </si>
  <si>
    <t>92882</t>
  </si>
  <si>
    <t>ARMAÇÃO UTILIZANDO AÇO CA-25 DE 6,3 MM - MONTAGEM. AF_12/2015</t>
  </si>
  <si>
    <t>92883</t>
  </si>
  <si>
    <t>ARMAÇÃO UTILIZANDO AÇO CA-25 DE 8,0 MM - MONTAGEM. AF_12/2015</t>
  </si>
  <si>
    <t>92884</t>
  </si>
  <si>
    <t>ARMAÇÃO UTILIZANDO AÇO CA-25 DE 10,0 MM - MONTAGEM. AF_12/2015</t>
  </si>
  <si>
    <t>7,96</t>
  </si>
  <si>
    <t>92885</t>
  </si>
  <si>
    <t>ARMAÇÃO UTILIZANDO AÇO CA-25 DE 12,5 MM - MONTAGEM. AF_12/2015</t>
  </si>
  <si>
    <t>92886</t>
  </si>
  <si>
    <t>ARMAÇÃO UTILIZANDO AÇO CA-25 DE 16,0 MM - MONTAGEM. AF_12/2015</t>
  </si>
  <si>
    <t>7,12</t>
  </si>
  <si>
    <t>92887</t>
  </si>
  <si>
    <t>ARMAÇÃO UTILIZANDO AÇO CA-25 DE 20,0 MM - MONTAGEM. AF_12/2015</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</si>
  <si>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</si>
  <si>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</si>
  <si>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</si>
  <si>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</si>
  <si>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</si>
  <si>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</si>
  <si>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92917</t>
  </si>
  <si>
    <t>ARMAÇÃO DE ESTRUTURAS DE CONCRETO ARMADO, EXCETO VIGAS, PILARES, LAJES E FUNDAÇÕES, UTILIZANDO AÇO CA-50 DE 8,0 MM - MONTAGEM. AF_12/2015</t>
  </si>
  <si>
    <t>9,16</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</si>
  <si>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</si>
  <si>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</si>
  <si>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</si>
  <si>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</si>
  <si>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</si>
  <si>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</si>
  <si>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</si>
  <si>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</si>
  <si>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</si>
  <si>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</si>
  <si>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95445</t>
  </si>
  <si>
    <t>CORTE E DOBRA DE AÇO CA-60, DIÂMETRO DE 5,0 MM, UTILIZADO EM ESTRIBO CONTÍNUO HELICOIDAL. AF_10/2016</t>
  </si>
  <si>
    <t>5,46</t>
  </si>
  <si>
    <t>95446</t>
  </si>
  <si>
    <t>CORTE E DOBRA DE AÇO CA-50, DIÂMETRO DE 6,3 MM, UTILIZADO EM ESTRIBO CONTÍNUO HELICOIDAL. AF_10/2016</t>
  </si>
  <si>
    <t>5,89</t>
  </si>
  <si>
    <t>95576</t>
  </si>
  <si>
    <t>MONTAGEM DE ARMADURA LONGITUDINAL/TRANSVERSAL DE ESTACAS DE SEÇÃO CIRCULAR, DIÂMETRO = 8,0 MM. AF_11/2016</t>
  </si>
  <si>
    <t>8,67</t>
  </si>
  <si>
    <t>95577</t>
  </si>
  <si>
    <t>MONTAGEM DE ARMADURA LONGITUDINAL DE ESTACAS DE SEÇÃO CIRCULAR, DIÂMETRO = 10,0 MM. AF_11/2016</t>
  </si>
  <si>
    <t>7,73</t>
  </si>
  <si>
    <t>95578</t>
  </si>
  <si>
    <t>MONTAGEM DE ARMADURA LONGITUDINAL/TRANSVERSAL DE ESTACAS DE SEÇÃO CIRCULAR, DIÂMETRO = 12,5 MM. AF_11/2016</t>
  </si>
  <si>
    <t>95579</t>
  </si>
  <si>
    <t>MONTAGEM DE ARMADURA LONGITUDINAL DE ESTACAS DE SEÇÃO CIRCULAR, DIÂMETRO = 16,0 MM. AF_11/2016</t>
  </si>
  <si>
    <t>95580</t>
  </si>
  <si>
    <t>MONTAGEM DE ARMADURA LONGITUDINAL DE ESTACAS DE SEÇÃO CIRCULAR, DIÂMETRO = 20,0 MM. AF_11/2016</t>
  </si>
  <si>
    <t>6,92</t>
  </si>
  <si>
    <t>95581</t>
  </si>
  <si>
    <t>MONTAGEM DE ARMADURA LONGITUDINAL DE ESTACAS DE SEÇÃO CIRCULAR, DIÂMETRO = 25,0 MM. AF_11/2016</t>
  </si>
  <si>
    <t>95583</t>
  </si>
  <si>
    <t>MONTAGEM DE ARMADURA TRANSVERSAL DE ESTACAS DE SEÇÃO CIRCULAR, DIÂMETRO = 5,0 MM. AF_11/2016</t>
  </si>
  <si>
    <t>95584</t>
  </si>
  <si>
    <t>MONTAGEM DE ARMADURA TRANSVERSAL DE ESTACAS DE SEÇÃO CIRCULAR, DIÂMETRO = 6,3 MM. AF_11/2016</t>
  </si>
  <si>
    <t>9,82</t>
  </si>
  <si>
    <t>95585</t>
  </si>
  <si>
    <t>MONTAGEM DE ARMADURA LONGITUDINAL/TRANSVERSAL DE ESTACAS DE SEÇÃO RETANGULAR (BARRETE), DIÂMETRO = 8,0 MM. AF_11/2016</t>
  </si>
  <si>
    <t>95586</t>
  </si>
  <si>
    <t>MONTAGEM DE ARMADURA LONGITUDINAL DE ESTACAS DE SEÇÃO RETANGULAR (BARRETE), DIÂMETRO = 10,0 MM. AF_11/2016</t>
  </si>
  <si>
    <t>95587</t>
  </si>
  <si>
    <t>MONTAGEM DE ARMADURA LONGITUDINAL/TRANSVERSAL DE ESTACAS DE SEÇÃO RETANGULAR (BARRETE), DIÂMETRO = 12,5 MM. AF_11/2016</t>
  </si>
  <si>
    <t>95588</t>
  </si>
  <si>
    <t>MONTAGEM DE ARMADURA LONGITUDINAL DE ESTACAS DE SEÇÃO RETANGULAR (BARRETE), DIÂMETRO = 16,0 MM. AF_11/2016</t>
  </si>
  <si>
    <t>95589</t>
  </si>
  <si>
    <t>MONTAGEM DE ARMADURA LONGITUDINAL DE ESTACAS DE SEÇÃO RETANGULAR (BARRETE), DIÂMETRO = 20,0 MM. AF_11/2016</t>
  </si>
  <si>
    <t>95590</t>
  </si>
  <si>
    <t>MONTAGEM DE ARMADURA LONGITUDINAL DE ESTACAS DE SEÇÃO RETANGULAR (BARRETE), DIÂMETRO = 25,0 MM. AF_11/2016</t>
  </si>
  <si>
    <t>95592</t>
  </si>
  <si>
    <t>MONTAGEM DE ARMADURA TRANSVERSAL DE ESTACAS DE SEÇÃO RETANGULAR (BARRETE), DIÂMETRO = 5,0 MM. AF_11/2016</t>
  </si>
  <si>
    <t>95593</t>
  </si>
  <si>
    <t>MONTAGEM DE ARMADURA TRANSVERSAL DE ESTACAS DE SEÇÃO RETANGULAR (BARRETE), DIÂMETRO = 6,3 MM. AF_11/2016</t>
  </si>
  <si>
    <t>11,44</t>
  </si>
  <si>
    <t>95943</t>
  </si>
  <si>
    <t>ARMAÇÃO DE ESCADA, COM 2 LANCES, DE UMA ESTRUTURA CONVENCIONAL DE CONCRETO ARMADO UTILIZANDO AÇO CA-60 DE 5,0 MM - MONTAGEM. AF_01/2017</t>
  </si>
  <si>
    <t>95944</t>
  </si>
  <si>
    <t>ARMAÇÃO DE ESCADA, COM 2 LANCES, DE UMA ESTRUTURA CONVENCIONAL DE CONCRETO ARMADO UTILIZANDO AÇO CA-50 DE 6,3 MM - MONTAGEM. AF_01/2017</t>
  </si>
  <si>
    <t>13,49</t>
  </si>
  <si>
    <t>95945</t>
  </si>
  <si>
    <t>ARMAÇÃO DE ESCADA, COM 2 LANCES, DE UMA ESTRUTURA CONVENCIONAL DE CONCRETO ARMADO UTILIZANDO AÇO CA-50 DE 8,0 MM - MONTAGEM. AF_01/2017</t>
  </si>
  <si>
    <t>10,69</t>
  </si>
  <si>
    <t>95946</t>
  </si>
  <si>
    <t>ARMAÇÃO DE ESCADA, COM 2 LANCES, DE UMA ESTRUTURA CONVENCIONAL DE CONCRETO ARMADO UTILIZANDO AÇO CA-50 DE 10,0 MM - MONTAGEM. AF_01/2017</t>
  </si>
  <si>
    <t>8,34</t>
  </si>
  <si>
    <t>95947</t>
  </si>
  <si>
    <t>ARMAÇÃO DE ESCADA, COM 2 LANCES, DE UMA ESTRUTURA CONVENCIONAL DE CONCRETO ARMADO UTILIZANDO AÇO CA-50 DE 12,5 MM - MONTAGEM. AF_01/2017</t>
  </si>
  <si>
    <t>6,32</t>
  </si>
  <si>
    <t>95948</t>
  </si>
  <si>
    <t>ARMAÇÃO DE ESCADA, COM 2 LANCES, DE UMA ESTRUTURA CONVENCIONAL DE CONCRETO ARMADO UTILIZANDO AÇO CA-50 DE 16,0 MM - MONTAGEM. AF_01/2017</t>
  </si>
  <si>
    <t>96544</t>
  </si>
  <si>
    <t>ARMAÇÃO DE BLOCO, VIGA BALDRAME OU SAPATA UTILIZANDO AÇO CA-50 DE 6,3 MM - MONTAGEM. AF_06/2017</t>
  </si>
  <si>
    <t>10,92</t>
  </si>
  <si>
    <t>96545</t>
  </si>
  <si>
    <t>ARMAÇÃO DE BLOCO, VIGA BALDRAME OU SAPATA UTILIZANDO AÇO CA-50 DE 8 MM - MONTAGEM. AF_06/2017</t>
  </si>
  <si>
    <t>9,81</t>
  </si>
  <si>
    <t>96546</t>
  </si>
  <si>
    <t>ARMAÇÃO DE BLOCO, VIGA BALDRAME OU SAPATA UTILIZANDO AÇO CA-50 DE 10 MM - MONTAGEM. AF_06/2017</t>
  </si>
  <si>
    <t>8,55</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</si>
  <si>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</si>
  <si>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</si>
  <si>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</si>
  <si>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</si>
  <si>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</si>
  <si>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</si>
  <si>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</si>
  <si>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</si>
  <si>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100066</t>
  </si>
  <si>
    <t>ARMAÇÃO DO SISTEMA DE PAREDES DE CONCRETO, EXECUTADA COMO ARMADURA POSITIVA DE LAJES, TELA Q-196. AF_06/2019</t>
  </si>
  <si>
    <t>100067</t>
  </si>
  <si>
    <t>ARMAÇÃO DO SISTEMA DE PAREDES DE CONCRETO, EXECUTADA COMO REFORÇO, VERGALHÃO DE 5,0 MM DE DIÂMETRO. AF_06/2019</t>
  </si>
  <si>
    <t>7,95</t>
  </si>
  <si>
    <t>100068</t>
  </si>
  <si>
    <t>ARMAÇÃO DO SISTEMA DE PAREDES DE CONCRETO, EXECUTADA COMO REFORÇO, VERGALHÃO DE 12,5 MM DE DIÂMETRO. AF_06/2019</t>
  </si>
  <si>
    <t>40780</t>
  </si>
  <si>
    <t>REGULARIZAÇÃO DE SUPERFICIE DE CONCRETO APARENTE</t>
  </si>
  <si>
    <t>74157/4</t>
  </si>
  <si>
    <t>LANCAMENTO/APLICACAO MANUAL DE CONCRETO EM FUNDACOES</t>
  </si>
  <si>
    <t>104,94</t>
  </si>
  <si>
    <t>89993</t>
  </si>
  <si>
    <t>GRAUTEAMENTO VERTICAL EM ALVENARIA ESTRUTURAL. AF_01/2015</t>
  </si>
  <si>
    <t>628,68</t>
  </si>
  <si>
    <t>89994</t>
  </si>
  <si>
    <t>GRAUTEAMENTO DE CINTA INTERMEDIÁRIA OU DE CONTRAVERGA EM ALVENARIA ESTRUTURAL. AF_01/2015</t>
  </si>
  <si>
    <t>523,71</t>
  </si>
  <si>
    <t>89995</t>
  </si>
  <si>
    <t>GRAUTEAMENTO DE CINTA SUPERIOR OU DE VERGA EM ALVENARIA ESTRUTURAL. AF_01/2015</t>
  </si>
  <si>
    <t>601,82</t>
  </si>
  <si>
    <t>90278</t>
  </si>
  <si>
    <t>GRAUTE FGK=15 MPA; TRAÇO 1:0,04:2,0:2,4 (CIMENTO/ CAL/ AREIA GROSSA/ BRITA 0) - PREPARO MECÂNICO COM BETONEIRA 400 L. AF_02/2015</t>
  </si>
  <si>
    <t>294,94</t>
  </si>
  <si>
    <t>90279</t>
  </si>
  <si>
    <t>GRAUTE FGK=20 MPA; TRAÇO 1:0,04:1,6:1,9 (CIMENTO/ CAL/ AREIA GROSSA/ BRITA 0) - PREPARO MECÂNICO COM BETONEIRA 400 L. AF_02/2015</t>
  </si>
  <si>
    <t>312,79</t>
  </si>
  <si>
    <t>90280</t>
  </si>
  <si>
    <t>GRAUTE FGK=25 MPA; TRAÇO 1:0,02:1,2:1,5 (CIMENTO/ CAL/ AREIA GROSSA/ BRITA 0) - PREPARO MECÂNICO COM BETONEIRA 400 L. AF_02/2015</t>
  </si>
  <si>
    <t>347,39</t>
  </si>
  <si>
    <t>90281</t>
  </si>
  <si>
    <t>GRAUTE FGK=30 MPA; TRAÇO 1:0,02:0,8:1,1 (CIMENTO/ CAL/ AREIA GROSSA/ BRITA 0) - PREPARO MECÂNICO COM BETONEIRA 400 L. AF_02/2015</t>
  </si>
  <si>
    <t>90282</t>
  </si>
  <si>
    <t>GRAUTE FGK=15 MPA; TRAÇO 1:2,0:2,4 (CIMENTO/ AREIA GROSSA/ BRITA 0/ ADITIVO) - PREPARO MECÂNICO COM BETONEIRA 400 L. AF_02/2015</t>
  </si>
  <si>
    <t>299,59</t>
  </si>
  <si>
    <t>90283</t>
  </si>
  <si>
    <t>GRAUTE FGK=20 MPA; TRAÇO 1:1,6:1,9 (CIMENTO/ AREIA GROSSA/ BRITA 0/ ADITIVO) - PREPARO MECÂNICO COM BETONEIRA 400 L. AF_02/2015</t>
  </si>
  <si>
    <t>318,60</t>
  </si>
  <si>
    <t>90284</t>
  </si>
  <si>
    <t>GRAUTE FGK=25 MPA; TRAÇO 1:1,2:1,5 (CIMENTO/ AREIA GROSSA/ BRITA 0/ ADITIVO) - PREPARO MECÂNICO COM BETONEIRA 400 L. AF_02/2015</t>
  </si>
  <si>
    <t>353,77</t>
  </si>
  <si>
    <t>90285</t>
  </si>
  <si>
    <t>GRAUTE FGK=30 MPA; TRAÇO 1:0,8:1,1 (CIMENTO/ AREIA GROSSA/ BRITA 0/ ADITIVO) - PREPARO MECÂNICO COM BETONEIRA 400 L. AF_02/2015</t>
  </si>
  <si>
    <t>403,92</t>
  </si>
  <si>
    <t>90853</t>
  </si>
  <si>
    <t>CONCRETAGEM DE LAJES EM EDIFICAÇÕES UNIFAMILIARES FEITAS COM SISTEMA DE FÔRMAS MANUSEÁVEIS, COM CONCRETO USINADO BOMBEÁVEL FCK 20 MPA - LANÇAMENTO, ADENSAMENTO E ACABAMENTO. AF_06/2015</t>
  </si>
  <si>
    <t>488,10</t>
  </si>
  <si>
    <t>90854</t>
  </si>
  <si>
    <t>CONCRETAGEM DE PAREDES EM EDIFICAÇÕES UNIFAMILIARES FEITAS COM SISTEMA DE FÔRMAS MANUSEÁVEIS, COM CONCRETO USINADO BOMBEÁVEL FCK 20 MPA - LANÇAMENTO, ADENSAMENTO E ACABAMENTO. AF_06/2015</t>
  </si>
  <si>
    <t>473,36</t>
  </si>
  <si>
    <t>90855</t>
  </si>
  <si>
    <t>CONCRETAGEM DE PLATIBANDA EM EDIFICAÇÕES UNIFAMILIARES FEITAS COM SISTEMA DE FÔRMAS MANUSEÁVEIS, COM CONCRETO USINADO BOMBEÁVEL FCK 20 MPA - LANÇAMENTO, ADENSAMENTO E ACABAMENTO. AF_06/2015</t>
  </si>
  <si>
    <t>516,49</t>
  </si>
  <si>
    <t>90856</t>
  </si>
  <si>
    <t>CONCRETAGEM DE LAJES EM EDIFICAÇÕES MULTIFAMILIARES FEITAS COM SISTEMA DE FÔRMAS MANUSEÁVEIS, COM CONCRETO USINADO BOMBEÁVEL FCK 20 MPA - LANÇAMENTO, ADENSAMENTO E ACABAMENTO. AF_06/2015</t>
  </si>
  <si>
    <t>491,70</t>
  </si>
  <si>
    <t>90857</t>
  </si>
  <si>
    <t>CONCRETAGEM DE PAREDES EM EDIFICAÇÕES MULTIFAMILIARES FEITAS COM SISTEMA DE FÔRMAS MANUSEÁVEIS, COM CONCRETO USINADO BOMBEÁVEL FCK 20 MPA - LANÇAMENTO, ADENSAMENTO E ACABAMENTO. AF_06/2015</t>
  </si>
  <si>
    <t>90858</t>
  </si>
  <si>
    <t>CONCRETAGEM DE PLATIBANDA EM EDIFICAÇÕES MULTIFAMILIARES FEITAS COM SISTEMA DE FÔRMAS MANUSEÁVEIS, COM CONCRETO USINADO BOMBEÁVEL FCK 20 MPA - LANÇAMENTO, ADENSAMENTO E ACABAMENTO. AF_06/2015</t>
  </si>
  <si>
    <t>532,98</t>
  </si>
  <si>
    <t>90859</t>
  </si>
  <si>
    <t>CONCRETAGEM DE PLATIBANDA EM EDIFICAÇÕES UNIFAMILIARES FEITAS COM SISTEMA DE FÔRMAS MANUSEÁVEIS, COM CONCRETO USINADO AUTOADENSÁVEL FCK 20 MPA - LANÇAMENTO E ACABAMENTO. AF_06/2015</t>
  </si>
  <si>
    <t>90860</t>
  </si>
  <si>
    <t>CONCRETAGEM DE PLATIBANDA EM EDIFICAÇÕES MULTIFAMILIARES FEITAS COM SISTEMA DE FÔRMAS MANUSEÁVEIS, COM CONCRETO USINADO AUTOADENSÁVEL FCK 20 MPA - LANÇAMENTO E ACABAMENTO. AF_06/2015</t>
  </si>
  <si>
    <t>470,75</t>
  </si>
  <si>
    <t>90861</t>
  </si>
  <si>
    <t>CONCRETAGEM DE EDIFICAÇÕES (PAREDES E LAJES) FEITAS COM SISTEMA DE FÔRMAS MANUSEÁVEIS, COM CONCRETO USINADO BOMBEÁVEL FCK 20 MPA - LANÇAMENTO, ADENSAMENTO E ACABAMENTO. AF_06/2015</t>
  </si>
  <si>
    <t>480,29</t>
  </si>
  <si>
    <t>90862</t>
  </si>
  <si>
    <t>CONCRETAGEM DE EDIFICAÇÕES (PAREDES E LAJES) FEITAS COM SISTEMA DE FÔRMAS MANUSEÁVEIS, COM CONCRETO USINADO AUTOADENSÁVEL FCK 20 MPA - LANÇAMENTO E ACABAMENTO. AF_06/2015</t>
  </si>
  <si>
    <t>438,07</t>
  </si>
  <si>
    <t>92718</t>
  </si>
  <si>
    <t>CONCRETAGEM DE PILARES, FCK = 25 MPA,  COM USO DE BALDES EM EDIFICAÇÃO COM SEÇÃO MÉDIA DE PILARES MENOR OU IGUAL A 0,25 M² - LANÇAMENTO, ADENSAMENTO E ACABAMENTO. AF_12/2015</t>
  </si>
  <si>
    <t>550,70</t>
  </si>
  <si>
    <t>92719</t>
  </si>
  <si>
    <t>CONCRETAGEM DE PILARES, FCK = 25 MPA, COM USO DE GRUA EM EDIFICAÇÃO COM SEÇÃO MÉDIA DE PILARES MENOR OU IGUAL A 0,25 M² - LANÇAMENTO, ADENSAMENTO E ACABAMENTO. AF_12/2015</t>
  </si>
  <si>
    <t>419,15</t>
  </si>
  <si>
    <t>92720</t>
  </si>
  <si>
    <t>CONCRETAGEM DE PILARES, FCK = 25 MPA, COM USO DE BOMBA EM EDIFICAÇÃO COM SEÇÃO MÉDIA DE PILARES MENOR OU IGUAL A 0,25 M² - LANÇAMENTO, ADENSAMENTO E ACABAMENTO. AF_12/2015</t>
  </si>
  <si>
    <t>479,85</t>
  </si>
  <si>
    <t>92721</t>
  </si>
  <si>
    <t>CONCRETAGEM DE PILARES, FCK = 25 MPA, COM USO DE GRUA EM EDIFICAÇÃO COM SEÇÃO MÉDIA DE PILARES MAIOR QUE 0,25 M² - LANÇAMENTO, ADENSAMENTO E ACABAMENTO. AF_12/2015</t>
  </si>
  <si>
    <t>411,11</t>
  </si>
  <si>
    <t>92722</t>
  </si>
  <si>
    <t>CONCRETAGEM DE PILARES, FCK = 25 MPA, COM USO DE BOMBA EM EDIFICAÇÃO COM SEÇÃO MÉDIA DE PILARES MAIOR QUE 0,25 M² - LANÇAMENTO, ADENSAMENTO E ACABAMENTO. AF_12/2015</t>
  </si>
  <si>
    <t>476,49</t>
  </si>
  <si>
    <t>92723</t>
  </si>
  <si>
    <t>CONCRETAGEM DE VIGAS E LAJES, FCK=20 MPA, PARA LAJES PREMOLDADAS COM USO DE BOMBA EM EDIFICAÇÃO COM ÁREA MÉDIA DE LAJES MENOR OU IGUAL A 20 M² - LANÇAMENTO, ADENSAMENTO E ACABAMENTO. AF_12/2015</t>
  </si>
  <si>
    <t>462,09</t>
  </si>
  <si>
    <t>92724</t>
  </si>
  <si>
    <t>CONCRETAGEM DE VIGAS E LAJES, FCK=20 MPA, PARA LAJES PREMOLDADAS COM USO DE BOMBA EM EDIFICAÇÃO COM ÁREA MÉDIA DE LAJES MAIOR QUE 20 M² - LANÇAMENTO, ADENSAMENTO E ACABAMENTO. AF_12/2015</t>
  </si>
  <si>
    <t>459,16</t>
  </si>
  <si>
    <t>92725</t>
  </si>
  <si>
    <t>CONCRETAGEM DE VIGAS E LAJES, FCK=20 MPA, PARA LAJES MACIÇAS OU NERVURADAS COM USO DE BOMBA EM EDIFICAÇÃO COM ÁREA MÉDIA DE LAJES MENOR OU IGUAL A 20 M² - LANÇAMENTO, ADENSAMENTO E ACABAMENTO. AF_12/2015</t>
  </si>
  <si>
    <t>457,92</t>
  </si>
  <si>
    <t>92726</t>
  </si>
  <si>
    <t>CONCRETAGEM DE VIGAS E LAJES, FCK=20 MPA, PARA LAJES MACIÇAS OU NERVURADAS COM USO DE BOMBA EM EDIFICAÇÃO COM ÁREA MÉDIA DE LAJES MAIOR QUE 20 M² - LANÇAMENTO, ADENSAMENTO E ACABAMENTO. AF_12/2015</t>
  </si>
  <si>
    <t>455,84</t>
  </si>
  <si>
    <t>92727</t>
  </si>
  <si>
    <t>CONCRETAGEM DE VIGAS E LAJES, FCK=20 MPA, PARA LAJES PREMOLDADAS COM JERICAS EM ELEVADOR DE CABO EM EDIFICAÇÃO DE MULTIPAVIMENTOS ATÉ 16 ANDARES, COM ÁREA MÉDIA DE LAJES MENOR OU IGUAL A 20 M² - LANÇAMENTO, ADENSAMENTO E ACABAMENTO. AF_12/2015</t>
  </si>
  <si>
    <t>488,01</t>
  </si>
  <si>
    <t>92728</t>
  </si>
  <si>
    <t>CONCRETAGEM DE VIGAS E LAJES, FCK=20 MPA, PARA LAJES PREMOLDADAS COM JERICAS EM ELEVADOR DE CABO EM EDIFICAÇÃO DE MULTIPAVIMENTOS ATÉ 16 ANDARES, COM ÁREA MÉDIA DE LAJES MAIOR QUE 20 M² - LANÇAMENTO, ADENSAMENTO E ACABAMENTO. AF_12/2015</t>
  </si>
  <si>
    <t>467,01</t>
  </si>
  <si>
    <t>92729</t>
  </si>
  <si>
    <t>CONCRETAGEM DE VIGAS E LAJES, FCK=20 MPA, PARA LAJES MACIÇAS OU NERVURADAS COM JERICAS EM ELEVADOR DE CABO EM EDIFICAÇÃO DE ATÉ 16 ANDARES, COM ÁREA MÉDIA DE LAJES MENOR OU IGUAL A 20 M² - LANÇAMENTO, ADENSAMENTO E ACABAMENTO. AF_12/2015</t>
  </si>
  <si>
    <t>458,10</t>
  </si>
  <si>
    <t>92730</t>
  </si>
  <si>
    <t>CONCRETAGEM DE VIGAS E LAJES, FCK=20 MPA, PARA LAJES MACIÇAS OU NERVURADAS COM JERICAS EM ELEVADOR DE CABO EM EDIFICAÇÃO DE MULTIPAVIMENTOS ATÉ 16 ANDARES, COM ÁREA MÉDIA DE LAJES MAIOR QUE 20 M² - LANÇAMENTO, ADENSAMENTO E ACABAMENTO. AF_12/2015</t>
  </si>
  <si>
    <t>443,27</t>
  </si>
  <si>
    <t>92731</t>
  </si>
  <si>
    <t>CONCRETAGEM DE VIGAS E LAJES, FCK=20 MPA, PARA LAJES PREMOLDADAS COM JERICAS EM CREMALHEIRA EM EDIFICAÇÃO DE MULTIPAVIMENTOS ATÉ 16 ANDARES, COM ÁREA MÉDIA DE LAJES MENOR OU IGUAL A 20 M² - LANÇAMENTO, ADENSAMENTO E ACABAMENTO. AF_12/2015</t>
  </si>
  <si>
    <t>460,51</t>
  </si>
  <si>
    <t>92732</t>
  </si>
  <si>
    <t>CONCRETAGEM DE VIGAS E LAJES, FCK=20 MPA, PARA LAJES PREMOLDADAS COM JERICAS EM CREMALHEIRA EM EDIFICAÇÃO DE MULTIPAVIMENTOS ATÉ 16 ANDARES, COM ÁREA MÉDIA DE LAJES MAIOR QUE 20 M² - LANÇAMENTO, ADENSAMENTO E ACABAMENTO. AF_12/2015</t>
  </si>
  <si>
    <t>446,09</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</si>
  <si>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</si>
  <si>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</si>
  <si>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439,97</t>
  </si>
  <si>
    <t>92734</t>
  </si>
  <si>
    <t>CONCRETAGEM DE VIGAS E LAJES, FCK=20 MPA, PARA LAJES MACIÇAS OU NERVURADAS COM JERICAS EM CREMALHEIRA EM EDIFICAÇÃO DE MULTIPAVIMENTOS ATÉ 16 ANDARES, COM ÁREA MÉDIA DE LAJES MAIOR QUE 20 M² - LANÇAMENTO, ADENSAMENTO E ACABAMENTO. AF_12/2015</t>
  </si>
  <si>
    <t>429,80</t>
  </si>
  <si>
    <t>92735</t>
  </si>
  <si>
    <t>CONCRETAGEM DE VIGAS E LAJES, FCK=20 MPA, PARA LAJES PREMOLDADAS COM GRUA DE CAÇAMBA DE 350 L EM EDIFICAÇÃO DE MULTIPAVIMENTOS ATÉ 16 ANDARES, COM ÁREA MÉDIA DE LAJES MENOR OU IGUAL A 20 M² - LANÇAMENTO, ADENSAMENTO E ACABAMENTO. AF_12/2015</t>
  </si>
  <si>
    <t>435,39</t>
  </si>
  <si>
    <t>92736</t>
  </si>
  <si>
    <t>CONCRETAGEM DE VIGAS E LAJES, FCK=20 MPA, PARA LAJES PREMOLDADAS COM GRUA DE CAÇAMBA DE 350 L EM EDIFICAÇÃO DE MULTIPAVIMENTOS ATÉ 16 ANDARES, COM ÁREA MÉDIA DE LAJES MAIOR QUE 20 M² - LANÇAMENTO, ADENSAMENTO E ACABAMENTO. AF_12/2015</t>
  </si>
  <si>
    <t>424,44</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</si>
  <si>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</si>
  <si>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</si>
  <si>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408,58</t>
  </si>
  <si>
    <t>92740</t>
  </si>
  <si>
    <t>CONCRETAGEM DE VIGAS E LAJES, FCK=20 MPA, PARA LAJES MACIÇAS OU NERVURADAS COM GRUA DE CAÇAMBA DE 500 L EM EDIFICAÇÃO DE MULTIPAVIMENTOS ATÉ 16 ANDARES, COM ÁREA MÉDIA DE LAJES MAIOR QUE 20 M² - LANÇAMENTO, ADENSAMENTO E ACABAMENTO. AF_12/2015</t>
  </si>
  <si>
    <t>403,15</t>
  </si>
  <si>
    <t>92741</t>
  </si>
  <si>
    <t>CONCRETAGEM DE VIGAS E LAJES, FCK=20 MPA, PARA QUALQUER TIPO DE LAJE COM BALDES EM EDIFICAÇÃO TÉRREA, COM ÁREA MÉDIA DE LAJES MENOR OU IGUAL A 20 M² - LANÇAMENTO, ADENSAMENTO E ACABAMENTO. AF_12/2015</t>
  </si>
  <si>
    <t>603,08</t>
  </si>
  <si>
    <t>92742</t>
  </si>
  <si>
    <t>CONCRETAGEM DE VIGAS E LAJES, FCK=20 MPA, PARA QUALQUER TIPO DE LAJE COM BALDES EM EDIFICAÇÃO DE MULTIPAVIMENTOS ATÉ 04 ANDARES, COM ÁREA MÉDIA DE LAJES MENOR OU IGUAL A 20 M² - LANÇAMENTO, ADENSAMENTO E ACABAMENTO. AF_12/2015</t>
  </si>
  <si>
    <t>813,18</t>
  </si>
  <si>
    <t>92873</t>
  </si>
  <si>
    <t>LANÇAMENTO COM USO DE BALDES, ADENSAMENTO E ACABAMENTO DE CONCRETO EM ESTRUTURAS. AF_12/2015</t>
  </si>
  <si>
    <t>162,64</t>
  </si>
  <si>
    <t>92874</t>
  </si>
  <si>
    <t>LANÇAMENTO COM USO DE BOMBA, ADENSAMENTO E ACABAMENTO DE CONCRETO EM ESTRUTURAS. AF_12/2015</t>
  </si>
  <si>
    <t>94962</t>
  </si>
  <si>
    <t>CONCRETO MAGRO PARA LASTRO, TRAÇO 1:4,5:4,5 (CIMENTO/ AREIA MÉDIA/ BRITA 1)  - PREPARO MECÂNICO COM BETONEIRA 400 L. AF_07/2016</t>
  </si>
  <si>
    <t>261,41</t>
  </si>
  <si>
    <t>94963</t>
  </si>
  <si>
    <t>CONCRETO FCK = 15MPA, TRAÇO 1:3,4:3,5 (CIMENTO/ AREIA MÉDIA/ BRITA 1)  - PREPARO MECÂNICO COM BETONEIRA 400 L. AF_07/2016</t>
  </si>
  <si>
    <t>289,73</t>
  </si>
  <si>
    <t>94964</t>
  </si>
  <si>
    <t>CONCRETO FCK = 20MPA, TRAÇO 1:2,7:3 (CIMENTO/ AREIA MÉDIA/ BRITA 1)  - PREPARO MECÂNICO COM BETONEIRA 400 L. AF_07/2016</t>
  </si>
  <si>
    <t>316,92</t>
  </si>
  <si>
    <t>94965</t>
  </si>
  <si>
    <t>CONCRETO FCK = 25MPA, TRAÇO 1:2,3:2,7 (CIMENTO/ AREIA MÉDIA/ BRITA 1)  - PREPARO MECÂNICO COM BETONEIRA 400 L. AF_07/2016</t>
  </si>
  <si>
    <t>329,15</t>
  </si>
  <si>
    <t>94966</t>
  </si>
  <si>
    <t>CONCRETO FCK = 30MPA, TRAÇO 1:2,1:2,5 (CIMENTO/ AREIA MÉDIA/ BRITA 1)  - PREPARO MECÂNICO COM BETONEIRA 400 L. AF_07/2016</t>
  </si>
  <si>
    <t>340,45</t>
  </si>
  <si>
    <t>94967</t>
  </si>
  <si>
    <t>CONCRETO FCK = 40MPA, TRAÇO 1:1,6:1,9 (CIMENTO/ AREIA MÉDIA/ BRITA 1)  - PREPARO MECÂNICO COM BETONEIRA 400 L. AF_07/2016</t>
  </si>
  <si>
    <t>387,72</t>
  </si>
  <si>
    <t>94968</t>
  </si>
  <si>
    <t>CONCRETO MAGRO PARA LASTRO, TRAÇO 1:4,5:4,5 (CIMENTO/ AREIA MÉDIA/ BRITA 1)  - PREPARO MECÂNICO COM BETONEIRA 600 L. AF_07/2016</t>
  </si>
  <si>
    <t>258,98</t>
  </si>
  <si>
    <t>94969</t>
  </si>
  <si>
    <t>CONCRETO FCK = 15MPA, TRAÇO 1:3,4:3,5 (CIMENTO/ AREIA MÉDIA/ BRITA 1)  - PREPARO MECÂNICO COM BETONEIRA 600 L. AF_07/2016</t>
  </si>
  <si>
    <t>284,95</t>
  </si>
  <si>
    <t>94970</t>
  </si>
  <si>
    <t>CONCRETO FCK = 20MPA, TRAÇO 1:2,7:3 (CIMENTO/ AREIA MÉDIA/ BRITA 1)  - PREPARO MECÂNICO COM BETONEIRA 600 L. AF_07/2016</t>
  </si>
  <si>
    <t>307,85</t>
  </si>
  <si>
    <t>94971</t>
  </si>
  <si>
    <t>CONCRETO FCK = 25MPA, TRAÇO 1:2,3:2,7 (CIMENTO/ AREIA MÉDIA/ BRITA 1)  - PREPARO MECÂNICO COM BETONEIRA 600 L. AF_07/2016</t>
  </si>
  <si>
    <t>94972</t>
  </si>
  <si>
    <t>CONCRETO FCK = 30MPA, TRAÇO 1:2,1:2,5 (CIMENTO/ AREIA MÉDIA/ BRITA 1)  - PREPARO MECÂNICO COM BETONEIRA 600 L. AF_07/2016</t>
  </si>
  <si>
    <t>335,51</t>
  </si>
  <si>
    <t>94973</t>
  </si>
  <si>
    <t>CONCRETO FCK = 40MPA, TRAÇO 1:1,6:1,9 (CIMENTO/ AREIA MÉDIA/ BRITA 1)  - PREPARO MECÂNICO COM BETONEIRA 600 L. AF_07/2016</t>
  </si>
  <si>
    <t>381,66</t>
  </si>
  <si>
    <t>94974</t>
  </si>
  <si>
    <t>CONCRETO MAGRO PARA LASTRO, TRAÇO 1:4,5:4,5 (CIMENTO/ AREIA MÉDIA/ BRITA 1)  - PREPARO MANUAL. AF_07/2016</t>
  </si>
  <si>
    <t>367,62</t>
  </si>
  <si>
    <t>94975</t>
  </si>
  <si>
    <t>CONCRETO FCK = 15MPA, TRAÇO 1:3,4:3,5 (CIMENTO/ AREIA MÉDIA/ BRITA 1)  - PREPARO MANUAL. AF_07/2016</t>
  </si>
  <si>
    <t>394,13</t>
  </si>
  <si>
    <t>96555</t>
  </si>
  <si>
    <t>CONCRETAGEM DE BLOCOS DE COROAMENTO E VIGAS BALDRAME, FCK 30 MPA, COM USO DE JERICA  LANÇAMENTO, ADENSAMENTO E ACABAMENTO. AF_06/2017</t>
  </si>
  <si>
    <t>472,98</t>
  </si>
  <si>
    <t>96556</t>
  </si>
  <si>
    <t>CONCRETAGEM DE SAPATAS, FCK 30 MPA, COM USO DE JERICA  LANÇAMENTO, ADENSAMENTO E ACABAMENTO. AF_06/2017</t>
  </si>
  <si>
    <t>536,81</t>
  </si>
  <si>
    <t>96557</t>
  </si>
  <si>
    <t>CONCRETAGEM DE BLOCOS DE COROAMENTO E VIGAS BALDRAMES, FCK 30 MPA, COM USO DE BOMBA  LANÇAMENTO, ADENSAMENTO E ACABAMENTO. AF_06/2017</t>
  </si>
  <si>
    <t>504,07</t>
  </si>
  <si>
    <t>96558</t>
  </si>
  <si>
    <t>CONCRETAGEM DE SAPATAS, FCK 30 MPA, COM USO DE BOMBA  LANÇAMENTO, ADENSAMENTO E ACABAMENTO. AF_11/2016</t>
  </si>
  <si>
    <t>509,84</t>
  </si>
  <si>
    <t>99235</t>
  </si>
  <si>
    <t>CONCRETAGEM DE EDIFICAÇÕES (PAREDES E LAJES) FEITAS COM SISTEMA DE FÔRMAS MANUSEÁVEIS, COM CONCRETO USINADO AUTOADENSÁVEL FCK 25 MPA - LANÇAMENTO E ACABAMENTO. AF_06/2015</t>
  </si>
  <si>
    <t>453,15</t>
  </si>
  <si>
    <t>99431</t>
  </si>
  <si>
    <t>CONCRETAGEM DE LAJES EM EDIFICAÇÕES UNIFAMILIARES FEITAS COM SISTEMA DE FÔRMAS MANUSEÁVEIS, COM CONCRETO USINADO BOMBEÁVEL FCK 25 MPA - LANÇAMENTO, ADENSAMENTO E ACABAMENTO (EXCLUSIVE BOMBA LANÇA). AF_06/2015</t>
  </si>
  <si>
    <t>536,29</t>
  </si>
  <si>
    <t>99432</t>
  </si>
  <si>
    <t>CONCRETAGEM DE PAREDES EM EDIFICAÇÕES UNIFAMILIARES FEITAS COM SISTEMA DE FÔRMAS MANUSEÁVEIS, COM CONCRETO USINADO BOMBEÁVEL FCK 25 MPA - LANÇAMENTO, ADENSAMENTO E ACABAMENTO (EXCLUSIVE BOMBA LANÇA). AF_06/2015</t>
  </si>
  <si>
    <t>509,69</t>
  </si>
  <si>
    <t>99433</t>
  </si>
  <si>
    <t>CONCRETAGEM DE PLATIBANDA EM EDIFICAÇÕES UNIFAMILIARES FEITAS COM SISTEMA DE FÔRMAS MANUSEÁVEIS, COM CONCRETO USINADO BOMBEÁVEL FCK 25 MPA, - LANÇAMENTO, ADENSAMENTO E ACABAMENTO (EXCLUSIVE BOMBA LANÇA). AF_06/2015</t>
  </si>
  <si>
    <t>566,41</t>
  </si>
  <si>
    <t>99434</t>
  </si>
  <si>
    <t>CONCRETAGEM DE LAJES EM EDIFICAÇÕES MULTIFAMILIARES FEITAS COM SISTEMA DE FÔRMAS MANUSEÁVEIS, COM CONCRETO USINADO BOMBEÁVEL FCK 25 MPA - LANÇAMENTO, ADENSAMENTO E ACABAMENTO (EXCLUSIVE BOMBA LANÇA). AF_06/2015</t>
  </si>
  <si>
    <t>539,89</t>
  </si>
  <si>
    <t>99435</t>
  </si>
  <si>
    <t>CONCRETAGEM DE PAREDES EM EDIFICAÇÕES MULTIFAMILIARES FEITAS COM SISTEMA DE FÔRMAS MANUSEÁVEIS, COM CONCRETO USINADO BOMBEÁVEL FCK 25 MPA - LANÇAMENTO, ADENSAMENTO E ACABAMENTO (EXCLUSIVE BOMBA LANÇA). AF_06/2015</t>
  </si>
  <si>
    <t>522,64</t>
  </si>
  <si>
    <t>99436</t>
  </si>
  <si>
    <t>CONCRETAGEM DE PLATIBANDA EM EDIFICAÇÕES MULTIFAMILIARES FEITAS COM SISTEMA DE FÔRMAS MANUSEÁVEIS, COM CONCRETO USINADO BOMBEÁVEL FCK 25 MPA - LANÇAMENTO, ADENSAMENTO E ACABAMENTO (EXCLUSIVE BOMBA LANÇA). AF_06/2015</t>
  </si>
  <si>
    <t>582,90</t>
  </si>
  <si>
    <t>99437</t>
  </si>
  <si>
    <t>CONCRETAGEM DE PLATIBANDA EM EDIFICAÇÕES UNIFAMILIARES FEITAS COM SISTEMA DE FÔRMAS MANUSEÁVEIS, COM CONCRETO USINADO AUTOADENSÁVEL FCK 25 MPA - LANÇAMENTO E ACABAMENTO. AF_06/2015</t>
  </si>
  <si>
    <t>481,66</t>
  </si>
  <si>
    <t>99438</t>
  </si>
  <si>
    <t>CONCRETAGEM DE PLATIBANDA EM EDIFICAÇÕES MULTIFAMILIARES FEITAS COM SISTEMA DE FÔRMAS MANUSEÁVEIS, COM CONCRETO USINADO AUTOADENSÁVEL FCK 25 MPA - LANÇAMENTO E ACABAMENTO. AF_06/2015</t>
  </si>
  <si>
    <t>486,65</t>
  </si>
  <si>
    <t>99439</t>
  </si>
  <si>
    <t>CONCRETAGEM DE EDIFICAÇÕES (PAREDES E LAJES) FEITAS COM SISTEMA DE FÔRMAS MANUSEÁVEIS, COM CONCRETO USINADO BOMBEÁVEL FCK 25 MPA - LANÇAMENTO, ADENSAMENTO E ACABAMENTO (EXCLUSIVE BOMBA LANÇA). AF_06/2015</t>
  </si>
  <si>
    <t>527,61</t>
  </si>
  <si>
    <t>74141/1</t>
  </si>
  <si>
    <t>LAJE PRE-MOLD BETA 11 P/1KN/M2 VAOS 4,40M/INCL VIGOTAS TIJOLOS ARMADURA NEGATIVA CAPEAMENTO 3CM CONCRETO 20MPA ESCORAMENTO MATERIAL E MAO  DE OBRA.</t>
  </si>
  <si>
    <t>88,37</t>
  </si>
  <si>
    <t>74141/2</t>
  </si>
  <si>
    <t>LAJE PRE-MOLD BETA 12 P/3,5KN/M2 VAO 4,1M INCL VIGOTAS TIJOLOS ARMADU-RA NEGATIVA CAPEAMENTO 3CM CONCRETO 15MPA ESCORAMENTO MATERIAIS E MAO DE OBRA.</t>
  </si>
  <si>
    <t>97,57</t>
  </si>
  <si>
    <t>74141/3</t>
  </si>
  <si>
    <t>LAJE PRE-MOLD BETA 16 P/3,5KN/M2 VAO 5,2M INCL VIGOTAS TIJOLOS ARMADU-RA NEGATIVA CAPEAMENTO 3CM CONCRETO 15MPA ESCORAMENTO MATERIAL E MAO  DE OBRA.</t>
  </si>
  <si>
    <t>117,47</t>
  </si>
  <si>
    <t>74141/4</t>
  </si>
  <si>
    <t>LAJE PRE-MOLD BETA 20 P/3,5KN/M2 VAO 6,2M INCL VIGOTAS TIJOLOS ARMADU-RA NEGATIVA CAPEAMENTO 3CM CONCRETO 15MPA ESCORAMENTO MATERIAL E MAO  DE OBRA.</t>
  </si>
  <si>
    <t>135,86</t>
  </si>
  <si>
    <t>74202/1</t>
  </si>
  <si>
    <t>LAJE PRE-MOLDADA P/FORRO, SOBRECARGA 100KG/M2, VAOS ATE 3,50M/E=8CM, C/LAJOTAS E CAP.C/CONC FCK=20MPA, 3CM, INTER-EIXO 38CM, C/ESCORAMENTO (REAPR.3X) E FERRAGEM NEGATIVA</t>
  </si>
  <si>
    <t>79,56</t>
  </si>
  <si>
    <t>74202/2</t>
  </si>
  <si>
    <t>LAJE PRE-MOLDADA P/PISO, SOBRECARGA 200KG/M2, VAOS ATE 3,50M/E=8CM, C/LAJOTAS E CAP.C/CONC FCK=20MPA, 4CM, INTER-EIXO 38CM, C/ESCORAMENTO (REAPR.3X) E FERRAGEM NEGATIVA</t>
  </si>
  <si>
    <t>86,90</t>
  </si>
  <si>
    <t>73817/1</t>
  </si>
  <si>
    <t>EMBASAMENTO DE MATERIAL GRANULAR - PO DE PEDRA</t>
  </si>
  <si>
    <t>108,55</t>
  </si>
  <si>
    <t>73817/2</t>
  </si>
  <si>
    <t>EMBASAMENTO DE MATERIAL GRANULAR - RACHAO</t>
  </si>
  <si>
    <t>140,23</t>
  </si>
  <si>
    <t>74078/1</t>
  </si>
  <si>
    <t>AGULHAMENTO FUNDO DE VALAS C/MACO 30KG PEDRA-DE-MAO H=10CM</t>
  </si>
  <si>
    <t>32,28</t>
  </si>
  <si>
    <t>83518</t>
  </si>
  <si>
    <t>ALVENARIA EMBASAMENTO E=20 CM BLOCO CONCRETO</t>
  </si>
  <si>
    <t>343,95</t>
  </si>
  <si>
    <t>95467</t>
  </si>
  <si>
    <t>EMBASAMENTO C/PEDRA ARGAMASSADA UTILIZANDO ARG.CIM/AREIA 1:4</t>
  </si>
  <si>
    <t>395,36</t>
  </si>
  <si>
    <t>68328</t>
  </si>
  <si>
    <t>JUNTA DE DILATACAO COM ISOPOR 10 MM</t>
  </si>
  <si>
    <t>10,31</t>
  </si>
  <si>
    <t>73898/1</t>
  </si>
  <si>
    <t>JUNTA DE DILATACAO ELASTICA (PVC) O-220/6 PRESSAO ATE 30 MCA</t>
  </si>
  <si>
    <t>96,52</t>
  </si>
  <si>
    <t>79471</t>
  </si>
  <si>
    <t>PINTURA ADESIVA P/ CONCRETO, A BASE DE RESINA EPOXI ( SIKADUR 32 )</t>
  </si>
  <si>
    <t>50,76</t>
  </si>
  <si>
    <t>98576</t>
  </si>
  <si>
    <t>TRATAMENTO DE JUNTA DE DILATAÇÃO COM MANTA ASFÁLTICA ADERIDA COM MAÇARICO. AF_06/2018</t>
  </si>
  <si>
    <t>16,18</t>
  </si>
  <si>
    <t>93182</t>
  </si>
  <si>
    <t>VERGA PRÉ-MOLDADA PARA JANELAS COM ATÉ 1,5 M DE VÃO. AF_03/2016</t>
  </si>
  <si>
    <t>93183</t>
  </si>
  <si>
    <t>VERGA PRÉ-MOLDADA PARA JANELAS COM MAIS DE 1,5 M DE VÃO. AF_03/2016</t>
  </si>
  <si>
    <t>27,85</t>
  </si>
  <si>
    <t>93184</t>
  </si>
  <si>
    <t>VERGA PRÉ-MOLDADA PARA PORTAS COM ATÉ 1,5 M DE VÃO. AF_03/2016</t>
  </si>
  <si>
    <t>17,00</t>
  </si>
  <si>
    <t>93185</t>
  </si>
  <si>
    <t>VERGA PRÉ-MOLDADA PARA PORTAS COM MAIS DE 1,5 M DE VÃO. AF_03/2016</t>
  </si>
  <si>
    <t>27,38</t>
  </si>
  <si>
    <t>93186</t>
  </si>
  <si>
    <t>VERGA MOLDADA IN LOCO EM CONCRETO PARA JANELAS COM ATÉ 1,5 M DE VÃO. AF_03/2016</t>
  </si>
  <si>
    <t>93187</t>
  </si>
  <si>
    <t>VERGA MOLDADA IN LOCO EM CONCRETO PARA JANELAS COM MAIS DE 1,5 M DE VÃO. AF_03/2016</t>
  </si>
  <si>
    <t>44,82</t>
  </si>
  <si>
    <t>93188</t>
  </si>
  <si>
    <t>VERGA MOLDADA IN LOCO EM CONCRETO PARA PORTAS COM ATÉ 1,5 M DE VÃO. AF_03/2016</t>
  </si>
  <si>
    <t>38,92</t>
  </si>
  <si>
    <t>93189</t>
  </si>
  <si>
    <t>VERGA MOLDADA IN LOCO EM CONCRETO PARA PORTAS COM MAIS DE 1,5 M DE VÃO. AF_03/2016</t>
  </si>
  <si>
    <t>45,36</t>
  </si>
  <si>
    <t>93190</t>
  </si>
  <si>
    <t>VERGA MOLDADA IN LOCO COM UTILIZAÇÃO DE BLOCOS CANALETA PARA JANELAS COM ATÉ 1,5 M DE VÃO. AF_03/2016</t>
  </si>
  <si>
    <t>30,26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</si>
  <si>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</si>
  <si>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</si>
  <si>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</si>
  <si>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</si>
  <si>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</si>
  <si>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</si>
  <si>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31,65</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</si>
  <si>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</si>
  <si>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</si>
  <si>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</si>
  <si>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</si>
  <si>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</si>
  <si>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</si>
  <si>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37,85</t>
  </si>
  <si>
    <t>93197</t>
  </si>
  <si>
    <t>CONTRAVERGA MOLDADA IN LOCO EM CONCRETO PARA VÃOS DE MAIS DE 1,5 M DE COMPRIMENTO. AF_03/2016</t>
  </si>
  <si>
    <t>41,79</t>
  </si>
  <si>
    <t>93198</t>
  </si>
  <si>
    <t>CONTRAVERGA MOLDADA IN LOCO COM UTILIZAÇÃO DE BLOCOS CANALETA PARA VÃOS DE ATÉ 1,5 M DE COMPRIMENTO. AF_03/2016</t>
  </si>
  <si>
    <t>27,44</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</si>
  <si>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</si>
  <si>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</si>
  <si>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</si>
  <si>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</si>
  <si>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</si>
  <si>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</si>
  <si>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</si>
  <si>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</si>
  <si>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</si>
  <si>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</si>
  <si>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</si>
  <si>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</si>
  <si>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</si>
  <si>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</si>
  <si>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71623</t>
  </si>
  <si>
    <t>CHAPIM DE CONCRETO APARENTE COM ACABAMENTO DESEMPENADO, FORMA DE COMPENSADO PLASTIFICADO (MADEIRIT) DE 14 X 10 CM, FUNDIDO NO LOCAL.</t>
  </si>
  <si>
    <t>26,80</t>
  </si>
  <si>
    <t>74144/2</t>
  </si>
  <si>
    <t>SUPORTE APOIO CAIXA D AGUA BARROTES MADEIRA DE 1</t>
  </si>
  <si>
    <t>13,30</t>
  </si>
  <si>
    <t>83513</t>
  </si>
  <si>
    <t>FORNECIMENTO DE PERFIL SIMPLES "I" OU "H" ATE 8" INCLUSIVE PERDAS</t>
  </si>
  <si>
    <t>83514</t>
  </si>
  <si>
    <t>FORNECIMENTO DE PERFIL SIMPLES "I" OU "H" 8 A 12" INCLUSIVE PERDAS</t>
  </si>
  <si>
    <t>84153</t>
  </si>
  <si>
    <t>APARELHO DE APOIO NEOPRENE NAO FRETADO (1,4KG/DM3)</t>
  </si>
  <si>
    <t>66,24</t>
  </si>
  <si>
    <t>84154</t>
  </si>
  <si>
    <t>APARELHO APOIO NEOPRENE FRETADO</t>
  </si>
  <si>
    <t>DM3</t>
  </si>
  <si>
    <t>137,66</t>
  </si>
  <si>
    <t>85233</t>
  </si>
  <si>
    <t>ESCADA EM CONCRETO ARMADO, FCK = 15 MPA, MOLDADA IN LOCO</t>
  </si>
  <si>
    <t>2.292,70</t>
  </si>
  <si>
    <t>95952</t>
  </si>
  <si>
    <t>(COMPOSIÇÃO REPRESENTATIVA) EXECUÇÃO DE ESTRUTURAS DE CONCRETO ARMADO CONVENCIONAL, PARA EDIFICAÇÃO HABITACIONAL MULTIFAMILIAR (PRÉDIO), FCK = 25 MPA. AF_01/2017</t>
  </si>
  <si>
    <t>1.514,83</t>
  </si>
  <si>
    <t>95953</t>
  </si>
  <si>
    <t>(COMPOSIÇÃO REPRESENTATIVA) EXECUÇÃO DE ESTRUTURAS DE CONCRETO ARMADO, PARA EDIFICAÇÃO HABITACIONAL UNIFAMILIAR COM DOIS PAVIMENTOS (CASA ISOLADA), FCK = 25 MPA. AF_01/2017</t>
  </si>
  <si>
    <t>2.429,84</t>
  </si>
  <si>
    <t>95954</t>
  </si>
  <si>
    <t>(COMPOSIÇÃO REPRESENTATIVA) EXECUÇÃO DE ESTRUTURAS DE CONCRETO ARMADO, PARA EDIFICAÇÃO HABITACIONAL UNIFAMILIAR COM DOIS PAVIMENTOS (CASA EM EMPREENDIMENTOS), FCK = 25 MPA. AF_01/2017</t>
  </si>
  <si>
    <t>1.738,68</t>
  </si>
  <si>
    <t>95955</t>
  </si>
  <si>
    <t>(COMPOSIÇÃO REPRESENTATIVA) EXECUÇÃO DE ESTRUTURAS DE CONCRETO ARMADO, PARA EDIFICAÇÃO HABITACIONAL UNIFAMILIAR TÉRREA (CASA ISOLADA), FCK = 25 MPA. AF_01/2017</t>
  </si>
  <si>
    <t>2.128,77</t>
  </si>
  <si>
    <t>95956</t>
  </si>
  <si>
    <t>(COMPOSIÇÃO REPRESENTATIVA) EXECUÇÃO DE ESTRUTURAS DE CONCRETO ARMADO, PARA EDIFICAÇÃO HABITACIONAL UNIFAMILIAR TÉRREA (CASA EM EMPREENDIMENTOS), FCK = 25 MPA. AF_01/2017</t>
  </si>
  <si>
    <t>1.673,41</t>
  </si>
  <si>
    <t>95957</t>
  </si>
  <si>
    <t>(COMPOSIÇÃO REPRESENTATIVA) EXECUÇÃO DE ESTRUTURAS DE CONCRETO ARMADO, PARA EDIFICAÇÃO INSTITUCIONAL TÉRREA, FCK = 25 MPA. AF_01/2017</t>
  </si>
  <si>
    <t>2.121,87</t>
  </si>
  <si>
    <t>95969</t>
  </si>
  <si>
    <t>(COMPOSIÇÃO REPRESENTATIVA) EXECUÇÃO DE ESCADA EM CONCRETO ARMADO, MOLDADA IN LOCO, FCK = 25 MPA. AF_02/2017</t>
  </si>
  <si>
    <t>2.094,50</t>
  </si>
  <si>
    <t>97733</t>
  </si>
  <si>
    <t>PEÇA RETANGULAR PRÉ-MOLDADA, VOLUME DE CONCRETO DE ATÉ 10 LITROS, TAXA DE AÇO APROXIMADA DE 30KG/M³. AF_01/2018</t>
  </si>
  <si>
    <t>2.403,45</t>
  </si>
  <si>
    <t>97734</t>
  </si>
  <si>
    <t>PEÇA RETANGULAR PRÉ-MOLDADA, VOLUME DE CONCRETO DE 10 A 30 LITROS, TAXA DE AÇO APROXIMADA DE 30KG/M³. AF_01/2018</t>
  </si>
  <si>
    <t>2.098,53</t>
  </si>
  <si>
    <t>97735</t>
  </si>
  <si>
    <t>PEÇA RETANGULAR PRÉ-MOLDADA, VOLUME DE CONCRETO DE 30 A 100 LITROS, TAXA DE AÇO APROXIMADA DE 30KG/M³. AF_01/2018</t>
  </si>
  <si>
    <t>1.728,32</t>
  </si>
  <si>
    <t>97736</t>
  </si>
  <si>
    <t>PEÇA RETANGULAR PRÉ-MOLDADA, VOLUME DE CONCRETO ACIMA DE 100 LITROS, TAXA DE AÇO APROXIMADA DE 30KG/M³. AF_01/2018</t>
  </si>
  <si>
    <t>1.051,25</t>
  </si>
  <si>
    <t>97737</t>
  </si>
  <si>
    <t>PEÇA RETANGULAR PRÉ-MOLDADA, VOLUME DE CONCRETO DE 30 A 70 LITROS , TAXA DE AÇO APROXIMADA DE 70KG/M³. AF_01/2018</t>
  </si>
  <si>
    <t>2.353,83</t>
  </si>
  <si>
    <t>97738</t>
  </si>
  <si>
    <t>PEÇA CIRCULAR PRÉ-MOLDADA, VOLUME DE CONCRETO DE 10 A 30 LITROS, TAXA DE FIBRA DE POLIPROPILENO APROXIMADA DE 6 KG/M³. AF_01/2018_P</t>
  </si>
  <si>
    <t>3.102,71</t>
  </si>
  <si>
    <t>97739</t>
  </si>
  <si>
    <t>PEÇA CIRCULAR PRÉ-MOLDADA, VOLUME DE CONCRETO DE 30 A 100 LITROS, TAXA DE AÇO APROXIMADA DE 30KG/M³. AF_01/2018</t>
  </si>
  <si>
    <t>1.947,46</t>
  </si>
  <si>
    <t>97740</t>
  </si>
  <si>
    <t>PEÇA CIRCULAR PRÉ-MOLDADA, VOLUME DE CONCRETO ACIMA DE 100 LITROS, TAXA DE AÇO APROXIMADA DE 30KG/M³. AF_01/2018</t>
  </si>
  <si>
    <t>1.377,15</t>
  </si>
  <si>
    <t>98615</t>
  </si>
  <si>
    <t>CONTENÇÃO EM CORTINA COM ESTACAS ESPAÇADAS COM 30 CM DE DIÂMETRO E PROFUNDIDADE MENOR OU IGUAL A 10 M. AF_06/2018</t>
  </si>
  <si>
    <t>93,16</t>
  </si>
  <si>
    <t>98616</t>
  </si>
  <si>
    <t>CONTENÇÃO EM CORTINA COM ESTACAS ESPAÇADAS COM 30 CM DE DIÂMETRO E PROFUNDIDADE MAIOR QUE 10 M E MENOR OU IGUAL A 15 M. AF_06/2018</t>
  </si>
  <si>
    <t>74,56</t>
  </si>
  <si>
    <t>98617</t>
  </si>
  <si>
    <t>CONTENÇÃO EM CORTINA COM ESTACAS ESPAÇADAS COM 30 CM DE DIÂMETRO E PROFUNDIDADE MAIOR QUE 15 M. AF_06/2018</t>
  </si>
  <si>
    <t>69,60</t>
  </si>
  <si>
    <t>98618</t>
  </si>
  <si>
    <t>CONTENÇÃO EM CORTINA COM ESTACAS ESPAÇADAS COM 40 CM DE DIÂMETRO E PROFUNDIDADE MENOR OU IGUAL A 10 M. AF_06/2018</t>
  </si>
  <si>
    <t>95,19</t>
  </si>
  <si>
    <t>98619</t>
  </si>
  <si>
    <t>CONTENÇÃO EM CORTINA COM ESTACAS ESPAÇADAS COM 40 CM DE DIÂMETRO E PROFUNDIDADE MAIOR QUE 10 M E MENOR OU IGUAL A 15 M. AF_06/2018</t>
  </si>
  <si>
    <t>87,66</t>
  </si>
  <si>
    <t>98620</t>
  </si>
  <si>
    <t>CONTENÇÃO EM CORTINA COM ESTACAS ESPAÇADAS COM 40 CM DE DIÂMETRO E PROFUNDIDADE MAIOR QUE 15 M. AF_06/2018</t>
  </si>
  <si>
    <t>98621</t>
  </si>
  <si>
    <t>CONTENÇÃO EM CORTINA COM ESTACAS ESPAÇADAS COM 50 CM DE DIÂMETRO E PROFUNDIDADE MENOR OU IGUAL A 10 M. AF_06/2018</t>
  </si>
  <si>
    <t>109,29</t>
  </si>
  <si>
    <t>98622</t>
  </si>
  <si>
    <t>CONTENÇÃO EM CORTINA COM ESTACAS ESPAÇADAS COM 50 CM DE DIÂMETRO E PROFUNDIDADE MAIOR QUE 10 M E MENOR OU IGUAL A 15 M. AF_06/2018</t>
  </si>
  <si>
    <t>103,21</t>
  </si>
  <si>
    <t>98623</t>
  </si>
  <si>
    <t>CONTENÇÃO EM CORTINA COM ESTACAS ESPAÇADAS COM 50 CM DE DIÂMETRO E PROFUNDIDADE MAIOR QUE 15 M. AF_06/2018</t>
  </si>
  <si>
    <t>100,10</t>
  </si>
  <si>
    <t>98624</t>
  </si>
  <si>
    <t>CONTENÇÃO EM CORTINA COM ESTACAS ESPAÇADAS COM 60 CM DE DIÂMETRO E PROFUNDIDADE MENOR OU IGUAL A 10 M. AF_06/2018</t>
  </si>
  <si>
    <t>124,32</t>
  </si>
  <si>
    <t>98625</t>
  </si>
  <si>
    <t>CONTENÇÃO EM CORTINA COM ESTACAS ESPAÇADAS COM 60 CM DE DIÂMETRO E PROFUNDIDADE MAIOR QUE 10 M E MENOR OU IGUAL A 15 M. AF_06/2018</t>
  </si>
  <si>
    <t>119,19</t>
  </si>
  <si>
    <t>98626</t>
  </si>
  <si>
    <t>CONTENÇÃO EM CORTINA COM ESTACAS ESPAÇADAS COM 60 CM DE DIÂMETRO E PROFUNDIDADE MAIOR QUE 15 M. AF_06/2018</t>
  </si>
  <si>
    <t>116,50</t>
  </si>
  <si>
    <t>98655</t>
  </si>
  <si>
    <t>EXECUÇÃO DE MURETA GUIA PARA CONTENÇÃO/ FUNDAÇÃO COM 30 CM DE ESPESSURA. AF_06/2018</t>
  </si>
  <si>
    <t>413,04</t>
  </si>
  <si>
    <t>98656</t>
  </si>
  <si>
    <t>EXECUÇÃO DE MURETA GUIA PARA CONTENÇÃO/ FUNDAÇÃO COM 40 CM DE ESPESSURA. AF_06/2018</t>
  </si>
  <si>
    <t>418,36</t>
  </si>
  <si>
    <t>98657</t>
  </si>
  <si>
    <t>EXECUÇÃO DE MURETA GUIA PARA CONTENÇÃO/ FUNDAÇÃO COM 50 CM DE ESPESSURA. AF_06/2018</t>
  </si>
  <si>
    <t>423,66</t>
  </si>
  <si>
    <t>98658</t>
  </si>
  <si>
    <t>EXECUÇÃO DE MURETA GUIA PARA CONTENÇÃO/ FUNDAÇÃO COM 60 CM DE ESPESSURA. AF_06/2018</t>
  </si>
  <si>
    <t>428,97</t>
  </si>
  <si>
    <t>98659</t>
  </si>
  <si>
    <t>EXECUÇÃO DE MURETA GUIA PARA CONTENÇÃO/ FUNDAÇÃO COM 80 CM DE ESPESSURA. AF_06/2018</t>
  </si>
  <si>
    <t>439,59</t>
  </si>
  <si>
    <t>98746</t>
  </si>
  <si>
    <t>SOLDA DE TOPO EM CHAPA/PERFIL/TUBO DE AÇO CHANFRADO, ESPESSURA=1/4''. AF_06/2018</t>
  </si>
  <si>
    <t>39,15</t>
  </si>
  <si>
    <t>98749</t>
  </si>
  <si>
    <t>SOLDA DE TOPO EM CHAPA/PERFIL/TUBO DE AÇO CHANFRADO, ESPESSURA=5/16''. AF_06/2018</t>
  </si>
  <si>
    <t>44,39</t>
  </si>
  <si>
    <t>98750</t>
  </si>
  <si>
    <t>SOLDA DE TOPO EM CHAPA/PERFIL/TUBO DE AÇO CHANFRADO, ESPESSURA=3/8''. AF_06/2018</t>
  </si>
  <si>
    <t>98751</t>
  </si>
  <si>
    <t>SOLDA DE TOPO EM CHAPA/PERFIL/TUBO DE AÇO CHANFRADO, ESPESSURA=1/2''. AF_06/2018</t>
  </si>
  <si>
    <t>66,33</t>
  </si>
  <si>
    <t>98752</t>
  </si>
  <si>
    <t>SOLDA DE TOPO EM CHAPA/PERFIL/TUBO DE AÇO CHANFRADO, ESPESSURA=5/8''. AF_06/2018</t>
  </si>
  <si>
    <t>85,07</t>
  </si>
  <si>
    <t>98753</t>
  </si>
  <si>
    <t>SOLDA DE TOPO EM CHAPA/PERFIL/TUBO DE AÇO CHANFRADO, ESPESSURA=3/4''. AF_06/2018</t>
  </si>
  <si>
    <t>98560</t>
  </si>
  <si>
    <t>IMPERMEABILIZAÇÃO DE PISO COM ARGAMASSA DE CIMENTO E AREIA, COM ADITIVO IMPERMEABILIZANTE, E = 2CM. AF_06/2018</t>
  </si>
  <si>
    <t>34,47</t>
  </si>
  <si>
    <t>98561</t>
  </si>
  <si>
    <t>IMPERMEABILIZAÇÃO DE PAREDES COM ARGAMASSA DE CIMENTO E AREIA, COM ADITIVO IMPERMEABILIZANTE, E = 2CM. AF_06/2018</t>
  </si>
  <si>
    <t>30,41</t>
  </si>
  <si>
    <t>98562</t>
  </si>
  <si>
    <t>IMPERMEABILIZAÇÃO DE FLOREIRA OU VIGA BALDRAME COM ARGAMASSA DE CIMENTO E AREIA, COM ADITIVO IMPERMEABILIZANTE, E = 2 CM. AF_06/2018</t>
  </si>
  <si>
    <t>30,13</t>
  </si>
  <si>
    <t>83735</t>
  </si>
  <si>
    <t>IMPERMEABILIZACAO DE SUPERFICIE COM CIMENTO IMPERMEABILIZANTE DE PEGA ULTRA RAPIDA, TRACO 1:1, E=0,5 CM</t>
  </si>
  <si>
    <t>56,53</t>
  </si>
  <si>
    <t>98555</t>
  </si>
  <si>
    <t>IMPERMEABILIZAÇÃO DE SUPERFÍCIE COM ARGAMASSA POLIMÉRICA / MEMBRANA ACRÍLICA, 3 DEMÃOS. AF_06/2018</t>
  </si>
  <si>
    <t>98556</t>
  </si>
  <si>
    <t>IMPERMEABILIZAÇÃO DE SUPERFÍCIE COM ARGAMASSA POLIMÉRICA / MEMBRANA ACRÍLICA, 4 DEMÃOS, REFORÇADA COM VÉU DE POLIÉSTER (MAV). AF_06/2018</t>
  </si>
  <si>
    <t>37,52</t>
  </si>
  <si>
    <t>98558</t>
  </si>
  <si>
    <t>TRATAMENTO DE RALO OU PONTO EMERGENTE COM ARGAMASSA POLIMÉRICA / MEMBRANA ACRÍLICA REFORÇADO COM VÉU DE POLIÉSTER (MAV). AF_06/2018</t>
  </si>
  <si>
    <t>98559</t>
  </si>
  <si>
    <t>TRATAMENTO DE RODAPÉ COM VÉU DE POLIÉSTER. AF_06/2018</t>
  </si>
  <si>
    <t>3,45</t>
  </si>
  <si>
    <t>68053</t>
  </si>
  <si>
    <t>FORNECIMENTO/INSTALACAO LONA PLASTICA PRETA, PARA IMPERMEABILIZACAO, ESPESSURA 150 MICRAS.</t>
  </si>
  <si>
    <t>74033/1</t>
  </si>
  <si>
    <t>IMPERMEABILIZACAO DE SUPERFICIE COM GEOMEMBRANA (MANTA TERMOPLASTICA LISA) TIPO PEAD, E=2MM.</t>
  </si>
  <si>
    <t>44,30</t>
  </si>
  <si>
    <t>98546</t>
  </si>
  <si>
    <t>IMPERMEABILIZAÇÃO DE SUPERFÍCIE COM MANTA ASFÁLTICA, UMA CAMADA, INCLUSIVE APLICAÇÃO DE PRIMER ASFÁLTICO, E=3MM. AF_06/2018</t>
  </si>
  <si>
    <t>78,31</t>
  </si>
  <si>
    <t>98547</t>
  </si>
  <si>
    <t>IMPERMEABILIZAÇÃO DE SUPERFÍCIE COM MANTA ASFÁLTICA, DUAS CAMADAS, INCLUSIVE APLICAÇÃO DE PRIMER ASFÁLTICO, E=3MM E E=4MM. AF_06/2018</t>
  </si>
  <si>
    <t>73762/4</t>
  </si>
  <si>
    <t>IMPERMEABILIZACAO DE SUPERFICIE COM ASFALTO ELASTOMERICO, INCLUSOS PRIMER E VEU DE FIBRA DE VIDRO.</t>
  </si>
  <si>
    <t>150,69</t>
  </si>
  <si>
    <t>74066/2</t>
  </si>
  <si>
    <t>IMPERMEABILIZACAO DE SUPERFICIE, COM IMPERMEABILIZANTE FLEXIVEL A BASE ACRILICA.</t>
  </si>
  <si>
    <t>71,04</t>
  </si>
  <si>
    <t>74106/1</t>
  </si>
  <si>
    <t>IMPERMEABILIZACAO DE ESTRUTURAS ENTERRADAS, COM TINTA ASFALTICA, DUAS DEMAOS.</t>
  </si>
  <si>
    <t>98557</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</si>
  <si>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</si>
  <si>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</si>
  <si>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</si>
  <si>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</si>
  <si>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</si>
  <si>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58,25</t>
  </si>
  <si>
    <t>72124</t>
  </si>
  <si>
    <t>IMPERMEABILIZACAO DE SUPERFICIE COM MASTIQUE ELASTICO A BASE DE SILICONE, POR VOLUME.</t>
  </si>
  <si>
    <t>79,40</t>
  </si>
  <si>
    <t>74025/1</t>
  </si>
  <si>
    <t>IMPERMEABILIZACAO DE SUPERFICIE COM MASTIQUE BETUMINOSO A FRIO, POR METRO.</t>
  </si>
  <si>
    <t>52,42</t>
  </si>
  <si>
    <t>74190/1</t>
  </si>
  <si>
    <t>IMPERMEABILIZACAO DE SUPERFICIE COM MASTIQUE BETUMINOSO A FRIO, POR AREA.</t>
  </si>
  <si>
    <t>173,70</t>
  </si>
  <si>
    <t>98563</t>
  </si>
  <si>
    <t>PROTEÇÃO MECÂNICA DE SUPERFÍCIE HORIZONTAL COM ARGAMASSA DE CIMENTO E AREIA, TRAÇO 1:3, E=2CM. AF_06/2018</t>
  </si>
  <si>
    <t>24,71</t>
  </si>
  <si>
    <t>98564</t>
  </si>
  <si>
    <t>PROTEÇÃO MECÂNICA DE SUPERFÍCIE VERTICAL COM ARGAMASSA DE CIMENTO E AREIA, TRAÇO 1:3, E=2CM. AF_06/2018</t>
  </si>
  <si>
    <t>33,22</t>
  </si>
  <si>
    <t>98565</t>
  </si>
  <si>
    <t>PROTEÇÃO MECÂNICA DE SUPERFICIE HORIZONTAL COM ARGAMASSA DE CIMENTO E AREIA, TRAÇO 1:3, E=3CM. AF_06/2018</t>
  </si>
  <si>
    <t>35,66</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</si>
  <si>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</si>
  <si>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</si>
  <si>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</si>
  <si>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</si>
  <si>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</si>
  <si>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</si>
  <si>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54,55</t>
  </si>
  <si>
    <t>98569</t>
  </si>
  <si>
    <t>PROTEÇÃO MECÂNICA DE SUPERFICIE HORIZONTAL COM ARGAMASSA DE CIMENTO E AREIA, TRAÇO 1:3, E=5CM. AF_06/2018</t>
  </si>
  <si>
    <t>98570</t>
  </si>
  <si>
    <t>PROTEÇÃO MECÂNICA DE SUPERFÍCIE VERTICAL COM ARGAMASSA DE CIMENTO E AREIA, TRAÇO 1:3, E=5CM. AF_06/2018</t>
  </si>
  <si>
    <t>65,50</t>
  </si>
  <si>
    <t>98571</t>
  </si>
  <si>
    <t>PROTEÇÃO MECÂNICA DE SUPERFICIE HORIZONTAL COM CONCRETO 15 MPA, E=4CM. AF_06/2018</t>
  </si>
  <si>
    <t>31,26</t>
  </si>
  <si>
    <t>98572</t>
  </si>
  <si>
    <t>PROTEÇÃO MECÂNICA DE SUPERFICIE HORIZONTAL COM CONCRETO 15 MPA, E=5CM. AF_06/2018</t>
  </si>
  <si>
    <t>38,55</t>
  </si>
  <si>
    <t>98573</t>
  </si>
  <si>
    <t>PROTEÇÃO MECÂNICA DE SUPERFÍCIE VERTICAL COM CONCRETO 15 MPA, E=5CM. AF_06/2018</t>
  </si>
  <si>
    <t>46,75</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</si>
  <si>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</si>
  <si>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</si>
  <si>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</si>
  <si>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</si>
  <si>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36,45</t>
  </si>
  <si>
    <t>91831</t>
  </si>
  <si>
    <t>ELETRODUTO FLEXÍVEL CORRUGADO, PVC, DN 20 MM (1/2"), PARA CIRCUITOS TERMINAIS, INSTALADO EM FORRO - FORNECIMENTO E INSTALAÇÃO. AF_12/2015</t>
  </si>
  <si>
    <t>91833</t>
  </si>
  <si>
    <t>ELETRODUTO FLEXÍVEL CORRUGADO REFORÇADO, PVC, DN 20 MM (1/2"), PARA CIRCUITOS TERMINAIS, INSTALADO EM FORRO - FORNECIMENTO E INSTALAÇÃO. AF_12/2015</t>
  </si>
  <si>
    <t>91834</t>
  </si>
  <si>
    <t>ELETRODUTO FLEXÍVEL CORRUGADO, PVC, DN 25 MM (3/4"), PARA CIRCUITOS TERMINAIS, INSTALADO EM FORRO - FORNECIMENTO E INSTALAÇÃO. AF_12/2015</t>
  </si>
  <si>
    <t>6,25</t>
  </si>
  <si>
    <t>91835</t>
  </si>
  <si>
    <t>ELETRODUTO FLEXÍVEL CORRUGADO REFORÇADO, PVC, DN 25 MM (3/4"), PARA CIRCUITOS TERMINAIS, INSTALADO EM FORRO - FORNECIMENTO E INSTALAÇÃO. AF_12/2015</t>
  </si>
  <si>
    <t>91836</t>
  </si>
  <si>
    <t>ELETRODUTO FLEXÍVEL CORRUGADO, PVC, DN 32 MM (1"), PARA CIRCUITOS TERMINAIS, INSTALADO EM FORRO - FORNECIMENTO E INSTALAÇÃO. AF_12/2015</t>
  </si>
  <si>
    <t>91837</t>
  </si>
  <si>
    <t>ELETRODUTO FLEXÍVEL CORRUGADO REFORÇADO, PVC, DN 32 MM (1"), PARA CIRCUITOS TERMINAIS, INSTALADO EM FORRO - FORNECIMENTO E INSTALAÇÃO. AF_12/2015</t>
  </si>
  <si>
    <t>9,55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</si>
  <si>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</si>
  <si>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</si>
  <si>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</si>
  <si>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</si>
  <si>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</si>
  <si>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</si>
  <si>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</si>
  <si>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ELETRODUTO FLEXÍVEL CORRUGADO, PVC, DN 20 MM (1/2"), PARA CIRCUITOS TERMINAIS, INSTALADO EM LAJE - FORNECIMENTO E INSTALAÇÃO. AF_12/2015</t>
  </si>
  <si>
    <t>91843</t>
  </si>
  <si>
    <t>ELETRODUTO FLEXÍVEL CORRUGADO REFORÇADO, PVC, DN 20 MM (1/2"), PARA CIRCUITOS TERMINAIS, INSTALADO EM LAJE - FORNECIMENTO E INSTALAÇÃO. AF_12/2015</t>
  </si>
  <si>
    <t>91844</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</si>
  <si>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</si>
  <si>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</si>
  <si>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</si>
  <si>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5,21</t>
  </si>
  <si>
    <t>91846</t>
  </si>
  <si>
    <t>ELETRODUTO FLEXÍVEL CORRUGADO, PVC, DN 32 MM (1"),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</si>
  <si>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</si>
  <si>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</si>
  <si>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</si>
  <si>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</si>
  <si>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</si>
  <si>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</si>
  <si>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8,25</t>
  </si>
  <si>
    <t>91851</t>
  </si>
  <si>
    <t>ELETRODUTO FLEXÍVEL LISO, PEAD, DN 40 MM (1 1/4"), PARA CIRCUITOS TERMINAIS, INSTALADO EM LAJE - FORNECIMENTO E INSTALAÇÃO. AF_12/2015</t>
  </si>
  <si>
    <t>7,72</t>
  </si>
  <si>
    <t>91852</t>
  </si>
  <si>
    <t>ELETRODUTO FLEXÍVEL CORRUGADO, PVC, DN 20 MM (1/2"), PARA CIRCUITOS TERMINAIS, INSTALADO EM PAREDE - FORNECIMENTO E INSTALAÇÃO. AF_12/2015</t>
  </si>
  <si>
    <t>91853</t>
  </si>
  <si>
    <t>ELETRODUTO FLEXÍVEL CORRUGADO REFORÇADO, PVC, DN 20 MM (1/2"), PARA CIRCUITOS TERMINAIS, INSTALADO EM PAREDE - FORNECIMENTO E INSTALAÇÃO. AF_12/2015</t>
  </si>
  <si>
    <t>91854</t>
  </si>
  <si>
    <t>ELETRODUTO FLEXÍVEL CORRUGADO, PVC, DN 25 MM (3/4"), PARA CIRCUITOS TERMINAIS, INSTALADO EM PAREDE - FORNECIMENTO E INSTALAÇÃO. AF_12/2015</t>
  </si>
  <si>
    <t>91855</t>
  </si>
  <si>
    <t>ELETRODUTO FLEXÍVEL CORRUGADO REFORÇADO, PVC, DN 25 MM (3/4"), PARA CIRCUITOS TERMINAIS, INSTALADO EM PAREDE - FORNECIMENTO E INSTALAÇÃO. AF_12/2015</t>
  </si>
  <si>
    <t>91856</t>
  </si>
  <si>
    <t>ELETRODUTO FLEXÍVEL CORRUGADO, PVC, DN 32 MM (1"), PARA CIRCUITOS TERMINAIS, INSTALADO EM PAREDE - FORNECIMENTO E INSTALAÇÃO. AF_12/2015</t>
  </si>
  <si>
    <t>8,07</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</si>
  <si>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</si>
  <si>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</si>
  <si>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</si>
  <si>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</si>
  <si>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</si>
  <si>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</si>
  <si>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10,05</t>
  </si>
  <si>
    <t>91861</t>
  </si>
  <si>
    <t>ELETRODUTO FLEXÍVEL LISO, PEAD, DN 40 MM (1 1/4"),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</si>
  <si>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</si>
  <si>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</si>
  <si>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</si>
  <si>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</si>
  <si>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</si>
  <si>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</si>
  <si>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</si>
  <si>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</si>
  <si>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12,11</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</si>
  <si>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</si>
  <si>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</si>
  <si>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</si>
  <si>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</si>
  <si>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</si>
  <si>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</si>
  <si>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</si>
  <si>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</si>
  <si>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</si>
  <si>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</si>
  <si>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</si>
  <si>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</si>
  <si>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</si>
  <si>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</si>
  <si>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10,73</t>
  </si>
  <si>
    <t>91873</t>
  </si>
  <si>
    <t>ELETRODUTO RÍGIDO ROSCÁVEL, PVC, DN 40 MM (1 1/4"), PARA CIRCUITOS TERMINAIS, INSTALADO EM PAREDE - FORNECIMENTO E INSTALAÇÃO. AF_12/2015</t>
  </si>
  <si>
    <t>93008</t>
  </si>
  <si>
    <t>ELETRODUTO RÍGIDO ROSCÁVEL, PVC, DN 50 MM (1 1/2") - FORNECIMENTO E INSTALAÇÃO. AF_12/2015</t>
  </si>
  <si>
    <t>9,85</t>
  </si>
  <si>
    <t>93009</t>
  </si>
  <si>
    <t>ELETRODUTO RÍGIDO ROSCÁVEL, PVC, DN 60 MM (2") - FORNECIMENTO E INSTALAÇÃO. AF_12/2015</t>
  </si>
  <si>
    <t>14,16</t>
  </si>
  <si>
    <t>93010</t>
  </si>
  <si>
    <t>ELETRODUTO RÍGIDO ROSCÁVEL, PVC, DN 75 MM (2 1/2") - FORNECIMENTO E INSTALAÇÃO. AF_12/2015</t>
  </si>
  <si>
    <t>19,42</t>
  </si>
  <si>
    <t>93011</t>
  </si>
  <si>
    <t>ELETRODUTO RÍGIDO ROSCÁVEL, PVC, DN 85 MM (3") - FORNECIMENTO E INSTALAÇÃO. AF_12/2015</t>
  </si>
  <si>
    <t>93012</t>
  </si>
  <si>
    <t>ELETRODUTO RÍGIDO ROSCÁVEL, PVC, DN 110 MM (4") - FORNECIMENTO E INSTALAÇÃO. AF_12/2015</t>
  </si>
  <si>
    <t>35,05</t>
  </si>
  <si>
    <t>95726</t>
  </si>
  <si>
    <t>ELETRODUTO RÍGIDO SOLDÁVEL, PVC, DN 20 MM (½), APARENTE, INSTALADO EM TETO - FORNECIMENTO E INSTALAÇÃO. AF_11/2016_P</t>
  </si>
  <si>
    <t>95727</t>
  </si>
  <si>
    <t>ELETRODUTO RÍGIDO SOLDÁVEL, PVC, DN 25 MM (3/4), APARENTE, INSTALADO EM TETO - FORNECIMENTO E INSTALAÇÃO. AF_11/2016_P</t>
  </si>
  <si>
    <t>95728</t>
  </si>
  <si>
    <t>ELETRODUTO RÍGIDO SOLDÁVEL, PVC, DN 32 MM (1), APARENTE, INSTALADO EM TETO - FORNECIMENTO E INSTALAÇÃO. AF_11/2016_P</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</si>
  <si>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</si>
  <si>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</si>
  <si>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</si>
  <si>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</si>
  <si>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</si>
  <si>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</si>
  <si>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</si>
  <si>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</si>
  <si>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</si>
  <si>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</si>
  <si>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16,91</t>
  </si>
  <si>
    <t>95746</t>
  </si>
  <si>
    <t>ELETRODUTO DE AÇO GALVANIZADO, CLASSE LEVE, DN 25 MM (1), APARENTE, INSTALADO EM TETO - FORNECIMENTO E INSTALAÇÃO. AF_11/2016_P</t>
  </si>
  <si>
    <t>21,00</t>
  </si>
  <si>
    <t>95747</t>
  </si>
  <si>
    <t>ELETRODUTO DE AÇO GALVANIZADO, CLASSE SEMI PESADO, DN 32 MM (1 1/4), APARENTE, INSTALADO EM TETO - FORNECIMENTO E INSTALAÇÃO. AF_11/2016_P</t>
  </si>
  <si>
    <t>34,74</t>
  </si>
  <si>
    <t>95748</t>
  </si>
  <si>
    <t>ELETRODUTO DE AÇO GALVANIZADO, CLASSE SEMI PESADO, DN 40 MM (1 1/2 ), APARENTE, INSTALADO EM TETO - FORNECIMENTO E INSTALAÇÃO. AF_11/2016_P</t>
  </si>
  <si>
    <t>37,50</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</si>
  <si>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</si>
  <si>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</si>
  <si>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</si>
  <si>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</si>
  <si>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25,92</t>
  </si>
  <si>
    <t>95751</t>
  </si>
  <si>
    <t>ELETRODUTO DE AÇO GALVANIZADO, CLASSE SEMI PESADO, DN 32 MM (1 1/4), APARENTE, INSTALADO EM PAREDE - FORNECIMENTO E INSTALAÇÃO. AF_11/2016_P</t>
  </si>
  <si>
    <t>39,51</t>
  </si>
  <si>
    <t>95752</t>
  </si>
  <si>
    <t>ELETRODUTO DE AÇO GALVANIZADO, CLASSE SEMI PESADO, DN 40 MM (1 1/2  ), APARENTE, INSTALADO EM PAREDE - FORNECIMENTO E INSTALAÇÃO. AF_11/2016_P</t>
  </si>
  <si>
    <t>42,09</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</si>
  <si>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</si>
  <si>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</si>
  <si>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</si>
  <si>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</si>
  <si>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</si>
  <si>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</si>
  <si>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</si>
  <si>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</si>
  <si>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72263</t>
  </si>
  <si>
    <t>TERMINAL OU CONECTOR DE PRESSAO - PARA CABO 50MM2 - FORNECIMENTO E INSTALACAO</t>
  </si>
  <si>
    <t>20,67</t>
  </si>
  <si>
    <t>72271</t>
  </si>
  <si>
    <t>CONECTOR PARAFUSO FENDIDO SPLIT-BOLT - PARA CABO DE 16MM2 - FORNECIMENTO E INSTALACAO</t>
  </si>
  <si>
    <t>72272</t>
  </si>
  <si>
    <t>CONECTOR PARAFUSO FENDIDO SPLIT-BOLT - PARA CABO DE 35MM2 - FORNECIMENTO E INSTALACAO</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</si>
  <si>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</si>
  <si>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</si>
  <si>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</si>
  <si>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</si>
  <si>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</si>
  <si>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</si>
  <si>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</si>
  <si>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</si>
  <si>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</si>
  <si>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</si>
  <si>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</si>
  <si>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</si>
  <si>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</si>
  <si>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</si>
  <si>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</si>
  <si>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</si>
  <si>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9,17</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</si>
  <si>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</si>
  <si>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</si>
  <si>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</si>
  <si>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</si>
  <si>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</si>
  <si>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</si>
  <si>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</si>
  <si>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</si>
  <si>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</si>
  <si>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</si>
  <si>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</si>
  <si>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</si>
  <si>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</si>
  <si>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</si>
  <si>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</si>
  <si>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</si>
  <si>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</si>
  <si>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</si>
  <si>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91895</t>
  </si>
  <si>
    <t>CURVA 180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</si>
  <si>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</si>
  <si>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</si>
  <si>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12,72</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</si>
  <si>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</si>
  <si>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</si>
  <si>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</si>
  <si>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</si>
  <si>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</si>
  <si>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</si>
  <si>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</si>
  <si>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</si>
  <si>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</si>
  <si>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</si>
  <si>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</si>
  <si>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</si>
  <si>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91907</t>
  </si>
  <si>
    <t>CURVA 180 GRAUS PARA ELETRODUTO, PVC, ROSCÁVEL, DN 32 MM (1), PARA CIRCUITOS TERMINAIS, INSTALADA EM LAJE - FORNECIMENTO E INSTALAÇÃO. AF_12/2015</t>
  </si>
  <si>
    <t>13,20</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</si>
  <si>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</si>
  <si>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</si>
  <si>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</si>
  <si>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</si>
  <si>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15,70</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</si>
  <si>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</si>
  <si>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</si>
  <si>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</si>
  <si>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</si>
  <si>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</si>
  <si>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</si>
  <si>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</si>
  <si>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</si>
  <si>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</si>
  <si>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</si>
  <si>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12,69</t>
  </si>
  <si>
    <t>91919</t>
  </si>
  <si>
    <t>CURVA 180 GRAUS PARA ELETRODUTO, PVC, ROSCÁVEL, DN 32 MM (1), PARA CIRCUITOS TERMINAIS, INSTALADA EM PAREDE - FORNECIMENTO E INSTALAÇÃO. AF_12/2015</t>
  </si>
  <si>
    <t>14,01</t>
  </si>
  <si>
    <t>91920</t>
  </si>
  <si>
    <t>CURVA 90 GRAUS PARA ELETRODUTO, PVC, ROSCÁVEL, DN 40 MM (1 1/4"), PARA CIRCUITOS TERMINAIS, INSTALADA EM PAREDE - FORNECIMENTO E INSTALAÇÃO. AF_12/2015</t>
  </si>
  <si>
    <t>14,47</t>
  </si>
  <si>
    <t>91922</t>
  </si>
  <si>
    <t>CURVA 180 GRAUS PARA ELETRODUTO, PVC, ROSCÁVEL, DN 40 MM (1 1/4"), PARA CIRCUITOS TERMINAIS, INSTALADA EM PAREDE - FORNECIMENTO E INSTALAÇÃO. AF_12/2015</t>
  </si>
  <si>
    <t>93013</t>
  </si>
  <si>
    <t>LUVA PARA ELETRODUTO, PVC, ROSCÁVEL, DN 50 MM (1 1/2") - FORNECIMENTO E INSTALAÇÃO. AF_12/2015</t>
  </si>
  <si>
    <t>93014</t>
  </si>
  <si>
    <t>LUVA PARA ELETRODUTO, PVC, ROSCÁVEL, DN 60 MM (2") - FORNECIMENTO E INSTALAÇÃO. AF_12/2015</t>
  </si>
  <si>
    <t>12,79</t>
  </si>
  <si>
    <t>93015</t>
  </si>
  <si>
    <t>LUVA PARA ELETRODUTO, PVC, ROSCÁVEL, DN 75 MM (2 1/2") - FORNECIMENTO E INSTALAÇÃO. AF_12/2015</t>
  </si>
  <si>
    <t>93016</t>
  </si>
  <si>
    <t>LUVA PARA ELETRODUTO, PVC, ROSCÁVEL, DN 85 MM (3") - FORNECIMENTO E INSTALAÇÃO. AF_12/2015</t>
  </si>
  <si>
    <t>93017</t>
  </si>
  <si>
    <t>LUVA PARA ELETRODUTO, PVC, ROSCÁVEL, DN 110 MM (4") - FORNECIMENTO E INSTALAÇÃO. AF_12/2015</t>
  </si>
  <si>
    <t>93018</t>
  </si>
  <si>
    <t>CURVA 90 GRAUS PARA ELETRODUTO, PVC, ROSCÁVEL, DN 50 MM (1 1/2") - FORNECIMENTO E INSTALAÇÃO. AF_12/2015</t>
  </si>
  <si>
    <t>93020</t>
  </si>
  <si>
    <t>CURVA 90 GRAUS PARA ELETRODUTO, PVC, ROSCÁVEL, DN 60 MM (2") - FORNECIMENTO E INSTALAÇÃO. AF_12/2015</t>
  </si>
  <si>
    <t>20,20</t>
  </si>
  <si>
    <t>93022</t>
  </si>
  <si>
    <t>CURVA 90 GRAUS PARA ELETRODUTO, PVC, ROSCÁVEL, DN 75 MM (2 1/2") - FORNECIMENTO E INSTALAÇÃO. AF_12/2015</t>
  </si>
  <si>
    <t>32,44</t>
  </si>
  <si>
    <t>93024</t>
  </si>
  <si>
    <t>CURVA 90 GRAUS PARA ELETRODUTO, PVC, ROSCÁVEL, DN 85 MM (3") - FORNECIMENTO E INSTALAÇÃO. AF_12/2015</t>
  </si>
  <si>
    <t>93026</t>
  </si>
  <si>
    <t>CURVA 90 GRAUS PARA ELETRODUTO, PVC, ROSCÁVEL, DN 110 MM (4") - FORNECIMENTO E INSTALAÇÃO. AF_12/2015</t>
  </si>
  <si>
    <t>54,61</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</si>
  <si>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</si>
  <si>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</si>
  <si>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</si>
  <si>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</si>
  <si>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</si>
  <si>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</si>
  <si>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</si>
  <si>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</si>
  <si>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</si>
  <si>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</si>
  <si>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</si>
  <si>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</si>
  <si>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</si>
  <si>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</si>
  <si>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6,91</t>
  </si>
  <si>
    <t>95755</t>
  </si>
  <si>
    <t>LUVA DE EMENDA PARA ELETRODUTO, AÇO GALVANIZADO, DN 32 MM (1 1/4''), APARENTE, INSTALADA EM TETO - FORNECIMENTO E INSTALAÇÃO. AF_11/2016_P</t>
  </si>
  <si>
    <t>9,96</t>
  </si>
  <si>
    <t>95756</t>
  </si>
  <si>
    <t>LUVA DE EMENDA PARA ELETRODUTO, AÇO GALVANIZADO, DN 40 MM (1 1/2''), APARENTE, INSTALADA EM TETO - FORNECIMENTO E INSTALAÇÃO. AF_11/2016_P</t>
  </si>
  <si>
    <t>13,26</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</si>
  <si>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</si>
  <si>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</si>
  <si>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</si>
  <si>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</si>
  <si>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</si>
  <si>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</si>
  <si>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11,97</t>
  </si>
  <si>
    <t>95760</t>
  </si>
  <si>
    <t>LUVA DE EMENDA PARA ELETRODUTO, AÇO GALVANIZADO, DN 40 MM (1 1/2''), APARENTE, INSTALADA EM PAREDE - FORNECIMENTO E INSTALAÇÃO. AF_11/2016_P</t>
  </si>
  <si>
    <t>97559</t>
  </si>
  <si>
    <t>CURVA 135 GRAUS PARA ELETRODUTO, PVC, ROSCÁVEL, DN 25 MM (3/4), PARA CIRCUITOS TERMINAIS, INSTALADA EM FORRO - FORNECIMENTO E INSTALAÇÃO. AF_12/2015</t>
  </si>
  <si>
    <t>7,50</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</si>
  <si>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</si>
  <si>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</si>
  <si>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</si>
  <si>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</si>
  <si>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10,38</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</si>
  <si>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</si>
  <si>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</si>
  <si>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</si>
  <si>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</si>
  <si>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</si>
  <si>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</si>
  <si>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</si>
  <si>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</si>
  <si>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</si>
  <si>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</si>
  <si>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</si>
  <si>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</si>
  <si>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</si>
  <si>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</si>
  <si>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</si>
  <si>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</si>
  <si>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</si>
  <si>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</si>
  <si>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9,30</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</si>
  <si>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</si>
  <si>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</si>
  <si>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</si>
  <si>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</si>
  <si>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</si>
  <si>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</si>
  <si>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</si>
  <si>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</si>
  <si>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</si>
  <si>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</si>
  <si>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</si>
  <si>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</si>
  <si>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</si>
  <si>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</si>
  <si>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</si>
  <si>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</si>
  <si>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92984</t>
  </si>
  <si>
    <t>CABO DE COBRE FLEXÍVEL ISOLADO, 25 MM², ANTI-CHAMA 0,6/1,0 KV, PARA DISTRIBUIÇÃO - FORNECIMENTO E INSTALAÇÃO. AF_12/2015</t>
  </si>
  <si>
    <t>92985</t>
  </si>
  <si>
    <t>CABO DE COBRE FLEXÍVEL ISOLADO, 35 MM², ANTI-CHAMA 450/750 V, PARA DISTRIBUIÇÃO - FORNECIMENTO E INSTALAÇÃO. AF_12/2015</t>
  </si>
  <si>
    <t>21,43</t>
  </si>
  <si>
    <t>92986</t>
  </si>
  <si>
    <t>CABO DE COBRE FLEXÍVEL ISOLADO, 35 MM², ANTI-CHAMA 0,6/1,0 KV, PARA DISTRIBUIÇÃO - FORNECIMENTO E INSTALAÇÃO. AF_12/2015</t>
  </si>
  <si>
    <t>92987</t>
  </si>
  <si>
    <t>CABO DE COBRE FLEXÍVEL ISOLADO, 50 MM², ANTI-CHAMA 450/750 V, PARA DISTRIBUIÇÃO - FORNECIMENTO E INSTALAÇÃO. AF_12/2015</t>
  </si>
  <si>
    <t>92988</t>
  </si>
  <si>
    <t>CABO DE COBRE FLEXÍVEL ISOLADO, 50 MM², ANTI-CHAMA 0,6/1,0 KV, PARA DISTRIBUIÇÃO - FORNECIMENTO E INSTALAÇÃO. AF_12/2015</t>
  </si>
  <si>
    <t>92989</t>
  </si>
  <si>
    <t>CABO DE COBRE FLEXÍVEL ISOLADO, 70 MM², ANTI-CHAMA 450/750 V, PARA DISTRIBUIÇÃO - FORNECIMENTO E INSTALAÇÃO. AF_12/2015</t>
  </si>
  <si>
    <t>42,57</t>
  </si>
  <si>
    <t>92990</t>
  </si>
  <si>
    <t>CABO DE COBRE FLEXÍVEL ISOLADO, 70 MM², ANTI-CHAMA 0,6/1,0 KV, PARA DISTRIBUIÇÃO - FORNECIMENTO E INSTALAÇÃO. AF_12/2015</t>
  </si>
  <si>
    <t>92991</t>
  </si>
  <si>
    <t>CABO DE COBRE FLEXÍVEL ISOLADO, 95 MM², ANTI-CHAMA 450/750 V, PARA DISTRIBUIÇÃO - FORNECIMENTO E INSTALAÇÃO. AF_12/2015</t>
  </si>
  <si>
    <t>92992</t>
  </si>
  <si>
    <t>CABO DE COBRE FLEXÍVEL ISOLADO, 95 MM², ANTI-CHAMA 0,6/1,0 KV, PARA DISTRIBUIÇÃO - FORNECIMENTO E INSTALAÇÃO. AF_12/2015</t>
  </si>
  <si>
    <t>55,49</t>
  </si>
  <si>
    <t>92993</t>
  </si>
  <si>
    <t>CABO DE COBRE FLEXÍVEL ISOLADO, 120 MM², ANTI-CHAMA 450/750 V, PARA DISTRIBUIÇÃO - FORNECIMENTO E INSTALAÇÃO. AF_12/2015</t>
  </si>
  <si>
    <t>70,99</t>
  </si>
  <si>
    <t>92994</t>
  </si>
  <si>
    <t>CABO DE COBRE FLEXÍVEL ISOLADO, 120 MM², ANTI-CHAMA 0,6/1,0 KV, PARA DISTRIBUIÇÃO - FORNECIMENTO E INSTALAÇÃO. AF_12/2015</t>
  </si>
  <si>
    <t>71,68</t>
  </si>
  <si>
    <t>92995</t>
  </si>
  <si>
    <t>CABO DE COBRE FLEXÍVEL ISOLADO, 150 MM², ANTI-CHAMA 450/750 V, PARA DISTRIBUIÇÃO - FORNECIMENTO E INSTALAÇÃO. AF_12/2015</t>
  </si>
  <si>
    <t>88,24</t>
  </si>
  <si>
    <t>92996</t>
  </si>
  <si>
    <t>CABO DE COBRE FLEXÍVEL ISOLADO, 150 MM², ANTI-CHAMA 0,6/1,0 KV, PARA DISTRIBUIÇÃO - FORNECIMENTO E INSTALAÇÃO. AF_12/2015</t>
  </si>
  <si>
    <t>88,49</t>
  </si>
  <si>
    <t>92997</t>
  </si>
  <si>
    <t>CABO DE COBRE FLEXÍVEL ISOLADO, 185 MM², ANTI-CHAMA 450/750 V, PARA DISTRIBUIÇÃO - FORNECIMENTO E INSTALAÇÃO. AF_12/2015</t>
  </si>
  <si>
    <t>107,17</t>
  </si>
  <si>
    <t>92998</t>
  </si>
  <si>
    <t>CABO DE COBRE FLEXÍVEL ISOLADO, 185 MM², ANTI-CHAMA 0,6/1,0 KV, PARA DISTRIBUIÇÃO - FORNECIMENTO E INSTALAÇÃO. AF_12/2015</t>
  </si>
  <si>
    <t>108,19</t>
  </si>
  <si>
    <t>92999</t>
  </si>
  <si>
    <t>CABO DE COBRE FLEXÍVEL ISOLADO, 240 MM², ANTI-CHAMA 450/750 V, PARA DISTRIBUIÇÃO - FORNECIMENTO E INSTALAÇÃO. AF_12/2015</t>
  </si>
  <si>
    <t>141,02</t>
  </si>
  <si>
    <t>93000</t>
  </si>
  <si>
    <t>CABO DE COBRE FLEXÍVEL ISOLADO, 240 MM², ANTI-CHAMA 0,6/1,0 KV, PARA DISTRIBUIÇÃO - FORNECIMENTO E INSTALAÇÃO. AF_12/2015</t>
  </si>
  <si>
    <t>141,87</t>
  </si>
  <si>
    <t>93001</t>
  </si>
  <si>
    <t>CABO DE COBRE RÍGIDO ISOLADO, 300 MM², ANTI-CHAMA 450/750 V, PARA DISTRIBUIÇÃO - FORNECIMENTO E INSTALAÇÃO. AF_12/2015</t>
  </si>
  <si>
    <t>172,16</t>
  </si>
  <si>
    <t>93002</t>
  </si>
  <si>
    <t>CABO DE COBRE FLEXÍVEL ISOLADO, 300 MM², ANTI-CHAMA 0,6/1,0 KV, PARA DISTRIBUIÇÃO - FORNECIMENTO E INSTALAÇÃO. AF_12/2015</t>
  </si>
  <si>
    <t>176,88</t>
  </si>
  <si>
    <t>83446</t>
  </si>
  <si>
    <t>CAIXA DE PASSAGEM 30X30X40 COM TAMPA E DRENO BRITA</t>
  </si>
  <si>
    <t>157,25</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</si>
  <si>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</si>
  <si>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</si>
  <si>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</si>
  <si>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</si>
  <si>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</si>
  <si>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</si>
  <si>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</si>
  <si>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</si>
  <si>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</si>
  <si>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</si>
  <si>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</si>
  <si>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</si>
  <si>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</si>
  <si>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</si>
  <si>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</si>
  <si>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</si>
  <si>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9,67</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</si>
  <si>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</si>
  <si>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</si>
  <si>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</si>
  <si>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</si>
  <si>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</si>
  <si>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</si>
  <si>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20,38</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</si>
  <si>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</si>
  <si>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</si>
  <si>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</si>
  <si>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</si>
  <si>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</si>
  <si>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</si>
  <si>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</si>
  <si>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</si>
  <si>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</si>
  <si>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</si>
  <si>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</si>
  <si>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</si>
  <si>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19,23</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</si>
  <si>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</si>
  <si>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</si>
  <si>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</si>
  <si>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</si>
  <si>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18,31</t>
  </si>
  <si>
    <t>95780</t>
  </si>
  <si>
    <t>CONDULETE DE ALUMÍNIO, TIPO B, PARA ELETRODUTO DE AÇO GALVANIZADO DN 25 MM (1''), APARENTE - FORNECIMENTO E INSTALAÇÃO. AF_11/2016_P</t>
  </si>
  <si>
    <t>21,55</t>
  </si>
  <si>
    <t>95781</t>
  </si>
  <si>
    <t>CONDULETE DE ALUMÍNIO, TIPO C, PARA ELETRODUTO DE AÇO GALVANIZADO DN 25 MM (1''), APARENTE - FORNECIMENTO E INSTALAÇÃO. AF_11/2016_P</t>
  </si>
  <si>
    <t>21,84</t>
  </si>
  <si>
    <t>95782</t>
  </si>
  <si>
    <t>CONDULETE DE ALUMÍNIO, TIPO E, ELETRODUTO DE AÇO GALVANIZADO DN 25 MM (1''), APARENTE - FORNECIMENTO E INSTALAÇÃO. AF_11/2016_P</t>
  </si>
  <si>
    <t>22,61</t>
  </si>
  <si>
    <t>95785</t>
  </si>
  <si>
    <t>CONDULETE DE ALUMÍNIO, TIPO E, PARA ELETRODUTO DE AÇO GALVANIZADO DN 32 MM (1 1/4''), APARENTE - FORNECIMENTO E INSTALAÇÃO. AF_11/2016_P</t>
  </si>
  <si>
    <t>25,42</t>
  </si>
  <si>
    <t>95787</t>
  </si>
  <si>
    <t>CONDULETE DE ALUMÍNIO, TIPO LR, PARA ELETRODUTO DE AÇO GALVANIZADO DN 20 MM (3/4''), APARENTE - FORNECIMENTO E INSTALAÇÃO. AF_11/2016_P</t>
  </si>
  <si>
    <t>19,71</t>
  </si>
  <si>
    <t>95789</t>
  </si>
  <si>
    <t>CONDULETE DE ALUMÍNIO, TIPO LR, PARA ELETRODUTO DE AÇO GALVANIZADO DN 25 MM (1''), APARENTE - FORNECIMENTO E INSTALAÇÃO. AF_11/2016_P</t>
  </si>
  <si>
    <t>23,79</t>
  </si>
  <si>
    <t>95791</t>
  </si>
  <si>
    <t>CONDULETE DE ALUMÍNIO, TIPO LR, PARA ELETRODUTO DE AÇO GALVANIZADO DN 32 MM (1 1/4''), APARENTE - FORNECIMENTO E INSTALAÇÃO. AF_11/2016_P</t>
  </si>
  <si>
    <t>29,82</t>
  </si>
  <si>
    <t>95795</t>
  </si>
  <si>
    <t>CONDULETE DE ALUMÍNIO, TIPO T, PARA ELETRODUTO DE AÇO GALVANIZADO DN 20 MM (3/4''), APARENTE - FORNECIMENTO E INSTALAÇÃO. AF_11/2016_P</t>
  </si>
  <si>
    <t>22,79</t>
  </si>
  <si>
    <t>95796</t>
  </si>
  <si>
    <t>CONDULETE DE ALUMÍNIO, TIPO T, PARA ELETRODUTO DE AÇO GALVANIZADO DN 25 MM (1''), APARENTE - FORNECIMENTO E INSTALAÇÃO. AF_11/2016_P</t>
  </si>
  <si>
    <t>27,99</t>
  </si>
  <si>
    <t>95797</t>
  </si>
  <si>
    <t>CONDULETE DE ALUMÍNIO, TIPO T, PARA ELETRODUTO DE AÇO GALVANIZADO DN 32 MM (1 1/4''), APARENTE - FORNECIMENTO E INSTALAÇÃO. AF_11/2016_P</t>
  </si>
  <si>
    <t>34,80</t>
  </si>
  <si>
    <t>95801</t>
  </si>
  <si>
    <t>CONDULETE DE ALUMÍNIO, TIPO X, PARA ELETRODUTO DE AÇO GALVANIZADO DN 20 MM (3/4''), APARENTE - FORNECIMENTO E INSTALAÇÃO. AF_11/2016_P</t>
  </si>
  <si>
    <t>27,10</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</si>
  <si>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</si>
  <si>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</si>
  <si>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</si>
  <si>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</si>
  <si>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</si>
  <si>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</si>
  <si>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</si>
  <si>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</si>
  <si>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17,30</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</si>
  <si>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</si>
  <si>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</si>
  <si>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</si>
  <si>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</si>
  <si>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</si>
  <si>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</si>
  <si>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</si>
  <si>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</si>
  <si>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22,20</t>
  </si>
  <si>
    <t>95810</t>
  </si>
  <si>
    <t>CONDULETE DE PVC, TIPO LB, PARA ELETRODUTO DE PVC SOLDÁVEL DN 20 MM (1/2''), APARENTE - FORNECIMENTO E INSTALAÇÃO. AF_11/2016</t>
  </si>
  <si>
    <t>10,18</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</si>
  <si>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</si>
  <si>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</si>
  <si>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</si>
  <si>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</si>
  <si>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</si>
  <si>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</si>
  <si>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12,42</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</si>
  <si>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</si>
  <si>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</si>
  <si>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</si>
  <si>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</si>
  <si>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16,83</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</si>
  <si>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</si>
  <si>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</si>
  <si>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</si>
  <si>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</si>
  <si>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25,12</t>
  </si>
  <si>
    <t>95818</t>
  </si>
  <si>
    <t>CONDULETE DE PVC, TIPO X, PARA ELETRODUTO DE PVC SOLDÁVEL DN 32 MM (1''), APARENTE - FORNECIMENTO E INSTALAÇÃO. AF_11/2016</t>
  </si>
  <si>
    <t>30,01</t>
  </si>
  <si>
    <t>97886</t>
  </si>
  <si>
    <t>CAIXA ENTERRADA ELÉTRICA RETANGULAR, EM ALVENARIA COM TIJOLOS CERÂMICOS MACIÇOS, FUNDO COM BRITA, DIMENSÕES INTERNAS: 0,3X0,3X0,3 M. AF_05/2018</t>
  </si>
  <si>
    <t>127,88</t>
  </si>
  <si>
    <t>97887</t>
  </si>
  <si>
    <t>CAIXA ENTERRADA ELÉTRICA RETANGULAR, EM ALVENARIA COM TIJOLOS CERÂMICOS MACIÇOS, FUNDO COM BRITA, DIMENSÕES INTERNAS: 0,4X0,4X0,4 M. AF_05/2018</t>
  </si>
  <si>
    <t>97888</t>
  </si>
  <si>
    <t>CAIXA ENTERRADA ELÉTRICA RETANGULAR, EM ALVENARIA COM TIJOLOS CERÂMICOS MACIÇOS, FUNDO COM BRITA, DIMENSÕES INTERNAS: 0,6X0,6X0,6 M. AF_05/2018</t>
  </si>
  <si>
    <t>388,49</t>
  </si>
  <si>
    <t>97889</t>
  </si>
  <si>
    <t>CAIXA ENTERRADA ELÉTRICA RETANGULAR, EM ALVENARIA COM TIJOLOS CERÂMICOS MACIÇOS, FUNDO COM BRITA, DIMENSÕES INTERNAS: 0,8X0,8X0,6 M. AF_05/2018</t>
  </si>
  <si>
    <t>520,74</t>
  </si>
  <si>
    <t>97890</t>
  </si>
  <si>
    <t>CAIXA ENTERRADA ELÉTRICA RETANGULAR, EM ALVENARIA COM TIJOLOS CERÂMICOS MACIÇOS, FUNDO COM BRITA, DIMENSÕES INTERNAS: 1X1X0,6 M. AF_05/2018</t>
  </si>
  <si>
    <t>596,98</t>
  </si>
  <si>
    <t>97891</t>
  </si>
  <si>
    <t>CAIXA ENTERRADA ELÉTRICA RETANGULAR, EM ALVENARIA COM BLOCOS DE CONCRETO, FUNDO COM BRITA, DIMENSÕES INTERNAS: 0,4X0,4X0,4 M. AF_05/2018</t>
  </si>
  <si>
    <t>153,50</t>
  </si>
  <si>
    <t>97892</t>
  </si>
  <si>
    <t>CAIXA ENTERRADA ELÉTRICA RETANGULAR, EM ALVENARIA COM BLOCOS DE CONCRETO, FUNDO COM BRITA, DIMENSÕES INTERNAS: 0,6X0,6X0,6 M. AF_05/2018</t>
  </si>
  <si>
    <t>286,25</t>
  </si>
  <si>
    <t>97893</t>
  </si>
  <si>
    <t>CAIXA ENTERRADA ELÉTRICA RETANGULAR, EM ALVENARIA COM BLOCOS DE CONCRETO, FUNDO COM BRITA, DIMENSÕES INTERNAS: 0,8X0,8X0,6 M. AF_05/2018</t>
  </si>
  <si>
    <t>390,36</t>
  </si>
  <si>
    <t>97894</t>
  </si>
  <si>
    <t>CAIXA ENTERRADA ELÉTRICA RETANGULAR, EM ALVENARIA COM BLOCOS DE CONCRETO, FUNDO COM BRITA, DIMENSÕES INTERNAS: 1X1X0,6 M. AF_05/2018</t>
  </si>
  <si>
    <t>438,98</t>
  </si>
  <si>
    <t>68066</t>
  </si>
  <si>
    <t>CAIXA DE PROTECAO PARA MEDIDOR MONOFASICO, FORNECIMENTO E INSTALACAO</t>
  </si>
  <si>
    <t>120,40</t>
  </si>
  <si>
    <t>72319</t>
  </si>
  <si>
    <t>DISJUNTOR BAIXA TENSAO TRIPOLAR A SECO  800A/600V, INCLUSIVE ELETROTÉCNICO</t>
  </si>
  <si>
    <t>3.769,09</t>
  </si>
  <si>
    <t>72341</t>
  </si>
  <si>
    <t>CONTATOR TRIPOLAR I NOMINAL 12A - FORNECIMENTO E INSTALACAO INCLUSIVE ELETROTÉCNICO</t>
  </si>
  <si>
    <t>223,30</t>
  </si>
  <si>
    <t>72343</t>
  </si>
  <si>
    <t>CONTATOR TRIPOLAR I NOMINAL 22A - FORNECIMENTO E INSTALACAO INCLUSIVE ELETROTÉCNICO</t>
  </si>
  <si>
    <t>264,95</t>
  </si>
  <si>
    <t>72344</t>
  </si>
  <si>
    <t>CONTATOR TRIPOLAR I NOMINAL 36A - FORNECIMENTO E INSTALACAO INCLUSIVE ELETROTÉCNICO</t>
  </si>
  <si>
    <t>416,36</t>
  </si>
  <si>
    <t>72345</t>
  </si>
  <si>
    <t>CONTATOR TRIPOLAR I NOMIMAL 94A - FORNECIMENTO E INSTALACAO INCLUSIVE ELETROTÉCNICO</t>
  </si>
  <si>
    <t>1.191,62</t>
  </si>
  <si>
    <t>74130/1</t>
  </si>
  <si>
    <t>DISJUNTOR TERMOMAGNETICO MONOPOLAR PADRAO NEMA (AMERICANO) 10 A 30A 240V, FORNECIMENTO E INSTALACAO</t>
  </si>
  <si>
    <t>11,47</t>
  </si>
  <si>
    <t>74130/2</t>
  </si>
  <si>
    <t>DISJUNTOR TERMOMAGNETICO MONOPOLAR PADRAO NEMA (AMERICANO) 35 A 50A 240V, FORNECIMENTO E INSTALACAO</t>
  </si>
  <si>
    <t>74130/3</t>
  </si>
  <si>
    <t>DISJUNTOR TERMOMAGNETICO BIPOLAR PADRAO NEMA (AMERICANO) 10 A 50A 240V, FORNECIMENTO E INSTALACAO</t>
  </si>
  <si>
    <t>50,98</t>
  </si>
  <si>
    <t>74130/4</t>
  </si>
  <si>
    <t>DISJUNTOR TERMOMAGNETICO TRIPOLAR PADRAO NEMA (AMERICANO) 10 A 50A 240V, FORNECIMENTO E INSTALACAO</t>
  </si>
  <si>
    <t>74,32</t>
  </si>
  <si>
    <t>74130/5</t>
  </si>
  <si>
    <t>DISJUNTOR TERMOMAGNETICO TRIPOLAR PADRAO NEMA (AMERICANO) 60 A 100A 240V, FORNECIMENTO E INSTALACAO</t>
  </si>
  <si>
    <t>98,75</t>
  </si>
  <si>
    <t>74130/6</t>
  </si>
  <si>
    <t>DISJUNTOR TERMOMAGNETICO TRIPOLAR PADRAO NEMA (AMERICANO) 125 A 150A 240V, FORNECIMENTO E INSTALACAO</t>
  </si>
  <si>
    <t>277,82</t>
  </si>
  <si>
    <t>74130/7</t>
  </si>
  <si>
    <t>DISJUNTOR TERMOMAGNETICO TRIPOLAR EM CAIXA MOLDADA 250A 600V, FORNECIMENTO E INSTALACAO</t>
  </si>
  <si>
    <t>716,43</t>
  </si>
  <si>
    <t>74130/8</t>
  </si>
  <si>
    <t>DISJUNTOR TERMOMAGNETICO TRIPOLAR EM CAIXA MOLDADA 300 A 400A 600V, FORNECIMENTO E INSTALACAO</t>
  </si>
  <si>
    <t>978,67</t>
  </si>
  <si>
    <t>74130/9</t>
  </si>
  <si>
    <t>DISJUNTOR TERMOMAGNETICO TRIPOLAR EM CAIXA MOLDADA 500 A 600A 600V, FORNECIMENTO E INSTALACAO</t>
  </si>
  <si>
    <t>1.602,43</t>
  </si>
  <si>
    <t>74130/10</t>
  </si>
  <si>
    <t>DISJUNTOR TERMOMAGNETICO TRIPOLAR EM CAIXA MOLDADA 175 A 225A 240V, FORNECIMENTO E INSTALACAO</t>
  </si>
  <si>
    <t>433,69</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</si>
  <si>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</si>
  <si>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</si>
  <si>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</si>
  <si>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</si>
  <si>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405,83</t>
  </si>
  <si>
    <t>74131/5</t>
  </si>
  <si>
    <t>QUADRO DE DISTRIBUICAO DE ENERGIA DE EMBUTIR, EM CHAPA METALICA, PARA 24 DISJUNTORES TERMOMAGNETICOS MONOPOLARES, COM BARRAMENTO TRIFASICO E NEUTRO, FORNECIMENTO E INSTALACAO</t>
  </si>
  <si>
    <t>466,70</t>
  </si>
  <si>
    <t>74131/6</t>
  </si>
  <si>
    <t>QUADRO DE DISTRIBUICAO DE ENERGIA DE EMBUTIR, EM CHAPA METALICA, PARA 32 DISJUNTORES TERMOMAGNETICOS MONOPOLARES, COM BARRAMENTO TRIFASICO E NEUTRO, FORNECIMENTO E INSTALACAO</t>
  </si>
  <si>
    <t>537,38</t>
  </si>
  <si>
    <t>74131/7</t>
  </si>
  <si>
    <t>QUADRO DE DISTRIBUICAO DE ENERGIA DE EMBUTIR, EM CHAPA METALICA, PARA 40 DISJUNTORES TERMOMAGNETICOS MONOPOLARES, COM BARRAMENTO TRIFASICO E NEUTRO, FORNECIMENTO E INSTALACAO</t>
  </si>
  <si>
    <t>747,11</t>
  </si>
  <si>
    <t>74131/8</t>
  </si>
  <si>
    <t>QUADRO DE DISTRIBUICAO DE ENERGIA DE EMBUTIR, EM CHAPA METALICA, PARA 50 DISJUNTORES TERMOMAGNETICOS MONOPOLARES, COM BARRAMENTO TRIFASICO E NEUTRO, FORNECIMENTO E INSTALACAO</t>
  </si>
  <si>
    <t>1.083,92</t>
  </si>
  <si>
    <t>83463</t>
  </si>
  <si>
    <t>QUADRO DE DISTRIBUICAO DE ENERGIA EM CHAPA DE ACO GALVANIZADO, PARA 12 DISJUNTORES TERMOMAGNETICOS MONOPOLARES, COM BARRAMENTO TRIFASICO E NEUTRO - FORNECIMENTO E INSTALACAO</t>
  </si>
  <si>
    <t>315,55</t>
  </si>
  <si>
    <t>84402</t>
  </si>
  <si>
    <t>QUADRO DE DISTRIBUICAO DE ENERGIA P/ 6 DISJUNTORES TERMOMAGNETICOS MONOPOLARES SEM BARRAMENTO, DE EMBUTIR, EM CHAPA METALICA - FORNECIMENTO E INSTALACAO</t>
  </si>
  <si>
    <t>66,27</t>
  </si>
  <si>
    <t>93653</t>
  </si>
  <si>
    <t>DISJUNTOR MONOPOLAR TIPO DIN, CORRENTE NOMINAL DE 10A - FORNECIMENTO E INSTALAÇÃO. AF_04/2016</t>
  </si>
  <si>
    <t>8,78</t>
  </si>
  <si>
    <t>93654</t>
  </si>
  <si>
    <t>DISJUNTOR MONOPOLAR TIPO DIN, CORRENTE NOMINAL DE 16A - FORNECIMENTO E INSTALAÇÃO. AF_04/2016</t>
  </si>
  <si>
    <t>93655</t>
  </si>
  <si>
    <t>DISJUNTOR MONOPOLAR TIPO DIN, CORRENTE NOMINAL DE 20A - FORNECIMENTO E INSTALAÇÃO. AF_04/2016</t>
  </si>
  <si>
    <t>93656</t>
  </si>
  <si>
    <t>DISJUNTOR MONOPOLAR TIPO DIN, CORRENTE NOMINAL DE 25A - FORNECIMENTO E INSTALAÇÃO. AF_04/2016</t>
  </si>
  <si>
    <t>93657</t>
  </si>
  <si>
    <t>DISJUNTOR MONOPOLAR TIPO DIN, CORRENTE NOMINAL DE 32A - FORNECIMENTO E INSTALAÇÃO. AF_04/2016</t>
  </si>
  <si>
    <t>93658</t>
  </si>
  <si>
    <t>DISJUNTOR MONOPOLAR TIPO DIN, CORRENTE NOMINAL DE 40A - FORNECIMENTO E INSTALAÇÃO. AF_04/2016</t>
  </si>
  <si>
    <t>16,17</t>
  </si>
  <si>
    <t>93659</t>
  </si>
  <si>
    <t>DISJUNTOR MONOPOLAR TIPO DIN, CORRENTE NOMINAL DE 50A - FORNECIMENTO E INSTALAÇÃO. AF_04/2016</t>
  </si>
  <si>
    <t>18,35</t>
  </si>
  <si>
    <t>93660</t>
  </si>
  <si>
    <t>DISJUNTOR BIPOLAR TIPO DIN, CORRENTE NOMINAL DE 10A - FORNECIMENTO E INSTALAÇÃO. AF_04/2016</t>
  </si>
  <si>
    <t>93661</t>
  </si>
  <si>
    <t>DISJUNTOR BIPOLAR TIPO DIN, CORRENTE NOMINAL DE 16A - FORNECIMENTO E INSTALAÇÃO. AF_04/2016</t>
  </si>
  <si>
    <t>44,12</t>
  </si>
  <si>
    <t>93662</t>
  </si>
  <si>
    <t>DISJUNTOR BIPOLAR TIPO DIN, CORRENTE NOMINAL DE 20A - FORNECIMENTO E INSTALAÇÃO. AF_04/2016</t>
  </si>
  <si>
    <t>45,89</t>
  </si>
  <si>
    <t>93663</t>
  </si>
  <si>
    <t>DISJUNTOR BIPOLAR TIPO DIN, CORRENTE NOMINAL DE 25A - FORNECIMENTO E INSTALAÇÃO. AF_04/2016</t>
  </si>
  <si>
    <t>93664</t>
  </si>
  <si>
    <t>DISJUNTOR BIPOLAR TIPO DIN, CORRENTE NOMINAL DE 32A - FORNECIMENTO E INSTALAÇÃO. AF_04/2016</t>
  </si>
  <si>
    <t>48,00</t>
  </si>
  <si>
    <t>93665</t>
  </si>
  <si>
    <t>DISJUNTOR BIPOLAR TIPO DIN, CORRENTE NOMINAL DE 40A - FORNECIMENTO E INSTALAÇÃO. AF_04/2016</t>
  </si>
  <si>
    <t>93666</t>
  </si>
  <si>
    <t>DISJUNTOR BIPOLAR TIPO DIN, CORRENTE NOMINAL DE 50A - FORNECIMENTO E INSTALAÇÃO. AF_04/2016</t>
  </si>
  <si>
    <t>55,10</t>
  </si>
  <si>
    <t>93667</t>
  </si>
  <si>
    <t>DISJUNTOR TRIPOLAR TIPO DIN, CORRENTE NOMINAL DE 10A - FORNECIMENTO E INSTALAÇÃO. AF_04/2016</t>
  </si>
  <si>
    <t>54,00</t>
  </si>
  <si>
    <t>93668</t>
  </si>
  <si>
    <t>DISJUNTOR TRIPOLAR TIPO DIN, CORRENTE NOMINAL DE 16A - FORNECIMENTO E INSTALAÇÃO. AF_04/2016</t>
  </si>
  <si>
    <t>55,39</t>
  </si>
  <si>
    <t>93669</t>
  </si>
  <si>
    <t>DISJUNTOR TRIPOLAR TIPO DIN, CORRENTE NOMINAL DE 20A - FORNECIMENTO E INSTALAÇÃO. AF_04/2016</t>
  </si>
  <si>
    <t>58,00</t>
  </si>
  <si>
    <t>93670</t>
  </si>
  <si>
    <t>DISJUNTOR TRIPOLAR TIPO DIN, CORRENTE NOMINAL DE 25A - FORNECIMENTO E INSTALAÇÃO. AF_04/2016</t>
  </si>
  <si>
    <t>93671</t>
  </si>
  <si>
    <t>DISJUNTOR TRIPOLAR TIPO DIN, CORRENTE NOMINAL DE 32A - FORNECIMENTO E INSTALAÇÃO. AF_04/2016</t>
  </si>
  <si>
    <t>61,18</t>
  </si>
  <si>
    <t>93672</t>
  </si>
  <si>
    <t>DISJUNTOR TRIPOLAR TIPO DIN, CORRENTE NOMINAL DE 40A - FORNECIMENTO E INSTALAÇÃO. AF_04/2016</t>
  </si>
  <si>
    <t>93673</t>
  </si>
  <si>
    <t>DISJUNTOR TRIPOLAR TIPO DIN, CORRENTE NOMINAL DE 50A - FORNECIMENTO E INSTALAÇÃO. AF_04/2016</t>
  </si>
  <si>
    <t>72,78</t>
  </si>
  <si>
    <t>72339</t>
  </si>
  <si>
    <t>TOMADA 3P+T 30A/440V SEM PLACA - FORNECIMENTO E INSTALACAO</t>
  </si>
  <si>
    <t>83403</t>
  </si>
  <si>
    <t>INTERRUPTOR PULSADOR DE CAMPAINHA OU MINUTERIA 2A/250V C/ CAIXA - FORNECIMENTO E INSTALACAO</t>
  </si>
  <si>
    <t>83465</t>
  </si>
  <si>
    <t>INTERRUPTOR INTERMEDIARIO (FOUR-WAY) - FORNECIMENTO E INSTALACAO</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</si>
  <si>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</si>
  <si>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</si>
  <si>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</si>
  <si>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</si>
  <si>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</si>
  <si>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</si>
  <si>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4,94</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</si>
  <si>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</si>
  <si>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</si>
  <si>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</si>
  <si>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</si>
  <si>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</si>
  <si>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</si>
  <si>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</si>
  <si>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</si>
  <si>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13,06</t>
  </si>
  <si>
    <t>91953</t>
  </si>
  <si>
    <t>INTERRUPTOR SIMPLES (1 MÓDULO), 10A/250V, INCLUINDO SUPORTE E PLACA - FORNECIMENTO E INSTALAÇÃO. AF_12/2015</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</si>
  <si>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</si>
  <si>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</si>
  <si>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</si>
  <si>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</si>
  <si>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</si>
  <si>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</si>
  <si>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28,40</t>
  </si>
  <si>
    <t>91957</t>
  </si>
  <si>
    <t>INTERRUPTOR SIMPLES (1 MÓDULO) COM INTERRUPTOR PARALELO (1 MÓDULO), 10A/250V, INCLUINDO SUPORTE E PLACA - FORNECIMENTO E INSTALAÇÃO. AF_12/2015</t>
  </si>
  <si>
    <t>34,08</t>
  </si>
  <si>
    <t>91958</t>
  </si>
  <si>
    <t>INTERRUPTOR SIMPLES (2 MÓDULOS), 10A/250V, SEM SUPORTE E SEM PLACA - FORNECIMENTO E INSTALAÇÃO. AF_12/2015</t>
  </si>
  <si>
    <t>23,94</t>
  </si>
  <si>
    <t>91959</t>
  </si>
  <si>
    <t>INTERRUPTOR SIMPLES (2 MÓDULOS), 10A/250V, INCLUINDO SUPORTE E PLACA - FORNECIMENTO E INSTALAÇÃO. AF_12/2015</t>
  </si>
  <si>
    <t>29,62</t>
  </si>
  <si>
    <t>91960</t>
  </si>
  <si>
    <t>INTERRUPTOR PARALELO (2 MÓDULOS), 10A/250V, SEM SUPORTE E SEM PLACA - FORNECIMENTO E INSTALAÇÃO. AF_12/2015</t>
  </si>
  <si>
    <t>32,89</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</si>
  <si>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</si>
  <si>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</si>
  <si>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</si>
  <si>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</si>
  <si>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43,78</t>
  </si>
  <si>
    <t>91963</t>
  </si>
  <si>
    <t>INTERRUPTOR SIMPLES (1 MÓDULO) COM INTERRUPTOR PARALELO (2 MÓDULOS), 10A/250V, INCLUINDO SUPORTE E PLACA - FORNECIMENTO E INSTALAÇÃO. AF_12/2015</t>
  </si>
  <si>
    <t>49,46</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</si>
  <si>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</si>
  <si>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</si>
  <si>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</si>
  <si>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</si>
  <si>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44,96</t>
  </si>
  <si>
    <t>91966</t>
  </si>
  <si>
    <t>INTERRUPTOR SIMPLES (3 MÓDULOS), 10A/250V, SEM SUPORTE E SEM PLACA - FORNECIMENTO E INSTALAÇÃO. AF_12/2015</t>
  </si>
  <si>
    <t>91967</t>
  </si>
  <si>
    <t>INTERRUPTOR SIMPLES (3 MÓDULOS), 10A/250V, INCLUINDO SUPORTE E PLACA - FORNECIMENTO E INSTALAÇÃO. AF_12/2015</t>
  </si>
  <si>
    <t>40,49</t>
  </si>
  <si>
    <t>91968</t>
  </si>
  <si>
    <t>INTERRUPTOR PARALELO (3 MÓDULOS), 10A/250V, SEM SUPORTE E SEM PLACA - FORNECIMENTO E INSTALAÇÃO. AF_12/2015</t>
  </si>
  <si>
    <t>48,24</t>
  </si>
  <si>
    <t>91969</t>
  </si>
  <si>
    <t>INTERRUPTOR PARALELO (3 MÓDULOS), 10A/250V, INCLUINDO SUPORTE E PLACA - FORNECIMENTO E INSTALAÇÃO. AF_12/2015</t>
  </si>
  <si>
    <t>53,92</t>
  </si>
  <si>
    <t>91970</t>
  </si>
  <si>
    <t>INTERRUPTOR SIMPLES (3 MÓDULOS) COM INTERRUPTOR PARALELO (1 MÓDULO), 10A/250V, SEM SUPORTE E SEM PLACA - FORNECIMENTO E INSTALAÇÃO. AF_12/2015</t>
  </si>
  <si>
    <t>50,41</t>
  </si>
  <si>
    <t>91971</t>
  </si>
  <si>
    <t>INTERRUPTOR SIMPLES (3 MÓDULOS) COM INTERRUPTOR PARALELO (1 MÓDULO), 10A/250V, INCLUINDO SUPORTE E PLACA - FORNECIMENTO E INSTALAÇÃO. AF_12/2015</t>
  </si>
  <si>
    <t>59,34</t>
  </si>
  <si>
    <t>91972</t>
  </si>
  <si>
    <t>INTERRUPTOR SIMPLES (2 MÓDULOS) COM INTERRUPTOR PARALELO (2 MÓDULOS), 10A/250V, SEM SUPORTE E SEM PLACA - FORNECIMENTO E INSTALAÇÃO. AF_12/2015</t>
  </si>
  <si>
    <t>54,91</t>
  </si>
  <si>
    <t>91973</t>
  </si>
  <si>
    <t>INTERRUPTOR SIMPLES (2 MÓDULOS) COM INTERRUPTOR PARALELO (2 MÓDULOS), 10A/250V, INCLUINDO SUPORTE E PLACA - FORNECIMENTO E INSTALAÇÃO. AF_12/2015</t>
  </si>
  <si>
    <t>63,84</t>
  </si>
  <si>
    <t>91974</t>
  </si>
  <si>
    <t>INTERRUPTOR SIMPLES (4 MÓDULOS), 10A/250V, SEM SUPORTE E SEM PLACA - FORNECIMENTO E INSTALAÇÃO. AF_12/2015</t>
  </si>
  <si>
    <t>45,91</t>
  </si>
  <si>
    <t>91975</t>
  </si>
  <si>
    <t>INTERRUPTOR SIMPLES (4 MÓDULOS), 10A/250V, INCLUINDO SUPORTE E PLACA - FORNECIMENTO E INSTALAÇÃO. AF_12/2015</t>
  </si>
  <si>
    <t>54,84</t>
  </si>
  <si>
    <t>91976</t>
  </si>
  <si>
    <t>INTERRUPTOR SIMPLES (6 MÓDULOS), 10A/250V, SEM SUPORTE E SEM PLACA - FORNECIMENTO E INSTALAÇÃO. AF_12/2015</t>
  </si>
  <si>
    <t>67,75</t>
  </si>
  <si>
    <t>91977</t>
  </si>
  <si>
    <t>INTERRUPTOR SIMPLES (6 MÓDULOS), 10A/250V, INCLUINDO SUPORTE E PLACA - FORNECIMENTO E INSTALAÇÃO. AF_12/2015</t>
  </si>
  <si>
    <t>76,68</t>
  </si>
  <si>
    <t>91978</t>
  </si>
  <si>
    <t>INTERRUPTOR INTERMEDIÁRIO (1 MÓDULO), 10A/250V, SEM SUPORTE E SEM PLACA - FORNECIMENTO E INSTALAÇÃO. AF_09/2017</t>
  </si>
  <si>
    <t>27,66</t>
  </si>
  <si>
    <t>91979</t>
  </si>
  <si>
    <t>INTERRUPTOR INTERMEDIÁRIO (1 MÓDULO), 10A/250V, INCLUINDO SUPORTE E PLACA - FORNECIMENTO E INSTALAÇÃO. AF_09/2017</t>
  </si>
  <si>
    <t>33,34</t>
  </si>
  <si>
    <t>91980</t>
  </si>
  <si>
    <t>INTERRUPTOR BIPOLAR (1 MÓDULO), 10A/250V, SEM SUPORTE E SEM PLACA - FORNECIMENTO E INSTALAÇÃO. AF_09/2017</t>
  </si>
  <si>
    <t>26,81</t>
  </si>
  <si>
    <t>91981</t>
  </si>
  <si>
    <t>INTERRUPTOR BIPOLAR (1 MÓDULO), 10A/250V, INCLUINDO SUPORTE E PLACA - FORNECIMENTO E INSTALAÇÃO. AF_09/2017</t>
  </si>
  <si>
    <t>91982</t>
  </si>
  <si>
    <t>DIMMER ROTATIVO (1 MÓDULO), 220V/600W, SEM SUPORTE E SEM PLACA - FORNECIMENTO E INSTALAÇÃO. AF_09/2017</t>
  </si>
  <si>
    <t>62,30</t>
  </si>
  <si>
    <t>91983</t>
  </si>
  <si>
    <t>DIMMER ROTATIVO (1 MÓDULO), 220V/600W, INCLUINDO SUPORTE E PLACA - FORNECIMENTO E INSTALAÇÃO. AF_09/2017</t>
  </si>
  <si>
    <t>67,98</t>
  </si>
  <si>
    <t>91984</t>
  </si>
  <si>
    <t>INTERRUPTOR PULSADOR CAMPAINHA (1 MÓDULO), 10A/250V, SEM SUPORTE E SEM PLACA - FORNECIMENTO E INSTALAÇÃO. AF_09/2017</t>
  </si>
  <si>
    <t>91985</t>
  </si>
  <si>
    <t>INTERRUPTOR PULSADOR CAMPAINHA (1 MÓDULO), 10A/250V, INCLUINDO SUPORTE E PLACA - FORNECIMENTO E INSTALAÇÃO. AF_09/2017</t>
  </si>
  <si>
    <t>17,95</t>
  </si>
  <si>
    <t>91986</t>
  </si>
  <si>
    <t>CAMPAINHA CIGARRA (1 MÓDULO), 10A/250V, SEM SUPORTE E SEM PLACA - FORNECIMENTO E INSTALAÇÃO. AF_09/2017</t>
  </si>
  <si>
    <t>91987</t>
  </si>
  <si>
    <t>CAMPAINHA CIGARRA (1 MÓDULO), 10A/250V, INCLUINDO SUPORTE E PLACA - FORNECIMENTO E INSTALAÇÃO. AF_09/2017</t>
  </si>
  <si>
    <t>31,49</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</si>
  <si>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</si>
  <si>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</si>
  <si>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</si>
  <si>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</si>
  <si>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</si>
  <si>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</si>
  <si>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23,62</t>
  </si>
  <si>
    <t>91991</t>
  </si>
  <si>
    <t>TOMADA ALTA DE EMBUTIR (1 MÓDULO), 2P+T 20 A, SEM SUPORTE E SEM PLACA - FORNECIMENTO E INSTALAÇÃO. AF_12/2015</t>
  </si>
  <si>
    <t>91992</t>
  </si>
  <si>
    <t>TOMADA ALTA DE EMBUTIR (1 MÓDULO), 2P+T 10 A, INCLUINDO SUPORTE E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</si>
  <si>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</si>
  <si>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</si>
  <si>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</si>
  <si>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</si>
  <si>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</si>
  <si>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</si>
  <si>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91996</t>
  </si>
  <si>
    <t>TOMADA MÉDIA DE EMBUTIR (1 MÓDULO), 2P+T 10 A, INCLUINDO SUPORTE E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</si>
  <si>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</si>
  <si>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</si>
  <si>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</si>
  <si>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</si>
  <si>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</si>
  <si>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</si>
  <si>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92000</t>
  </si>
  <si>
    <t>TOMADA BAIXA DE EMBUTIR (1 MÓDULO), 2P+T 10 A, INCLUINDO SUPORTE E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</si>
  <si>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</si>
  <si>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</si>
  <si>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</si>
  <si>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</si>
  <si>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31,29</t>
  </si>
  <si>
    <t>92003</t>
  </si>
  <si>
    <t>TOMADA MÉDIA DE EMBUTIR (2 MÓDULOS), 2P+T 20 A, SEM SUPORTE E SEM PLACA - FORNECIMENTO E INSTALAÇÃO. AF_12/2015</t>
  </si>
  <si>
    <t>92004</t>
  </si>
  <si>
    <t>TOMADA MÉDIA DE EMBUTIR (2 MÓDULOS), 2P+T 10 A, INCLUINDO SUPORTE E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</si>
  <si>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</si>
  <si>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</si>
  <si>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</si>
  <si>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</si>
  <si>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25,97</t>
  </si>
  <si>
    <t>92007</t>
  </si>
  <si>
    <t>TOMADA BAIXA DE EMBUTIR (2 MÓDULOS), 2P+T 20 A, SEM SUPORTE E SEM PLACA - FORNECIMENTO E INSTALAÇÃO. AF_12/2015</t>
  </si>
  <si>
    <t>29,05</t>
  </si>
  <si>
    <t>92008</t>
  </si>
  <si>
    <t>TOMADA BAIXA DE EMBUTIR (2 MÓDULOS), 2P+T 10 A, INCLUINDO SUPORTE E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</si>
  <si>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</si>
  <si>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</si>
  <si>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</si>
  <si>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</si>
  <si>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45,84</t>
  </si>
  <si>
    <t>92011</t>
  </si>
  <si>
    <t>TOMADA MÉDIA DE EMBUTIR (3 MÓDULOS), 2P+T 20 A, SEM SUPORTE E SEM PLACA - FORNECIMENTO E INSTALAÇÃO. AF_12/2015</t>
  </si>
  <si>
    <t>50,46</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</si>
  <si>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</si>
  <si>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</si>
  <si>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</si>
  <si>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</si>
  <si>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</si>
  <si>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</si>
  <si>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</si>
  <si>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</si>
  <si>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42,47</t>
  </si>
  <si>
    <t>92016</t>
  </si>
  <si>
    <t>TOMADA BAIXA DE EMBUTIR (3 MÓDULOS), 2P+T 10 A, INCLUINDO SUPORTE E PLACA - FORNECIMENTO E INSTALAÇÃO. AF_12/2015</t>
  </si>
  <si>
    <t>43,53</t>
  </si>
  <si>
    <t>92017</t>
  </si>
  <si>
    <t>TOMADA BAIXA DE EMBUTIR (3 MÓDULOS), 2P+T 20 A, INCLUINDO SUPORTE E PLACA - FORNECIMENTO E INSTALAÇÃO. AF_12/2015</t>
  </si>
  <si>
    <t>48,15</t>
  </si>
  <si>
    <t>92018</t>
  </si>
  <si>
    <t>TOMADA BAIXA DE EMBUTIR (4 MÓDULOS), 2P+T 10 A, SEM SUPORTE E SEM PLACA - FORNECIMENTO E INSTALAÇÃO. AF_12/2015</t>
  </si>
  <si>
    <t>92019</t>
  </si>
  <si>
    <t>TOMADA BAIXA DE EMBUTIR (4 MÓDULOS), 2P+T 10 A, INCLUINDO SUPORTE E PLACA - FORNECIMENTO E INSTALAÇÃO. AF_12/2015</t>
  </si>
  <si>
    <t>59,02</t>
  </si>
  <si>
    <t>92020</t>
  </si>
  <si>
    <t>TOMADA BAIXA DE EMBUTIR (6 MÓDULOS), 2P+T 10 A, SEM SUPORTE E SEM PLACA - FORNECIMENTO E INSTALAÇÃO. AF_12/2015</t>
  </si>
  <si>
    <t>74,03</t>
  </si>
  <si>
    <t>92021</t>
  </si>
  <si>
    <t>TOMADA BAIXA DE EMBUTIR (6 MÓDULOS), 2P+T 10 A, INCLUINDO SUPORTE E PLACA - FORNECIMENTO E INSTALAÇÃO. AF_12/2015</t>
  </si>
  <si>
    <t>82,96</t>
  </si>
  <si>
    <t>92022</t>
  </si>
  <si>
    <t>INTERRUPTOR SIMPLES (1 MÓDULO) COM 1 TOMADA DE EMBUTIR 2P+T 10 A,  SEM SUPORTE E SEM PLACA - FORNECIMENTO E INSTALAÇÃO. AF_12/2015</t>
  </si>
  <si>
    <t>27,60</t>
  </si>
  <si>
    <t>92023</t>
  </si>
  <si>
    <t>INTERRUPTOR SIMPLES (1 MÓDULO) COM 1 TOMADA DE EMBUTIR 2P+T 10 A,  INCLUINDO SUPORTE E PLACA - FORNECIMENTO E INSTALAÇÃO. AF_12/2015</t>
  </si>
  <si>
    <t>33,28</t>
  </si>
  <si>
    <t>92024</t>
  </si>
  <si>
    <t>INTERRUPTOR SIMPLES (1 MÓDULO) COM 2 TOMADAS DE EMBUTIR 2P+T 10 A,  SEM SUPORTE E SEM PLACA - FORNECIMENTO E INSTALAÇÃO. AF_12/2015</t>
  </si>
  <si>
    <t>42,18</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</si>
  <si>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</si>
  <si>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</si>
  <si>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</si>
  <si>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</si>
  <si>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</si>
  <si>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</si>
  <si>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</si>
  <si>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</si>
  <si>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32,09</t>
  </si>
  <si>
    <t>92029</t>
  </si>
  <si>
    <t>INTERRUPTOR PARALELO (1 MÓDULO) COM 1 TOMADA DE EMBUTIR 2P+T 10 A,  INCLUINDO SUPORTE E PLACA - FORNECIMENTO E INSTALAÇÃO. AF_12/2015</t>
  </si>
  <si>
    <t>37,77</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</si>
  <si>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</si>
  <si>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</si>
  <si>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</si>
  <si>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</si>
  <si>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52,32</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</si>
  <si>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</si>
  <si>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</si>
  <si>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</si>
  <si>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</si>
  <si>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53,12</t>
  </si>
  <si>
    <t>92034</t>
  </si>
  <si>
    <t>INTERRUPTOR SIMPLES (1 MÓDULO), INTERRUPTOR PARALELO (1 MÓDULO) E 1 TOMADA DE EMBUTIR 2P+T 10 A,  SEM SUPORTE E SEM PLACA - FORNECIMENTO E INSTALAÇÃO. AF_12/2015</t>
  </si>
  <si>
    <t>42,98</t>
  </si>
  <si>
    <t>92035</t>
  </si>
  <si>
    <t>INTERRUPTOR SIMPLES (1 MÓDULO), INTERRUPTOR PARALELO (1 MÓDULO) E 1 TOMADA DE EMBUTIR 2P+T 10 A,  INCLUINDO SUPORTE E PLACA - FORNECIMENTO E INSTALAÇÃO. AF_12/2015</t>
  </si>
  <si>
    <t>48,66</t>
  </si>
  <si>
    <t>72278</t>
  </si>
  <si>
    <t>LAMPADA VAPOR METALICO 400W - FORNECIMENTO E INSTALACAO</t>
  </si>
  <si>
    <t>61,54</t>
  </si>
  <si>
    <t>72280</t>
  </si>
  <si>
    <t>IGNITOR PARA PARTIDA LÂMPADA VAPOR SÓDIO ALTA PRESSÃO ATÉ 400W</t>
  </si>
  <si>
    <t>41,51</t>
  </si>
  <si>
    <t>73953/4</t>
  </si>
  <si>
    <t>LUMINÁRIAS TIPO CALHA, DE SOBREPOR, COM REATORES DE PARTIDA RÁPIDA E LÂMPADAS FLUORESCENTES 2X2X18W, COMPLETAS, FORNECIMENTO E INSTALAÇÃO</t>
  </si>
  <si>
    <t>137,90</t>
  </si>
  <si>
    <t>73953/8</t>
  </si>
  <si>
    <t>LUMINÁRIAS TIPO CALHA, DE SOBREPOR, COM REATORES DE PARTIDA RÁPIDA E LÂMPADAS FLUORESCENTES 2X2X36W, COMPLETAS, FORNECIMENTO E INSTALAÇÃO</t>
  </si>
  <si>
    <t>182,34</t>
  </si>
  <si>
    <t>73953/9</t>
  </si>
  <si>
    <t>LUMINARIA SOBREPOR TP CALHA C/REATOR PART CONVENC LAMP 1X20W E STARTERFIX EM LAJE OU FORRO - FORNECIMENTO E COLOCACAO</t>
  </si>
  <si>
    <t>52,19</t>
  </si>
  <si>
    <t>83391</t>
  </si>
  <si>
    <t>REATOR PARA LAMPADA FLUORESCENTE 2X40W PARTIDA RAPIDA FORNECIMENTO E INSTALACAO</t>
  </si>
  <si>
    <t>83392</t>
  </si>
  <si>
    <t>REATOR PARA LAMPADA FLUORESCENTE 1X20W PARTIDA RAPIDA FORNECIMENTO E INSTALACAO</t>
  </si>
  <si>
    <t>83393</t>
  </si>
  <si>
    <t>REATOR PARA LAMPADA FLUORESCENTE 1X40W PARTIDA RAPIDA FORNECIMENTO E INSTALACAO</t>
  </si>
  <si>
    <t>83470</t>
  </si>
  <si>
    <t>LAMPADA FLUORESCENTE TP HO 85W - FORNECIMENTO E INSTALACAO</t>
  </si>
  <si>
    <t>56,68</t>
  </si>
  <si>
    <t>93040</t>
  </si>
  <si>
    <t>LÂMPADA FLUORESCENTE COMPACTA 15 W 2U, BASE E27 - FORNECIMENTO E INSTALAÇÃO</t>
  </si>
  <si>
    <t>93041</t>
  </si>
  <si>
    <t>LÂMPADA FLUORESCENTE ESPIRAL BRANCA 65 W, BASE E27 - FORNECIMENTO E INSTALAÇÃO</t>
  </si>
  <si>
    <t>56,21</t>
  </si>
  <si>
    <t>93044</t>
  </si>
  <si>
    <t>LÂMPADA FLUORESCENTE COMPACTA 3U BRANCA 20 W, BASE E27 - FORNECIMENTO E INSTALAÇÃO</t>
  </si>
  <si>
    <t>93045</t>
  </si>
  <si>
    <t>LÂMPADA FLUORESCENTE ESPIRAL BRANCA 45 W, BASE E27 - FORNECIMENTO E INSTALAÇÃO</t>
  </si>
  <si>
    <t>97583</t>
  </si>
  <si>
    <t>LUMINÁRIA TIPO CALHA, DE SOBREPOR, COM 1 LÂMPADA TUBULAR DE 18 W - FORNECIMENTO E INSTALAÇÃO. AF_11/2017</t>
  </si>
  <si>
    <t>97584</t>
  </si>
  <si>
    <t>LUMINÁRIA TIPO CALHA, DE SOBREPOR, COM 1 LÂMPADA TUBULAR DE 36 W - FORNECIMENTO E INSTALAÇÃO. AF_11/2017</t>
  </si>
  <si>
    <t>97585</t>
  </si>
  <si>
    <t>LUMINÁRIA TIPO CALHA, DE SOBREPOR, COM 2 LÂMPADAS TUBULARES DE 18 W - FORNECIMENTO E INSTALAÇÃO. AF_11/2017</t>
  </si>
  <si>
    <t>59,83</t>
  </si>
  <si>
    <t>97586</t>
  </si>
  <si>
    <t>LUMINÁRIA TIPO CALHA, DE SOBREPOR, COM 2 LÂMPADAS TUBULARES DE 36 W - FORNECIMENTO E INSTALAÇÃO. AF_11/2017</t>
  </si>
  <si>
    <t>79,31</t>
  </si>
  <si>
    <t>97587</t>
  </si>
  <si>
    <t>LUMINÁRIA TIPO CALHA, DE EMBUTIR, COM 2 LÂMPADAS DE 14 W COM REFLETOR - FORNECIMENTO E INSTALAÇÃO. AF_11/2017</t>
  </si>
  <si>
    <t>136,94</t>
  </si>
  <si>
    <t>97589</t>
  </si>
  <si>
    <t>LUMINÁRIA TIPO PLAFON EM PLÁSTICO, DE SOBREPOR, COM 1 LÂMPADA DE 15 W, - FORNECIMENTO E INSTALAÇÃO. AF_11/2017</t>
  </si>
  <si>
    <t>97590</t>
  </si>
  <si>
    <t>LUMINÁRIA TIPO PLAFON REDONDO COM VIDRO FOSCO, DE SOBREPOR, COM 1 LÂMPADA DE 15 W - FORNECIMENTO E INSTALAÇÃO. AF_11/2017</t>
  </si>
  <si>
    <t>52,50</t>
  </si>
  <si>
    <t>97591</t>
  </si>
  <si>
    <t>LUMINÁRIA TIPO PLAFON REDONDO COM VIDRO FOSCO, DE SOBREPOR, COM 2 LÂMPADAS DE 15 W - FORNECIMENTO E INSTALAÇÃO. AF_11/2017</t>
  </si>
  <si>
    <t>69,35</t>
  </si>
  <si>
    <t>97592</t>
  </si>
  <si>
    <t>LUMINÁRIA TIPO PLAFON, DE SOBREPOR, COM 1 LÂMPADA LED - FORNECIMENTO E INSTALAÇÃO. AF_11/2017</t>
  </si>
  <si>
    <t>97,38</t>
  </si>
  <si>
    <t>97593</t>
  </si>
  <si>
    <t>LUMINÁRIA TIPO SPOT, DE SOBREPOR, COM 1 LÂMPADA DE 15 W - FORNECIMENTO E INSTALAÇÃO. AF_11/2017</t>
  </si>
  <si>
    <t>72,34</t>
  </si>
  <si>
    <t>97594</t>
  </si>
  <si>
    <t>LUMINÁRIA TIPO SPOT, DE SOBREPOR, COM 2 LÂMPADAS DE 15 W - FORNECIMENTO E INSTALAÇÃO. AF_11/2017</t>
  </si>
  <si>
    <t>68,62</t>
  </si>
  <si>
    <t>97595</t>
  </si>
  <si>
    <t>SENSOR DE PRESENÇA COM FOTOCÉLULA, FIXAÇÃO EM PAREDE - FORNECIMENTO E INSTALAÇÃO. AF_11/2017</t>
  </si>
  <si>
    <t>97596</t>
  </si>
  <si>
    <t>SENSOR DE PRESENÇA SEM FOTOCÉLULA, FIXAÇÃO EM PAREDE - FORNECIMENTO E INSTALAÇÃO. AF_11/2017</t>
  </si>
  <si>
    <t>33,78</t>
  </si>
  <si>
    <t>97597</t>
  </si>
  <si>
    <t>SENSOR DE PRESENÇA COM FOTOCÉLULA, FIXAÇÃO EM TETO - FORNECIMENTO E INSTALAÇÃO. AF_11/2017</t>
  </si>
  <si>
    <t>41,88</t>
  </si>
  <si>
    <t>97598</t>
  </si>
  <si>
    <t>SENSOR DE PRESENÇA SEM FOTOCÉLULA, FIXAÇÃO EM TETO - FORNECIMENTO E INSTALAÇÃO. AF_11/2017</t>
  </si>
  <si>
    <t>97599</t>
  </si>
  <si>
    <t>LUMINÁRIA DE EMERGÊNCIA - FORNECIMENTO E INSTALAÇÃO. AF_11/2017</t>
  </si>
  <si>
    <t>37,06</t>
  </si>
  <si>
    <t>97609</t>
  </si>
  <si>
    <t>LÂMPADA COMPACTA DE LED 6 W, BASE E27 - FORNECIMENTO E INSTALAÇÃO. AF_11/2017</t>
  </si>
  <si>
    <t>97610</t>
  </si>
  <si>
    <t>LÂMPADA COMPACTA DE LED 10 W, BASE E27 - FORNECIMENTO E INSTALAÇÃO. AF_11/2017</t>
  </si>
  <si>
    <t>30,20</t>
  </si>
  <si>
    <t>97611</t>
  </si>
  <si>
    <t>LÂMPADA COMPACTA FLUORESCENTE DE 15 W, BASE E27 - FORNECIMENTO E INSTALAÇÃO. AF_11/2017</t>
  </si>
  <si>
    <t>97612</t>
  </si>
  <si>
    <t>LÂMPADA COMPACTA FLUORESCENTE DE 20 W, BASE E27 - FORNECIMENTO E INSTALAÇÃO. AF_11/2017</t>
  </si>
  <si>
    <t>97613</t>
  </si>
  <si>
    <t>LÂMPADA COMPACTA DE VAPOR MERCURIO 125 W, BASE E27 - FORNECIMENTO E INSTALAÇÃO. AF_11/2017</t>
  </si>
  <si>
    <t>19,86</t>
  </si>
  <si>
    <t>97614</t>
  </si>
  <si>
    <t>LÂMPADA COMPACTA DE VAPOR METÁLICO OVOIDE 150 W, BASE E27 - FORNECIMENTO E INSTALAÇÃO. AF_11/2017</t>
  </si>
  <si>
    <t>97615</t>
  </si>
  <si>
    <t>LÂMPADA TUBULAR FLUORESCENTE T8 DE 16/18 W, BASE G13 - FORNECIMENTO E INSTALAÇÃO. AF_11/2017_P</t>
  </si>
  <si>
    <t>30,89</t>
  </si>
  <si>
    <t>97616</t>
  </si>
  <si>
    <t>LÂMPADA TUBULAR FLUORESCENTE T8 DE 32/36 W, BASE G13 - FORNECIMENTO E INSTALAÇÃO. AF_11/2017_P</t>
  </si>
  <si>
    <t>34,65</t>
  </si>
  <si>
    <t>97617</t>
  </si>
  <si>
    <t>LÂMPADA TUBULAR FLUORESCENTE T10 DE 20/40 W, BASE G13 - FORNECIMENTO E INSTALAÇÃO. AF_11/2017_P</t>
  </si>
  <si>
    <t>34,48</t>
  </si>
  <si>
    <t>97618</t>
  </si>
  <si>
    <t>LÂMPADA TUBULAR FLUORESCENTE T5 DE 14 W, BASE G13 - FORNECIMENTO E INSTALAÇÃO. AF_11/2017_P</t>
  </si>
  <si>
    <t>41598</t>
  </si>
  <si>
    <t>ENTRADA PROVISORIA DE ENERGIA ELETRICA AEREA TRIFASICA 40A EM POSTE MADEIRA</t>
  </si>
  <si>
    <t>1.414,61</t>
  </si>
  <si>
    <t>72941</t>
  </si>
  <si>
    <t>APARELHO SINALIZADOR DE SAIDA DE GARAGEM, COM CELULA FOTOELETRICA - FORNECIMENTO E INSTALACAO</t>
  </si>
  <si>
    <t>176,53</t>
  </si>
  <si>
    <t>73624</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</si>
  <si>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</si>
  <si>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</si>
  <si>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</si>
  <si>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</si>
  <si>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</si>
  <si>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10,53</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</si>
  <si>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</si>
  <si>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</si>
  <si>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</si>
  <si>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</si>
  <si>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</si>
  <si>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</si>
  <si>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</si>
  <si>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</si>
  <si>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</si>
  <si>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</si>
  <si>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81,51</t>
  </si>
  <si>
    <t>88543</t>
  </si>
  <si>
    <t>ARMACAO SECUNDARIA OU REX COMPLETA PARA TRESLINHAS-FORNECIMENTO E INSTALACAO.</t>
  </si>
  <si>
    <t>88544</t>
  </si>
  <si>
    <t>ARMACAO SECUNDARIA OU REX COMPLETA PARA DUAS LINHAS-FORNECIMENTO E INSTALACAO.</t>
  </si>
  <si>
    <t>88545</t>
  </si>
  <si>
    <t>ARMACAO SECUNDARIA OU REX COMPLETA PARA QUATRO LINHAS-FORNECIMENTO E INSTALACAO.</t>
  </si>
  <si>
    <t>175,25</t>
  </si>
  <si>
    <t>100578</t>
  </si>
  <si>
    <t>ASSENTAMENTO DE POSTE DE CONCRETO COM COMPRIMENTO NOMINAL DE 9 M, CARGA NOMINAL MENOR OU IGUAL A 1000 DAN, ENGASTAMENTO SIMPLES COM 1,5 M DE SOLO (NÃO INCLUI FORNECIMENTO). AF_11/2019</t>
  </si>
  <si>
    <t>265,86</t>
  </si>
  <si>
    <t>100579</t>
  </si>
  <si>
    <t>ASSENTAMENTO DE POSTE DE CONCRETO COM COMPRIMENTO NOMINAL DE 10 M, CARGA NOMINAL MENOR OU IGUAL A 1000 DAN, ENGASTAMENTO SIMPLES COM 1,6 M DE SOLO (NÃO INCLUI FORNECIMENTO). AF_11/2019</t>
  </si>
  <si>
    <t>290,64</t>
  </si>
  <si>
    <t>100580</t>
  </si>
  <si>
    <t>ASSENTAMENTO DE POSTE DE CONCRETO COM COMPRIMENTO NOMINAL DE 10 M, CARGA NOMINAL MAIOR QUE 1000 DAN, ENGASTAMENTO SIMPLES COM 1,6 M DE SOLO (NÃO INCLUI FORNECIMENTO). AF_11/2019</t>
  </si>
  <si>
    <t>325,79</t>
  </si>
  <si>
    <t>100581</t>
  </si>
  <si>
    <t>ASSENTAMENTO DE POSTE DE CONCRETO COM COMPRIMENTO NOMINAL DE 10,5 M, CARGA NOMINAL MENOR OU IGUAL A 1000 DAN, ENGASTAMENTO SIMPLES COM 1,65 M DE SOLO (NÃO INCLUI FORNECIMENTO). AF_11/2019</t>
  </si>
  <si>
    <t>302,89</t>
  </si>
  <si>
    <t>100582</t>
  </si>
  <si>
    <t>ASSENTAMENTO DE POSTE DE CONCRETO COM COMPRIMENTO NOMINAL DE 10,5 M, CARGA NOMINAL MAIOR QUE 1000 DAN, ENGASTAMENTO SIMPLES COM 1,65 M DE SOLO (NÃO INCLUI FORNECIMENTO). AF_11/2019</t>
  </si>
  <si>
    <t>366,31</t>
  </si>
  <si>
    <t>100583</t>
  </si>
  <si>
    <t>ASSENTAMENTO DE POSTE DE CONCRETO COM COMPRIMENTO NOMINAL DE 11 M, CARGA NOMINAL MENOR OU IGUAL A 1000 DAN, ENGASTAMENTO SIMPLES COM 1,7 M DE SOLO (NÃO INCLUI FORNECIMENTO). AF_11/2019</t>
  </si>
  <si>
    <t>316,27</t>
  </si>
  <si>
    <t>100584</t>
  </si>
  <si>
    <t>ASSENTAMENTO DE POSTE DE CONCRETO COM COMPRIMENTO NOMINAL DE 11 M, CARGA NOMINAL MAIOR QUE 1000 DAN, ENGASTAMENTO SIMPLES COM 1,7 M DE SOLO (NÃO INCLUI FORNECIMENTO). AF_11/2019</t>
  </si>
  <si>
    <t>354,37</t>
  </si>
  <si>
    <t>100585</t>
  </si>
  <si>
    <t>ASSENTAMENTO DE POSTE DE CONCRETO COM COMPRIMENTO NOMINAL DE 12 M, CARGA NOMINAL MENOR OU IGUAL A 1000 DAN, ENGASTAMENTO SIMPLES COM 1,8 M DE SOLO (NÃO INCLUI FORNECIMENTO). AF_11/2019</t>
  </si>
  <si>
    <t>342,09</t>
  </si>
  <si>
    <t>100586</t>
  </si>
  <si>
    <t>ASSENTAMENTO DE POSTE DE CONCRETO COM COMPRIMENTO NOMINAL DE 12 M, CARGA NOMINAL MAIOR QUE 1000 DAN, ENGASTAMENTO SIMPLES COM 1,8 M DE SOLO (NÃO INCLUI FORNECIMENTO). AF_11/2019</t>
  </si>
  <si>
    <t>402,76</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</si>
  <si>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</si>
  <si>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</si>
  <si>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</si>
  <si>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</si>
  <si>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416,26</t>
  </si>
  <si>
    <t>100589</t>
  </si>
  <si>
    <t>ASSENTAMENTO DE POSTE DE CONCRETO COM COMPRIMENTO NOMINAL DE 13,5 M, CARGA NOMINAL MENOR OU IGUAL A 1000 DAN, ENGASTAMENTO SIMPLES COM 1,95 M DE SOLO (NÃO INCLUI FORNECIMENTO). AF_11/2019</t>
  </si>
  <si>
    <t>415,45</t>
  </si>
  <si>
    <t>100590</t>
  </si>
  <si>
    <t>ASSENTAMENTO DE POSTE DE CONCRETO COM COMPRIMENTO NOMINAL DE 13,5 M, CARGA NOMINAL MAIOR QUE 1000 DAN, ENGASTAMENTO SIMPLES COM 1,95 M DE SOLO (NÃO INCLUI FORNECIMENTO). AF_11/2019</t>
  </si>
  <si>
    <t>462,15</t>
  </si>
  <si>
    <t>100591</t>
  </si>
  <si>
    <t>ASSENTAMENTO DE POSTE DE CONCRETO COM COMPRIMENTO NOMINAL DE 14 M, CARGA NOMINAL MENOR OU IGUAL A 1000 DAN, ENGASTAMENTO SIMPLES COM 2 M DE SOLO (NÃO INCLUI FORNECIMENTO). AF_11/2019</t>
  </si>
  <si>
    <t>408,43</t>
  </si>
  <si>
    <t>100592</t>
  </si>
  <si>
    <t>ASSENTAMENTO DE POSTE DE CONCRETO COM COMPRIMENTO NOMINAL DE 14 M, CARGA NOMINAL MAIOR QUE 1000 DAN, ENGASTAMENTO SIMPLES COM 2 M DE SOLO (NÃO INCLUI FORNECIMENTO). AF_11/2019</t>
  </si>
  <si>
    <t>447,12</t>
  </si>
  <si>
    <t>100593</t>
  </si>
  <si>
    <t>ASSENTAMENTO DE POSTE DE CONCRETO COM COMPRIMENTO NOMINAL DE 15 M, CARGA NOMINAL MENOR OU IGUAL A 1000 DAN, ENGASTAMENTO SIMPLES COM 2,1 M DE SOLO (NÃO INCLUI FORNECIMENTO). AF_11/2019</t>
  </si>
  <si>
    <t>437,56</t>
  </si>
  <si>
    <t>100594</t>
  </si>
  <si>
    <t>ASSENTAMENTO DE POSTE DE CONCRETO COM COMPRIMENTO NOMINAL DE 15 M, CARGA NOMINAL MAIOR QUE 1000 DAN, ENGASTAMENTO SIMPLES COM 2,1 M DE SOLO (NÃO INCLUI FORNECIMENTO). AF_11/2019</t>
  </si>
  <si>
    <t>503,06</t>
  </si>
  <si>
    <t>100595</t>
  </si>
  <si>
    <t>ASSENTAMENTO DE POSTE DE CONCRETO COM COMPRIMENTO NOMINAL DE 18 M, CARGA NOMINAL MENOR OU IGUAL A 1000 DAN, ENGASTAMENTO SIMPLES COM 2,4 M DE SOLO (NÃO INCLUI FORNECIMENTO). AF_11/2019</t>
  </si>
  <si>
    <t>524,98</t>
  </si>
  <si>
    <t>100596</t>
  </si>
  <si>
    <t>ASSENTAMENTO DE POSTE DE CONCRETO COM COMPRIMENTO NOMINAL DE 18 M, CARGA NOMINAL MAIOR QUE 1000 DAN, ENGASTAMENTO SIMPLES COM 2,4 M DE SOLO (NÃO INCLUI FORNECIMENTO). AF_11/2019</t>
  </si>
  <si>
    <t>613,28</t>
  </si>
  <si>
    <t>100597</t>
  </si>
  <si>
    <t>ASSENTAMENTO DE POSTE DE CONCRETO COM COMPRIMENTO NOMINAL DE 20 M, CARGA NOMINAL MENOR OU IGUAL A 1000 DAN, ENGASTAMENTO SIMPLES COM 2,6 M DE SOLO (NÃO INCLUI FORNECIMENTO). AF_11/2019</t>
  </si>
  <si>
    <t>613,32</t>
  </si>
  <si>
    <t>100598</t>
  </si>
  <si>
    <t>ASSENTAMENTO DE POSTE DE CONCRETO COM COMPRIMENTO NOMINAL DE 20 M, CARGA NOMINAL MAIOR QUE 1000, ENGASTAMENTO SIMPLES COM 2,6 M DE SOLO (NÃO INCLUI FORNECIMENTO). AF_11/2019</t>
  </si>
  <si>
    <t>686,11</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</si>
  <si>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</si>
  <si>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</si>
  <si>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</si>
  <si>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</si>
  <si>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343,32</t>
  </si>
  <si>
    <t>100601</t>
  </si>
  <si>
    <t>ASSENTAMENTO DE POSTE DE CONCRETO COM COMPRIMENTO NOMINAL DE 9 M, CARGA NOMINAL DE 400 DAN, ENGASTAMENTO BASE CONCRETADA COM 1 M DE CONCRETO E 0,5 M DE SOLO (NÃO INCLUI FORNECIMENTO). AF_11/2019</t>
  </si>
  <si>
    <t>454,16</t>
  </si>
  <si>
    <t>100602</t>
  </si>
  <si>
    <t>ASSENTAMENTO DE POSTE DE CONCRETO COM COMPRIMENTO NOMINAL DE 9 M, CARGA NOMINAL DE 600 DAN, ENGASTAMENTO BASE CONCRETADA COM 1 M DE CONCRETO E 0,5 M DE SOLO (NÃO INCLUI FORNECIMENTO). AF_11/2019</t>
  </si>
  <si>
    <t>592,43</t>
  </si>
  <si>
    <t>100603</t>
  </si>
  <si>
    <t>ASSENTAMENTO DE POSTE DE CONCRETO COM COMPRIMENTO NOMINAL DE 9 M, CARGA NOMINAL DE 1000 DAN, ENGASTAMENTO BASE CONCRETADA COM 1 M DE CONCRETO E 0,5 M DE SOLO (NÃO INCLUI FORNECIMENTO). AF_11/2019</t>
  </si>
  <si>
    <t>948,03</t>
  </si>
  <si>
    <t>100604</t>
  </si>
  <si>
    <t>ASSENTAMENTO DE POSTE DE CONCRETO COM COMPRIMENTO NOMINAL DE 10 M, CARGA NOMINAL DE 300 DAN, ENGASTAMENTO BASE CONCRETADA COM 1 M DE CONCRETO E 0,6 M DE SOLO (NÃO INCLUI FORNECIMENTO). AF_11/2019</t>
  </si>
  <si>
    <t>361,38</t>
  </si>
  <si>
    <t>100605</t>
  </si>
  <si>
    <t>ASSENTAMENTO DE POSTE DE CONCRETO COM COMPRIMENTO NOMINAL DE 10 M, CARGA NOMINAL DE 600 DAN, ENGASTAMENTO BASE CONCRETADA COM 1 M DE CONCRETO E 0,6 M DE SOLO (NÃO INCLUI FORNECIMENTO). AF_11/2019</t>
  </si>
  <si>
    <t>616,96</t>
  </si>
  <si>
    <t>100606</t>
  </si>
  <si>
    <t>ASSENTAMENTO DE POSTE DE CONCRETO COM COMPRIMENTO NOMINAL DE 10 M, CARGA NOMINAL DE 1000 DAN, ENGASTAMENTO BASE CONCRETADA COM 1 M DE CONCRETO E 0,6 M DE SOLO (NÃO INCLUI FORNECIMENTO). AF_11/2019</t>
  </si>
  <si>
    <t>980,95</t>
  </si>
  <si>
    <t>100607</t>
  </si>
  <si>
    <t>ASSENTAMENTO DE POSTE DE CONCRETO COM COMPRIMENTO NOMINAL DE 10,5 M, CARGA NOMINAL DE 300 DAN, ENGASTAMENTO BASE CONCRETADA COM 1 M DE CONCRETO E 0,65 M DE SOLO (NÃO INCLUI FORNECIMENTO). AF_11/2019</t>
  </si>
  <si>
    <t>369,82</t>
  </si>
  <si>
    <t>100608</t>
  </si>
  <si>
    <t>ASSENTAMENTO DE POSTE DE CONCRETO COM COMPRIMENTO NOMINAL DE 10,5 M, CARGA NOMINAL DE 600 DAN, ENGASTAMENTO BASE CONCRETADA COM 1 M DE CONCRETO E 0,65 M DE SOLO (NÃO INCLUI FORNECIMENTO). AF_11/2019</t>
  </si>
  <si>
    <t>629,03</t>
  </si>
  <si>
    <t>100609</t>
  </si>
  <si>
    <t>ASSENTAMENTO DE POSTE DE CONCRETO COM COMPRIMENTO NOMINAL DE 10,5 M, CARGA NOMINAL DE 1000 DAN, ENGASTAMENTO BASE CONCRETADA COM 1 M DE CONCRETO E 0,65 M DE SOLO (NÃO INCLUI FORNECIMENTO). AF_11/2019</t>
  </si>
  <si>
    <t>998,78</t>
  </si>
  <si>
    <t>100610</t>
  </si>
  <si>
    <t>ASSENTAMENTO DE POSTE DE CONCRETO COM COMPRIMENTO NOMINAL DE 11 M, CARGA NOMINAL DE 300 DAN, ENGASTAMENTO BASE CONCRETADA COM 1 M DE CONCRETO E 0,7 M DE SOLO (NÃO INCLUI FORNECIMENTO). AF_11/2019</t>
  </si>
  <si>
    <t>378,19</t>
  </si>
  <si>
    <t>100611</t>
  </si>
  <si>
    <t>ASSENTAMENTO DE POSTE DE CONCRETO COM COMPRIMENTO NOMINAL DE 11 M, CARGA NOMINAL DE 400 DAN, ENGASTAMENTO BASE CONCRETADA COM 1 M DE CONCRETO E 0,7 M DE SOLO (NÃO INCLUI FORNECIMENTO). AF_11/2019</t>
  </si>
  <si>
    <t>494,75</t>
  </si>
  <si>
    <t>100612</t>
  </si>
  <si>
    <t>ASSENTAMENTO DE POSTE DE CONCRETO COM COMPRIMENTO NOMINAL DE 11 M, CARGA NOMINAL DE 600 DAN, ENGASTAMENTO BASE CONCRETADA COM 1 M DE CONCRETO E 0,7 M DE SOLO (NÃO INCLUI FORNECIMENTO). AF_11/2019</t>
  </si>
  <si>
    <t>640,79</t>
  </si>
  <si>
    <t>100613</t>
  </si>
  <si>
    <t>ASSENTAMENTO DE POSTE DE CONCRETO COM COMPRIMENTO NOMINAL DE 11 M, CARGA NOMINAL DE 1000 DAN, ENGASTAMENTO BASE CONCRETADA COM 1 M DE CONCRETO E 0,7 M DE SOLO (NÃO INCLUI FORNECIMENTO). AF_11/2019</t>
  </si>
  <si>
    <t>1.016,13</t>
  </si>
  <si>
    <t>100614</t>
  </si>
  <si>
    <t>ASSENTAMENTO DE POSTE DE CONCRETO COM COMPRIMENTO NOMINAL DE 12 M, CARGA NOMINAL DE 400 DAN, ENGASTAMENTO BASE CONCRETADA COM 1 M DE CONCRETO E 0,8 M DE SOLO (NÃO INCLUI FORNECIMENTO). AF_11/2019</t>
  </si>
  <si>
    <t>514,53</t>
  </si>
  <si>
    <t>100615</t>
  </si>
  <si>
    <t>ASSENTAMENTO DE POSTE DE CONCRETO COM COMPRIMENTO NOMINAL DE 12 M, CARGA NOMINAL DE 600 DAN, ENGASTAMENTO BASE CONCRETADA COM 1 M DE CONCRETO E 0,8 M DE SOLO (NÃO INCLUI FORNECIMENTO). AF_11/2019</t>
  </si>
  <si>
    <t>664,05</t>
  </si>
  <si>
    <t>100616</t>
  </si>
  <si>
    <t>ASSENTAMENTO DE POSTE DE CONCRETO COM COMPRIMENTO NOMINAL DE 12 M, CARGA NOMINAL DE 1000 DAN, ENGASTAMENTO BASE CONCRETADA COM 1 M DE CONCRETO E 0,8 M DE SOLO (NÃO INCLUI FORNECIMENTO). AF_11/2019</t>
  </si>
  <si>
    <t>1.052,93</t>
  </si>
  <si>
    <t>100617</t>
  </si>
  <si>
    <t>ASSENTAMENTO DE POSTE DE CONCRETO COM COMPRIMENTO NOMINAL DE 13 M, CARGA NOMINAL DE 600 DAN, ENGASTAMENTO BASE CONCRETADA COM 1 M DE CONCRETO E 0,9 M DE SOLO (NÃO INCLUI FORNECIMENTO). AF_11/2019</t>
  </si>
  <si>
    <t>687,18</t>
  </si>
  <si>
    <t>100618</t>
  </si>
  <si>
    <t>ASSENTAMENTO DE POSTE DE CONCRETO COM COMPRIMENTO NOMINAL DE 13 M, CARGA NOMINAL DE 1000 DAN, ENGASTAMENTO BASE CONCRETADA COM 1 M DE CONCRETO E 0,9 M DE SOLO - SOMENTE INSTALAÇÃO, SEM FORNECIMENTO. AF_11/2019</t>
  </si>
  <si>
    <t>1.093,31</t>
  </si>
  <si>
    <t>100619</t>
  </si>
  <si>
    <t>POSTE DECORATIVO PARA JARDIM EM AÇO TUBULAR, H = *2,5* M, SEM LUMINÁRIA - FORNECIMENTO E INSTALAÇÃO. AF_11/2019</t>
  </si>
  <si>
    <t>339,76</t>
  </si>
  <si>
    <t>100620</t>
  </si>
  <si>
    <t>POSTE DE AÇO CONICO CONTÍNUO CURVO SIMPLES, FLANGEADO, H=9M, INCLUSIVE LUMINÁRIA, SEM LÂMPADA - FORNECIMENTO E INSTALACAO. AF_11/2019</t>
  </si>
  <si>
    <t>2.003,69</t>
  </si>
  <si>
    <t>100621</t>
  </si>
  <si>
    <t>POSTE DE AÇO CONICO CONTÍNUO CURVO DUPLO, FLANGEADO, H=9M, INCLUSIVE LUMINÁRIAS, SEM LÂMPADAS - FORNECIMENTO E INSTALACAO. AF_11/2019</t>
  </si>
  <si>
    <t>2.246,76</t>
  </si>
  <si>
    <t>100622</t>
  </si>
  <si>
    <t>POSTE DE AÇO CONICO CONTÍNUO CURVO SIMPLES, ENGASTADO, H=9M, INCLUSIVE LUMINÁRIA, SEM LÂMPADA - FORNECIMENTO E INSTALACAO. AF_11/2019</t>
  </si>
  <si>
    <t>1.309,38</t>
  </si>
  <si>
    <t>100623</t>
  </si>
  <si>
    <t>POSTE DE AÇO CONICO CONTÍNUO CURVO DUPLO, ENGASTADO, H=9M, INCLUSIVE LUMINÁRIAS, SEM LÂMPADAS - FORNECIMENTO E INSTALACAO. AF_11/2019</t>
  </si>
  <si>
    <t>1.408,73</t>
  </si>
  <si>
    <t>72281</t>
  </si>
  <si>
    <t>REATOR PARA LAMPADA VAPOR DE MERCURIO USO EXTERNO 220V/400W</t>
  </si>
  <si>
    <t>104,18</t>
  </si>
  <si>
    <t>72282</t>
  </si>
  <si>
    <t>REATOR PARA LAMPADA VAPOR DE SODIO ALTA PRESSAO - 220V/250W - USO EXTERNO</t>
  </si>
  <si>
    <t>140,99</t>
  </si>
  <si>
    <t>73831/2</t>
  </si>
  <si>
    <t>LAMPADA DE VAPOR DE MERCURIO DE 250W - FORNECIMENTO E INSTALACAO</t>
  </si>
  <si>
    <t>26,59</t>
  </si>
  <si>
    <t>73831/3</t>
  </si>
  <si>
    <t>LAMPADA DE VAPOR DE MERCURIO DE 400W/250V - FORNECIMENTO E INSTALACAO</t>
  </si>
  <si>
    <t>34,79</t>
  </si>
  <si>
    <t>73831/4</t>
  </si>
  <si>
    <t>LAMPADA MISTA DE 160W - FORNECIMENTO E INSTALACAO</t>
  </si>
  <si>
    <t>73831/5</t>
  </si>
  <si>
    <t>LAMPADA MISTA DE 250W - FORNECIMENTO E INSTALACAO</t>
  </si>
  <si>
    <t>73831/6</t>
  </si>
  <si>
    <t>LAMPADA MISTA DE 500W - FORNECIMENTO E INSTALACAO</t>
  </si>
  <si>
    <t>38,61</t>
  </si>
  <si>
    <t>73831/7</t>
  </si>
  <si>
    <t>LAMPADA DE VAPOR DE SODIO DE 150WX220V - FORNECIMENTO E INSTALACAO</t>
  </si>
  <si>
    <t>31,43</t>
  </si>
  <si>
    <t>73831/8</t>
  </si>
  <si>
    <t>LAMPADA DE VAPOR DE SODIO DE 250WX220V - FORNECIMENTO E INSTALACAO</t>
  </si>
  <si>
    <t>35,70</t>
  </si>
  <si>
    <t>73831/9</t>
  </si>
  <si>
    <t>LAMPADA DE VAPOR DE SODIO DE 400WX220V - FORNECIMENTO E INSTALACAO</t>
  </si>
  <si>
    <t>40,94</t>
  </si>
  <si>
    <t>74231/1</t>
  </si>
  <si>
    <t>LUMINARIA ABERTA PARA ILUMINACAO PUBLICA, PARA LAMPADA A VAPOR DE MERCURIO ATE 400W E MISTA ATE 500W, COM BRACO EM TUBO DE ACO GALV D=50MM PROJ HOR=2.500MM E PROJ VERT= 2.200MM, FORNECIMENTO E INSTALACAO</t>
  </si>
  <si>
    <t>132,71</t>
  </si>
  <si>
    <t>74246/1</t>
  </si>
  <si>
    <t>REFLETOR RETANGULAR FECHADO COM LAMPADA VAPOR METALICO 400 W</t>
  </si>
  <si>
    <t>251,12</t>
  </si>
  <si>
    <t>83399</t>
  </si>
  <si>
    <t>RELE FOTOELETRICO P/ COMANDO DE ILUMINACAO EXTERNA 220V/1000W - FORNECIMENTO E INSTALACAO</t>
  </si>
  <si>
    <t>30,03</t>
  </si>
  <si>
    <t>83400</t>
  </si>
  <si>
    <t>BRACO P/ ILUMINACAO DE RUAS EM TUBO ACO GALV 1" COMP = 1,20M E INCLINACAO 25GRAUS EM RELACAO AO PLANO VERTICAL P/ FIXACAO EM POSTE OU PAREDE - FORNECIMENTO E INSTALACAO</t>
  </si>
  <si>
    <t>96,56</t>
  </si>
  <si>
    <t>83401</t>
  </si>
  <si>
    <t>BRACO P/ LUMINARIA PUBLICA 1 X 1,50 M, EM TUBO ACO GALV 3/4, P/ FIXACAO EM POSTE OU PAREDE - FORNECIMENTO E INSTALACAO</t>
  </si>
  <si>
    <t>83402</t>
  </si>
  <si>
    <t>ABRACADEIRA DE FIXACAO DE BRACOS DE LUMINARIAS DE 4" - FORNECIMENTO E INSTALACAO</t>
  </si>
  <si>
    <t>53,77</t>
  </si>
  <si>
    <t>83475</t>
  </si>
  <si>
    <t>LUMINARIA FECHADA PARA ILUMINACAO PUBLICA COM REATOR DE PARTIDA RAPIDA COM LAMPADA A VAPOR DE MERCURIO 250W - FORNECIMENTO E INSTALACAO</t>
  </si>
  <si>
    <t>365,68</t>
  </si>
  <si>
    <t>83478</t>
  </si>
  <si>
    <t>LUMINARIA FECHADA PARA ILUMINACAO PUBLICA - LAMPADAS DE 250/500W - FORNECIMENTO E INSTALACAO (EXCLUINDO LAMPADAS)</t>
  </si>
  <si>
    <t>268,35</t>
  </si>
  <si>
    <t>83479</t>
  </si>
  <si>
    <t>LUMINARIA ESTANQUE - PROTECAO CONTRA AGUA, POEIRA OU IMPACTOS - TIPO AQUATIC PIAL OU EQUIVALENTE</t>
  </si>
  <si>
    <t>106,43</t>
  </si>
  <si>
    <t>83480</t>
  </si>
  <si>
    <t>REATOR PARA LAMPADA VAPOR DE MERCURIO 125W  USO EXTERNO</t>
  </si>
  <si>
    <t>83,77</t>
  </si>
  <si>
    <t>83481</t>
  </si>
  <si>
    <t>REATOR PARA LAMPADA VAPOR DE MERCURIO 250W USO EXTERNO</t>
  </si>
  <si>
    <t>94,28</t>
  </si>
  <si>
    <t>97600</t>
  </si>
  <si>
    <t>REFLETOR EM ALUMÍNIO COM SUPORTE E ALÇA, LÂMPADA 125 W - FORNECIMENTO E INSTALAÇÃO. AF_11/2017</t>
  </si>
  <si>
    <t>189,49</t>
  </si>
  <si>
    <t>97601</t>
  </si>
  <si>
    <t>REFLETOR EM ALUMÍNIO COM SUPORTE E ALÇA, LÂMPADA 250 W - FORNECIMENTO E INSTALAÇÃO. AF_11/2017</t>
  </si>
  <si>
    <t>199,36</t>
  </si>
  <si>
    <t>97605</t>
  </si>
  <si>
    <t>LUMINÁRIA ARANDELA TIPO MEIA-LUA, PARA 1 LÂMPADA LED - FORNECIMENTO E INSTALAÇÃO. AF_11/2017</t>
  </si>
  <si>
    <t>61,59</t>
  </si>
  <si>
    <t>97606</t>
  </si>
  <si>
    <t>LUMINÁRIA ARANDELA TIPO MEIA-LUA, PARA 1 LÂMPADA DE 15 W - FORNECIMENTO E INSTALAÇÃO. AF_11/2017</t>
  </si>
  <si>
    <t>97607</t>
  </si>
  <si>
    <t>LUMINÁRIA ARANDELA TIPO TARTARUGA PARA 1 LÂMPADA LED - FORNECIMENTO E INSTALAÇÃO. AF_11/2017</t>
  </si>
  <si>
    <t>97608</t>
  </si>
  <si>
    <t>LUMINÁRIA ARANDELA TIPO TARTARUGA, COM GRADE, PARA 1 LÂMPADA DE 15 W - FORNECIMENTO E INSTALAÇÃO. AF_11/2017</t>
  </si>
  <si>
    <t>73857/1</t>
  </si>
  <si>
    <t>TRANSFORMADOR DISTRIBUICAO  75KVA TRIFASICO 60HZ CLASSE 15KV IMERSO EM ÓLEO MINERAL FORNECIMENTO E INSTALACAO</t>
  </si>
  <si>
    <t>7.319,08</t>
  </si>
  <si>
    <t>73857/2</t>
  </si>
  <si>
    <t>TRANSFORMADOR DISTRIBUICAO  112,5KVA TRIFASICO 60HZ CLASSE 15KV IMERSO EM ÓLEO MINERAL FORNECIMENTO E INSTALACAO</t>
  </si>
  <si>
    <t>9.044,69</t>
  </si>
  <si>
    <t>73857/3</t>
  </si>
  <si>
    <t>TRANSFORMADOR DISTRIBUICAO  150KVA TRIFASICO 60HZ CLASSE 15KV IMERSO EM ÓLEO MINERAL FORNECIMENTO E INSTALACAO</t>
  </si>
  <si>
    <t>11.401,93</t>
  </si>
  <si>
    <t>73857/4</t>
  </si>
  <si>
    <t>TRANSFORMADOR DISTRIBUICAO  225KVA TRIFASICO 60HZ CLASSE 15KV IMERSO EM ÓLEO MINERAL FORNECIMENTO E INSTALACAO</t>
  </si>
  <si>
    <t>15.969,33</t>
  </si>
  <si>
    <t>73857/5</t>
  </si>
  <si>
    <t>TRANSFORMADOR DISTRIBUICAO  300KVA TRIFASICO 60HZ CLASSE 15KV IMERSO EM ÓLEO MINERAL FORNECIMENTO E INSTALACAO</t>
  </si>
  <si>
    <t>18.627,85</t>
  </si>
  <si>
    <t>73857/6</t>
  </si>
  <si>
    <t>TRANSFORMADOR DISTRIBUICAO  500KVA TRIFASICO 60HZ CLASSE 15KV IMERSO EM ÓLEO MINERAL FORNECIMENTO E INSTALACAO</t>
  </si>
  <si>
    <t>30.323,62</t>
  </si>
  <si>
    <t>73857/7</t>
  </si>
  <si>
    <t>TRANSFORMADOR DISTRIBUICAO  30KVA TRIFASICO 60HZ CLASSE 15KV IMERSO EM ÓLEO MINERAL FORNECIMENTO E INSTALACAO</t>
  </si>
  <si>
    <t>5.053,00</t>
  </si>
  <si>
    <t>73857/8</t>
  </si>
  <si>
    <t>TRANSFORMADOR DISTRIBUICAO  45KVA TRIFASICO 60HZ CLASSE 15KV IMERSO EM ÓLEO MINERAL FORNECIMENTO E INSTALACAO</t>
  </si>
  <si>
    <t>5.657,98</t>
  </si>
  <si>
    <t>73857/9</t>
  </si>
  <si>
    <t>TRANSFORMADOR DISTRIBUICAO  750KVA TRIFASICO 60HZ CLASSE 15KV IMERSO EM ÓLEO MINERAL FORNECIMENTO E INSTALACAO</t>
  </si>
  <si>
    <t>41.551,19</t>
  </si>
  <si>
    <t>73857/10</t>
  </si>
  <si>
    <t>TRANSFORMADOR DISTRIBUICAO  1000KVA TRIFASICO 60HZ CLASSE 15KV IMERSO EM ÓLEO MINERAL FORNECIMENTO E INSTALACAO</t>
  </si>
  <si>
    <t>58.122,02</t>
  </si>
  <si>
    <t>93128</t>
  </si>
  <si>
    <t>PONTO DE ILUMINAÇÃO RESIDENCIAL INCLUINDO INTERRUPTOR SIMPLES, CAIXA ELÉTRICA, ELETRODUTO, CABO, RASGO, QUEBRA E CHUMBAMENTO (EXCLUINDO LUMINÁRIA E LÂMPADA). AF_01/2016</t>
  </si>
  <si>
    <t>104,81</t>
  </si>
  <si>
    <t>93137</t>
  </si>
  <si>
    <t>PONTO DE ILUMINAÇÃO RESIDENCIAL INCLUINDO INTERRUPTOR SIMPLES (2 MÓDULOS), CAIXA ELÉTRICA, ELETRODUTO, CABO, RASGO, QUEBRA E CHUMBAMENTO (EXCLUINDO LUMINÁRIA E LÂMPADA). AF_01/2016</t>
  </si>
  <si>
    <t>123,46</t>
  </si>
  <si>
    <t>93138</t>
  </si>
  <si>
    <t>PONTO DE ILUMINAÇÃO RESIDENCIAL INCLUINDO INTERRUPTOR PARALELO, CAIXA ELÉTRICA, ELETRODUTO, CABO, RASGO, QUEBRA E CHUMBAMENTO (EXCLUINDO LUMINÁRIA E LÂMPADA). AF_01/2016</t>
  </si>
  <si>
    <t>117,08</t>
  </si>
  <si>
    <t>93139</t>
  </si>
  <si>
    <t>PONTO DE ILUMINAÇÃO RESIDENCIAL INCLUINDO INTERRUPTOR PARALELO (2 MÓDULOS), CAIXA ELÉTRICA, ELETRODUTO, CABO, RASGO, QUEBRA E CHUMBAMENTO (EXCLUINDO LUMINÁRIA E LÂMPADA). AF_01/2016</t>
  </si>
  <si>
    <t>147,95</t>
  </si>
  <si>
    <t>93140</t>
  </si>
  <si>
    <t>PONTO DE ILUMINAÇÃO RESIDENCIAL INCLUINDO INTERRUPTOR SIMPLES CONJUGADO COM PARALELO, CAIXA ELÉTRICA, ELETRODUTO, CABO, RASGO, QUEBRA E CHUMBAMENTO (EXCLUINDO LUMINÁRIA E LÂMPADA). AF_01/2016</t>
  </si>
  <si>
    <t>139,57</t>
  </si>
  <si>
    <t>93141</t>
  </si>
  <si>
    <t>PONTO DE TOMADA RESIDENCIAL INCLUINDO TOMADA 10A/250V, CAIXA ELÉTRICA, ELETRODUTO, CABO, RASGO, QUEBRA E CHUMBAMENTO. AF_01/2016</t>
  </si>
  <si>
    <t>125,98</t>
  </si>
  <si>
    <t>93142</t>
  </si>
  <si>
    <t>PONTO DE TOMADA RESIDENCIAL INCLUINDO TOMADA (2 MÓDULOS) 10A/250V, CAIXA ELÉTRICA, ELETRODUTO, CABO, RASGO, QUEBRA E CHUMBAMENTO. AF_01/2016</t>
  </si>
  <si>
    <t>140,51</t>
  </si>
  <si>
    <t>93143</t>
  </si>
  <si>
    <t>PONTO DE TOMADA RESIDENCIAL INCLUINDO TOMADA 20A/250V, CAIXA ELÉTRICA, ELETRODUTO, CABO, RASGO, QUEBRA E CHUMBAMENTO. AF_01/2016</t>
  </si>
  <si>
    <t>127,52</t>
  </si>
  <si>
    <t>93144</t>
  </si>
  <si>
    <t>PONTO DE UTILIZAÇÃO DE EQUIPAMENTOS ELÉTRICOS, RESIDENCIAL, INCLUINDO SUPORTE E PLACA, CAIXA ELÉTRICA, ELETRODUTO, CABO, RASGO, QUEBRA E CHUMBAMENTO. AF_01/2016</t>
  </si>
  <si>
    <t>160,34</t>
  </si>
  <si>
    <t>93145</t>
  </si>
  <si>
    <t>PONTO DE ILUMINAÇÃO E TOMADA, RESIDENCIAL, INCLUINDO INTERRUPTOR SIMPLES E TOMADA 10A/250V, CAIXA ELÉTRICA, ELETRODUTO, CABO, RASGO, QUEBRA E CHUMBAMENTO (EXCLUINDO LUMINÁRIA E LÂMPADA). AF_01/2016</t>
  </si>
  <si>
    <t>152,36</t>
  </si>
  <si>
    <t>93146</t>
  </si>
  <si>
    <t>PONTO DE ILUMINAÇÃO E TOMADA, RESIDENCIAL, INCLUINDO INTERRUPTOR PARALELO E TOMADA 10A/250V, CAIXA ELÉTRICA, ELETRODUTO, CABO, RASGO, QUEBRA E CHUMBAMENTO (EXCLUINDO LUMINÁRIA E LÂMPADA). AF_01/2016</t>
  </si>
  <si>
    <t>164,62</t>
  </si>
  <si>
    <t>93147</t>
  </si>
  <si>
    <t>PONTO DE ILUMINAÇÃO E TOMADA, RESIDENCIAL, INCLUINDO INTERRUPTOR SIMPLES, INTERRUPTOR PARALELO E TOMADA 10A/250V, CAIXA ELÉTRICA, ELETRODUTO, CABO, RASGO, QUEBRA E CHUMBAMENTO (EXCLUINDO LUMINÁRIA E LÂMPADA). AF_01/2016</t>
  </si>
  <si>
    <t>187,16</t>
  </si>
  <si>
    <t>8260</t>
  </si>
  <si>
    <t>INSTALACAO PARA-RAIOS P/RESERVATORIO</t>
  </si>
  <si>
    <t>2.960,27</t>
  </si>
  <si>
    <t>72315</t>
  </si>
  <si>
    <t>TERMINAL AEREO EM ACO GALVANIZADO COM BASE DE FIXACAO H = 30CM</t>
  </si>
  <si>
    <t>28,69</t>
  </si>
  <si>
    <t>96971</t>
  </si>
  <si>
    <t>CORDOALHA DE COBRE NU 16 MM², NÃO ENTERRADA, COM ISOLADOR - FORNECIMENTO E INSTALAÇÃO. AF_12/2017</t>
  </si>
  <si>
    <t>22,02</t>
  </si>
  <si>
    <t>96972</t>
  </si>
  <si>
    <t>CORDOALHA DE COBRE NU 25 MM², NÃO ENTERRADA, COM ISOLADOR - FORNECIMENTO E INSTALAÇÃO. AF_12/2017</t>
  </si>
  <si>
    <t>96973</t>
  </si>
  <si>
    <t>CORDOALHA DE COBRE NU 35 MM², NÃO ENTERRADA, COM ISOLADOR - FORNECIMENTO E INSTALAÇÃO. AF_12/2017</t>
  </si>
  <si>
    <t>37,17</t>
  </si>
  <si>
    <t>96974</t>
  </si>
  <si>
    <t>CORDOALHA DE COBRE NU 50 MM², NÃO ENTERRADA, COM ISOLADOR - FORNECIMENTO E INSTALAÇÃO. AF_12/2017</t>
  </si>
  <si>
    <t>96975</t>
  </si>
  <si>
    <t>CORDOALHA DE COBRE NU 70 MM², NÃO ENTERRADA, COM ISOLADOR - FORNECIMENTO E INSTALAÇÃO. AF_12/2017</t>
  </si>
  <si>
    <t>59,31</t>
  </si>
  <si>
    <t>96976</t>
  </si>
  <si>
    <t>CORDOALHA DE COBRE NU 95 MM², NÃO ENTERRADA, COM ISOLADOR - FORNECIMENTO E INSTALAÇÃO. AF_12/2017</t>
  </si>
  <si>
    <t>75,76</t>
  </si>
  <si>
    <t>96977</t>
  </si>
  <si>
    <t>CORDOALHA DE COBRE NU 50 MM², ENTERRADA, SEM ISOLADOR - FORNECIMENTO E INSTALAÇÃO. AF_12/2017</t>
  </si>
  <si>
    <t>27,07</t>
  </si>
  <si>
    <t>96978</t>
  </si>
  <si>
    <t>CORDOALHA DE COBRE NU 70 MM², ENTERRADA, SEM ISOLADOR - FORNECIMENTO E INSTALAÇÃO. AF_12/2017</t>
  </si>
  <si>
    <t>37,89</t>
  </si>
  <si>
    <t>96979</t>
  </si>
  <si>
    <t>CORDOALHA DE COBRE NU 95 MM², ENTERRADA, SEM ISOLADOR - FORNECIMENTO E INSTALAÇÃO. AF_12/2017</t>
  </si>
  <si>
    <t>53,00</t>
  </si>
  <si>
    <t>96984</t>
  </si>
  <si>
    <t>ELETRODUTO PVC 40MM (1 ¼ ) PARA SPDA - FORNECIMENTO E INSTALAÇÃO. AF_12/2017</t>
  </si>
  <si>
    <t>96985</t>
  </si>
  <si>
    <t>HASTE DE ATERRAMENTO 5/8  PARA SPDA - FORNECIMENTO E INSTALAÇÃO. AF_12/2017</t>
  </si>
  <si>
    <t>41,68</t>
  </si>
  <si>
    <t>96986</t>
  </si>
  <si>
    <t>HASTE DE ATERRAMENTO 3/4  PARA SPDA - FORNECIMENTO E INSTALAÇÃO. AF_12/2017</t>
  </si>
  <si>
    <t>96987</t>
  </si>
  <si>
    <t>BASE METÁLICA PARA MASTRO 1 ½  PARA SPDA - FORNECIMENTO E INSTALAÇÃO. AF_12/2017</t>
  </si>
  <si>
    <t>107,67</t>
  </si>
  <si>
    <t>96988</t>
  </si>
  <si>
    <t>MASTRO 1 ½  PARA SPDA - FORNECIMENTO E INSTALAÇÃO. AF_12/2017</t>
  </si>
  <si>
    <t>157,82</t>
  </si>
  <si>
    <t>96989</t>
  </si>
  <si>
    <t>CAPTOR TIPO FRANKLIN PARA SPDA - FORNECIMENTO E INSTALAÇÃO. AF_12/2017</t>
  </si>
  <si>
    <t>103,86</t>
  </si>
  <si>
    <t>98463</t>
  </si>
  <si>
    <t>SUPORTE ISOLADOR PARA CORDOALHA DE COBRE - FORNECIMENTO E INSTALAÇÃO. AF_12/2017</t>
  </si>
  <si>
    <t>9535</t>
  </si>
  <si>
    <t>CHUVEIRO ELETRICO COMUM CORPO PLASTICO TIPO DUCHA, FORNECIMENTO E INSTALACAO</t>
  </si>
  <si>
    <t>73,08</t>
  </si>
  <si>
    <t>88547</t>
  </si>
  <si>
    <t>CHAVE DE BOIA AUTOMÁTICA SUPERIOR 10A/250V - FORNECIMENTO E INSTALACAO</t>
  </si>
  <si>
    <t>65,91</t>
  </si>
  <si>
    <t>72283</t>
  </si>
  <si>
    <t>ABRIGO PARA HIDRANTE, 75X45X17CM, COM REGISTRO GLOBO ANGULAR 45º 2.1/2", ADAPTADOR STORZ 2.1/2", MANGUEIRA DE INCÊNDIO 15M, REDUÇÃO 2.1/2X1.1/2" E ESGUICHO EM LATÃO 1.1/2" - FORNECIMENTO E INSTALAÇÃO</t>
  </si>
  <si>
    <t>817,57</t>
  </si>
  <si>
    <t>72287</t>
  </si>
  <si>
    <t>CAIXA DE INCÊNDIO 45X75X17CM - FORNECIMENTO E INSTALAÇÃO</t>
  </si>
  <si>
    <t>211,67</t>
  </si>
  <si>
    <t>72288</t>
  </si>
  <si>
    <t>CAIXA DE INCÊNDIO 60X75X17CM - FORNECIMENTO E INSTALAÇÃO</t>
  </si>
  <si>
    <t>262,88</t>
  </si>
  <si>
    <t>72553</t>
  </si>
  <si>
    <t>EXTINTOR DE PQS 4KG - FORNECIMENTO E INSTALACAO</t>
  </si>
  <si>
    <t>72554</t>
  </si>
  <si>
    <t>EXTINTOR DE CO2 6KG - FORNECIMENTO E INSTALACAO</t>
  </si>
  <si>
    <t>432,95</t>
  </si>
  <si>
    <t>73775/1</t>
  </si>
  <si>
    <t>EXTINTOR INCENDIO TP PO QUIMICO 4KG FORNECIMENTO E COLOCACAO</t>
  </si>
  <si>
    <t>136,86</t>
  </si>
  <si>
    <t>73775/2</t>
  </si>
  <si>
    <t>EXTINTOR INCENDIO AGUA-PRESSURIZADA 10L INCL SUPORTE PAREDE CARGA     COMPLETA FORNECIMENTO E COLOCACAO</t>
  </si>
  <si>
    <t>140,91</t>
  </si>
  <si>
    <t>83633</t>
  </si>
  <si>
    <t>HIDRANTE SUBTERRANEO FERRO FUNDIDO C/ CURVA LONGA E CAIXA DN=75MM</t>
  </si>
  <si>
    <t>1.958,13</t>
  </si>
  <si>
    <t>83634</t>
  </si>
  <si>
    <t>EXTINTOR INCENDIO TP GAS CARBONICO 4KG COMPLETO - FORNECIMENTO E INSTALACAO</t>
  </si>
  <si>
    <t>407,20</t>
  </si>
  <si>
    <t>83635</t>
  </si>
  <si>
    <t>EXTINTOR INCENDIO TP PO QUIMICO 6KG - FORNECIMENTO E INSTALACAO</t>
  </si>
  <si>
    <t>158,49</t>
  </si>
  <si>
    <t>96765</t>
  </si>
  <si>
    <t>ABRIGO PARA HIDRANTE, 90X60X17CM, COM REGISTRO GLOBO ANGULAR 45 GRAUS 2 1/2", ADAPTADOR STORZ 2 1/2", MANGUEIRA DE INCÊNDIO 20M, REDUÇÃO 2 1/2 X 1 1/2" E ESGUICHO EM LATÃO 1 1/2" - FORNECIMENTO E INSTALAÇÃO. AF_08/2017</t>
  </si>
  <si>
    <t>957,21</t>
  </si>
  <si>
    <t>73749/1</t>
  </si>
  <si>
    <t>CAIXA ENTERRADA PARA INSTALACOES TELEFONICAS TIPO R1 0,60X0,35X0,50M EM BLOCOS DE CONCRETO ESTRUTURAL</t>
  </si>
  <si>
    <t>182,64</t>
  </si>
  <si>
    <t>73749/2</t>
  </si>
  <si>
    <t>CAIXA ENTERRADA PARA INSTALACOES TELEFONICAS TIPO R2 1,07X0,52X0,50M EM BLOCOS DE CONCRETO ESTRUTURAL</t>
  </si>
  <si>
    <t>332,75</t>
  </si>
  <si>
    <t>73749/3</t>
  </si>
  <si>
    <t>CAIXA ENTERRADA PARA INSTALACOES TELEFONICAS TIPO R3 1,30X1,20X1,20M EM BLOCOS DE CONCRETO ESTRUTURAL</t>
  </si>
  <si>
    <t>1.085,34</t>
  </si>
  <si>
    <t>84796</t>
  </si>
  <si>
    <t>TAMPAO FOFO P/ CAIXA R2 PADRAO TELEBRAS COMPLETO - FORNECIMENTO E INSTALACAO</t>
  </si>
  <si>
    <t>474,62</t>
  </si>
  <si>
    <t>84798</t>
  </si>
  <si>
    <t>TAMPAO FOFO P/ CAIXA R1 PADRAO TELEBRAS COMPLETO - FORNECIMENTO E INSTALACAO</t>
  </si>
  <si>
    <t>217,31</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</si>
  <si>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</si>
  <si>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</si>
  <si>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</si>
  <si>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</si>
  <si>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</si>
  <si>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</si>
  <si>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</si>
  <si>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</si>
  <si>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</si>
  <si>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</si>
  <si>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</si>
  <si>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</si>
  <si>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</si>
  <si>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</si>
  <si>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</si>
  <si>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</si>
  <si>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</si>
  <si>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</si>
  <si>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98270</t>
  </si>
  <si>
    <t>CABO TELEFÔNICO CI-50 50 PARES INSTALADO EM ENTRADA DE EDIFICAÇÃO - FORNECIMENTO E INSTALAÇÃO. AF_11/2019</t>
  </si>
  <si>
    <t>98271</t>
  </si>
  <si>
    <t>CABO TELEFÔNICO CI-50 75 PARES INSTALADO EM ENTRADA DE EDIFICAÇÃO - FORNECIMENTO E INSTALAÇÃO. AF_11/2019</t>
  </si>
  <si>
    <t>56,06</t>
  </si>
  <si>
    <t>98272</t>
  </si>
  <si>
    <t>CABO TELEFÔNICO CI-50 200 PARES INSTALADO EM ENTRADA DE EDIFICAÇÃO - FORNECIMENTO E INSTALAÇÃO. AF_11/2019</t>
  </si>
  <si>
    <t>132,60</t>
  </si>
  <si>
    <t>98273</t>
  </si>
  <si>
    <t>CABO TELEFÔNICO CCI-50 4 PARES, SEM BLINDAGEM, INSTALADO EM PRUMADA - FORNECIMENTO E INSTALAÇÃO. AF_11/2019</t>
  </si>
  <si>
    <t>2,49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</si>
  <si>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</si>
  <si>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</si>
  <si>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</si>
  <si>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</si>
  <si>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</si>
  <si>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</si>
  <si>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</si>
  <si>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</si>
  <si>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</si>
  <si>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</si>
  <si>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19,55</t>
  </si>
  <si>
    <t>98279</t>
  </si>
  <si>
    <t>CABO TELEFÔNICO CI-50 50 PARES INSTALADO EM PRUMADA - FORNECIMENTO E INSTALAÇÃO. AF_11/2019</t>
  </si>
  <si>
    <t>33,64</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</si>
  <si>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</si>
  <si>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</si>
  <si>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</si>
  <si>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</si>
  <si>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</si>
  <si>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</si>
  <si>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</si>
  <si>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</si>
  <si>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7,51</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</si>
  <si>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</si>
  <si>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</si>
  <si>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</si>
  <si>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</si>
  <si>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</si>
  <si>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</si>
  <si>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</si>
  <si>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</si>
  <si>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</si>
  <si>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</si>
  <si>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</si>
  <si>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</si>
  <si>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2,44</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</si>
  <si>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</si>
  <si>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</si>
  <si>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</si>
  <si>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</si>
  <si>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3,81</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</si>
  <si>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</si>
  <si>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</si>
  <si>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</si>
  <si>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</si>
  <si>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8,31</t>
  </si>
  <si>
    <t>98400</t>
  </si>
  <si>
    <t>CABO TELEFÔNICO CTP-APL-50 10 PARES INSTALADO EM ENTRADA DE EDIFICAÇÃO - FORNECIMENTO E INSTALAÇÃO. AF_11/2019</t>
  </si>
  <si>
    <t>98401</t>
  </si>
  <si>
    <t>CABO TELEFÔNICO CTP-APL-50 20 PARES INSTALADO EM ENTRADA DE EDIFICAÇÃO - FORNECIMENTO E INSTALAÇÃO. AF_11/2019</t>
  </si>
  <si>
    <t>18,85</t>
  </si>
  <si>
    <t>98402</t>
  </si>
  <si>
    <t>CABO TELEFÔNICO CTP-APL-50 30 PARES INSTALADO EM ENTRADA DE EDIFICAÇÃO - FORNECIMENTO E INSTALAÇÃO. AF_11/2019</t>
  </si>
  <si>
    <t>24,60</t>
  </si>
  <si>
    <t>100556</t>
  </si>
  <si>
    <t>CAIXA DE PASSAGEM PARA TELEFONE 15X15X10CM (SOBREPOR), FORNECIMENTO E INSTALACAO. AF_11/2019</t>
  </si>
  <si>
    <t>27,86</t>
  </si>
  <si>
    <t>100557</t>
  </si>
  <si>
    <t>CAIXA DE PASSAGEM PARA TELEFONE 80X80X15CM (SOBREPOR) FORNECIMENTO E INSTALACAO. AF_11/2019</t>
  </si>
  <si>
    <t>322,74</t>
  </si>
  <si>
    <t>100559</t>
  </si>
  <si>
    <t>CAIXA DE PASSAGEM PARA TELEFONE 150X150X15CM (SOBREPOR) FORNECIMENTO E INSTALACAO. AF_11/2019</t>
  </si>
  <si>
    <t>71,86</t>
  </si>
  <si>
    <t>100560</t>
  </si>
  <si>
    <t>QUADRO DE DISTRIBUIÇÃO PARA TELEFONE N.2, 20X20X12CM EM CHAPA METALICA, DE EMBUTIR, SEM ACESSORIOS, PADRÃO TELEBRAS, FORNECIMENTO E INSTALAÇÃO. AF_11/2019</t>
  </si>
  <si>
    <t>75,45</t>
  </si>
  <si>
    <t>100561</t>
  </si>
  <si>
    <t>QUADRO DE DISTRIBUICAO PARA TELEFONE N.3, 40X40X12CM EM CHAPA METALICA, DE EMBUTIR, SEM ACESSORIOS, PADRAO TELEBRAS, FORNECIMENTO E INSTALAÇÃO. AF_11/2019</t>
  </si>
  <si>
    <t>133,25</t>
  </si>
  <si>
    <t>100562</t>
  </si>
  <si>
    <t>QUADRO DE DISTRIBUICAO PARA TELEFONE N.4, 60X60X12CM EM CHAPA METALICA, DE EMBUTIR, SEM ACESSORIOS, PADRAO TELEBRAS, FORNECIMENTO E INSTALAÇÃO. AF_11/2019</t>
  </si>
  <si>
    <t>203,15</t>
  </si>
  <si>
    <t>100563</t>
  </si>
  <si>
    <t>QUADRO DE DISTRIBUIÇÃO PARA TELEFONE N.5, 80X80X12CM EM CHAPA METALICA, SEM ACESSORIOS, PADRAO TELEBRAS, FORNECIMENTO E INSTALAÇÃO. AF_11/2019</t>
  </si>
  <si>
    <t>290,21</t>
  </si>
  <si>
    <t>98397</t>
  </si>
  <si>
    <t>PINTURA ANTICORROSIVA DE DUTO METÁLICO. AF_04/2018</t>
  </si>
  <si>
    <t>74003/1</t>
  </si>
  <si>
    <t>INSTALACOES GAS CENTRAL P/ EDIFICIO RESIDENCIAL C/ 4 PAVTOS 16 UNID.  UMA CENTRAL POR BLOCO COM 16 PONTOS</t>
  </si>
  <si>
    <t>5.328,70</t>
  </si>
  <si>
    <t>85120</t>
  </si>
  <si>
    <t>MANOMETRO 0 A 200 PSI (0 A 14 KGF/CM2), D = 50MM - FORNECIMENTO E COLOCACAO</t>
  </si>
  <si>
    <t>120,79</t>
  </si>
  <si>
    <t>83486</t>
  </si>
  <si>
    <t>BOMBA CENTRIFUGA C/ MOTOR ELETRICO TRIFASICO 1CV</t>
  </si>
  <si>
    <t>1.209,12</t>
  </si>
  <si>
    <t>83643</t>
  </si>
  <si>
    <t>BOMBA SUBMERSIVEL ELETRICA, TRIFASICA, POTÊNCIA 3,75 HP, DIAMETRO DO ROTOR 90 MM SEMIABERTO, BOCAL DE SAIDA DIAMETRO DE 2 POLEGADAS, HM/Q = 5 M / 61,2 M3/H A 25,5 M / 3,6 M3/H</t>
  </si>
  <si>
    <t>4.226,79</t>
  </si>
  <si>
    <t>83644</t>
  </si>
  <si>
    <t>BOMBA RECALQUE D'AGUA TRIFASICA 10,0 HP</t>
  </si>
  <si>
    <t>5.135,16</t>
  </si>
  <si>
    <t>83645</t>
  </si>
  <si>
    <t>BOMBA RECALQUE D'AGUA TRIFASICA 3,0 HP</t>
  </si>
  <si>
    <t>1.635,55</t>
  </si>
  <si>
    <t>83646</t>
  </si>
  <si>
    <t>BOMBA RECALQUE D'AGUA DE ESTAGIOS TRIFASICA 2,0 HP</t>
  </si>
  <si>
    <t>1.897,74</t>
  </si>
  <si>
    <t>83647</t>
  </si>
  <si>
    <t>BOMBA RECALQUE D'AGUA TRIFASICA 1,5HP</t>
  </si>
  <si>
    <t>1.243,16</t>
  </si>
  <si>
    <t>83648</t>
  </si>
  <si>
    <t>BOMBA RECALQUE D'AGUA TRIFASICA 0,5 HP</t>
  </si>
  <si>
    <t>799,87</t>
  </si>
  <si>
    <t>83649</t>
  </si>
  <si>
    <t>BOMBA RECALQUE D'AGUA PREDIO 6 A 10 PAVTOS - 2UD</t>
  </si>
  <si>
    <t>4.802,29</t>
  </si>
  <si>
    <t>83650</t>
  </si>
  <si>
    <t>BOMBA RECALQUE D'AGUA PREDIO 3 A 5 PAVTOS - 2UD</t>
  </si>
  <si>
    <t>4.017,51</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</si>
  <si>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</si>
  <si>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</si>
  <si>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</si>
  <si>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</si>
  <si>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</si>
  <si>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</si>
  <si>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98297</t>
  </si>
  <si>
    <t>CABO ELETRÔNICO CATEGORIA 6, INSTALADO EM EDIFICAÇÃO INSTITUCIONAL - FORNECIMENTO E INSTALAÇÃO. AF_11/2019</t>
  </si>
  <si>
    <t>98301</t>
  </si>
  <si>
    <t>PATCH PANEL 24 PORTAS, CATEGORIA 5E - FORNECIMENTO E INSTALAÇÃO. AF_11/2019</t>
  </si>
  <si>
    <t>395,19</t>
  </si>
  <si>
    <t>98302</t>
  </si>
  <si>
    <t>PATCH PANEL 24 PORTAS, CATEGORIA 6 - FORNECIMENTO E INSTALAÇÃO. AF_11/2019</t>
  </si>
  <si>
    <t>520,75</t>
  </si>
  <si>
    <t>98304</t>
  </si>
  <si>
    <t>PATCH PANEL 48 PORTAS, CATEGORIA 6 - FORNECIMENTO E INSTALAÇÃO. AF_11/2019</t>
  </si>
  <si>
    <t>846,78</t>
  </si>
  <si>
    <t>98307</t>
  </si>
  <si>
    <t>TOMADA DE REDE RJ45 - FORNECIMENTO E INSTALAÇÃO. AF_11/2019</t>
  </si>
  <si>
    <t>98308</t>
  </si>
  <si>
    <t>TOMADA PARA TELEFONE RJ11 - FORNECIMENTO E INSTALAÇÃO. AF_11/2019</t>
  </si>
  <si>
    <t>21,83</t>
  </si>
  <si>
    <t>98593</t>
  </si>
  <si>
    <t>PATCH PANEL 48 PORTAS, CATEGORIA 5E - FORNECIMENTO E INSTALAÇÃO. AF_11/2019</t>
  </si>
  <si>
    <t>696,82</t>
  </si>
  <si>
    <t>89355</t>
  </si>
  <si>
    <t>TUBO, PVC, SOLDÁVEL, DN 20MM, INSTALADO EM RAMAL OU SUB-RAMAL DE ÁGUA - FORNECIMENTO E INSTALAÇÃO. AF_12/2014</t>
  </si>
  <si>
    <t>89356</t>
  </si>
  <si>
    <t>TUBO, PVC, SOLDÁVEL, DN 25MM, INSTALADO EM RAMAL OU SUB-RAMAL DE ÁGUA - FORNECIMENTO E INSTALAÇÃO. AF_12/2014</t>
  </si>
  <si>
    <t>15,89</t>
  </si>
  <si>
    <t>89357</t>
  </si>
  <si>
    <t>TUBO, PVC, SOLDÁVEL, DN 32MM, INSTALADO EM RAMAL OU SUB-RAMAL DE ÁGUA - FORNECIMENTO E INSTALAÇÃO. AF_12/2014</t>
  </si>
  <si>
    <t>89401</t>
  </si>
  <si>
    <t>TUBO, PVC, SOLDÁVEL, DN 20MM, INSTALADO EM RAMAL DE DISTRIBUIÇÃO DE ÁGUA - FORNECIMENTO E INSTALAÇÃO. AF_12/2014</t>
  </si>
  <si>
    <t>89402</t>
  </si>
  <si>
    <t>TUBO, PVC, SOLDÁVEL, DN 25MM, INSTALADO EM RAMAL DE DISTRIBUIÇÃO DE ÁGUA - FORNECIMENTO E INSTALAÇÃO. AF_12/2014</t>
  </si>
  <si>
    <t>89403</t>
  </si>
  <si>
    <t>TUBO, PVC, SOLDÁVEL, DN 32MM, INSTALADO EM RAMAL DE DISTRIBUIÇÃO DE ÁGUA - FORNECIMENTO E INSTALAÇÃO. AF_12/2014</t>
  </si>
  <si>
    <t>89446</t>
  </si>
  <si>
    <t>TUBO, PVC, SOLDÁVEL, DN 25MM, INSTALADO EM PRUMADA DE ÁGUA - FORNECIMENTO E INSTALAÇÃO. AF_12/2014</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</si>
  <si>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</si>
  <si>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</si>
  <si>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</si>
  <si>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</si>
  <si>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</si>
  <si>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</si>
  <si>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10,86</t>
  </si>
  <si>
    <t>89450</t>
  </si>
  <si>
    <t>TUBO, PVC, SOLDÁVEL, DN 60MM, INSTALADO EM PRUMADA DE ÁGUA - FORNECIMENTO E INSTALAÇÃO. AF_12/2014</t>
  </si>
  <si>
    <t>17,82</t>
  </si>
  <si>
    <t>89451</t>
  </si>
  <si>
    <t>TUBO, PVC, SOLDÁVEL, DN 75MM, INSTALADO EM PRUMADA DE ÁGUA - FORNECIMENTO E INSTALAÇÃO. AF_12/2014</t>
  </si>
  <si>
    <t>89452</t>
  </si>
  <si>
    <t>TUBO, PVC, SOLDÁVEL, DN 85MM, INSTALADO EM PRUMADA DE ÁGUA - FORNECIMENTO E INSTALAÇÃO. AF_12/2014</t>
  </si>
  <si>
    <t>36,46</t>
  </si>
  <si>
    <t>89508</t>
  </si>
  <si>
    <t>TUBO PVC, SÉRIE R, ÁGUA PLUVIAL, DN 40 MM, FORNECIDO E INSTALADO EM RAMAL DE ENCAMINHAMENTO. AF_12/2014</t>
  </si>
  <si>
    <t>13,34</t>
  </si>
  <si>
    <t>89509</t>
  </si>
  <si>
    <t>TUBO PVC, SÉRIE R, ÁGUA PLUVIAL, DN 50 MM, FORNECIDO E INSTALADO EM RAMAL DE ENCAMINHAMENTO. AF_12/2014</t>
  </si>
  <si>
    <t>18,69</t>
  </si>
  <si>
    <t>89511</t>
  </si>
  <si>
    <t>TUBO PVC, SÉRIE R, ÁGUA PLUVIAL, DN 75 MM, FORNECIDO E INSTALADO EM RAMAL DE ENCAMINHAMENTO. AF_12/2014</t>
  </si>
  <si>
    <t>28,32</t>
  </si>
  <si>
    <t>89512</t>
  </si>
  <si>
    <t>TUBO PVC, SÉRIE R, ÁGUA PLUVIAL, DN 100 MM, FORNECIDO E INSTALADO EM RAMAL DE ENCAMINHAMENTO. AF_12/2014</t>
  </si>
  <si>
    <t>44,09</t>
  </si>
  <si>
    <t>89576</t>
  </si>
  <si>
    <t>TUBO PVC, SÉRIE R, ÁGUA PLUVIAL, DN 75 MM, FORNECIDO E INSTALADO EM CONDUTORES VERTICAIS DE ÁGUAS PLUVIAIS. AF_12/2014</t>
  </si>
  <si>
    <t>15,17</t>
  </si>
  <si>
    <t>89578</t>
  </si>
  <si>
    <t>TUBO PVC, SÉRIE R, ÁGUA PLUVIAL, DN 100 MM, FORNECIDO E INSTALADO EM CONDUTORES VERTICAIS DE ÁGUAS PLUVIAIS. AF_12/2014</t>
  </si>
  <si>
    <t>26,04</t>
  </si>
  <si>
    <t>89580</t>
  </si>
  <si>
    <t>TUBO PVC, SÉRIE R, ÁGUA PLUVIAL, DN 150 MM, FORNECIDO E INSTALADO EM CONDUTORES VERTICAIS DE ÁGUAS PLUVIAIS. AF_12/2014</t>
  </si>
  <si>
    <t>50,78</t>
  </si>
  <si>
    <t>89633</t>
  </si>
  <si>
    <t>TUBO, CPVC, SOLDÁVEL, DN 15MM, INSTALADO EM RAMAL OU SUB-RAMAL DE ÁGUA - FORNECIMENTO E INSTALAÇÃO. AF_12/2014</t>
  </si>
  <si>
    <t>19,46</t>
  </si>
  <si>
    <t>89634</t>
  </si>
  <si>
    <t>TUBO, CPVC, SOLDÁVEL, DN 22MM, INSTALADO EM RAMAL OU SUB-RAMAL DE ÁGUA - FORNECIMENTO E INSTALAÇÃO. AF_12/2014</t>
  </si>
  <si>
    <t>29,68</t>
  </si>
  <si>
    <t>89635</t>
  </si>
  <si>
    <t>TUBO, CPVC, SOLDÁVEL, DN 28MM, INSTALADO EM RAMAL OU SUB-RAMAL DE ÁGUA - FORNECIMENTO E INSTALAÇÃO. AF_12/2014</t>
  </si>
  <si>
    <t>42,56</t>
  </si>
  <si>
    <t>89636</t>
  </si>
  <si>
    <t>TUBO, CPVC, SOLDÁVEL, DN 35MM, INSTALADO EM RAMAL OU SUB-RAMAL DE ÁGUA  FORNECIMENTO E INSTALAÇÃO. AF_12/2014</t>
  </si>
  <si>
    <t>51,85</t>
  </si>
  <si>
    <t>89711</t>
  </si>
  <si>
    <t>TUBO PVC, SERIE NORMAL, ESGOTO PREDIAL, DN 40 MM, FORNECIDO E INSTALADO EM RAMAL DE DESCARGA OU RAMAL DE ESGOTO SANITÁRIO. AF_12/2014</t>
  </si>
  <si>
    <t>13,93</t>
  </si>
  <si>
    <t>89712</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</si>
  <si>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</si>
  <si>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</si>
  <si>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</si>
  <si>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31,63</t>
  </si>
  <si>
    <t>89714</t>
  </si>
  <si>
    <t>TUBO PVC, SERIE NORMAL, ESGOTO PREDIAL, DN 100 MM, FORNECIDO E INSTALADO EM RAMAL DE DESCARGA OU RAMAL DE ESGOTO SANITÁRIO. AF_12/2014</t>
  </si>
  <si>
    <t>41,04</t>
  </si>
  <si>
    <t>89716</t>
  </si>
  <si>
    <t>TUBO, CPVC, SOLDÁVEL, DN 22MM, INSTALADO EM RAMAL DE DISTRIBUIÇÃO DE ÁGUA - FORNECIMENTO E INSTALAÇÃO. AF_12/2014</t>
  </si>
  <si>
    <t>89717</t>
  </si>
  <si>
    <t>TUBO, CPVC, SOLDÁVEL, DN 28MM, INSTALADO EM RAMAL DE DISTRIBUIÇÃO DE ÁGUA - FORNECIMENTO E INSTALAÇÃO. AF_12/2014</t>
  </si>
  <si>
    <t>32,72</t>
  </si>
  <si>
    <t>89770</t>
  </si>
  <si>
    <t>TUBO, CPVC, SOLDÁVEL, DN 35MM, INSTALADO EM PRUMADA DE ÁGUA  FORNECIMENTO E INSTALAÇÃO. AF_12/2014</t>
  </si>
  <si>
    <t>35,91</t>
  </si>
  <si>
    <t>89771</t>
  </si>
  <si>
    <t>TUBO, CPVC, SOLDÁVEL, DN 42MM, INSTALADO EM PRUMADA DE ÁGUA  FORNECIMENTO E INSTALAÇÃO. AF_12/2014</t>
  </si>
  <si>
    <t>49,08</t>
  </si>
  <si>
    <t>89773</t>
  </si>
  <si>
    <t>TUBO, CPVC, SOLDÁVEL, DN 73MM, INSTALADO EM PRUMADA DE ÁGUA  FORNECIMENTO E INSTALAÇÃO. AF_12/2014</t>
  </si>
  <si>
    <t>114,33</t>
  </si>
  <si>
    <t>89775</t>
  </si>
  <si>
    <t>TUBO, CPVC, SOLDÁVEL, DN 89MM, INSTALADO EM PRUMADA DE ÁGUA  FORNECIMENTO E INSTALAÇÃO. AF_12/2014</t>
  </si>
  <si>
    <t>180,60</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</si>
  <si>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</si>
  <si>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</si>
  <si>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</si>
  <si>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</si>
  <si>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12,89</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</si>
  <si>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</si>
  <si>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</si>
  <si>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</si>
  <si>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</si>
  <si>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</si>
  <si>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</si>
  <si>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38,34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</si>
  <si>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</si>
  <si>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</si>
  <si>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</si>
  <si>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</si>
  <si>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32,35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</si>
  <si>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</si>
  <si>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</si>
  <si>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</si>
  <si>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</si>
  <si>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20,30</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</si>
  <si>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</si>
  <si>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</si>
  <si>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</si>
  <si>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</si>
  <si>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</si>
  <si>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</si>
  <si>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</si>
  <si>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</si>
  <si>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43,94</t>
  </si>
  <si>
    <t>91791</t>
  </si>
  <si>
    <t>(COMPOSIÇÃO REPRESENTATIVA) DO SERVIÇO DE INSTALAÇÃO DE TUBOS DE PVC, SÉRIE R, ÁGUA PLUVIAL, DN 150 MM (INSTALADO EM CONDUTORES VERTICAIS), INCLUSIVE CONEXÕES, CORTES E FIXAÇÕES, PARA PRÉDIOS. AF_10/2015</t>
  </si>
  <si>
    <t>54,39</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</si>
  <si>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</si>
  <si>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</si>
  <si>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</si>
  <si>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</si>
  <si>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63,16</t>
  </si>
  <si>
    <t>91794</t>
  </si>
  <si>
    <t>(COMPOSIÇÃO REPRESENTATIVA) DO SERVIÇO DE INST. TUBO PVC, SÉRIE N, ESGOTO PREDIAL, DN 75 MM, (INST. EM RAMAL DE DESCARGA, RAMAL DE ESG. SANITÁRIO, PRUMADA DE ESG. SANITÁRIO OU VENTILAÇÃO), INCL. CONEXÕES, CORTES E FIXAÇÕES, P/ PRÉDIOS. AF_10/2015</t>
  </si>
  <si>
    <t>27,59</t>
  </si>
  <si>
    <t>91795</t>
  </si>
  <si>
    <t>(COMPOSIÇÃO REPRESENTATIVA) DO SERVIÇO DE INST. TUBO PVC, SÉRIE N, ESGOTO PREDIAL, 100 MM (INST. RAMAL DESCARGA, RAMAL DE ESG. SANIT., PRUMADA ESG. SANIT., VENTILAÇÃO OU SUB-COLETOR AÉREO), INCL. CONEXÕES E CORTES, FIXAÇÕES, P/ PRÉDIOS. AF_10/2015</t>
  </si>
  <si>
    <t>47,46</t>
  </si>
  <si>
    <t>91796</t>
  </si>
  <si>
    <t>(COMPOSIÇÃO REPRESENTATIVA) DO SERVIÇO DE INSTALAÇÃO DE TUBO DE PVC, SÉRIE NORMAL, ESGOTO PREDIAL, DN 150 MM (INSTALADO EM SUB-COLETOR AÉREO), INCLUSIVE CONEXÕES, CORTES E FIXAÇÕES, PARA PRÉDIOS. AF_10/2015</t>
  </si>
  <si>
    <t>48,68</t>
  </si>
  <si>
    <t>92275</t>
  </si>
  <si>
    <t>TUBO EM COBRE RÍGIDO, DN 22 MM, CLASSE E, SEM ISOLAMENTO, INSTALADO EM PRUMADA  FORNECIMENTO E INSTALAÇÃO. AF_12/2015</t>
  </si>
  <si>
    <t>92276</t>
  </si>
  <si>
    <t>TUBO EM COBRE RÍGIDO, DN 28 MM, CLASSE E, SEM ISOLAMENTO, INSTALADO EM PRUMADA  FORNECIMENTO E INSTALAÇÃO. AF_12/2015</t>
  </si>
  <si>
    <t>41,57</t>
  </si>
  <si>
    <t>92277</t>
  </si>
  <si>
    <t>TUBO EM COBRE RÍGIDO, DN 35 MM, CLASSE E, SEM ISOLAMENTO, INSTALADO EM PRUMADA  FORNECIMENTO E INSTALAÇÃO. AF_12/2015</t>
  </si>
  <si>
    <t>92278</t>
  </si>
  <si>
    <t>TUBO EM COBRE RÍGIDO, DN 42 MM, CLASSE E, SEM ISOLAMENTO, INSTALADO EM PRUMADA  FORNECIMENTO E INSTALAÇÃO. AF_12/2015</t>
  </si>
  <si>
    <t>80,36</t>
  </si>
  <si>
    <t>92279</t>
  </si>
  <si>
    <t>TUBO EM COBRE RÍGIDO, DN 54 MM, CLASSE E, SEM ISOLAMENTO, INSTALADO EM PRUMADA  FORNECIMENTO E INSTALAÇÃO. AF_12/2015</t>
  </si>
  <si>
    <t>115,96</t>
  </si>
  <si>
    <t>92280</t>
  </si>
  <si>
    <t>TUBO EM COBRE RÍGIDO, DN 66 MM, CLASSE E, SEM ISOLAMENTO, INSTALADO EM PRUMADA  FORNECIMENTO E INSTALAÇÃO. AF_12/2015</t>
  </si>
  <si>
    <t>162,62</t>
  </si>
  <si>
    <t>92281</t>
  </si>
  <si>
    <t>TUBO EM COBRE RÍGIDO, DN 22 MM, CLASSE E, COM ISOLAMENTO, INSTALADO EM PRUMADA  FORNECIMENTO E INSTALAÇÃO. AF_12/2015</t>
  </si>
  <si>
    <t>95,32</t>
  </si>
  <si>
    <t>92282</t>
  </si>
  <si>
    <t>TUBO EM COBRE RÍGIDO, DN 28 MM, CLASSE E, COM ISOLAMENTO, INSTALADO EM PRUMADA  FORNECIMENTO E INSTALAÇÃO. AF_12/2015</t>
  </si>
  <si>
    <t>106,54</t>
  </si>
  <si>
    <t>92283</t>
  </si>
  <si>
    <t>TUBO EM COBRE RÍGIDO, DN 35 MM, CLASSE E, COM ISOLAMENTO, INSTALADO EM PRUMADA  FORNECIMENTO E INSTALAÇÃO. AF_12/2015</t>
  </si>
  <si>
    <t>141,98</t>
  </si>
  <si>
    <t>92284</t>
  </si>
  <si>
    <t>TUBO EM COBRE RÍGIDO, DN 42 MM, CLASSE E, COM ISOLAMENTO, INSTALADO EM PRUMADA  FORNECIMENTO E INSTALAÇÃO. AF_12/2015</t>
  </si>
  <si>
    <t>174,02</t>
  </si>
  <si>
    <t>92285</t>
  </si>
  <si>
    <t>TUBO EM COBRE RÍGIDO, DN 54 MM, CLASSE E, COM ISOLAMENTO, INSTALADO EM PRUMADA  FORNECIMENTO E INSTALAÇÃO. AF_12/2015</t>
  </si>
  <si>
    <t>227,87</t>
  </si>
  <si>
    <t>92286</t>
  </si>
  <si>
    <t>TUBO EM COBRE RÍGIDO, DN 66 MM, CLASSE E, COM ISOLAMENTO, INSTALADO EM PRUMADA  FORNECIMENTO E INSTALAÇÃO. AF_12/2015</t>
  </si>
  <si>
    <t>276,09</t>
  </si>
  <si>
    <t>92305</t>
  </si>
  <si>
    <t>TUBO EM COBRE RÍGIDO, DN 15 MM, CLASSE E, SEM ISOLAMENTO, INSTALADO EM RAMAL DE DISTRIBUIÇÃO  FORNECIMENTO E INSTALAÇÃO. AF_12/2015</t>
  </si>
  <si>
    <t>22,55</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</si>
  <si>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</si>
  <si>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</si>
  <si>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</si>
  <si>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</si>
  <si>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45,25</t>
  </si>
  <si>
    <t>92308</t>
  </si>
  <si>
    <t>TUBO EM COBRE RÍGIDO, DN 15 MM, CLASSE E, COM ISOLAMENTO, INSTALADO EM RAMAL DE DISTRIBUIÇÃO  FORNECIMENTO E INSTALAÇÃO. AF_12/2015</t>
  </si>
  <si>
    <t>37,51</t>
  </si>
  <si>
    <t>92309</t>
  </si>
  <si>
    <t>TUBO EM COBRE RÍGIDO, DN 22 MM, CLASSE E, COM ISOLAMENTO, INSTALADO EM RAMAL DE DISTRIBUIÇÃO  FORNECIMENTO E INSTALAÇÃO. AF_12/2015</t>
  </si>
  <si>
    <t>100,49</t>
  </si>
  <si>
    <t>92310</t>
  </si>
  <si>
    <t>TUBO EM COBRE RÍGIDO, DN 28 MM, CLASSE E, COM ISOLAMENTO, INSTALADO EM RAMAL DE DISTRIBUIÇÃO  FORNECIMENTO E INSTALAÇÃO. AF_12/2015</t>
  </si>
  <si>
    <t>112,00</t>
  </si>
  <si>
    <t>92320</t>
  </si>
  <si>
    <t>TUBO EM COBRE RÍGIDO, DN 15 MM, CLASSE E, SEM ISOLAMENTO, INSTALADO EM RAMAL E SUB-RAMAL  FORNECIMENTO E INSTALAÇÃO. AF_12/2015</t>
  </si>
  <si>
    <t>30,10</t>
  </si>
  <si>
    <t>92321</t>
  </si>
  <si>
    <t>TUBO EM COBRE RÍGIDO, DN 22 MM, CLASSE E, SEM ISOLAMENTO, INSTALADO EM RAMAL E SUB-RAMAL  FORNECIMENTO E INSTALAÇÃO. AF_12/2015</t>
  </si>
  <si>
    <t>49,25</t>
  </si>
  <si>
    <t>92322</t>
  </si>
  <si>
    <t>TUBO EM COBRE RÍGIDO, DN 28 MM, CLASSE E, SEM ISOLAMENTO, INSTALADO EM RAMAL E SUB-RAMAL  FORNECIMENTO E INSTALAÇÃO. AF_12/2015</t>
  </si>
  <si>
    <t>62,92</t>
  </si>
  <si>
    <t>92323</t>
  </si>
  <si>
    <t>TUBO EM COBRE RÍGIDO, DN 15 MM, CLASSE E, COM ISOLAMENTO, INSTALADO EM RAMAL E SUB-RAMAL  FORNECIMENTO E INSTALAÇÃO. AF_12/2015</t>
  </si>
  <si>
    <t>43,25</t>
  </si>
  <si>
    <t>92324</t>
  </si>
  <si>
    <t>TUBO EM COBRE RÍGIDO, DN 22 MM, CLASSE E, COM ISOLAMENTO, INSTALADO EM RAMAL E SUB-RAMAL  FORNECIMENTO E INSTALAÇÃO. AF_12/2015</t>
  </si>
  <si>
    <t>111,64</t>
  </si>
  <si>
    <t>92325</t>
  </si>
  <si>
    <t>TUBO EM COBRE RÍGIDO, DN 28 MM, CLASSE E, COM ISOLAMENTO, INSTALADO EM RAMAL E SUB-RAMAL  FORNECIMENTO E INSTALAÇÃO. AF_12/2015</t>
  </si>
  <si>
    <t>127,82</t>
  </si>
  <si>
    <t>92335</t>
  </si>
  <si>
    <t>TUBO DE AÇO GALVANIZADO COM COSTURA, CLASSE MÉDIA, CONEXÃO RANHURADA, DN 50 (2"), INSTALADO EM PRUMADAS - FORNECIMENTO E INSTALAÇÃO. AF_12/2015</t>
  </si>
  <si>
    <t>56,15</t>
  </si>
  <si>
    <t>92336</t>
  </si>
  <si>
    <t>TUBO DE AÇO GALVANIZADO COM COSTURA, CLASSE MÉDIA, CONEXÃO RANHURADA, DN 65 (2 1/2"), INSTALADO EM PRUMADAS - FORNECIMENTO E INSTALAÇÃO. AF_12/2015</t>
  </si>
  <si>
    <t>92337</t>
  </si>
  <si>
    <t>TUBO DE AÇO GALVANIZADO COM COSTURA, CLASSE MÉDIA, CONEXÃO RANHURADA, DN 80 (3"), INSTALADO EM PRUMADAS - FORNECIMENTO E INSTALAÇÃO. AF_12/2015</t>
  </si>
  <si>
    <t>90,37</t>
  </si>
  <si>
    <t>92338</t>
  </si>
  <si>
    <t>TUBO DE AÇO PRETO SEM COSTURA, CONEXÃO SOLDADA, DN 50 (2"), INSTALADO EM PRUMADAS - FORNECIMENTO E INSTALAÇÃO. AF_12/2015</t>
  </si>
  <si>
    <t>75,42</t>
  </si>
  <si>
    <t>92339</t>
  </si>
  <si>
    <t>TUBO DE AÇO PRETO SEM COSTURA, CONEXÃO SOLDADA, DN 65 (2 1/2"), INSTALADO EM PRUMADAS - FORNECIMENTO E INSTALAÇÃO. AF_12/2015</t>
  </si>
  <si>
    <t>111,50</t>
  </si>
  <si>
    <t>92341</t>
  </si>
  <si>
    <t>TUBO DE AÇO GALVANIZADO COM COSTURA, CLASSE MÉDIA, DN 50 (2"), CONEXÃO ROSQUEADA, INSTALADO EM PRUMADAS - FORNECIMENTO E INSTALAÇÃO. AF_12/2015</t>
  </si>
  <si>
    <t>63,70</t>
  </si>
  <si>
    <t>92342</t>
  </si>
  <si>
    <t>TUBO DE AÇO GALVANIZADO COM COSTURA, CLASSE MÉDIA, DN 65 (2 1/2"), CONEXÃO ROSQUEADA, INSTALADO EM PRUMADAS - FORNECIMENTO E INSTALAÇÃO. AF_12/2015</t>
  </si>
  <si>
    <t>76,44</t>
  </si>
  <si>
    <t>92343</t>
  </si>
  <si>
    <t>TUBO DE AÇO GALVANIZADO COM COSTURA, CLASSE MÉDIA, DN 80 (3"), CONEXÃO ROSQUEADA, INSTALADO EM PRUMADAS - FORNECIMENTO E INSTALAÇÃO. AF_12/2015</t>
  </si>
  <si>
    <t>98,01</t>
  </si>
  <si>
    <t>92361</t>
  </si>
  <si>
    <t>TUBO DE AÇO PRETO SEM COSTURA, CONEXÃO SOLDADA, DN 50 (2"), INSTALADO EM REDE DE ALIMENTAÇÃO PARA HIDRANTE - FORNECIMENTO E INSTALAÇÃO. AF_12/2015</t>
  </si>
  <si>
    <t>60,02</t>
  </si>
  <si>
    <t>92362</t>
  </si>
  <si>
    <t>TUBO DE AÇO PRETO SEM COSTURA, CONEXÃO SOLDADA, DN 65 (2 1/2"), INSTALADO EM REDE DE ALIMENTAÇÃO PARA HIDRANTE - FORNECIMENTO E INSTALAÇÃO. AF_12/2015</t>
  </si>
  <si>
    <t>92364</t>
  </si>
  <si>
    <t>TUBO DE AÇO GALVANIZADO COM COSTURA, CLASSE MÉDIA, DN 32 (1 1/4"), CONEXÃO ROSQUEADA, INSTALADO EM REDE DE ALIMENTAÇÃO PARA HIDRANTE - FORNECIMENTO E INSTALAÇÃO. AF_12/2015</t>
  </si>
  <si>
    <t>34,21</t>
  </si>
  <si>
    <t>92365</t>
  </si>
  <si>
    <t>TUBO DE AÇO GALVANIZADO COM COSTURA, CLASSE MÉDIA, DN 40 (1 1/2"), CONEXÃO ROSQUEADA, INSTALADO EM REDE DE ALIMENTAÇÃO PARA HIDRANTE - FORNECIMENTO E INSTALAÇÃO. AF_12/2015</t>
  </si>
  <si>
    <t>92366</t>
  </si>
  <si>
    <t>TUBO DE AÇO GALVANIZADO COM COSTURA, CLASSE MÉDIA, DN 50 (2"), CONEXÃO ROSQUEADA, INSTALADO EM REDE DE ALIMENTAÇÃO PARA HIDRANTE - FORNECIMENTO E INSTALAÇÃO. AF_12/2015</t>
  </si>
  <si>
    <t>54,38</t>
  </si>
  <si>
    <t>92367</t>
  </si>
  <si>
    <t>TUBO DE AÇO GALVANIZADO COM COSTURA, CLASSE MÉDIA, DN 65 (2 1/2"), CONEXÃO ROSQUEADA, INSTALADO EM REDE DE ALIMENTAÇÃO PARA HIDRANTE - FORNECIMENTO E INSTALAÇÃO. AF_12/2015</t>
  </si>
  <si>
    <t>66,71</t>
  </si>
  <si>
    <t>92368</t>
  </si>
  <si>
    <t>TUBO DE AÇO GALVANIZADO COM COSTURA, CLASSE MÉDIA, DN 80 (3"), CONEXÃO ROSQUEADA, INSTALADO EM REDE DE ALIMENTAÇÃO PARA HIDRANTE - FORNECIMENTO E INSTALAÇÃO. AF_12/2015</t>
  </si>
  <si>
    <t>87,89</t>
  </si>
  <si>
    <t>92648</t>
  </si>
  <si>
    <t>TUBO DE AÇO PRETO SEM COSTURA, CONEXÃO SOLDADA, DN 40 (1 1/2"), INSTALADO EM REDE DE ALIMENTAÇÃO PARA SPRINKLER - FORNECIMENTO E INSTALAÇÃO. AF_12/2015</t>
  </si>
  <si>
    <t>51,59</t>
  </si>
  <si>
    <t>92649</t>
  </si>
  <si>
    <t>TUBO DE AÇO PRETO SEM COSTURA, CONEXÃO SOLDADA, DN 50 (2"), INSTALADO EM REDE DE ALIMENTAÇÃO PARA SPRINKLER - FORNECIMENTO E INSTALAÇÃO. AF_12/2015</t>
  </si>
  <si>
    <t>92650</t>
  </si>
  <si>
    <t>TUBO DE AÇO PRETO SEM COSTURA, CONEXÃO SOLDADA, DN 65 (2 1/2"), INSTALADO EM REDE DE ALIMENTAÇÃO PARA SPRINKLER - FORNECIMENTO E INSTALAÇÃO. AF_12/2015</t>
  </si>
  <si>
    <t>98,25</t>
  </si>
  <si>
    <t>92652</t>
  </si>
  <si>
    <t>TUBO DE AÇO GALVANIZADO COM COSTURA, CLASSE MÉDIA, CONEXÃO ROSQUEADA, DN 32 (1 1/4"), INSTALADO EM REDE DE ALIMENTAÇÃO PARA SPRINKLER - FORNECIMENTO E INSTALAÇÃO. AF_12/2015</t>
  </si>
  <si>
    <t>92653</t>
  </si>
  <si>
    <t>TUBO DE AÇO GALVANIZADO COM COSTURA, CLASSE MÉDIA, CONEXÃO ROSQUEADA, DN 40 (1 1/2"), INSTALADO EM REDE DE ALIMENTAÇÃO PARA SPRINKLER - FORNECIMENTO E INSTALAÇÃO. AF_12/2015</t>
  </si>
  <si>
    <t>42,77</t>
  </si>
  <si>
    <t>92654</t>
  </si>
  <si>
    <t>TUBO DE AÇO GALVANIZADO COM COSTURA, CLASSE MÉDIA, CONEXÃO ROSQUEADA, DN 50 (2"), INSTALADO EM REDE DE ALIMENTAÇÃO PARA SPRINKLER - FORNECIMENTO E INSTALAÇÃO. AF_12/2015</t>
  </si>
  <si>
    <t>92655</t>
  </si>
  <si>
    <t>TUBO DE AÇO GALVANIZADO COM COSTURA, CLASSE MÉDIA, CONEXÃO ROSQUEADA, DN 65 (2 1/2"), INSTALADO EM REDE DE ALIMENTAÇÃO PARA SPRINKLER - FORNECIMENTO E INSTALAÇÃO. AF_12/2015</t>
  </si>
  <si>
    <t>70,25</t>
  </si>
  <si>
    <t>92656</t>
  </si>
  <si>
    <t>TUBO DE AÇO GALVANIZADO COM COSTURA, CLASSE MÉDIA, CONEXÃO ROSQUEADA, DN 80 (3"), INSTALADO EM REDE DE ALIMENTAÇÃO PARA SPRINKLER - FORNECIMENTO E INSTALAÇÃO. AF_12/2015</t>
  </si>
  <si>
    <t>91,43</t>
  </si>
  <si>
    <t>92687</t>
  </si>
  <si>
    <t>TUBO DE AÇO GALVANIZADO COM COSTURA, CLASSE MÉDIA, CONEXÃO ROSQUEADA, DN 15 (1/2"), INSTALADO EM RAMAIS E SUB-RAMAIS DE GÁS - FORNECIMENTO E INSTALAÇÃO. AF_12/2015</t>
  </si>
  <si>
    <t>92688</t>
  </si>
  <si>
    <t>TUBO DE AÇO GALVANIZADO COM COSTURA, CLASSE MÉDIA, CONEXÃO ROSQUEADA, DN 20 (3/4"), INSTALADO EM RAMAIS E SUB-RAMAIS DE GÁS - FORNECIMENTO E INSTALAÇÃO. AF_12/2015</t>
  </si>
  <si>
    <t>92689</t>
  </si>
  <si>
    <t>TUBO DE AÇO PRETO SEM COSTURA, CLASSE MÉDIA, CONEXÃO SOLDADA, DN 15 (1/2"), INSTALADO EM RAMAIS E SUB-RAMAIS DE GÁS - FORNECIMENTO E INSTALAÇÃO. AF_12/2015</t>
  </si>
  <si>
    <t>92690</t>
  </si>
  <si>
    <t>TUBO DE AÇO PRETO SEM COSTURA, CLASSE MÉDIA, CONEXÃO SOLDADA, DN 20 (3/4"), INSTALADO EM RAMAIS E SUB-RAMAIS DE GÁS - FORNECIMENTO E INSTALAÇÃO. AF_12/2015</t>
  </si>
  <si>
    <t>37,86</t>
  </si>
  <si>
    <t>94462</t>
  </si>
  <si>
    <t>TUBO DE AÇO GALVANIZADO COM COSTURA, CLASSE MÉDIA, DN 50 (2), CONEXÃO ROSQUEADA, INSTALADO EM RESERVAÇÃO DE ÁGUA DE EDIFICAÇÃO QUE POSSUA RESERVATÓRIO DE FIBRA/FIBROCIMENTO  FORNECIMENTO E INSTALAÇÃO. AF_06/2016</t>
  </si>
  <si>
    <t>63,65</t>
  </si>
  <si>
    <t>94463</t>
  </si>
  <si>
    <t>TUBO DE AÇO GALVANIZADO COM COSTURA, CLASSE MÉDIA, DN 65 (2 1/2), CONEXÃO ROSQUEADA, INSTALADO EM RESERVAÇÃO DE ÁGUA DE EDIFICAÇÃO QUE POSSUA RESERVATÓRIO DE FIBRA/FIBROCIMENTO  FORNECIMENTO E INSTALAÇÃO. AF_06/2016</t>
  </si>
  <si>
    <t>74,05</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</si>
  <si>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</si>
  <si>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</si>
  <si>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</si>
  <si>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</si>
  <si>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129,16</t>
  </si>
  <si>
    <t>94603</t>
  </si>
  <si>
    <t>TUBO EM COBRE RÍGIDO, DN 66 MM, CLASSE E, SEM ISOLAMENTO, INSTALADO EM RESERVAÇÃO DE ÁGUA DE EDIFICAÇÃO QUE POSSUA RESERVATÓRIO DE FIBRA/FIBROCIMENTO  FORNECIMENTO E INSTALAÇÃO. AF_06/2016</t>
  </si>
  <si>
    <t>172,09</t>
  </si>
  <si>
    <t>94604</t>
  </si>
  <si>
    <t>TUBO EM COBRE RÍGIDO, DN 79 MM, CLASSE E, SEM ISOLAMENTO, INSTALADO EM RESERVAÇÃO DE ÁGUA DE EDIFICAÇÃO QUE POSSUA RESERVATÓRIO DE FIBRA/FIBROCIMENTO  FORNECIMENTO E INSTALAÇÃO. AF_06/2016</t>
  </si>
  <si>
    <t>233,96</t>
  </si>
  <si>
    <t>94605</t>
  </si>
  <si>
    <t>TUBO EM COBRE RÍGIDO, DN 104 MM, CLASSE E, SEM ISOLAMENTO, INSTALADO EM RESERVAÇÃO DE ÁGUA DE EDIFICAÇÃO QUE POSSUA RESERVATÓRIO DE FIBRA/FIBROCIMENTO  FORNECIMENTO E INSTALAÇÃO. AF_06/2016</t>
  </si>
  <si>
    <t>332,52</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</si>
  <si>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</si>
  <si>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</si>
  <si>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</si>
  <si>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</si>
  <si>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</si>
  <si>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</si>
  <si>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</si>
  <si>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</si>
  <si>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</si>
  <si>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</si>
  <si>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26,40</t>
  </si>
  <si>
    <t>94653</t>
  </si>
  <si>
    <t>TUBO, PVC, SOLDÁVEL, DN 75 MM, INSTALADO EM RESERVAÇÃO DE ÁGUA DE EDIFICAÇÃO QUE POSSUA RESERVATÓRIO DE FIBRA/FIBROCIMENTO   FORNECIMENTO E INSTALAÇÃO. AF_06/2016</t>
  </si>
  <si>
    <t>36,88</t>
  </si>
  <si>
    <t>94654</t>
  </si>
  <si>
    <t>TUBO, PVC, SOLDÁVEL, DN 85 MM, INSTALADO EM RESERVAÇÃO DE ÁGUA DE EDIFICAÇÃO QUE POSSUA RESERVATÓRIO DE FIBRA/FIBROCIMENTO   FORNECIMENTO E INSTALAÇÃO. AF_06/2016</t>
  </si>
  <si>
    <t>49,96</t>
  </si>
  <si>
    <t>94655</t>
  </si>
  <si>
    <t>TUBO, PVC, SOLDÁVEL, DN 110 MM, INSTALADO EM RESERVAÇÃO DE ÁGUA DE EDIFICAÇÃO QUE POSSUA RESERVATÓRIO DE FIBRA/FIBROCIMENTO   FORNECIMENTO E INSTALAÇÃO. AF_06/2016</t>
  </si>
  <si>
    <t>68,63</t>
  </si>
  <si>
    <t>94716</t>
  </si>
  <si>
    <t>TUBO, CPVC, SOLDÁVEL, DN 22 MM, INSTALADO EM RESERVAÇÃO DE ÁGUA DE EDIFICAÇÃO QUE POSSUA RESERVATÓRIO DE FIBRA/FIBROCIMENTO  FORNECIMENTO E INSTALAÇÃO. AF_06/2016</t>
  </si>
  <si>
    <t>21,51</t>
  </si>
  <si>
    <t>94717</t>
  </si>
  <si>
    <t>TUBO, CPVC, SOLDÁVEL, DN 28 MM, INSTALADO EM RESERVAÇÃO DE ÁGUA DE EDIFICAÇÃO QUE POSSUA RESERVATÓRIO DE FIBRA/FIBROCIMENTO  FORNECIMENTO E INSTALAÇÃO. AF_06/2016</t>
  </si>
  <si>
    <t>31,88</t>
  </si>
  <si>
    <t>94718</t>
  </si>
  <si>
    <t>TUBO, CPVC, SOLDÁVEL, DN 35 MM, INSTALADO EM RESERVAÇÃO DE ÁGUA DE EDIFICAÇÃO QUE POSSUA RESERVATÓRIO DE FIBRA/FIBROCIMENTO  FORNECIMENTO E INSTALAÇÃO. AF_06/2016</t>
  </si>
  <si>
    <t>39,38</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</si>
  <si>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</si>
  <si>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</si>
  <si>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</si>
  <si>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</si>
  <si>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78,06</t>
  </si>
  <si>
    <t>94721</t>
  </si>
  <si>
    <t>TUBO, CPVC, SOLDÁVEL, DN 73 MM, INSTALADO EM RESERVAÇÃO DE ÁGUA DE EDIFICAÇÃO QUE POSSUA RESERVATÓRIO DE FIBRA/FIBROCIMENTO  FORNECIMENTO E INSTALAÇÃO. AF_06/2016</t>
  </si>
  <si>
    <t>114,52</t>
  </si>
  <si>
    <t>94722</t>
  </si>
  <si>
    <t>TUBO, CPVC, SOLDÁVEL, DN 89 MM, INSTALADO EM RESERVAÇÃO DE ÁGUA DE EDIFICAÇÃO QUE POSSUA RESERVATÓRIO DE FIBRA/FIBROCIMENTO  FORNECIMENTO E INSTALAÇÃO. AF_06/2016</t>
  </si>
  <si>
    <t>199,22</t>
  </si>
  <si>
    <t>95697</t>
  </si>
  <si>
    <t>TUBO DE AÇO PRETO SEM COSTURA, CONEXÃO SOLDADA, DN 40 (1 1/2"), INSTALADO EM REDE DE ALIMENTAÇÃO PARA HIDRANTE - FORNECIMENTO E INSTALAÇÃO. AF_12/2015</t>
  </si>
  <si>
    <t>48,82</t>
  </si>
  <si>
    <t>96635</t>
  </si>
  <si>
    <t>TUBO, PPR, DN 25, CLASSE PN 20,  INSTALADO EM RAMAL OU SUB-RAMAL DE ÁGUA  FORNECIMENTO E INSTALAÇÃO. AF_06/2015</t>
  </si>
  <si>
    <t>96636</t>
  </si>
  <si>
    <t>TUBO, PPR, DN 25, CLASSE PN 25 INSTALADO EM RAMAL OU SUB-RAMAL DE ÁGUA  FORNECIMENTO E INSTALAÇÃO. AF_06/2015</t>
  </si>
  <si>
    <t>23,58</t>
  </si>
  <si>
    <t>96644</t>
  </si>
  <si>
    <t>TUBO, PPR, DN 25, CLASSE PN 20,  INSTALADO EM RAMAL DE DISTRIBUIÇÃO DE ÁGUA  FORNECIMENTO E INSTALAÇÃO. AF_06/2015</t>
  </si>
  <si>
    <t>96645</t>
  </si>
  <si>
    <t>TUBO, PPR, DN 32, CLASSE PN 12,  INSTALADO EM RAMAL DE DISTRIBUIÇÃO DE ÁGUA  FORNECIMENTO E INSTALAÇÃO. AF_06/2015</t>
  </si>
  <si>
    <t>18,75</t>
  </si>
  <si>
    <t>96646</t>
  </si>
  <si>
    <t>TUBO, PPR, DN 40, CLASSE PN 12,  INSTALADO EM RAMAL DE DISTRIBUIÇÃO DE ÁGUA  FORNECIMENTO E INSTALAÇÃO. AF_06/2015</t>
  </si>
  <si>
    <t>29,10</t>
  </si>
  <si>
    <t>96647</t>
  </si>
  <si>
    <t>TUBO, PPR, DN 25, CLASSE PN 25,  INSTALADO EM RAMAL DE DISTRIBUIÇÃO DE ÁGUA  FORNECIMENTO E INSTALAÇÃO. AF_06/2015</t>
  </si>
  <si>
    <t>96648</t>
  </si>
  <si>
    <t>TUBO, PPR, DN 32, CLASSE PN 25,  INSTALADO EM RAMAL DE DISTRIBUIÇÃO DE ÁGUA  FORNECIMENTO E INSTALAÇÃO. AF_06/2015</t>
  </si>
  <si>
    <t>23,82</t>
  </si>
  <si>
    <t>96649</t>
  </si>
  <si>
    <t>TUBO, PPR, DN 40, CLASSE PN 25,  INSTALADO EM RAMAL DE DISTRIBUIÇÃO DE ÁGUA  FORNECIMENTO E INSTALAÇÃO. AF_06/2015</t>
  </si>
  <si>
    <t>35,13</t>
  </si>
  <si>
    <t>96668</t>
  </si>
  <si>
    <t>TUBO, PPR, DN 25, CLASSE PN 20,  INSTALADO EM PRUMADA DE ÁGUA  FORNECIMENTO E INSTALAÇÃO. AF_06/2015</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</si>
  <si>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</si>
  <si>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</si>
  <si>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</si>
  <si>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</si>
  <si>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</si>
  <si>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</si>
  <si>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</si>
  <si>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</si>
  <si>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33,50</t>
  </si>
  <si>
    <t>96673</t>
  </si>
  <si>
    <t>TUBO, PPR, DN 75, CLASSE PN 12,  INSTALADO EM PRUMADA DE ÁGUA  FORNECIMENTO E INSTALAÇÃO. AF_06/2015</t>
  </si>
  <si>
    <t>54,67</t>
  </si>
  <si>
    <t>96674</t>
  </si>
  <si>
    <t>TUBO, PPR, DN 90, CLASSE PN 12,  INSTALADO EM PRUMADA DE ÁGUA  FORNECIMENTO E INSTALAÇÃO. AF_06/2015</t>
  </si>
  <si>
    <t>96675</t>
  </si>
  <si>
    <t>TUBO, PPR, DN 110, CLASSE PN 12,  INSTALADO EM PRUMADA DE ÁGUA  FORNECIMENTO E INSTALAÇÃO. AF_06/2015</t>
  </si>
  <si>
    <t>133,35</t>
  </si>
  <si>
    <t>96676</t>
  </si>
  <si>
    <t>TUBO, PPR, DN 25, CLASSE PN 25,  INSTALADO EM PRUMADA DE ÁGUA  FORNECIMENTO E INSTALAÇÃO. AF_06/2015</t>
  </si>
  <si>
    <t>96677</t>
  </si>
  <si>
    <t>TUBO, PPR, DN 32, CLASSE PN 25,  INSTALADO EM PRUMADA DE ÁGUA  FORNECIMENTO E INSTALAÇÃO. AF_06/2015</t>
  </si>
  <si>
    <t>96678</t>
  </si>
  <si>
    <t>TUBO, PPR, DN 40, CLASSE PN 25,  INSTALADO EM PRUMADA DE ÁGUA  FORNECIMENTO E INSTALAÇÃO. AF_06/2015</t>
  </si>
  <si>
    <t>20,61</t>
  </si>
  <si>
    <t>96679</t>
  </si>
  <si>
    <t>TUBO, PPR, DN 50, CLASSE PN 25,  INSTALADO EM PRUMADA DE ÁGUA  FORNECIMENTO E INSTALAÇÃO. AF_06/2015</t>
  </si>
  <si>
    <t>30,07</t>
  </si>
  <si>
    <t>96680</t>
  </si>
  <si>
    <t>TUBO, PPR, DN 63, CLASSE PN 25,  INSTALADO EM PRUMADA DE ÁGUA  FORNECIMENTO E INSTALAÇÃO. AF_06/2015</t>
  </si>
  <si>
    <t>40,57</t>
  </si>
  <si>
    <t>96681</t>
  </si>
  <si>
    <t>TUBO, PPR, DN 75, CLASSE PN 25,  INSTALADO EM PRUMADA DE ÁGUA  FORNECIMENTO E INSTALAÇÃO. AF_06/2015</t>
  </si>
  <si>
    <t>75,54</t>
  </si>
  <si>
    <t>96682</t>
  </si>
  <si>
    <t>TUBO, PPR, DN 90, CLASSE PN 25,  INSTALADO EM PRUMADA DE ÁGUA  FORNECIMENTO E INSTALAÇÃO. AF_06/2015</t>
  </si>
  <si>
    <t>111,40</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</si>
  <si>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</si>
  <si>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</si>
  <si>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</si>
  <si>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</si>
  <si>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</si>
  <si>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</si>
  <si>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</si>
  <si>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</si>
  <si>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14,91</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</si>
  <si>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</si>
  <si>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</si>
  <si>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</si>
  <si>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</si>
  <si>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27,24</t>
  </si>
  <si>
    <t>96723</t>
  </si>
  <si>
    <t>TUBO, PPR, DN 63, CLASSE PN 12,  INSTALADO EM RESERVAÇÃO DE ÁGUA DE EDIFICAÇÃO QUE POSSUA RESERVATÓRIO DE FIBRA/FIBROCIMENTO  FORNECIMENTO E INSTALAÇÃO. AF_06/2016</t>
  </si>
  <si>
    <t>35,96</t>
  </si>
  <si>
    <t>96724</t>
  </si>
  <si>
    <t>TUBO, PPR, DN 75, CLASSE PN 12,  INSTALADO EM RESERVAÇÃO DE ÁGUA DE EDIFICAÇÃO QUE POSSUA RESERVATÓRIO DE FIBRA/FIBROCIMENTO  FORNECIMENTO E INSTALAÇÃO. AF_06/2016</t>
  </si>
  <si>
    <t>58,74</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</si>
  <si>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</si>
  <si>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</si>
  <si>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</si>
  <si>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</si>
  <si>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125,32</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</si>
  <si>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</si>
  <si>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</si>
  <si>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</si>
  <si>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</si>
  <si>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</si>
  <si>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</si>
  <si>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</si>
  <si>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</si>
  <si>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24,05</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</si>
  <si>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</si>
  <si>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</si>
  <si>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</si>
  <si>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</si>
  <si>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43,48</t>
  </si>
  <si>
    <t>96733</t>
  </si>
  <si>
    <t>TUBO, PPR, DN 75, CLASSE PN 25,  INSTALADO EM RESERVAÇÃO DE ÁGUA DE EDIFICAÇÃO QUE POSSUA RESERVATÓRIO DE FIBRA/FIBROCIMENTO  FORNECIMENTO E INSTALAÇÃO. AF_06/2016</t>
  </si>
  <si>
    <t>79,68</t>
  </si>
  <si>
    <t>96734</t>
  </si>
  <si>
    <t>TUBO, PPR, DN 90, CLASSE PN 25,  INSTALADO EM RESERVAÇÃO DE ÁGUA DE EDIFICAÇÃO QUE POSSUA RESERVATÓRIO DE FIBRA/FIBROCIMENTO  FORNECIMENTO E INSTALAÇÃO. AF_06/2016</t>
  </si>
  <si>
    <t>110,11</t>
  </si>
  <si>
    <t>96735</t>
  </si>
  <si>
    <t>TUBO, PPR, DN 110, CLASSE PN 25,  INSTALADO EM RESERVAÇÃO DE ÁGUA DE EDIFICAÇÃO QUE POSSUA RESERVATÓRIO DE FIBRA/FIBROCIMENTO  FORNECIMENTO E INSTALAÇÃO. AF_06/2016</t>
  </si>
  <si>
    <t>143,97</t>
  </si>
  <si>
    <t>96794</t>
  </si>
  <si>
    <t>TUBO, PEX, MONOCAMADA, DN 16, INSTALADO EM RAMAL OU SUB-RAMAL DE ÁGUA  FORNECIMENTO E INSTALAÇÃO. AF_06/2015</t>
  </si>
  <si>
    <t>96795</t>
  </si>
  <si>
    <t>TUBO, PEX, MONOCAMADA, DN 20, INSTALADO EM RAMAL OU SUB-RAMAL DE ÁGUA  FORNECIMENTO E INSTALAÇÃO. AF_06/2015</t>
  </si>
  <si>
    <t>8,16</t>
  </si>
  <si>
    <t>96796</t>
  </si>
  <si>
    <t>TUBO, PEX, MONOCAMADA, DN 25, INSTALADO EM RAMAL OU SUB-RAMAL DE ÁGUA  FORNECIMENTO E INSTALAÇÃO. AF_06/2015</t>
  </si>
  <si>
    <t>11,38</t>
  </si>
  <si>
    <t>96797</t>
  </si>
  <si>
    <t>TUBO, PEX, MONOCAMADA, DN 32, INSTALADO EM RAMAL OU SUB-RAMAL DE ÁGUA  FORNECIMENTO E INSTALAÇÃO. AF_06/2015</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</si>
  <si>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</si>
  <si>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</si>
  <si>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</si>
  <si>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</si>
  <si>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</si>
  <si>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</si>
  <si>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</si>
  <si>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</si>
  <si>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19,30</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</si>
  <si>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</si>
  <si>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</si>
  <si>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</si>
  <si>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</si>
  <si>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</si>
  <si>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</si>
  <si>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</si>
  <si>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</si>
  <si>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46,90</t>
  </si>
  <si>
    <t>97331</t>
  </si>
  <si>
    <t>TUBO EM COBRE FLEXÍVEL, DN 1/4", COM ISOLAMENTO, INSTALADO EM RAMAL DE ALIMENTAÇÃO DE AR CONDICIONADO COM CONDENSADORA CENTRAL  FORNECIMENTO E INSTALAÇÃO. AF_12/2015</t>
  </si>
  <si>
    <t>18,03</t>
  </si>
  <si>
    <t>97332</t>
  </si>
  <si>
    <t>TUBO EM COBRE FLEXÍVEL, DN 3/8", COM ISOLAMENTO, INSTALADO EM RAMAL DE ALIMENTAÇÃO DE AR CONDICIONADO COM CONDENSADORA CENTRAL  FORNECIMENTO E INSTALAÇÃO. AF_12/2015</t>
  </si>
  <si>
    <t>31,27</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</si>
  <si>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</si>
  <si>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</si>
  <si>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</si>
  <si>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</si>
  <si>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</si>
  <si>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</si>
  <si>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47,09</t>
  </si>
  <si>
    <t>97336</t>
  </si>
  <si>
    <t>TUBO EM COBRE RÍGIDO, DN 28 MM, CLASSE A, SEM ISOLAMENTO, INSTALADO EM PRUMADA  FORNECIMENTO E INSTALAÇÃO. AF_12/2015</t>
  </si>
  <si>
    <t>59,79</t>
  </si>
  <si>
    <t>97337</t>
  </si>
  <si>
    <t>TUBO EM COBRE RÍGIDO, DN 35 MM, CLASSE A, SEM ISOLAMENTO, INSTALADO EM PRUMADA  FORNECIMENTO E INSTALAÇÃO. AF_12/2015</t>
  </si>
  <si>
    <t>89,65</t>
  </si>
  <si>
    <t>97338</t>
  </si>
  <si>
    <t>TUBO EM COBRE RÍGIDO, DN 42 MM, CLASSE A, SEM ISOLAMENTO, INSTALADO EM PRUMADA  FORNECIMENTO E INSTALAÇÃO. AF_12/2015</t>
  </si>
  <si>
    <t>107,75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</si>
  <si>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</si>
  <si>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</si>
  <si>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</si>
  <si>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</si>
  <si>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</si>
  <si>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</si>
  <si>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</si>
  <si>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</si>
  <si>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50,53</t>
  </si>
  <si>
    <t>97343</t>
  </si>
  <si>
    <t>TUBO EM COBRE RÍGIDO, DN 28 MM, CLASSE A, SEM ISOLAMENTO, INSTALADO EM RAMAL DE DISTRIBUIÇÃO FORNECIMENTO E INSTALAÇÃO. AF_12/2015</t>
  </si>
  <si>
    <t>63,47</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</si>
  <si>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</si>
  <si>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</si>
  <si>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</si>
  <si>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</si>
  <si>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63,48</t>
  </si>
  <si>
    <t>97346</t>
  </si>
  <si>
    <t>TUBO EM COBRE RÍGIDO, DN 28 MM, CLASSE A, SEM ISOLAMENTO, INSTALADO EM RAMAL E SUB-RAMAL  FORNECIMENTO E INSTALAÇÃO. AF_12/2015</t>
  </si>
  <si>
    <t>81,14</t>
  </si>
  <si>
    <t>97347</t>
  </si>
  <si>
    <t>TUBO EM COBRE RÍGIDO, DN 22 MM, CLASSE I, SEM ISOLAMENTO, INSTALADO EM PRUMADA  FORNECIMENTO E INSTALAÇÃO. AF_12/2015</t>
  </si>
  <si>
    <t>56,65</t>
  </si>
  <si>
    <t>97348</t>
  </si>
  <si>
    <t>TUBO EM COBRE RÍGIDO, DN 28 MM, CLASSE I, SEM ISOLAMENTO, INSTALADO EM PRUMADA  FORNECIMENTO E INSTALAÇÃO. AF_12/2015</t>
  </si>
  <si>
    <t>78,17</t>
  </si>
  <si>
    <t>97349</t>
  </si>
  <si>
    <t>TUBO EM COBRE RÍGIDO, DN 35 MM, CLASSE I, SEM ISOLAMENTO, INSTALADO EM PRUMADA  FORNECIMENTO E INSTALAÇÃO. AF_12/2015</t>
  </si>
  <si>
    <t>112,53</t>
  </si>
  <si>
    <t>97350</t>
  </si>
  <si>
    <t>TUBO EM COBRE RÍGIDO, DN 42 MM, CLASSE I, SEM ISOLAMENTO, INSTALADO EM PRUMADA  FORNECIMENTO E INSTALAÇÃO. AF_12/2015</t>
  </si>
  <si>
    <t>136,61</t>
  </si>
  <si>
    <t>97351</t>
  </si>
  <si>
    <t>TUBO EM COBRE RÍGIDO, DN 54 MM, CLASSE I, SEM ISOLAMENTO, INSTALADO EM PRUMADA  FORNECIMENTO E INSTALAÇÃO. AF_12/2015</t>
  </si>
  <si>
    <t>188,78</t>
  </si>
  <si>
    <t>97352</t>
  </si>
  <si>
    <t>TUBO EM COBRE RÍGIDO, DN 66 MM, CLASSE I, SEM ISOLAMENTO, INSTALADO EM PRUMADA  FORNECIMENTO E INSTALAÇÃO. AF_12/2015</t>
  </si>
  <si>
    <t>244,57</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</si>
  <si>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</si>
  <si>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</si>
  <si>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</si>
  <si>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</si>
  <si>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60,09</t>
  </si>
  <si>
    <t>97355</t>
  </si>
  <si>
    <t>TUBO EM COBRE RÍGIDO, DN 28 MM, CLASSE I, SEM ISOLAMENTO, INSTALADO EM RAMAL DE DISTRIBUIÇÃO FORNECIMENTO E INSTALAÇÃO. AF_12/2015</t>
  </si>
  <si>
    <t>81,85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</si>
  <si>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</si>
  <si>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</si>
  <si>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</si>
  <si>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</si>
  <si>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73,04</t>
  </si>
  <si>
    <t>97358</t>
  </si>
  <si>
    <t>TUBO EM COBRE RÍGIDO, DN 28 MM, CLASSE I, SEM ISOLAMENTO, INSTALADO EM RAMAL E SUB-RAMAL  FORNECIMENTO E INSTALAÇÃO. AF_12/2015</t>
  </si>
  <si>
    <t>99,52</t>
  </si>
  <si>
    <t>97498</t>
  </si>
  <si>
    <t>TUBO DE AÇO GALVANIZADO COM COSTURA, CLASSE MÉDIA, DN 25 (1"), CONEXÃO ROSQUEADA, INSTALADO EM REDE DE ALIMENTAÇÃO PARA HIDRANTE - FORNECIMENTO E INSTALAÇÃO. AF_12/2015</t>
  </si>
  <si>
    <t>97535</t>
  </si>
  <si>
    <t>TUBO DE AÇO GALVANIZADO COM COSTURA, CLASSE MÉDIA, CONEXÃO ROSQUEADA, DN 25 (1"), INSTALADO EM REDE DE ALIMENTAÇÃO PARA SPRINKLER - FORNECIMENTO E INSTALAÇÃO. AF_12/2015</t>
  </si>
  <si>
    <t>31,33</t>
  </si>
  <si>
    <t>97536</t>
  </si>
  <si>
    <t>TUBO DE AÇO GALVANIZADO COM COSTURA, CLASSE MÉDIA, CONEXÃO ROSQUEADA, DN 25 (1"), INSTALADO EM RAMAIS  E SUB-RAMAIS DE GÁS - FORNECIMENTO E INSTALAÇÃO. AF_12/2015</t>
  </si>
  <si>
    <t>39,23</t>
  </si>
  <si>
    <t>72293</t>
  </si>
  <si>
    <t>CAP PVC ESGOTO 50MM (TAMPÃO) - FORNECIMENTO E INSTALAÇÃO</t>
  </si>
  <si>
    <t>5,38</t>
  </si>
  <si>
    <t>72306</t>
  </si>
  <si>
    <t>COTOVELO DE AÇO GALVANIZADO 4" - FORNECIMENTO E INSTALAÇÃO</t>
  </si>
  <si>
    <t>146,11</t>
  </si>
  <si>
    <t>72307</t>
  </si>
  <si>
    <t>COTOVELO DE AÇO GALVANIZADO 5" - FORNECIMENTO E INSTALAÇÃO</t>
  </si>
  <si>
    <t>202,90</t>
  </si>
  <si>
    <t>72313</t>
  </si>
  <si>
    <t>COTOVELO DE AÇO GALVANIZADO 6" - FORNECIMENTO E INSTALAÇÃO</t>
  </si>
  <si>
    <t>462,53</t>
  </si>
  <si>
    <t>72482</t>
  </si>
  <si>
    <t>UNIAO DE ACO GALVANIZADO 4" - FORNECIMENTO E INSTALACAO</t>
  </si>
  <si>
    <t>201,87</t>
  </si>
  <si>
    <t>72619</t>
  </si>
  <si>
    <t>LUVA DE ACO GALVANIZADO 4" - FORNECIMENTO E INSTALACAO</t>
  </si>
  <si>
    <t>72620</t>
  </si>
  <si>
    <t>LUVA DE ACO GALVANIZADO 5" - FORNECIMENTO E INSTALACAO</t>
  </si>
  <si>
    <t>145,63</t>
  </si>
  <si>
    <t>72621</t>
  </si>
  <si>
    <t>LUVA DE ACO GALVANIZADO 6" - FORNECIMENTO E INSTALACAO</t>
  </si>
  <si>
    <t>232,12</t>
  </si>
  <si>
    <t>72667</t>
  </si>
  <si>
    <t>LUVA REDUCAO ACO GALVANIZADO 4X2.1/2" - FORNECIMENTO E INSTALACAO</t>
  </si>
  <si>
    <t>120,13</t>
  </si>
  <si>
    <t>72668</t>
  </si>
  <si>
    <t>LUVA REDUCAO ACO GALVANIZADO 4X2" - FORNECIMENTO E INSTALACAO</t>
  </si>
  <si>
    <t>119,37</t>
  </si>
  <si>
    <t>72669</t>
  </si>
  <si>
    <t>LUVA REDUCAO ACO GALVANIZADO 4X3" - FORNECIMENTO E INSTALACAO</t>
  </si>
  <si>
    <t>123,78</t>
  </si>
  <si>
    <t>72681</t>
  </si>
  <si>
    <t>NIPLE DE ACO GALVANIZADO 4" - FORNECIMENTO E INSTALACAO</t>
  </si>
  <si>
    <t>82,73</t>
  </si>
  <si>
    <t>72682</t>
  </si>
  <si>
    <t>NIPLE DE ACO GALVANIZADO 5" - FORNECIMENTO E INSTALACAO</t>
  </si>
  <si>
    <t>162,73</t>
  </si>
  <si>
    <t>72683</t>
  </si>
  <si>
    <t>NIPLE DE ACO GALVANIZADO 6" - FORNECIMENTO E INSTALACAO</t>
  </si>
  <si>
    <t>259,13</t>
  </si>
  <si>
    <t>72719</t>
  </si>
  <si>
    <t>TE DE ACO GALVANIZADO 4" - FORNECIMENTO E INSTALACAO</t>
  </si>
  <si>
    <t>182,50</t>
  </si>
  <si>
    <t>72720</t>
  </si>
  <si>
    <t>TE DE ACO GALVANIZADO 5" - FORNECIMENTO E INSTALACAO</t>
  </si>
  <si>
    <t>249,16</t>
  </si>
  <si>
    <t>72721</t>
  </si>
  <si>
    <t>TE DE ACO GALVANIZADO 6" - FORNECIMENTO E INSTALACAO</t>
  </si>
  <si>
    <t>529,06</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</si>
  <si>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</si>
  <si>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</si>
  <si>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</si>
  <si>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</si>
  <si>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</si>
  <si>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</si>
  <si>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</si>
  <si>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</si>
  <si>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</si>
  <si>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</si>
  <si>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</si>
  <si>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</si>
  <si>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</si>
  <si>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</si>
  <si>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</si>
  <si>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</si>
  <si>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</si>
  <si>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</si>
  <si>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11,12</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</si>
  <si>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</si>
  <si>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</si>
  <si>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</si>
  <si>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</si>
  <si>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</si>
  <si>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</si>
  <si>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</si>
  <si>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</si>
  <si>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10,22</t>
  </si>
  <si>
    <t>89371</t>
  </si>
  <si>
    <t>LUVA, PVC, SOLDÁVEL, DN 20MM, INSTALADO EM RAMAL OU SUB-RAMAL DE ÁGUA - FORNECIMENTO E INSTALAÇÃO. AF_12/2014</t>
  </si>
  <si>
    <t>4,25</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</si>
  <si>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</si>
  <si>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</si>
  <si>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</si>
  <si>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</si>
  <si>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</si>
  <si>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</si>
  <si>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</si>
  <si>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</si>
  <si>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</si>
  <si>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</si>
  <si>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</si>
  <si>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</si>
  <si>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6,58</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</si>
  <si>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</si>
  <si>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</si>
  <si>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</si>
  <si>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</si>
  <si>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</si>
  <si>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</si>
  <si>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</si>
  <si>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</si>
  <si>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9,01</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</si>
  <si>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</si>
  <si>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</si>
  <si>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</si>
  <si>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</si>
  <si>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</si>
  <si>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</si>
  <si>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</si>
  <si>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</si>
  <si>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</si>
  <si>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</si>
  <si>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</si>
  <si>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</si>
  <si>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21,81</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</si>
  <si>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</si>
  <si>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</si>
  <si>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</si>
  <si>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</si>
  <si>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9,06</t>
  </si>
  <si>
    <t>89390</t>
  </si>
  <si>
    <t>UNIÃO, PVC, SOLDÁVEL, DN 32MM, INSTALADO EM RAMAL OU SUB-RAMAL DE ÁGUA - FORNECIMENTO E INSTALAÇÃO. AF_12/2014</t>
  </si>
  <si>
    <t>15,26</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</si>
  <si>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</si>
  <si>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</si>
  <si>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</si>
  <si>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</si>
  <si>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</si>
  <si>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</si>
  <si>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</si>
  <si>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</si>
  <si>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</si>
  <si>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</si>
  <si>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</si>
  <si>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</si>
  <si>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14,44</t>
  </si>
  <si>
    <t>89397</t>
  </si>
  <si>
    <t>TÊ DE REDUÇÃO, PVC, SOLDÁVEL, DN 25MM X 20MM, INSTALADO EM RAMAL OU SUB-RAMAL DE ÁGUA - FORNECIMENTO E INSTALAÇÃO. AF_12/2014</t>
  </si>
  <si>
    <t>10,74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</si>
  <si>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</si>
  <si>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</si>
  <si>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</si>
  <si>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</si>
  <si>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</si>
  <si>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</si>
  <si>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14,52</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</si>
  <si>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</si>
  <si>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</si>
  <si>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</si>
  <si>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</si>
  <si>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</si>
  <si>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</si>
  <si>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</si>
  <si>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</si>
  <si>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</si>
  <si>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</si>
  <si>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</si>
  <si>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</si>
  <si>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</si>
  <si>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</si>
  <si>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</si>
  <si>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</si>
  <si>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</si>
  <si>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</si>
  <si>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</si>
  <si>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</si>
  <si>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</si>
  <si>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</si>
  <si>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</si>
  <si>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</si>
  <si>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</si>
  <si>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</si>
  <si>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</si>
  <si>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</si>
  <si>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</si>
  <si>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</si>
  <si>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</si>
  <si>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</si>
  <si>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</si>
  <si>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</si>
  <si>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</si>
  <si>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</si>
  <si>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7,55</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</si>
  <si>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</si>
  <si>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</si>
  <si>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</si>
  <si>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</si>
  <si>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</si>
  <si>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</si>
  <si>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</si>
  <si>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</si>
  <si>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</si>
  <si>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</si>
  <si>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</si>
  <si>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</si>
  <si>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7,56</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</si>
  <si>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</si>
  <si>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</si>
  <si>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</si>
  <si>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</si>
  <si>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</si>
  <si>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</si>
  <si>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</si>
  <si>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</si>
  <si>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</si>
  <si>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</si>
  <si>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20,07</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</si>
  <si>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</si>
  <si>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</si>
  <si>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</si>
  <si>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</si>
  <si>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</si>
  <si>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</si>
  <si>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</si>
  <si>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</si>
  <si>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</si>
  <si>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</si>
  <si>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</si>
  <si>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</si>
  <si>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5,40</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</si>
  <si>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</si>
  <si>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</si>
  <si>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</si>
  <si>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</si>
  <si>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6,52</t>
  </si>
  <si>
    <t>89441</t>
  </si>
  <si>
    <t>TÊ COM BUCHA DE LATÃO NA BOLSA CENTRAL, PVC, SOLDÁVEL, DN 25MM X 1/2, INSTALADO EM RAMAL DE DISTRIBUIÇÃO DE ÁGUA - FORNECIMENTO E INSTALAÇÃO. AF_12/2014</t>
  </si>
  <si>
    <t>11,56</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</si>
  <si>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</si>
  <si>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</si>
  <si>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</si>
  <si>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</si>
  <si>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</si>
  <si>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</si>
  <si>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</si>
  <si>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</si>
  <si>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11,10</t>
  </si>
  <si>
    <t>89481</t>
  </si>
  <si>
    <t>JOELHO 90 GRAUS, PVC, SOLDÁVEL, DN 25MM, INSTALADO EM PRUMADA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</si>
  <si>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</si>
  <si>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</si>
  <si>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</si>
  <si>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</si>
  <si>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</si>
  <si>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</si>
  <si>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89492</t>
  </si>
  <si>
    <t>JOELHO 90 GRAUS, PVC, SOLDÁVEL, DN 32MM, INSTALADO EM PRUMADA DE ÁGUA - FORNECIMENTO E INSTALAÇÃO. AF_12/2014</t>
  </si>
  <si>
    <t>5,25</t>
  </si>
  <si>
    <t>89493</t>
  </si>
  <si>
    <t>JOELHO 45 GRAUS, PVC, SOLDÁVEL, DN 32MM, INSTALADO EM PRUMADA DE ÁGUA - FORNECIMENTO E INSTALAÇÃO. AF_12/2014</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</si>
  <si>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</si>
  <si>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</si>
  <si>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</si>
  <si>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</si>
  <si>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</si>
  <si>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</si>
  <si>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</si>
  <si>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</si>
  <si>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</si>
  <si>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</si>
  <si>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</si>
  <si>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</si>
  <si>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</si>
  <si>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</si>
  <si>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</si>
  <si>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</si>
  <si>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</si>
  <si>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</si>
  <si>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</si>
  <si>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</si>
  <si>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14,49</t>
  </si>
  <si>
    <t>89505</t>
  </si>
  <si>
    <t>JOELHO 90 GRAUS, PVC, SOLDÁVEL, DN 60MM, INSTALADO EM PRUMADA DE ÁGUA - FORNECIMENTO E INSTALAÇÃO. AF_12/2014</t>
  </si>
  <si>
    <t>24,07</t>
  </si>
  <si>
    <t>89506</t>
  </si>
  <si>
    <t>JOELHO 45 GRAUS, PVC, SOLDÁVEL, DN 60MM, INSTALADO EM PRUMADA DE ÁGUA - FORNECIMENTO E INSTALAÇÃO. AF_12/2014</t>
  </si>
  <si>
    <t>26,90</t>
  </si>
  <si>
    <t>89507</t>
  </si>
  <si>
    <t>CURVA 90 GRAUS, PVC, SOLDÁVEL, DN 60MM, INSTALADO EM PRUMADA DE ÁGUA - FORNECIMENTO E INSTALAÇÃO. AF_12/2014</t>
  </si>
  <si>
    <t>32,78</t>
  </si>
  <si>
    <t>89510</t>
  </si>
  <si>
    <t>CURVA 45 GRAUS, PVC, SOLDÁVEL, DN 60MM, INSTALADO EM PRUMADA DE ÁGUA - FORNECIMENTO E INSTALAÇÃO. AF_12/2014</t>
  </si>
  <si>
    <t>21,99</t>
  </si>
  <si>
    <t>89513</t>
  </si>
  <si>
    <t>JOELHO 90 GRAUS, PVC, SOLDÁVEL, DN 75MM, INSTALADO EM PRUMADA DE ÁGUA - FORNECIMENTO E INSTALAÇÃO. AF_12/2014</t>
  </si>
  <si>
    <t>72,20</t>
  </si>
  <si>
    <t>89514</t>
  </si>
  <si>
    <t>JOELHO 90 GRAUS, PVC, SERIE R, ÁGUA PLUVIAL, DN 40 MM, JUNTA SOLDÁVEL, FORNECIDO E INSTALADO EM RAMAL DE ENCAMINHAMENTO. AF_12/2014</t>
  </si>
  <si>
    <t>6,63</t>
  </si>
  <si>
    <t>89515</t>
  </si>
  <si>
    <t>JOELHO 45 GRAUS, PVC, SOLDÁVEL, DN 75MM, INSTALADO EM PRUMADA DE ÁGUA - FORNECIMENTO E INSTALAÇÃO. AF_12/2014</t>
  </si>
  <si>
    <t>55,00</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</si>
  <si>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</si>
  <si>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</si>
  <si>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</si>
  <si>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</si>
  <si>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</si>
  <si>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</si>
  <si>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</si>
  <si>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</si>
  <si>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32,20</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</si>
  <si>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</si>
  <si>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</si>
  <si>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</si>
  <si>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</si>
  <si>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84,99</t>
  </si>
  <si>
    <t>89522</t>
  </si>
  <si>
    <t>JOELHO 90 GRAUS, PVC, SERIE R, ÁGUA PLUVIAL, DN 75 MM, JUNTA ELÁSTICA, FORNECIDO E INSTALADO EM RAMAL DE ENCAMINHAMENTO. AF_12/2014</t>
  </si>
  <si>
    <t>18,27</t>
  </si>
  <si>
    <t>89523</t>
  </si>
  <si>
    <t>JOELHO 45 GRAUS, PVC, SOLDÁVEL, DN 85MM, INSTALADO EM PRUMADA DE ÁGUA - FORNECIMENTO E INSTALAÇÃO. AF_12/2014</t>
  </si>
  <si>
    <t>64,74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</si>
  <si>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</si>
  <si>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</si>
  <si>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</si>
  <si>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</si>
  <si>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63,72</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</si>
  <si>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</si>
  <si>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</si>
  <si>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</si>
  <si>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</si>
  <si>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49,51</t>
  </si>
  <si>
    <t>89528</t>
  </si>
  <si>
    <t>LUVA, PVC, SOLDÁVEL, DN 25MM, INSTALADO EM PRUMADA DE ÁGUA - FORNECIMENTO E INSTALAÇÃO. AF_12/2014</t>
  </si>
  <si>
    <t>89529</t>
  </si>
  <si>
    <t>JOELHO 90 GRAUS, PVC, SERIE R, ÁGUA PLUVIAL, DN 100 MM, JUNTA ELÁSTICA, FORNECIDO E INSTALADO EM RAMAL DE ENCAMINHAMENTO. AF_12/2014</t>
  </si>
  <si>
    <t>26,72</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</si>
  <si>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</si>
  <si>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</si>
  <si>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</si>
  <si>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</si>
  <si>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22,14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</si>
  <si>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</si>
  <si>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</si>
  <si>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</si>
  <si>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</si>
  <si>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</si>
  <si>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</si>
  <si>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</si>
  <si>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</si>
  <si>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33,91</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</si>
  <si>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</si>
  <si>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</si>
  <si>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</si>
  <si>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</si>
  <si>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</si>
  <si>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</si>
  <si>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</si>
  <si>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</si>
  <si>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</si>
  <si>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</si>
  <si>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</si>
  <si>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</si>
  <si>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</si>
  <si>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</si>
  <si>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</si>
  <si>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</si>
  <si>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</si>
  <si>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</si>
  <si>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</si>
  <si>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</si>
  <si>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</si>
  <si>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</si>
  <si>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10,20</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</si>
  <si>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</si>
  <si>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</si>
  <si>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</si>
  <si>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</si>
  <si>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</si>
  <si>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</si>
  <si>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</si>
  <si>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</si>
  <si>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</si>
  <si>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</si>
  <si>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</si>
  <si>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</si>
  <si>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15,28</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</si>
  <si>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</si>
  <si>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</si>
  <si>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</si>
  <si>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</si>
  <si>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17,89</t>
  </si>
  <si>
    <t>89558</t>
  </si>
  <si>
    <t>LUVA, PVC, SOLDÁVEL, DN 40MM, INSTALADO EM PRUMADA DE ÁGUA - FORNECIMENTO E INSTALAÇÃO. AF_12/2014</t>
  </si>
  <si>
    <t>89559</t>
  </si>
  <si>
    <t>TÊ DE INSPEÇÃO, PVC, SERIE R, ÁGUA PLUVIAL, DN 100 MM, JUNTA ELÁSTICA, FORNECIDO E INSTALADO EM RAMAL DE ENCAMINHAMENTO. AF_12/2014</t>
  </si>
  <si>
    <t>37,38</t>
  </si>
  <si>
    <t>89561</t>
  </si>
  <si>
    <t>JUNÇÃO SIMPLES, PVC, SERIE R, ÁGUA PLUVIAL, DN 40 MM, JUNTA SOLDÁVEL, FORNECIDO E INSTALADO EM RAMAL DE ENCAMINHAMENTO. AF_12/2014</t>
  </si>
  <si>
    <t>8,72</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</si>
  <si>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</si>
  <si>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</si>
  <si>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</si>
  <si>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</si>
  <si>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</si>
  <si>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</si>
  <si>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</si>
  <si>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</si>
  <si>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</si>
  <si>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</si>
  <si>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28,91</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</si>
  <si>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</si>
  <si>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</si>
  <si>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</si>
  <si>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</si>
  <si>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</si>
  <si>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</si>
  <si>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45,61</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</si>
  <si>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</si>
  <si>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</si>
  <si>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</si>
  <si>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</si>
  <si>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</si>
  <si>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</si>
  <si>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</si>
  <si>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</si>
  <si>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</si>
  <si>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</si>
  <si>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77,78</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</si>
  <si>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</si>
  <si>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</si>
  <si>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</si>
  <si>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</si>
  <si>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</si>
  <si>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</si>
  <si>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</si>
  <si>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</si>
  <si>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</si>
  <si>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</si>
  <si>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</si>
  <si>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</si>
  <si>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</si>
  <si>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</si>
  <si>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25,31</t>
  </si>
  <si>
    <t>89585</t>
  </si>
  <si>
    <t>JOELHO 45 GRAUS, PVC, SERIE R, ÁGUA PLUVIAL, DN 100 MM, JUNTA ELÁSTICA, FORNECIDO E INSTALADO EM CONDUTORES VERTICAIS DE ÁGUAS PLUVIAIS. AF_12/2014</t>
  </si>
  <si>
    <t>20,73</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</si>
  <si>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</si>
  <si>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</si>
  <si>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</si>
  <si>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</si>
  <si>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</si>
  <si>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</si>
  <si>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79,05</t>
  </si>
  <si>
    <t>89591</t>
  </si>
  <si>
    <t>JOELHO 45 GRAUS, PVC, SERIE R, ÁGUA PLUVIAL, DN 150 MM, JUNTA ELÁSTICA, FORNECIDO E INSTALADO EM CONDUTORES VERTICAIS DE ÁGUAS PLUVIAIS. AF_12/2014</t>
  </si>
  <si>
    <t>65,89</t>
  </si>
  <si>
    <t>89592</t>
  </si>
  <si>
    <t>CURVA 87 GRAUS E 30 MINUTOS, PVC, SERIE R, ÁGUA PLUVIAL, DN 150 MM, JUNTA ELÁSTICA, FORNECIDO E INSTALADO EM CONDUTORES VERTICAIS DE ÁGUAS PLUVIAIS. AF_12/2014</t>
  </si>
  <si>
    <t>104,16</t>
  </si>
  <si>
    <t>89593</t>
  </si>
  <si>
    <t>LUVA COM ROSCA, PVC, SOLDÁVEL, DN 50MM X 1.1/2, INSTALADO EM PRUMADA DE ÁGUA - FORNECIMENTO E INSTALAÇÃO. AF_12/2014</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</si>
  <si>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</si>
  <si>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</si>
  <si>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</si>
  <si>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</si>
  <si>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</si>
  <si>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</si>
  <si>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7,94</t>
  </si>
  <si>
    <t>89597</t>
  </si>
  <si>
    <t>LUVA, PVC, SOLDÁVEL, DN 60MM, INSTALADO EM PRUMADA DE ÁGUA - FORNECIMENTO E INSTALAÇÃO. AF_12/2014</t>
  </si>
  <si>
    <t>89598</t>
  </si>
  <si>
    <t>LUVA DE CORRER, PVC, SOLDÁVEL, DN 60MM, INSTALADO EM PRUMADA DE ÁGUA   FORNECIMENTO E INSTALAÇÃO. AF_12/2014</t>
  </si>
  <si>
    <t>35,21</t>
  </si>
  <si>
    <t>89599</t>
  </si>
  <si>
    <t>LUVA SIMPLES, PVC, SERIE R, ÁGUA PLUVIAL, DN 75 MM, JUNTA ELÁSTICA, FORNECIDO E INSTALADO EM CONDUTORES VERTICAIS DE ÁGUAS PLUVIAIS. AF_12/2014</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</si>
  <si>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</si>
  <si>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</si>
  <si>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</si>
  <si>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</si>
  <si>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89609</t>
  </si>
  <si>
    <t>UNIÃO, PVC, SOLDÁVEL, DN 60MM, INSTALADO EM PRUMADA DE ÁGUA - FORNECIMENTO E INSTALAÇÃO. AF_12/2014</t>
  </si>
  <si>
    <t>58,10</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</si>
  <si>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</si>
  <si>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</si>
  <si>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</si>
  <si>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</si>
  <si>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23,17</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</si>
  <si>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</si>
  <si>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</si>
  <si>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</si>
  <si>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</si>
  <si>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</si>
  <si>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</si>
  <si>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42,46</t>
  </si>
  <si>
    <t>89615</t>
  </si>
  <si>
    <t>UNIÃO, PVC, SOLDÁVEL, DN 85MM, INSTALADO EM PRUMADA DE ÁGUA - FORNECIMENTO E INSTALAÇÃO. AF_12/2014</t>
  </si>
  <si>
    <t>171,39</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</si>
  <si>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</si>
  <si>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</si>
  <si>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</si>
  <si>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</si>
  <si>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</si>
  <si>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</si>
  <si>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</si>
  <si>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</si>
  <si>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</si>
  <si>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</si>
  <si>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</si>
  <si>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</si>
  <si>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16,69</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</si>
  <si>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</si>
  <si>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</si>
  <si>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</si>
  <si>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</si>
  <si>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</si>
  <si>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</si>
  <si>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13,31</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</si>
  <si>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</si>
  <si>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</si>
  <si>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</si>
  <si>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</si>
  <si>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</si>
  <si>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</si>
  <si>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89628</t>
  </si>
  <si>
    <t>TE, PVC, SOLDÁVEL, DN 60MM, INSTALADO EM PRUMADA DE ÁGUA - FORNECIMENTO E INSTALAÇÃO. AF_12/2014</t>
  </si>
  <si>
    <t>31,00</t>
  </si>
  <si>
    <t>89629</t>
  </si>
  <si>
    <t>TE, PVC, SOLDÁVEL, DN 75MM, INSTALADO EM PRUMADA DE ÁGUA - FORNECIMENTO E INSTALAÇÃO. AF_12/2014</t>
  </si>
  <si>
    <t>56,00</t>
  </si>
  <si>
    <t>89630</t>
  </si>
  <si>
    <t>TE DE REDUÇÃO, PVC, SOLDÁVEL, DN 75MM X 50MM, INSTALADO EM PRUMADA DE ÁGUA - FORNECIMENTO E INSTALAÇÃO. AF_12/2014</t>
  </si>
  <si>
    <t>48,93</t>
  </si>
  <si>
    <t>89631</t>
  </si>
  <si>
    <t>TE, PVC, SOLDÁVEL, DN 85MM, INSTALADO EM PRUMADA DE ÁGUA - FORNECIMENTO E INSTALAÇÃO. AF_12/2014</t>
  </si>
  <si>
    <t>84,07</t>
  </si>
  <si>
    <t>89632</t>
  </si>
  <si>
    <t>TE DE REDUÇÃO, PVC, SOLDÁVEL, DN 85MM X 60MM, INSTALADO EM PRUMADA DE ÁGUA - FORNECIMENTO E INSTALAÇÃO. AF_12/2014</t>
  </si>
  <si>
    <t>69,59</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</si>
  <si>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</si>
  <si>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</si>
  <si>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</si>
  <si>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</si>
  <si>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</si>
  <si>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</si>
  <si>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9,48</t>
  </si>
  <si>
    <t>89640</t>
  </si>
  <si>
    <t>JOELHO DE TRANSIÇÃO, 90 GRAUS, CPVC, SOLDÁVEL, DN 15MM X 1/2", INSTALADO EM RAMAL OU SUB-RAMAL DE ÁGUA - FORNECIMENTO E INSTALAÇÃO. AF_12/2014</t>
  </si>
  <si>
    <t>15,68</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</si>
  <si>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</si>
  <si>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</si>
  <si>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</si>
  <si>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</si>
  <si>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89643</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</si>
  <si>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</si>
  <si>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</si>
  <si>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</si>
  <si>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23,56</t>
  </si>
  <si>
    <t>89645</t>
  </si>
  <si>
    <t>JOELHO DE TRANSIÇÃO, 90 GRAUS, CPVC, SOLDÁVEL, DN 22MM X 3/4", INSTALADO EM RAMAL OU SUB-RAMAL DE ÁGUA - FORNECIMENTO E INSTALAÇÃO. AF_12/2014</t>
  </si>
  <si>
    <t>89646</t>
  </si>
  <si>
    <t>JOELHO 90 GRAUS, CPVC, SOLDÁVEL, DN 28MM, INSTALADO EM RAMAL OU SUB-RAMAL DE ÁGUA - FORNECIMENTO E INSTALAÇÃO. AF_12/2014</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</si>
  <si>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</si>
  <si>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</si>
  <si>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</si>
  <si>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</si>
  <si>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</si>
  <si>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</si>
  <si>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</si>
  <si>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</si>
  <si>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</si>
  <si>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</si>
  <si>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</si>
  <si>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</si>
  <si>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</si>
  <si>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</si>
  <si>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17,07</t>
  </si>
  <si>
    <t>89654</t>
  </si>
  <si>
    <t>UNIÃO, CPVC, SOLDÁVEL, DN15MM, INSTALADO EM RAMAL OU SUB-RAMAL DE ÁGUA  FORNECIMENTO E INSTALAÇÃO. AF_12/2014</t>
  </si>
  <si>
    <t>89655</t>
  </si>
  <si>
    <t>CONECTOR, CPVC, SOLDÁVEL, DN 15MM X 1/2, INSTALADO EM RAMAL OU SUB-RAMAL DE ÁGUA  FORNECIMENTO E INSTALAÇÃO. AF_12/2014</t>
  </si>
  <si>
    <t>25,22</t>
  </si>
  <si>
    <t>89656</t>
  </si>
  <si>
    <t>ADAPTADOR, CPVC, SOLDÁVEL, DN15MM, INSTALADO EM RAMAL OU SUB-RAMAL DE ÁGUA  FORNECIMENTO E INSTALAÇÃO. AF_12/2014</t>
  </si>
  <si>
    <t>10,75</t>
  </si>
  <si>
    <t>89657</t>
  </si>
  <si>
    <t>CURVA DE TRANSPOSIÇÃO, CPVC, SOLDÁVEL, DN15MM, INSTALADO EM RAMAL OU SUB-RAMAL DE ÁGUA  FORNECIMENTO E INSTALAÇÃO. AF_12/2014</t>
  </si>
  <si>
    <t>10,98</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</si>
  <si>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</si>
  <si>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</si>
  <si>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</si>
  <si>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</si>
  <si>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</si>
  <si>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</si>
  <si>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</si>
  <si>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</si>
  <si>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</si>
  <si>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</si>
  <si>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</si>
  <si>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</si>
  <si>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12,18</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</si>
  <si>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</si>
  <si>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</si>
  <si>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</si>
  <si>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</si>
  <si>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</si>
  <si>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</si>
  <si>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</si>
  <si>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</si>
  <si>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</si>
  <si>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</si>
  <si>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29,64</t>
  </si>
  <si>
    <t>89669</t>
  </si>
  <si>
    <t>LUVA SIMPLES, PVC, SERIE R, ÁGUA PLUVIAL, DN 100 MM, JUNTA ELÁSTICA, FORNECIDO E INSTALADO EM CONDUTORES VERTICAIS DE ÁGUAS PLUVIAIS. AF_12/2014</t>
  </si>
  <si>
    <t>14,80</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</si>
  <si>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</si>
  <si>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</si>
  <si>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</si>
  <si>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</si>
  <si>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</si>
  <si>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</si>
  <si>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</si>
  <si>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</si>
  <si>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</si>
  <si>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</si>
  <si>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</si>
  <si>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</si>
  <si>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</si>
  <si>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</si>
  <si>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</si>
  <si>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</si>
  <si>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42,63</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</si>
  <si>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</si>
  <si>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</si>
  <si>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</si>
  <si>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</si>
  <si>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65,51</t>
  </si>
  <si>
    <t>89680</t>
  </si>
  <si>
    <t>LUVA, CPVC, SOLDÁVEL, DN 35MM, INSTALADO EM RAMAL OU SUB-RAMAL DE ÁGUA  FORNECIMENTO E INSTALAÇÃO. AF_12/2014</t>
  </si>
  <si>
    <t>18,73</t>
  </si>
  <si>
    <t>89681</t>
  </si>
  <si>
    <t>REDUÇÃO EXCÊNTRICA, PVC, SERIE R, ÁGUA PLUVIAL, DN 150 X 100 MM, JUNTA ELÁSTICA, FORNECIDO E INSTALADO EM CONDUTORES VERTICAIS DE ÁGUAS PLUVIAIS. AF_12/2014</t>
  </si>
  <si>
    <t>46,68</t>
  </si>
  <si>
    <t>89682</t>
  </si>
  <si>
    <t>LUVA DE CORRER, CPVC, SOLDÁVEL, DN 35MM, INSTALADO EM RAMAL OU SUB-RAMAL DE ÁGUA  FORNECIMENTO E INSTALAÇÃO. AF_12/2014</t>
  </si>
  <si>
    <t>30,74</t>
  </si>
  <si>
    <t>89684</t>
  </si>
  <si>
    <t>UNIÃO, CPVC, SOLDÁVEL, DN35MM, INSTALADO EM RAMAL OU SUB-RAMAL DE ÁGUA  FORNECIMENTO E INSTALAÇÃO. AF_12/2014</t>
  </si>
  <si>
    <t>43,62</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</si>
  <si>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</si>
  <si>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</si>
  <si>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</si>
  <si>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</si>
  <si>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171,03</t>
  </si>
  <si>
    <t>89687</t>
  </si>
  <si>
    <t>TÊ, PVC, SERIE R, ÁGUA PLUVIAL, DN 75 X 75 MM, JUNTA ELÁSTICA, FORNECIDO E INSTALADO EM CONDUTORES VERTICAIS DE ÁGUAS PLUVIAIS. AF_12/2014</t>
  </si>
  <si>
    <t>26,96</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</si>
  <si>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</si>
  <si>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</si>
  <si>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</si>
  <si>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</si>
  <si>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46,12</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</si>
  <si>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</si>
  <si>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</si>
  <si>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</si>
  <si>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</si>
  <si>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43,66</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</si>
  <si>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</si>
  <si>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</si>
  <si>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</si>
  <si>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</si>
  <si>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18,09</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</si>
  <si>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</si>
  <si>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</si>
  <si>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</si>
  <si>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</si>
  <si>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</si>
  <si>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</si>
  <si>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</si>
  <si>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</si>
  <si>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136,29</t>
  </si>
  <si>
    <t>89699</t>
  </si>
  <si>
    <t>JUNÇÃO SIMPLES, PVC, SERIE R, ÁGUA PLUVIAL, DN 150 X 100 MM, JUNTA ELÁSTICA, FORNECIDO E INSTALADO EM CONDUTORES VERTICAIS DE ÁGUAS PLUVIAIS. AF_12/2014</t>
  </si>
  <si>
    <t>115,43</t>
  </si>
  <si>
    <t>89700</t>
  </si>
  <si>
    <t>TE DE TRANSIÇÃO, CPVC, SOLDÁVEL, DN 22MM X 1/2, INSTALADO EM RAMAL OU SUB-RAMAL DE ÁGUA  FORNECIMENTO E INSTALAÇÃO. AF_12/2014</t>
  </si>
  <si>
    <t>19,38</t>
  </si>
  <si>
    <t>89701</t>
  </si>
  <si>
    <t>TÊ, PVC, SERIE R, ÁGUA PLUVIAL, DN 150 X 150 MM, JUNTA ELÁSTICA, FORNECIDO E INSTALADO EM CONDUTORES VERTICAIS DE ÁGUAS PLUVIAIS. AF_12/2014</t>
  </si>
  <si>
    <t>89,23</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</si>
  <si>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</si>
  <si>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</si>
  <si>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</si>
  <si>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</si>
  <si>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</si>
  <si>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</si>
  <si>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75,40</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</si>
  <si>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</si>
  <si>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</si>
  <si>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</si>
  <si>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</si>
  <si>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</si>
  <si>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</si>
  <si>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40,27</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</si>
  <si>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</si>
  <si>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</si>
  <si>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</si>
  <si>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</si>
  <si>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11,45</t>
  </si>
  <si>
    <t>89721</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</si>
  <si>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</si>
  <si>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</si>
  <si>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</si>
  <si>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89723</t>
  </si>
  <si>
    <t>JOELHO 90 GRAUS, CPVC, SOLDÁVEL, DN 28MM, INSTALADO EM RAMAL DE DISTRIBUIÇÃO DE ÁGUA   FORNECIMENTO E INSTALAÇÃO. AF_12/2014</t>
  </si>
  <si>
    <t>16,13</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</si>
  <si>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</si>
  <si>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</si>
  <si>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</si>
  <si>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</si>
  <si>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</si>
  <si>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</si>
  <si>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5,63</t>
  </si>
  <si>
    <t>89727</t>
  </si>
  <si>
    <t>CURVA 90 GRAUS, CPVC, SOLDÁVEL, DN 28MM, INSTALADO EM RAMAL DE DISTRIBUIÇÃO DE ÁGUA   FORNECIMENTO E INSTALAÇÃO. AF_12/2014</t>
  </si>
  <si>
    <t>17,81</t>
  </si>
  <si>
    <t>89728</t>
  </si>
  <si>
    <t>CURVA CURTA 90 GRAUS, PVC, SERIE NORMAL, ESGOTO PREDIAL, DN 40 MM, JUNTA SOLDÁVEL, FORNECIDO E INSTALADO EM RAMAL DE DESCARGA OU RAMAL DE ESGOTO SANITÁRIO. AF_12/2014</t>
  </si>
  <si>
    <t>7,49</t>
  </si>
  <si>
    <t>89729</t>
  </si>
  <si>
    <t>JOELHO 90 GRAUS, CPVC, SOLDÁVEL, DN 35MM, INSTALADO EM RAMAL DE DISTRIBUIÇÃO DE ÁGUA   FORNECIMENTO E INSTALAÇÃO. AF_12/2014</t>
  </si>
  <si>
    <t>25,09</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</si>
  <si>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</si>
  <si>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</si>
  <si>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</si>
  <si>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</si>
  <si>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</si>
  <si>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</si>
  <si>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</si>
  <si>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</si>
  <si>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</si>
  <si>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</si>
  <si>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</si>
  <si>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</si>
  <si>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</si>
  <si>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</si>
  <si>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</si>
  <si>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</si>
  <si>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</si>
  <si>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</si>
  <si>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13,25</t>
  </si>
  <si>
    <t>89739</t>
  </si>
  <si>
    <t>JOELHO 45 GRAUS, PVC, SERIE NORMAL, ESGOTO PREDIAL, DN 75 MM, JUNTA ELÁSTICA, FORNECIDO E INSTALADO EM RAMAL DE DESCARGA OU RAMAL DE ESGOTO SANITÁRIO. AF_12/2014</t>
  </si>
  <si>
    <t>14,02</t>
  </si>
  <si>
    <t>89740</t>
  </si>
  <si>
    <t>LUVA DE TRANSIÇÃO, CPVC, SOLDÁVEL, DN 22MM X 25MM, INSTALADO EM RAMAL DE DISTRIBUIÇÃO DE ÁGUA   FORNECIMENTO E INSTALAÇÃO. AF_12/2014</t>
  </si>
  <si>
    <t>5,62</t>
  </si>
  <si>
    <t>89741</t>
  </si>
  <si>
    <t>UNIÃO, CPVC, SOLDÁVEL, DN 22MM, INSTALADO EM RAMAL DE DISTRIBUIÇÃO DE ÁGUA   FORNECIMENTO E INSTALAÇÃO. AF_12/2014</t>
  </si>
  <si>
    <t>18,59</t>
  </si>
  <si>
    <t>89742</t>
  </si>
  <si>
    <t>CURVA CURTA 90 GRAUS, PVC, SERIE NORMAL, ESGOTO PREDIAL, DN 75 MM, JUNTA ELÁSTICA, FORNECIDO E INSTALADO EM RAMAL DE DESCARGA OU RAMAL DE ESGOTO SANITÁRIO. AF_12/2014</t>
  </si>
  <si>
    <t>20,68</t>
  </si>
  <si>
    <t>89743</t>
  </si>
  <si>
    <t>CURVA LONGA 90 GRAUS, PVC, SERIE NORMAL, ESGOTO PREDIAL, DN 75 MM, JUNTA ELÁSTICA, FORNECIDO E INSTALADO EM RAMAL DE DESCARGA OU RAMAL DE ESGOTO SANITÁRIO. AF_12/2014</t>
  </si>
  <si>
    <t>89744</t>
  </si>
  <si>
    <t>JOELHO 90 GRAUS, PVC, SERIE NORMAL, ESGOTO PREDIAL, DN 100 MM, JUNTA ELÁSTICA, FORNECIDO E INSTALADO EM RAMAL DE DESCARGA OU RAMAL DE ESGOTO SANITÁRIO. AF_12/2014</t>
  </si>
  <si>
    <t>17,65</t>
  </si>
  <si>
    <t>89745</t>
  </si>
  <si>
    <t>CONECTOR, CPVC, SOLDÁVEL, DN 22MM X 1/2 , INSTALADO EM RAMAL DE DISTRIBUIÇÃO DE ÁGUA   FORNECIMENTO E INSTALAÇÃO. AF_12/2014</t>
  </si>
  <si>
    <t>89746</t>
  </si>
  <si>
    <t>JOELHO 45 GRAUS, PVC, SERIE NORMAL, ESGOTO PREDIAL, DN 100 MM, JUNTA ELÁSTICA, FORNECIDO E INSTALADO EM RAMAL DE DESCARGA OU RAMAL DE ESGOTO SANITÁRIO. AF_12/2014</t>
  </si>
  <si>
    <t>17,62</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</si>
  <si>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</si>
  <si>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</si>
  <si>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</si>
  <si>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</si>
  <si>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25,44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</si>
  <si>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</si>
  <si>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</si>
  <si>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</si>
  <si>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</si>
  <si>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39,27</t>
  </si>
  <si>
    <t>89751</t>
  </si>
  <si>
    <t>BUCHA DE REDUÇÃO, CPVC, SOLDÁVEL, DN 22MM X 15MM, INSTALADO EM RAMAL DE DISTRIBUIÇÃO DE ÁGUA   FORNECIMENTO E INSTALAÇÃO. AF_12/2014</t>
  </si>
  <si>
    <t>4,57</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</si>
  <si>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</si>
  <si>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</si>
  <si>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</si>
  <si>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</si>
  <si>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6,62</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</si>
  <si>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</si>
  <si>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</si>
  <si>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</si>
  <si>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</si>
  <si>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</si>
  <si>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</si>
  <si>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</si>
  <si>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</si>
  <si>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28,28</t>
  </si>
  <si>
    <t>89758</t>
  </si>
  <si>
    <t>CONECTOR, CPVC, SOLDÁVEL, DN 28MM X 1 , INSTALADO EM RAMAL DE DISTRIBUIÇÃO DE ÁGUA   FORNECIMENTO E INSTALAÇÃO. AF_12/2014</t>
  </si>
  <si>
    <t>44,99</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</si>
  <si>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</si>
  <si>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</si>
  <si>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</si>
  <si>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</si>
  <si>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</si>
  <si>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</si>
  <si>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</si>
  <si>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</si>
  <si>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41,82</t>
  </si>
  <si>
    <t>89763</t>
  </si>
  <si>
    <t>CONECTOR, CPVC, SOLDÁVEL, DN 35MM X 1 1/4 , INSTALADO EM RAMAL DE DISTRIBUIÇÃO DE ÁGUA - FORNECIMENTO E INSTALAÇÃO. AF_12/2014</t>
  </si>
  <si>
    <t>169,23</t>
  </si>
  <si>
    <t>89764</t>
  </si>
  <si>
    <t>BUCHA DE REDUÇÃO, CPVC, SOLDÁVEL, DN35MM X 28MM, INSTALADO EM RAMAL DE DISTRIBUIÇÃO DE ÁGUA - FORNECIMENTO E INSTALAÇÃO. AF_12/2014</t>
  </si>
  <si>
    <t>31,52</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</si>
  <si>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</si>
  <si>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</si>
  <si>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</si>
  <si>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</si>
  <si>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</si>
  <si>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</si>
  <si>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</si>
  <si>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</si>
  <si>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18,49</t>
  </si>
  <si>
    <t>89769</t>
  </si>
  <si>
    <t>TÊ, CPVC, SOLDÁVEL, DN35MM, INSTALADO EM RAMAL DE DISTRIBUIÇÃO DE ÁGUA - FORNECIMENTO E INSTALAÇÃO. AF_12/2014</t>
  </si>
  <si>
    <t>46,67</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</si>
  <si>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</si>
  <si>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</si>
  <si>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</si>
  <si>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</si>
  <si>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</si>
  <si>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</si>
  <si>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</si>
  <si>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</si>
  <si>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23,85</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</si>
  <si>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</si>
  <si>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</si>
  <si>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</si>
  <si>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</si>
  <si>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</si>
  <si>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</si>
  <si>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</si>
  <si>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</si>
  <si>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36,10</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</si>
  <si>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</si>
  <si>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</si>
  <si>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</si>
  <si>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</si>
  <si>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</si>
  <si>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</si>
  <si>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14,37</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</si>
  <si>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</si>
  <si>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</si>
  <si>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</si>
  <si>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</si>
  <si>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23,08</t>
  </si>
  <si>
    <t>89787</t>
  </si>
  <si>
    <t>JOELHO 45 GRAUS, CPVC, SOLDÁVEL, DN 42MM, INSTALADO EM PRUMADA DE ÁGUA  FORNECIMENTO E INSTALAÇÃO. AF_12/2014</t>
  </si>
  <si>
    <t>89788</t>
  </si>
  <si>
    <t>JOELHO 90 GRAUS, CPVC, SOLDÁVEL, DN 54MM, INSTALADO EM PRUMADA DE ÁGUA  FORNECIMENTO E INSTALAÇÃO. AF_12/2014</t>
  </si>
  <si>
    <t>72,14</t>
  </si>
  <si>
    <t>89789</t>
  </si>
  <si>
    <t>JOELHO 45 GRAUS, CPVC, SOLDÁVEL, DN 54MM, INSTALADO EM PRUMADA DE ÁGUA  FORNECIMENTO E INSTALAÇÃO. AF_12/2014</t>
  </si>
  <si>
    <t>73,32</t>
  </si>
  <si>
    <t>89790</t>
  </si>
  <si>
    <t>JOELHO 90 GRAUS, CPVC, SOLDÁVEL, DN 73MM, INSTALADO EM PRUMADA DE ÁGUA  FORNECIMENTO E INSTALAÇÃO. AF_12/2014</t>
  </si>
  <si>
    <t>181,60</t>
  </si>
  <si>
    <t>89791</t>
  </si>
  <si>
    <t>JOELHO 45 GRAUS, CPVC, SOLDÁVEL, DN 73MM, INSTALADO EM PRUMADA DE ÁGUA  FORNECIMENTO E INSTALAÇÃO. AF_12/2014</t>
  </si>
  <si>
    <t>185,95</t>
  </si>
  <si>
    <t>89792</t>
  </si>
  <si>
    <t>JOELHO 90 GRAUS, CPVC, SOLDÁVEL, DN 89MM, INSTALADO EM PRUMADA DE ÁGUA  FORNECIMENTO E INSTALAÇÃO. AF_12/2014</t>
  </si>
  <si>
    <t>212,82</t>
  </si>
  <si>
    <t>89793</t>
  </si>
  <si>
    <t>JOELHO 45 GRAUS, CPVC, SOLDÁVEL, DN 89MM, INSTALADO EM PRUMADA DE ÁGUA  FORNECIMENTO E INSTALAÇÃO. AF_12/2014</t>
  </si>
  <si>
    <t>218,68</t>
  </si>
  <si>
    <t>89794</t>
  </si>
  <si>
    <t>LUVA, CPVC, SOLDÁVEL, DN 35MM, INSTALADO EM PRUMADA DE ÁGUA  FORNECIMENTO E INSTALAÇÃO. AF_12/2014</t>
  </si>
  <si>
    <t>16,11</t>
  </si>
  <si>
    <t>89795</t>
  </si>
  <si>
    <t>JUNÇÃO SIMPLES, PVC, SERIE NORMAL, ESGOTO PREDIAL, DN 75 X 75 MM, JUNTA ELÁSTICA, FORNECIDO E INSTALADO EM RAMAL DE DESCARGA OU RAMAL DE ESGOTO SANITÁRIO. AF_12/2014</t>
  </si>
  <si>
    <t>24,45</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</si>
  <si>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</si>
  <si>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</si>
  <si>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</si>
  <si>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</si>
  <si>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</si>
  <si>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</si>
  <si>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</si>
  <si>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</si>
  <si>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5,34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</si>
  <si>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</si>
  <si>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</si>
  <si>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</si>
  <si>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</si>
  <si>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9,70</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</si>
  <si>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</si>
  <si>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</si>
  <si>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</si>
  <si>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</si>
  <si>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</si>
  <si>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</si>
  <si>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16,79</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</si>
  <si>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</si>
  <si>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</si>
  <si>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</si>
  <si>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</si>
  <si>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13,05</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</si>
  <si>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</si>
  <si>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</si>
  <si>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</si>
  <si>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</si>
  <si>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</si>
  <si>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</si>
  <si>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</si>
  <si>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</si>
  <si>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4,85</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</si>
  <si>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</si>
  <si>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</si>
  <si>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</si>
  <si>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</si>
  <si>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28,12</t>
  </si>
  <si>
    <t>89816</t>
  </si>
  <si>
    <t>UNIÃO, CPVC, SOLDÁVEL, DN35MM, INSTALADO EM PRUMADA DE ÁGUA  FORNECIMENTO E INSTALAÇÃO. AF_12/2014</t>
  </si>
  <si>
    <t>41,00</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</si>
  <si>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</si>
  <si>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</si>
  <si>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</si>
  <si>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</si>
  <si>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168,41</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</si>
  <si>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</si>
  <si>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</si>
  <si>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</si>
  <si>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</si>
  <si>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30,70</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</si>
  <si>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</si>
  <si>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</si>
  <si>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</si>
  <si>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</si>
  <si>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</si>
  <si>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</si>
  <si>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16,51</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</si>
  <si>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</si>
  <si>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</si>
  <si>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</si>
  <si>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</si>
  <si>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</si>
  <si>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</si>
  <si>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171,72</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</si>
  <si>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</si>
  <si>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</si>
  <si>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</si>
  <si>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</si>
  <si>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59,60</t>
  </si>
  <si>
    <t>89829</t>
  </si>
  <si>
    <t>TE, PVC, SERIE NORMAL, ESGOTO PREDIAL, DN 75 X 75 MM, JUNTA ELÁSTICA, FORNECIDO E INSTALADO EM PRUMADA DE ESGOTO SANITÁRIO OU VENTILAÇÃO. AF_12/2014</t>
  </si>
  <si>
    <t>18,12</t>
  </si>
  <si>
    <t>89830</t>
  </si>
  <si>
    <t>JUNÇÃO SIMPLES, PVC, SERIE NORMAL, ESGOTO PREDIAL, DN 75 X 75 MM, JUNTA ELÁSTICA, FORNECIDO E INSTALADO EM PRUMADA DE ESGOTO SANITÁRIO OU VENTILAÇÃO. AF_12/2014</t>
  </si>
  <si>
    <t>19,49</t>
  </si>
  <si>
    <t>89831</t>
  </si>
  <si>
    <t>CONECTOR, CPVC, SOLDÁVEL, DN 42MM X 1.1/2, INSTALADO EM PRUMADA DE ÁGUA  FORNECIMENTO E INSTALAÇÃO. AF_12/2014</t>
  </si>
  <si>
    <t>205,69</t>
  </si>
  <si>
    <t>89832</t>
  </si>
  <si>
    <t>BUCHA DE REDUÇÃO, CPVC, SOLDÁVEL, DN 42MM X 22MM, INSTALADO EM RAMAL DE DISTRIBUIÇÃO DE ÁGUA - FORNECIMENTO E INSTALAÇÃO. AF_12/2014</t>
  </si>
  <si>
    <t>40,43</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</si>
  <si>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</si>
  <si>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</si>
  <si>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</si>
  <si>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</si>
  <si>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26,12</t>
  </si>
  <si>
    <t>89835</t>
  </si>
  <si>
    <t>LUVA, CPVC, SOLDÁVEL, DN 54MM, INSTALADO EM PRUMADA DE ÁGUA  FORNECIMENTO E INSTALAÇÃO. AF_12/2014</t>
  </si>
  <si>
    <t>39,34</t>
  </si>
  <si>
    <t>89836</t>
  </si>
  <si>
    <t>LUVA DE TRANSIÇÃO, CPVC, SOLDÁVEL, DN 54MM X 2, INSTALADO EM PRUMADA DE ÁGUA  FORNECIMENTO E INSTALAÇÃO. AF_12/2014</t>
  </si>
  <si>
    <t>278,14</t>
  </si>
  <si>
    <t>89837</t>
  </si>
  <si>
    <t>UNIÃO, CPVC, SOLDÁVEL, DN 54MM, INSTALADO EM PRUMADA DE ÁGUA  FORNECIMENTO E INSTALAÇÃO. AF_12/2014</t>
  </si>
  <si>
    <t>137,33</t>
  </si>
  <si>
    <t>89838</t>
  </si>
  <si>
    <t>LUVA, CPVC, SOLDÁVEL, DN 73MM, INSTALADO EM PRUMADA DE ÁGUA  FORNECIMENTO E INSTALAÇÃO. AF_12/2014</t>
  </si>
  <si>
    <t>149,66</t>
  </si>
  <si>
    <t>89839</t>
  </si>
  <si>
    <t>UNIÃO, CPVC, SOLDÁVEL, DN 73MM, INSTALADO EM PRUMADA DE ÁGUA  FORNECIMENTO E INSTALAÇÃO. AF_12/2014</t>
  </si>
  <si>
    <t>199,03</t>
  </si>
  <si>
    <t>89840</t>
  </si>
  <si>
    <t>LUVA, CPVC, SOLDÁVEL, DN 89MM, INSTALADO EM PRUMADA DE ÁGUA  FORNECIMENTO E INSTALAÇÃO. AF_12/2014</t>
  </si>
  <si>
    <t>171,36</t>
  </si>
  <si>
    <t>89841</t>
  </si>
  <si>
    <t>UNIÃO, CPVC, SOLDÁVEL, DN 89MM, INSTALADO EM PRUMADA DE ÁGUA  FORNECIMENTO E INSTALAÇÃO. AF_12/2014</t>
  </si>
  <si>
    <t>292,41</t>
  </si>
  <si>
    <t>89842</t>
  </si>
  <si>
    <t>TÊ, CPVC, SOLDÁVEL, DN 35MM, INSTALADO EM PRUMADA DE ÁGUA  FORNECIMENTO E INSTALAÇÃO. AF_12/2014</t>
  </si>
  <si>
    <t>45,04</t>
  </si>
  <si>
    <t>89844</t>
  </si>
  <si>
    <t>TE, CPVC, SOLDÁVEL, DN  42MM, INSTALADO EM PRUMADA DE ÁGUA  FORNECIMENTO E INSTALAÇÃO. AF_12/2014</t>
  </si>
  <si>
    <t>89845</t>
  </si>
  <si>
    <t>TÊ, CPVC, SOLDÁVEL, DN 54 MM, INSTALADO EM PRUMADA DE ÁGUA  FORNECIMENTO E INSTALAÇÃO. AF_12/2014</t>
  </si>
  <si>
    <t>90,49</t>
  </si>
  <si>
    <t>89846</t>
  </si>
  <si>
    <t>TÊ, CPVC, SOLDÁVEL, DN 73MM, INSTALADO EM PRUMADA DE ÁGUA  FORNECIMENTO E INSTALAÇÃO. AF_12/2014</t>
  </si>
  <si>
    <t>207,30</t>
  </si>
  <si>
    <t>89847</t>
  </si>
  <si>
    <t>TÊ, CPVC, SOLDÁVEL, DN 89MM, INSTALADO EM PRUMADA DE ÁGUA  FORNECIMENTO E INSTALAÇÃO. AF_12/2014</t>
  </si>
  <si>
    <t>254,03</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</si>
  <si>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</si>
  <si>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</si>
  <si>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</si>
  <si>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</si>
  <si>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</si>
  <si>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</si>
  <si>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</si>
  <si>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</si>
  <si>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</si>
  <si>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</si>
  <si>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53,10</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</si>
  <si>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</si>
  <si>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</si>
  <si>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</si>
  <si>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</si>
  <si>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</si>
  <si>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</si>
  <si>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</si>
  <si>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</si>
  <si>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59,77</t>
  </si>
  <si>
    <t>89860</t>
  </si>
  <si>
    <t>TE, PVC, SERIE NORMAL, ESGOTO PREDIAL, DN 100 X 100 MM, JUNTA ELÁSTICA, FORNECIDO E INSTALADO EM SUBCOLETOR AÉREO DE ESGOTO SANITÁRIO. AF_12/2014</t>
  </si>
  <si>
    <t>28,57</t>
  </si>
  <si>
    <t>89861</t>
  </si>
  <si>
    <t>JUNÇÃO SIMPLES, PVC, SERIE NORMAL, ESGOTO PREDIAL, DN 100 X 100 MM, JUNTA ELÁSTICA, FORNECIDO E INSTALADO EM SUBCOLETOR AÉREO DE ESGOTO SANITÁRIO. AF_12/2014</t>
  </si>
  <si>
    <t>31,79</t>
  </si>
  <si>
    <t>89862</t>
  </si>
  <si>
    <t>TE, PVC, SERIE NORMAL, ESGOTO PREDIAL, DN 150 X 150 MM, JUNTA ELÁSTICA, FORNECIDO E INSTALADO EM SUBCOLETOR AÉREO DE ESGOTO SANITÁRIO. AF_12/2014</t>
  </si>
  <si>
    <t>62,29</t>
  </si>
  <si>
    <t>89863</t>
  </si>
  <si>
    <t>JUNÇÃO SIMPLES, PVC, SERIE NORMAL, ESGOTO PREDIAL, DN 150 X 150 MM, JUNTA ELÁSTICA, FORNECIDO E INSTALADO EM SUBCOLETOR AÉREO DE ESGOTO SANITÁRIO. AF_12/2014</t>
  </si>
  <si>
    <t>116,11</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</si>
  <si>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</si>
  <si>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</si>
  <si>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</si>
  <si>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</si>
  <si>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</si>
  <si>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</si>
  <si>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</si>
  <si>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</si>
  <si>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</si>
  <si>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</si>
  <si>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</si>
  <si>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</si>
  <si>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</si>
  <si>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</si>
  <si>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</si>
  <si>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</si>
  <si>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</si>
  <si>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</si>
  <si>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15,91</t>
  </si>
  <si>
    <t>90375</t>
  </si>
  <si>
    <t>BUCHA DE REDUÇÃO, PVC, SOLDÁVEL, DN 40MM X 32MM, INSTALADO EM RAMAL OU SUB-RAMAL DE ÁGUA - FORNECIMENTO E INSTALAÇÃO. AF_03/2015</t>
  </si>
  <si>
    <t>92287</t>
  </si>
  <si>
    <t>COTOVELO EM COBRE, DN 22 MM, 90 GRAUS, SEM ANEL DE SOLDA, INSTALADO EM PRUMADA   FORNECIMENTO E INSTALAÇÃO. AF_12/2015</t>
  </si>
  <si>
    <t>92288</t>
  </si>
  <si>
    <t>COTOVELO EM COBRE, DN 28 MM, 90 GRAUS, SEM ANEL DE SOLDA, INSTALADO EM PRUMADA  FORNECIMENTO E INSTALAÇÃO. AF_12/2015</t>
  </si>
  <si>
    <t>16,99</t>
  </si>
  <si>
    <t>92289</t>
  </si>
  <si>
    <t>COTOVELO EM COBRE, DN 35 MM, 90 GRAUS, SEM ANEL DE SOLDA, INSTALADO EM PRUMADA  FORNECIMENTO E INSTALAÇÃO. AF_12/2015</t>
  </si>
  <si>
    <t>29,31</t>
  </si>
  <si>
    <t>92290</t>
  </si>
  <si>
    <t>COTOVELO EM COBRE, DN 42 MM, 90 GRAUS, SEM ANEL DE SOLDA, INSTALADO EM PRUMADA  FORNECIMENTO E INSTALAÇÃO. AF_12/2015</t>
  </si>
  <si>
    <t>92291</t>
  </si>
  <si>
    <t>COTOVELO EM COBRE, DN 54 MM, 90 GRAUS, SEM ANEL DE SOLDA, INSTALADO EM PRUMADA  FORNECIMENTO E INSTALAÇÃO. AF_12/2015</t>
  </si>
  <si>
    <t>67,25</t>
  </si>
  <si>
    <t>92292</t>
  </si>
  <si>
    <t>COTOVELO EM COBRE, DN 66 MM, 90 GRAUS, SEM ANEL DE SOLDA, INSTALADO EM PRUMADA  FORNECIMENTO E INSTALAÇÃO. AF_12/2015</t>
  </si>
  <si>
    <t>207,20</t>
  </si>
  <si>
    <t>92293</t>
  </si>
  <si>
    <t>LUVA EM COBRE, DN 22 MM, SEM ANEL DE SOLDA, INSTALADO EM PRUMADA  FORNECIMENTO E INSTALAÇÃO. AF_12/2015</t>
  </si>
  <si>
    <t>92294</t>
  </si>
  <si>
    <t>LUVA EM COBRE, DN 28 MM, SEM ANEL DE SOLDA, INSTALADO EM PRUMADA  FORNECIMENTO E INSTALAÇÃO. AF_12/2015</t>
  </si>
  <si>
    <t>92295</t>
  </si>
  <si>
    <t>LUVA EM COBRE, DN 35 MM, SEM ANEL DE SOLDA, INSTALADO EM PRUMADA  FORNECIMENTO E INSTALAÇÃO. AF_12/2015</t>
  </si>
  <si>
    <t>92296</t>
  </si>
  <si>
    <t>LUVA EM COBRE, DN 42 MM, SEM ANEL DE SOLDA, INSTALADO EM PRUMADA  FORNECIMENTO E INSTALAÇÃO. AF_12/2015</t>
  </si>
  <si>
    <t>92297</t>
  </si>
  <si>
    <t>LUVA EM COBRE, DN 54 MM, SEM ANEL DE SOLDA, INSTALADO EM PRUMADA  FORNECIMENTO E INSTALAÇÃO. AF_12/2015</t>
  </si>
  <si>
    <t>92298</t>
  </si>
  <si>
    <t>LUVA EM COBRE, DN 66 MM, SEM ANEL DE SOLDA, INSTALADO EM PRUMADA  FORNECIMENTO E INSTALAÇÃO. AF_12/2015</t>
  </si>
  <si>
    <t>107,53</t>
  </si>
  <si>
    <t>92299</t>
  </si>
  <si>
    <t>TE EM COBRE, DN 22 MM, SEM ANEL DE SOLDA, INSTALADO EM PRUMADA  FORNECIMENTO E INSTALAÇÃO. AF_12/2015</t>
  </si>
  <si>
    <t>92300</t>
  </si>
  <si>
    <t>TE EM COBRE, DN 28 MM, SEM ANEL DE SOLDA, INSTALADO EM PRUMADA  FORNECIMENTO E INSTALAÇÃO. AF_12/2015</t>
  </si>
  <si>
    <t>92301</t>
  </si>
  <si>
    <t>TE EM COBRE, DN 35 MM, SEM ANEL DE SOLDA, INSTALADO EM PRUMADA  FORNECIMENTO E INSTALAÇÃO. AF_12/2015</t>
  </si>
  <si>
    <t>41,62</t>
  </si>
  <si>
    <t>92302</t>
  </si>
  <si>
    <t>TE EM COBRE, DN 42 MM, SEM ANEL DE SOLDA, INSTALADO EM PRUMADA  FORNECIMENTO E INSTALAÇÃO. AF_12/2015</t>
  </si>
  <si>
    <t>92303</t>
  </si>
  <si>
    <t>TE EM COBRE, DN 54 MM, SEM ANEL DE SOLDA, INSTALADO EM PRUMADA  FORNECIMENTO E INSTALAÇÃO. AF_12/2015</t>
  </si>
  <si>
    <t>99,48</t>
  </si>
  <si>
    <t>92304</t>
  </si>
  <si>
    <t>TE EM COBRE, DN 66 MM, SEM ANEL DE SOLDA, INSTALADO EM PRUMADA  FORNECIMENTO E INSTALAÇÃO. AF_12/2015</t>
  </si>
  <si>
    <t>255,88</t>
  </si>
  <si>
    <t>92311</t>
  </si>
  <si>
    <t>COTOVELO EM COBRE, DN 15 MM, 90 GRAUS, SEM ANEL DE SOLDA, INSTALADO EM RAMAL DE DISTRIBUIÇÃO  FORNECIMENTO E INSTALAÇÃO. AF_12/2015</t>
  </si>
  <si>
    <t>8,47</t>
  </si>
  <si>
    <t>92312</t>
  </si>
  <si>
    <t>COTOVELO EM COBRE, DN 22 MM, 90 GRAUS, SEM ANEL DE SOLDA, INSTALADO EM RAMAL DE DISTRIBUIÇÃO  FORNECIMENTO E INSTALAÇÃO. AF_12/2015</t>
  </si>
  <si>
    <t>13,39</t>
  </si>
  <si>
    <t>92313</t>
  </si>
  <si>
    <t>COTOVELO EM COBRE, DN 28 MM, 90 GRAUS, SEM ANEL DE SOLDA, INSTALADO EM RAMAL DE DISTRIBUIÇÃO  FORNECIMENTO E INSTALAÇÃO. AF_12/2015</t>
  </si>
  <si>
    <t>19,21</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</si>
  <si>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</si>
  <si>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</si>
  <si>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</si>
  <si>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</si>
  <si>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92316</t>
  </si>
  <si>
    <t>LUVA EM COBRE, DN 28 MM, SEM ANEL DE SOLDA, INSTALADO EM RAMAL DE DISTRIBUIÇÃO  FORNECIMENTO E INSTALAÇÃO. AF_12/2015</t>
  </si>
  <si>
    <t>11,98</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</si>
  <si>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</si>
  <si>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</si>
  <si>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</si>
  <si>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</si>
  <si>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17,72</t>
  </si>
  <si>
    <t>92319</t>
  </si>
  <si>
    <t>TE EM COBRE, DN 28 MM, SEM ANEL DE SOLDA, INSTALADO EM RAMAL DE DISTRIBUIÇÃO  FORNECIMENTO E INSTALAÇÃO. AF_12/2015</t>
  </si>
  <si>
    <t>92326</t>
  </si>
  <si>
    <t>COTOVELO EM COBRE, DN 15 MM, 90 GRAUS, SEM ANEL DE SOLDA, INSTALADO EM RAMAL E SUB-RAMAL  FORNECIMENTO E INSTALAÇÃO. AF_12/2015</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</si>
  <si>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</si>
  <si>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</si>
  <si>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</si>
  <si>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</si>
  <si>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92329</t>
  </si>
  <si>
    <t>LUVA EM COBRE, DN 15 MM, SEM ANEL DE SOLDA, INSTALADO EM RAMAL E SUB-RAMAL  FORNECIMENTO E INSTALAÇÃO. AF_12/2015</t>
  </si>
  <si>
    <t>5,67</t>
  </si>
  <si>
    <t>92330</t>
  </si>
  <si>
    <t>LUVA EM COBRE, DN 22 MM, SEM ANEL DE SOLDA, INSTALADO EM RAMAL E SUB-RAMAL  FORNECIMENTO E INSTALAÇÃO. AF_12/2015</t>
  </si>
  <si>
    <t>92331</t>
  </si>
  <si>
    <t>LUVA EM COBRE, DN 28 MM, SEM ANEL DE SOLDA, INSTALADO EM RAMAL E SUB-RAMAL  FORNECIMENTO E INSTALAÇÃO. AF_12/2015</t>
  </si>
  <si>
    <t>92332</t>
  </si>
  <si>
    <t>TE EM COBRE, DN 15 MM, SEM ANEL DE SOLDA, INSTALADO EM RAMAL E SUB-RAMAL  FORNECIMENTO E INSTALAÇÃO. AF_12/2015</t>
  </si>
  <si>
    <t>92333</t>
  </si>
  <si>
    <t>TE EM COBRE, DN 22 MM, SEM ANEL DE SOLDA, INSTALADO EM RAMAL E SUB-RAMAL  FORNECIMENTO E INSTALAÇÃO. AF_12/2015</t>
  </si>
  <si>
    <t>20,43</t>
  </si>
  <si>
    <t>92334</t>
  </si>
  <si>
    <t>TE EM COBRE, DN 28 MM, SEM ANEL DE SOLDA, INSTALADO EM RAMAL E SUB-RAMAL  FORNECIMENTO E INSTALAÇÃO. AF_12/2015</t>
  </si>
  <si>
    <t>92344</t>
  </si>
  <si>
    <t>NIPLE, EM FERRO GALVANIZADO, DN 50 (2"), CONEXÃO ROSQUEADA, INSTALADO EM PRUMADAS - FORNECIMENTO E INSTALAÇÃO. AF_12/2015</t>
  </si>
  <si>
    <t>92345</t>
  </si>
  <si>
    <t>LUVA, EM FERRO GALVANIZADO, DN 50 (2"), CONEXÃO ROSQUEADA, INSTALADO EM PRUMADAS - FORNECIMENTO E INSTALAÇÃO. AF_12/2015</t>
  </si>
  <si>
    <t>39,45</t>
  </si>
  <si>
    <t>92346</t>
  </si>
  <si>
    <t>NIPLE, EM FERRO GALVANIZADO, DN 65 (2 1/2"), CONEXÃO ROSQUEADA, INSTALADO EM PRUMADAS - FORNECIMENTO E INSTALAÇÃO. AF_12/2015</t>
  </si>
  <si>
    <t>50,16</t>
  </si>
  <si>
    <t>92347</t>
  </si>
  <si>
    <t>LUVA, EM FERRO GALVANIZADO, DN 65 (2 1/2"), CONEXÃO ROSQUEADA, INSTALADO EM PRUMADAS - FORNECIMENTO E INSTALAÇÃO. AF_12/2015</t>
  </si>
  <si>
    <t>92348</t>
  </si>
  <si>
    <t>NIPLE, EM FERRO GALVANIZADO, DN 80 (3"), CONEXÃO ROSQUEADA, INSTALADO EM PRUMADAS - FORNECIMENTO E INSTALAÇÃO. AF_12/2015</t>
  </si>
  <si>
    <t>67,73</t>
  </si>
  <si>
    <t>92349</t>
  </si>
  <si>
    <t>LUVA, EM FERRO GALVANIZADO, DN 80 (3"), CONEXÃO ROSQUEADA, INSTALADO EM PRUMADAS - FORNECIMENTO E INSTALAÇÃO. AF_12/2015</t>
  </si>
  <si>
    <t>71,94</t>
  </si>
  <si>
    <t>92350</t>
  </si>
  <si>
    <t>JOELHO 45 GRAUS, EM FERRO GALVANIZADO, DN 50 (2"), CONEXÃO ROSQUEADA, INSTALADO EM PRUMADAS - FORNECIMENTO E INSTALAÇÃO. AF_12/2015</t>
  </si>
  <si>
    <t>58,70</t>
  </si>
  <si>
    <t>92351</t>
  </si>
  <si>
    <t>JOELHO 90 GRAUS, EM FERRO GALVANIZADO, DN 50 (2"), CONEXÃO ROSQUEADA, INSTALADO EM PRUMADAS - FORNECIMENTO E INSTALAÇÃO. AF_12/2015</t>
  </si>
  <si>
    <t>92352</t>
  </si>
  <si>
    <t>JOELHO 45 GRAUS, EM FERRO GALVANIZADO, DN 65 (2 1/2"), CONEXÃO ROSQUEADA, INSTALADO EM PRUMADAS - FORNECIMENTO E INSTALAÇÃO. AF_12/2015</t>
  </si>
  <si>
    <t>84,19</t>
  </si>
  <si>
    <t>92353</t>
  </si>
  <si>
    <t>JOELHO 90 GRAUS, EM FERRO GALVANIZADO, DN 65 (2 1/2"), CONEXÃO ROSQUEADA, INSTALADO EM PRUMADAS - FORNECIMENTO E INSTALAÇÃO. AF_12/2015</t>
  </si>
  <si>
    <t>92354</t>
  </si>
  <si>
    <t>JOELHO 45 GRAUS, EM FERRO GALVANIZADO, DN 80 (3"), CONEXÃO ROSQUEADA, INSTALADO EM PRUMADAS - FORNECIMENTO E INSTALAÇÃO. AF_12/2015</t>
  </si>
  <si>
    <t>108,71</t>
  </si>
  <si>
    <t>92355</t>
  </si>
  <si>
    <t>JOELHO 90 GRAUS, EM FERRO GALVANIZADO, DN 80 (3"), CONEXÃO ROSQUEADA, INSTALADO EM PRUMADAS - FORNECIMENTO E INSTALAÇÃO. AF_12/2015</t>
  </si>
  <si>
    <t>99,80</t>
  </si>
  <si>
    <t>92356</t>
  </si>
  <si>
    <t>TÊ, EM FERRO GALVANIZADO, DN 50 (2"), CONEXÃO ROSQUEADA, INSTALADO EM PRUMADAS - FORNECIMENTO E INSTALAÇÃO. AF_12/2015</t>
  </si>
  <si>
    <t>76,88</t>
  </si>
  <si>
    <t>92357</t>
  </si>
  <si>
    <t>TÊ, EM FERRO GALVANIZADO, DN 65 (2 1/2"), CONEXÃO ROSQUEADA, INSTALADO EM PRUMADAS - FORNECIMENTO E INSTALAÇÃO. AF_12/2015</t>
  </si>
  <si>
    <t>108,47</t>
  </si>
  <si>
    <t>92358</t>
  </si>
  <si>
    <t>TÊ, EM FERRO GALVANIZADO, DN 80 (3"), CONEXÃO ROSQUEADA, INSTALADO EM PRUMADAS - FORNECIMENTO E INSTALAÇÃO. AF_12/2015</t>
  </si>
  <si>
    <t>132,28</t>
  </si>
  <si>
    <t>92369</t>
  </si>
  <si>
    <t>NIPLE, EM FERRO GALVANIZADO, DN 25 (1"), CONEXÃO ROSQUEADA, INSTALADO EM REDE DE ALIMENTAÇÃO PARA HIDRANTE - FORNECIMENTO E INSTALAÇÃO. AF_12/2015</t>
  </si>
  <si>
    <t>92370</t>
  </si>
  <si>
    <t>LUVA, EM FERRO GALVANIZADO, DN 25 (1"), CONEXÃO ROSQUEADA, INSTALADO EM REDE DE ALIMENTAÇÃO PARA HIDRANTE - FORNECIMENTO E INSTALAÇÃO. AF_12/2015</t>
  </si>
  <si>
    <t>23,75</t>
  </si>
  <si>
    <t>92371</t>
  </si>
  <si>
    <t>NIPLE, EM FERRO GALVANIZADO, DN 32 (1 1/4"), CONEXÃO ROSQUEADA, INSTALADO EM REDE DE ALIMENTAÇÃO PARA HIDRANTE - FORNECIMENTO E INSTALAÇÃO. AF_12/2015</t>
  </si>
  <si>
    <t>27,00</t>
  </si>
  <si>
    <t>92372</t>
  </si>
  <si>
    <t>LUVA, EM FERRO GALVANIZADO, DN 32 (1 1/4"), CONEXÃO ROSQUEADA, INSTALADO EM REDE DE ALIMENTAÇÃO PARA HIDRANTE - FORNECIMENTO E INSTALAÇÃO. AF_12/2015</t>
  </si>
  <si>
    <t>27,79</t>
  </si>
  <si>
    <t>92373</t>
  </si>
  <si>
    <t>NIPLE, EM FERRO GALVANIZADO, DN 40 (1 1/2"), CONEXÃO ROSQUEADA, INSTALADO EM REDE DE ALIMENTAÇÃO PARA HIDRANTE - FORNECIMENTO E INSTALAÇÃO. AF_12/2015</t>
  </si>
  <si>
    <t>31,37</t>
  </si>
  <si>
    <t>92374</t>
  </si>
  <si>
    <t>LUVA, EM FERRO GALVANIZADO, DN 40 (1 1/2"), CONEXÃO ROSQUEADA, INSTALADO EM REDE DE ALIMENTAÇÃO PARA HIDRANTE - FORNECIMENTO E INSTALAÇÃO. AF_12/2015</t>
  </si>
  <si>
    <t>92375</t>
  </si>
  <si>
    <t>NIPLE, EM FERRO GALVANIZADO, DN 50 (2"), CONEXÃO ROSQUEADA, INSTALADO EM REDE DE ALIMENTAÇÃO PARA HIDRANTE - FORNECIMENTO E INSTALAÇÃO. AF_12/2015</t>
  </si>
  <si>
    <t>39,43</t>
  </si>
  <si>
    <t>92376</t>
  </si>
  <si>
    <t>LUVA, EM FERRO GALVANIZADO, DN 50 (2"), CONEXÃO ROSQUEADA, INSTALADO EM REDE DE ALIMENTAÇÃO PARA HIDRANTE - FORNECIMENTO E INSTALAÇÃO. AF_12/2015</t>
  </si>
  <si>
    <t>92377</t>
  </si>
  <si>
    <t>NIPLE, EM FERRO GALVANIZADO, DN 65 (2 1/2"), CONEXÃO ROSQUEADA, INSTALADO EM REDE DE ALIMENTAÇÃO PARA HIDRANTE - FORNECIMENTO E INSTALAÇÃO. AF_12/2015</t>
  </si>
  <si>
    <t>51,36</t>
  </si>
  <si>
    <t>92378</t>
  </si>
  <si>
    <t>LUVA, EM FERRO GALVANIZADO, DN 65 (2 1/2"), CONEXÃO ROSQUEADA, INSTALADO EM REDE DE ALIMENTAÇÃO PARA HIDRANTE - FORNECIMENTO E INSTALAÇÃO. AF_12/2015</t>
  </si>
  <si>
    <t>56,09</t>
  </si>
  <si>
    <t>92379</t>
  </si>
  <si>
    <t>NIPLE, EM FERRO GALVANIZADO, DN 80 (3"), CONEXÃO ROSQUEADA, INSTALADO EM REDE DE ALIMENTAÇÃO PARA HIDRANTE - FORNECIMENTO E INSTALAÇÃO. AF_12/2015</t>
  </si>
  <si>
    <t>70,21</t>
  </si>
  <si>
    <t>92380</t>
  </si>
  <si>
    <t>LUVA, EM FERRO GALVANIZADO, DN 80 (3"), CONEXÃO ROSQUEADA, INSTALADO EM REDE DE ALIMENTAÇÃO PARA HIDRANTE - FORNECIMENTO E INSTALAÇÃO. AF_12/2015</t>
  </si>
  <si>
    <t>74,42</t>
  </si>
  <si>
    <t>92381</t>
  </si>
  <si>
    <t>JOELHO 45 GRAUS, EM FERRO GALVANIZADO, DN 25 (1"), CONEXÃO ROSQUEADA, INSTALADO EM REDE DE ALIMENTAÇÃO PARA HIDRANTE - FORNECIMENTO E INSTALAÇÃO. AF_12/2015</t>
  </si>
  <si>
    <t>34,55</t>
  </si>
  <si>
    <t>92382</t>
  </si>
  <si>
    <t>JOELHO 90 GRAUS, EM FERRO GALVANIZADO, DN 25 (1"), CONEXÃO ROSQUEADA, INSTALADO EM REDE DE ALIMENTAÇÃO PARA HIDRANTE - FORNECIMENTO E INSTALAÇÃO. AF_12/2015</t>
  </si>
  <si>
    <t>33,42</t>
  </si>
  <si>
    <t>92383</t>
  </si>
  <si>
    <t>JOELHO 45 GRAUS, EM FERRO GALVANIZADO, DN 32 (1 1/4"), CONEXÃO ROSQUEADA, INSTALADO EM REDE DE ALIMENTAÇÃO PARA HIDRANTE - FORNECIMENTO E INSTALAÇÃO. AF_12/2015</t>
  </si>
  <si>
    <t>92384</t>
  </si>
  <si>
    <t>JOELHO 90 GRAUS, EM FERRO GALVANIZADO, DN 32 (1 1/4"), CONEXÃO ROSQUEADA, INSTALADO EM REDE DE ALIMENTAÇÃO PARA HIDRANTE - FORNECIMENTO E INSTALAÇÃO. AF_12/2015</t>
  </si>
  <si>
    <t>39,83</t>
  </si>
  <si>
    <t>92385</t>
  </si>
  <si>
    <t>JOELHO 45 GRAUS, EM FERRO GALVANIZADO, DN 40 (1 1/2"), CONEXÃO ROSQUEADA, INSTALADO EM REDE DE ALIMENTAÇÃO PARA HIDRANTE - FORNECIMENTO E INSTALAÇÃO. AF_12/2015</t>
  </si>
  <si>
    <t>47,72</t>
  </si>
  <si>
    <t>92386</t>
  </si>
  <si>
    <t>JOELHO 90 GRAUS, EM FERRO GALVANIZADO, DN 40 (1 1/2"), CONEXÃO ROSQUEADA, INSTALADO EM REDE DE ALIMENTAÇÃO PARA HIDRANTE - FORNECIMENTO E INSTALAÇÃO. AF_12/2015</t>
  </si>
  <si>
    <t>46,18</t>
  </si>
  <si>
    <t>92387</t>
  </si>
  <si>
    <t>JOELHO 45 GRAUS, EM FERRO GALVANIZADO, DN 50 (2"), CONEXÃO ROSQUEADA, INSTALADO EM REDE DE ALIMENTAÇÃO PARA HIDRANTE - FORNECIMENTO E INSTALAÇÃO. AF_12/2015</t>
  </si>
  <si>
    <t>58,63</t>
  </si>
  <si>
    <t>92388</t>
  </si>
  <si>
    <t>JOELHO 90 GRAUS, EM FERRO GALVANIZADO, DN 50 (2"), CONEXÃO ROSQUEADA, INSTALADO EM REDE DE ALIMENTAÇÃO PARA HIDRANTE - FORNECIMENTO E INSTALAÇÃO. AF_12/2015</t>
  </si>
  <si>
    <t>57,58</t>
  </si>
  <si>
    <t>92389</t>
  </si>
  <si>
    <t>JOELHO 45 GRAUS, EM FERRO GALVANIZADO, DN 65 (2 1/2"), CONEXÃO ROSQUEADA, INSTALADO EM REDE DE ALIMENTAÇÃO PARA HIDRANTE - FORNECIMENTO E INSTALAÇÃO. AF_12/2015</t>
  </si>
  <si>
    <t>86,03</t>
  </si>
  <si>
    <t>92390</t>
  </si>
  <si>
    <t>JOELHO 90 GRAUS, EM FERRO GALVANIZADO, DN 65 (2 1/2"), CONEXÃO ROSQUEADA, INSTALADO EM REDE DE ALIMENTAÇÃO PARA HIDRANTE - FORNECIMENTO E INSTALAÇÃO. AF_12/2015</t>
  </si>
  <si>
    <t>81,40</t>
  </si>
  <si>
    <t>92635</t>
  </si>
  <si>
    <t>JOELHO 45 GRAUS, EM FERRO GALVANIZADO, CONEXÃO ROSQUEADA, DN 80 (3"), INSTALADO EM REDE DE ALIMENTAÇÃO PARA HIDRANTE - FORNECIMENTO E INSTALAÇÃO. AF_12/2015</t>
  </si>
  <si>
    <t>112,43</t>
  </si>
  <si>
    <t>92636</t>
  </si>
  <si>
    <t>JOELHO 90 GRAUS, EM FERRO GALVANIZADO, CONEXÃO ROSQUEADA, DN 80 (3"), INSTALADO EM REDE DE ALIMENTAÇÃO PARA HIDRANTE - FORNECIMENTO E INSTALAÇÃO. AF_12/2015</t>
  </si>
  <si>
    <t>92637</t>
  </si>
  <si>
    <t>TÊ, EM FERRO GALVANIZADO, CONEXÃO ROSQUEADA, DN 25 (1"), INSTALADO EM REDE DE ALIMENTAÇÃO PARA HIDRANTE - FORNECIMENTO E INSTALAÇÃO. AF_12/2015</t>
  </si>
  <si>
    <t>45,02</t>
  </si>
  <si>
    <t>92638</t>
  </si>
  <si>
    <t>TÊ, EM FERRO GALVANIZADO, CONEXÃO ROSQUEADA, DN 32 (1 1/4"), INSTALADO EM REDE DE ALIMENTAÇÃO PARA HIDRANTE - FORNECIMENTO E INSTALAÇÃO. AF_12/2015</t>
  </si>
  <si>
    <t>53,40</t>
  </si>
  <si>
    <t>92639</t>
  </si>
  <si>
    <t>TÊ, EM FERRO GALVANIZADO, CONEXÃO ROSQUEADA, DN 40 (1 1/2"), INSTALADO EM REDE DE ALIMENTAÇÃO PARA HIDRANTE - FORNECIMENTO E INSTALAÇÃO. AF_12/2015</t>
  </si>
  <si>
    <t>92640</t>
  </si>
  <si>
    <t>TÊ, EM FERRO GALVANIZADO, CONEXÃO ROSQUEADA, DN 50 (2"), INSTALADO EM REDE DE ALIMENTAÇÃO PARA HIDRANTE - FORNECIMENTO E INSTALAÇÃO. AF_12/2015</t>
  </si>
  <si>
    <t>76,77</t>
  </si>
  <si>
    <t>92642</t>
  </si>
  <si>
    <t>TÊ, EM FERRO GALVANIZADO, CONEXÃO ROSQUEADA, DN 65 (2 1/2"), INSTALADO EM REDE DE ALIMENTAÇÃO PARA HIDRANTE - FORNECIMENTO E INSTALAÇÃO. AF_12/2015</t>
  </si>
  <si>
    <t>110,88</t>
  </si>
  <si>
    <t>92644</t>
  </si>
  <si>
    <t>TÊ, EM FERRO GALVANIZADO, CONEXÃO ROSQUEADA, DN 80 (3"), INSTALADO EM REDE DE ALIMENTAÇÃO PARA HIDRANTE - FORNECIMENTO E INSTALAÇÃO. AF_12/2015</t>
  </si>
  <si>
    <t>137,24</t>
  </si>
  <si>
    <t>92657</t>
  </si>
  <si>
    <t>NIPLE, EM FERRO GALVANIZADO, CONEXÃO ROSQUEADA, DN 25 (1"), INSTALADO EM REDE DE ALIMENTAÇÃO PARA SPRINKLER - FORNECIMENTO E INSTALAÇÃO. AF_12/2015</t>
  </si>
  <si>
    <t>16,21</t>
  </si>
  <si>
    <t>92658</t>
  </si>
  <si>
    <t>LUVA, EM FERRO GALVANIZADO, CONEXÃO ROSQUEADA, DN 25 (1"), INSTALADO EM REDE DE ALIMENTAÇÃO PARA SPRINKLER - FORNECIMENTO E INSTALAÇÃO. AF_12/2015</t>
  </si>
  <si>
    <t>92659</t>
  </si>
  <si>
    <t>NIPLE, EM FERRO GALVANIZADO, CONEXÃO ROSQUEADA, DN 32 (1 1/4"), INSTALADO EM REDE DE ALIMENTAÇÃO PARA SPRINKLER - FORNECIMENTO E INSTALAÇÃO. AF_12/2015</t>
  </si>
  <si>
    <t>92660</t>
  </si>
  <si>
    <t>LUVA, EM FERRO GALVANIZADO, CONEXÃO ROSQUEADA, DN 32 (1 1/4"), INSTALADO EM REDE DE ALIMENTAÇÃO PARA SPRINKLER - FORNECIMENTO E INSTALAÇÃO. AF_12/2015</t>
  </si>
  <si>
    <t>92661</t>
  </si>
  <si>
    <t>NIPLE, EM FERRO GALVANIZADO, CONEXÃO ROSQUEADA, DN 40 (1 1/2"), INSTALADO EM REDE DE ALIMENTAÇÃO PARA SPRINKLER - FORNECIMENTO E INSTALAÇÃO. AF_12/2015</t>
  </si>
  <si>
    <t>22,70</t>
  </si>
  <si>
    <t>92662</t>
  </si>
  <si>
    <t>LUVA, EM FERRO GALVANIZADO, CONEXÃO ROSQUEADA, DN 40 (1 1/2"), INSTALADO EM REDE DE ALIMENTAÇÃO PARA SPRINKLER - FORNECIMENTO E INSTALAÇÃO. AF_12/2015</t>
  </si>
  <si>
    <t>92663</t>
  </si>
  <si>
    <t>NIPLE, EM FERRO GALVANIZADO, CONEXÃO ROSQUEADA, DN 50 (2"), INSTALADO EM REDE DE ALIMENTAÇÃO PARA SPRINKLER - FORNECIMENTO E INSTALAÇÃO. AF_12/2015</t>
  </si>
  <si>
    <t>29,45</t>
  </si>
  <si>
    <t>92664</t>
  </si>
  <si>
    <t>LUVA, EM FERRO GALVANIZADO, CONEXÃO ROSQUEADA, DN 50 (2"), INSTALADO EM REDE DE ALIMENTAÇÃO PARA SPRINKLER - FORNECIMENTO E INSTALAÇÃO. AF_12/2015</t>
  </si>
  <si>
    <t>92665</t>
  </si>
  <si>
    <t>NIPLE, EM FERRO GALVANIZADO, CONEXÃO ROSQUEADA, DN 65 (2 1/2"), INSTALADO EM REDE DE ALIMENTAÇÃO PARA SPRINKLER - FORNECIMENTO E INSTALAÇÃO. AF_12/2015</t>
  </si>
  <si>
    <t>39,40</t>
  </si>
  <si>
    <t>92666</t>
  </si>
  <si>
    <t>LUVA, EM FERRO GALVANIZADO, CONEXÃO ROSQUEADA, DN 65 (2 1/2"), INSTALADO EM REDE DE ALIMENTAÇÃO PARA SPRINKLER - FORNECIMENTO E INSTALAÇÃO. AF_12/2015</t>
  </si>
  <si>
    <t>44,13</t>
  </si>
  <si>
    <t>92667</t>
  </si>
  <si>
    <t>NIPLE, EM FERRO GALVANIZADO, CONEXÃO ROSQUEADA, DN 80 (3"), INSTALADO EM REDE DE ALIMENTAÇÃO PARA SPRINKLER - FORNECIMENTO E INSTALAÇÃO. AF_12/2015</t>
  </si>
  <si>
    <t>56,30</t>
  </si>
  <si>
    <t>92668</t>
  </si>
  <si>
    <t>LUVA, EM FERRO GALVANIZADO, CONEXÃO ROSQUEADA, DN 80 (3"), INSTALADO EM REDE DE ALIMENTAÇÃO PARA SPRINKLER - FORNECIMENTO E INSTALAÇÃO. AF_12/2015</t>
  </si>
  <si>
    <t>92669</t>
  </si>
  <si>
    <t>JOELHO 45 GRAUS, EM FERRO GALVANIZADO, CONEXÃO ROSQUEADA, DN 25 (1"), INSTALADO EM REDE DE ALIMENTAÇÃO PARA SPRINKLER - FORNECIMENTO E INSTALAÇÃO. AF_12/2015</t>
  </si>
  <si>
    <t>24,50</t>
  </si>
  <si>
    <t>92670</t>
  </si>
  <si>
    <t>JOELHO 90 GRAUS, EM FERRO GALVANIZADO, CONEXÃO ROSQUEADA, DN 25 (1"), INSTALADO EM REDE DE ALIMENTAÇÃO PARA SPRINKLER - FORNECIMENTO E INSTALAÇÃO. AF_12/2015</t>
  </si>
  <si>
    <t>23,37</t>
  </si>
  <si>
    <t>92671</t>
  </si>
  <si>
    <t>JOELHO 45 GRAUS, EM FERRO GALVANIZADO, CONEXÃO ROSQUEADA, DN 32 (1 1/4"), INSTALADO EM REDE DE ALIMENTAÇÃO PARA SPRINKLER - FORNECIMENTO E INSTALAÇÃO. AF_12/2015</t>
  </si>
  <si>
    <t>30,67</t>
  </si>
  <si>
    <t>92672</t>
  </si>
  <si>
    <t>JOELHO 90 GRAUS, EM FERRO GALVANIZADO, CONEXÃO ROSQUEADA, DN 32 (1 1/4"), INSTALADO EM REDE DE ALIMENTAÇÃO PARA SPRINKLER - FORNECIMENTO E INSTALAÇÃO. AF_12/2015</t>
  </si>
  <si>
    <t>28,43</t>
  </si>
  <si>
    <t>92673</t>
  </si>
  <si>
    <t>JOELHO 45 GRAUS, EM FERRO GALVANIZADO, CONEXÃO ROSQUEADA, DN 40 (1 1/2"), INSTALADO EM REDE DE ALIMENTAÇÃO PARA SPRINKLER - FORNECIMENTO E INSTALAÇÃO. AF_12/2015</t>
  </si>
  <si>
    <t>34,72</t>
  </si>
  <si>
    <t>92674</t>
  </si>
  <si>
    <t>JOELHO 90 GRAUS, EM FERRO GALVANIZADO, CONEXÃO ROSQUEADA, DN 40 (1 1/2"), INSTALADO EM REDE DE ALIMENTAÇÃO PARA SPRINKLER - FORNECIMENTO E INSTALAÇÃO. AF_12/2015</t>
  </si>
  <si>
    <t>33,18</t>
  </si>
  <si>
    <t>92675</t>
  </si>
  <si>
    <t>JOELHO 45 GRAUS, EM FERRO GALVANIZADO, CONEXÃO ROSQUEADA, DN 50 (2"), INSTALADO EM REDE DE ALIMENTAÇÃO PARA SPRINKLER - FORNECIMENTO E INSTALAÇÃO. AF_12/2015</t>
  </si>
  <si>
    <t>43,68</t>
  </si>
  <si>
    <t>92676</t>
  </si>
  <si>
    <t>JOELHO 90 GRAUS, EM FERRO GALVANIZADO, CONEXÃO ROSQUEADA, DN 50 (2"), INSTALADO EM REDE DE ALIMENTAÇÃO PARA SPRINKLER - FORNECIMENTO E INSTALAÇÃO. AF_12/2015</t>
  </si>
  <si>
    <t>92677</t>
  </si>
  <si>
    <t>JOELHO 45 GRAUS, EM FERRO GALVANIZADO, CONEXÃO ROSQUEADA, DN 65 (2 1/2"), INSTALADO EM REDE DE ALIMENTAÇÃO PARA SPRINKLER - FORNECIMENTO E INSTALAÇÃO. AF_12/2015</t>
  </si>
  <si>
    <t>68,12</t>
  </si>
  <si>
    <t>92678</t>
  </si>
  <si>
    <t>JOELHO 90 GRAUS, EM FERRO GALVANIZADO, CONEXÃO ROSQUEADA, DN 65 (2 1/2"), INSTALADO EM REDE DE ALIMENTAÇÃO PARA SPRINKLER - FORNECIMENTO E INSTALAÇÃO. AF_12/2015</t>
  </si>
  <si>
    <t>63,49</t>
  </si>
  <si>
    <t>92679</t>
  </si>
  <si>
    <t>JOELHO 45 GRAUS, EM FERRO GALVANIZADO, CONEXÃO ROSQUEADA, DN 80 (3"), INSTALADO EM REDE DE ALIMENTAÇÃO PARA SPRINKLER - FORNECIMENTO E INSTALAÇÃO. AF_12/2015</t>
  </si>
  <si>
    <t>91,57</t>
  </si>
  <si>
    <t>92680</t>
  </si>
  <si>
    <t>JOELHO 90 GRAUS, EM FERRO GALVANIZADO, CONEXÃO ROSQUEADA, DN 80 (3"), INSTALADO EM REDE DE ALIMENTAÇÃO PARA SPRINKLER - FORNECIMENTO E INSTALAÇÃO. AF_12/2015</t>
  </si>
  <si>
    <t>82,66</t>
  </si>
  <si>
    <t>92681</t>
  </si>
  <si>
    <t>TÊ, EM FERRO GALVANIZADO, CONEXÃO ROSQUEADA, DN 25 (1"), INSTALADO EM REDE DE ALIMENTAÇÃO PARA SPRINKLER - FORNECIMENTO E INSTALAÇÃO. AF_12/2015</t>
  </si>
  <si>
    <t>92682</t>
  </si>
  <si>
    <t>TÊ, EM FERRO GALVANIZADO, CONEXÃO ROSQUEADA, DN 32 (1 1/4"), INSTALADO EM REDE DE ALIMENTAÇÃO PARA SPRINKLER - FORNECIMENTO E INSTALAÇÃO. AF_12/2015</t>
  </si>
  <si>
    <t>92683</t>
  </si>
  <si>
    <t>TÊ, EM FERRO GALVANIZADO, CONEXÃO ROSQUEADA, DN 40 (1 1/2"), INSTALADO EM REDE DE ALIMENTAÇÃO PARA SPRINKLER - FORNECIMENTO E INSTALAÇÃO. AF_12/2015</t>
  </si>
  <si>
    <t>43,70</t>
  </si>
  <si>
    <t>92684</t>
  </si>
  <si>
    <t>TÊ, EM FERRO GALVANIZADO, CONEXÃO ROSQUEADA, DN 50 (2"), INSTALADO EM REDE DE ALIMENTAÇÃO PARA SPRINKLER - FORNECIMENTO E INSTALAÇÃO. AF_12/2015</t>
  </si>
  <si>
    <t>56,84</t>
  </si>
  <si>
    <t>92685</t>
  </si>
  <si>
    <t>TÊ, EM FERRO GALVANIZADO, CONEXÃO ROSQUEADA, DN 65 (2 1/2"), INSTALADO EM REDE DE ALIMENTAÇÃO PARA SPRINKLER - FORNECIMENTO E INSTALAÇÃO. AF_12/2015</t>
  </si>
  <si>
    <t>87,01</t>
  </si>
  <si>
    <t>92686</t>
  </si>
  <si>
    <t>TÊ, EM FERRO GALVANIZADO, CONEXÃO ROSQUEADA, DN 80 (3"), INSTALADO EM REDE DE ALIMENTAÇÃO PARA SPRINKLER - FORNECIMENTO E INSTALAÇÃO. AF_12/2015</t>
  </si>
  <si>
    <t>109,42</t>
  </si>
  <si>
    <t>92692</t>
  </si>
  <si>
    <t>NIPLE, EM FERRO GALVANIZADO, CONEXÃO ROSQUEADA, DN 15 (1/2"), INSTALADO EM RAMAIS E SUB-RAMAIS DE GÁS - FORNECIMENTO E INSTALAÇÃO. AF_12/2015</t>
  </si>
  <si>
    <t>92693</t>
  </si>
  <si>
    <t>LUVA, EM FERRO GALVANIZADO, CONEXÃO ROSQUEADA, DN 15 (1/2"), INSTALADO EM RAMAIS E SUB-RAMAIS DE GÁS - FORNECIMENTO E INSTALAÇÃO. AF_12/2015</t>
  </si>
  <si>
    <t>9,04</t>
  </si>
  <si>
    <t>92694</t>
  </si>
  <si>
    <t>NIPLE, EM FERRO GALVANIZADO, CONEXÃO ROSQUEADA, DN 20 (3/4"), INSTALADO EM RAMAIS E SUB-RAMAIS DE GÁS - FORNECIMENTO E INSTALAÇÃO. AF_12/2015</t>
  </si>
  <si>
    <t>92695</t>
  </si>
  <si>
    <t>LUVA, EM FERRO GALVANIZADO, CONEXÃO ROSQUEADA, DN 20 (3/4"), INSTALADO EM RAMAIS E SUB-RAMAIS DE GÁS - FORNECIMENTO E INSTALAÇÃO. AF_12/2015</t>
  </si>
  <si>
    <t>92696</t>
  </si>
  <si>
    <t>NIPLE, EM FERRO GALVANIZADO, CONEXÃO ROSQUEADA, DN 25 (1"), INSTALADO EM RAMAIS E SUB-RAMAIS DE GÁS - FORNECIMENTO E INSTALAÇÃO. AF_12/2015</t>
  </si>
  <si>
    <t>92697</t>
  </si>
  <si>
    <t>LUVA, EM FERRO GALVANIZADO, CONEXÃO ROSQUEADA, DN 25 (1"), INSTALADO EM RAMAIS E SUB-RAMAIS DE GÁS - FORNECIMENTO E INSTALAÇÃO. AF_12/2015</t>
  </si>
  <si>
    <t>23,47</t>
  </si>
  <si>
    <t>92698</t>
  </si>
  <si>
    <t>JOELHO 45 GRAUS, EM FERRO GALVANIZADO, CONEXÃO ROSQUEADA, DN 15 (1/2"), INSTALADO EM RAMAIS E SUB-RAMAIS DE GÁS - FORNECIMENTO E INSTALAÇÃO. AF_12/2015</t>
  </si>
  <si>
    <t>13,11</t>
  </si>
  <si>
    <t>92699</t>
  </si>
  <si>
    <t>JOELHO 90 GRAUS, EM FERRO GALVANIZADO, CONEXÃO ROSQUEADA, DN 15 (1/2"), INSTALADO EM RAMAIS E SUB-RAMAIS DE GÁS - FORNECIMENTO E INSTALAÇÃO. AF_12/2015</t>
  </si>
  <si>
    <t>92700</t>
  </si>
  <si>
    <t>JOELHO 45 GRAUS, EM FERRO GALVANIZADO, CONEXÃO ROSQUEADA, DN 20 (3/4"), INSTALADO EM RAMAIS E SUB-RAMAIS DE GÁS - FORNECIMENTO E INSTALAÇÃO. AF_12/2015</t>
  </si>
  <si>
    <t>92701</t>
  </si>
  <si>
    <t>JOELHO 90 GRAUS, EM FERRO GALVANIZADO, CONEXÃO ROSQUEADA, DN 20 (3/4"), INSTALADO EM RAMAIS E SUB-RAMAIS DE GÁS - FORNECIMENTO E INSTALAÇÃO. AF_12/2015</t>
  </si>
  <si>
    <t>20,74</t>
  </si>
  <si>
    <t>92702</t>
  </si>
  <si>
    <t>JOELHO 45 GRAUS, EM FERRO GALVANIZADO, CONEXÃO ROSQUEADA, DN 25 (1"), INSTALADO EM RAMAIS E SUB-RAMAIS DE GÁS - FORNECIMENTO E INSTALAÇÃO. AF_12/2015</t>
  </si>
  <si>
    <t>34,16</t>
  </si>
  <si>
    <t>92703</t>
  </si>
  <si>
    <t>JOELHO 90 GRAUS, EM FERRO GALVANIZADO, CONEXÃO ROSQUEADA, DN 25 (1"), INSTALADO EM RAMAIS E SUB-RAMAIS DE GÁS - FORNECIMENTO E INSTALAÇÃO. AF_12/2015</t>
  </si>
  <si>
    <t>33,03</t>
  </si>
  <si>
    <t>92704</t>
  </si>
  <si>
    <t>TÊ, EM FERRO GALVANIZADO, CONEXÃO ROSQUEADA, DN 15 (1/2"), INSTALADO EM RAMAIS E SUB-RAMAIS DE GÁS - FORNECIMENTO E INSTALAÇÃO. AF_12/2015</t>
  </si>
  <si>
    <t>16,82</t>
  </si>
  <si>
    <t>92705</t>
  </si>
  <si>
    <t>TÊ, EM FERRO GALVANIZADO, CONEXÃO ROSQUEADA, DN 20 (3/4"), INSTALADO EM RAMAIS E SUB-RAMAIS DE GÁS - FORNECIMENTO E INSTALAÇÃO. AF_12/2015</t>
  </si>
  <si>
    <t>27,46</t>
  </si>
  <si>
    <t>92706</t>
  </si>
  <si>
    <t>TÊ, EM FERRO GALVANIZADO, CONEXÃO ROSQUEADA, DN 25 (1"), INSTALADO EM RAMAIS E SUB-RAMAIS DE GÁS - FORNECIMENTO E INSTALAÇÃO. AF_12/2015</t>
  </si>
  <si>
    <t>92889</t>
  </si>
  <si>
    <t>UNIÃO, EM FERRO GALVANIZADO, DN 50 (2"), CONEXÃO ROSQUEADA, INSTALADO EM PRUMADAS - FORNECIMENTO E INSTALAÇÃO. AF_12/2015</t>
  </si>
  <si>
    <t>70,12</t>
  </si>
  <si>
    <t>92890</t>
  </si>
  <si>
    <t>UNIÃO, EM FERRO GALVANIZADO, DN 65 (2 1/2"), CONEXÃO ROSQUEADA, INSTALADO EM PRUMADAS - FORNECIMENTO E INSTALAÇÃO. AF_12/2015</t>
  </si>
  <si>
    <t>92891</t>
  </si>
  <si>
    <t>UNIÃO, EM FERRO GALVANIZADO, DN 80 (3"), CONEXÃO ROSQUEADA, INSTALADO EM PRUMADAS - FORNECIMENTO E INSTALAÇÃO. AF_12/2015</t>
  </si>
  <si>
    <t>147,52</t>
  </si>
  <si>
    <t>92892</t>
  </si>
  <si>
    <t>UNIÃO, EM FERRO GALVANIZADO, DN 25 (1"), CONEXÃO ROSQUEADA, INSTALADO EM REDE DE ALIMENTAÇÃO PARA HIDRANTE - FORNECIMENTO E INSTALAÇÃO. AF_12/2015</t>
  </si>
  <si>
    <t>32,88</t>
  </si>
  <si>
    <t>92893</t>
  </si>
  <si>
    <t>UNIÃO, EM FERRO GALVANIZADO, DN 32 (1 1/4"), CONEXÃO ROSQUEADA, INSTALADO EM REDE DE ALIMENTAÇÃO PARA HIDRANTE - FORNECIMENTO E INSTALAÇÃO. AF_12/2015</t>
  </si>
  <si>
    <t>44,76</t>
  </si>
  <si>
    <t>92894</t>
  </si>
  <si>
    <t>UNIÃO, EM FERRO GALVANIZADO, DN 40 (1 1/2"), CONEXÃO ROSQUEADA, INSTALADO EM REDE DE ALIMENTAÇÃO PARA HIDRANTE - FORNECIMENTO E INSTALAÇÃO. AF_12/2015</t>
  </si>
  <si>
    <t>52,82</t>
  </si>
  <si>
    <t>92895</t>
  </si>
  <si>
    <t>UNIÃO, EM FERRO GALVANIZADO, DN 50 (2"), CONEXÃO ROSQUEADA, INSTALADO EM REDE DE ALIMENTAÇÃO PARA HIDRANTE - FORNECIMENTO E INSTALAÇÃO. AF_12/2015</t>
  </si>
  <si>
    <t>70,09</t>
  </si>
  <si>
    <t>92896</t>
  </si>
  <si>
    <t>UNIÃO, EM FERRO GALVANIZADO, DN 65 (2 1/2"), CONEXÃO ROSQUEADA, INSTALADO EM REDE DE ALIMENTAÇÃO PARA HIDRANTE - FORNECIMENTO E INSTALAÇÃO. AF_12/2015</t>
  </si>
  <si>
    <t>104,10</t>
  </si>
  <si>
    <t>92897</t>
  </si>
  <si>
    <t>UNIÃO, EM FERRO GALVANIZADO, DN 80 (3"), CONEXÃO ROSQUEADA, INSTALADO EM REDE DE ALIMENTAÇÃO PARA HIDRANTE - FORNECIMENTO E INSTALAÇÃO. AF_12/2015</t>
  </si>
  <si>
    <t>92898</t>
  </si>
  <si>
    <t>UNIÃO, EM FERRO GALVANIZADO, CONEXÃO ROSQUEADA, DN 25 (1"), INSTALADO EM REDE DE ALIMENTAÇÃO PARA SPRINKLER - FORNECIMENTO E INSTALAÇÃO. AF_12/2015</t>
  </si>
  <si>
    <t>92899</t>
  </si>
  <si>
    <t>UNIÃO, EM FERRO GALVANIZADO, CONEXÃO ROSQUEADA, DN 32 (1 1/4"), INSTALADO EM REDE DE ALIMENTAÇÃO PARA SPRINKLER - FORNECIMENTO E INSTALAÇÃO. AF_12/2015</t>
  </si>
  <si>
    <t>37,16</t>
  </si>
  <si>
    <t>92900</t>
  </si>
  <si>
    <t>UNIÃO, EM FERRO GALVANIZADO, CONEXÃO ROSQUEADA, DN 40 (1 1/2"), INSTALADO EM REDE DE ALIMENTAÇÃO PARA SPRINKLER - FORNECIMENTO E INSTALAÇÃO. AF_12/2015</t>
  </si>
  <si>
    <t>92901</t>
  </si>
  <si>
    <t>UNIÃO, EM FERRO GALVANIZADO, CONEXÃO ROSQUEADA, DN 50 (2"), INSTALADO EM REDE DE ALIMENTAÇÃO PARA SPRINKLER - FORNECIMENTO E INSTALAÇÃO. AF_12/2015</t>
  </si>
  <si>
    <t>60,11</t>
  </si>
  <si>
    <t>92902</t>
  </si>
  <si>
    <t>UNIÃO, EM FERRO GALVANIZADO, CONEXÃO ROSQUEADA, DN 65 (2 1/2"), INSTALADO EM REDE DE ALIMENTAÇÃO PARA SPRINKLER - FORNECIMENTO E INSTALAÇÃO. AF_12/2015</t>
  </si>
  <si>
    <t>92,14</t>
  </si>
  <si>
    <t>92903</t>
  </si>
  <si>
    <t>UNIÃO, EM FERRO GALVANIZADO, CONEXÃO ROSQUEADA, DN 80 (3"), INSTALADO EM REDE DE ALIMENTAÇÃO PARA SPRINKLER - FORNECIMENTO E INSTALAÇÃO. AF_12/2015</t>
  </si>
  <si>
    <t>136,09</t>
  </si>
  <si>
    <t>92904</t>
  </si>
  <si>
    <t>UNIÃO, EM FERRO GALVANIZADO, CONEXÃO ROSQUEADA, DN 15 (1/2"), INSTALADO EM RAMAIS E SUB-RAMAIS DE GÁS - FORNECIMENTO E INSTALAÇÃO. AF_12/2015</t>
  </si>
  <si>
    <t>92905</t>
  </si>
  <si>
    <t>UNIÃO, EM FERRO GALVANIZADO, CONEXÃO ROSQUEADA, DN 20 (3/4"), INSTALADO EM RAMAIS E SUB-RAMAIS DE GÁS - FORNECIMENTO E INSTALAÇÃO. AF_12/2015</t>
  </si>
  <si>
    <t>92906</t>
  </si>
  <si>
    <t>UNIÃO, EM FERRO GALVANIZADO, CONEXÃO ROSQUEADA, DN 25 (1"), INSTALADO EM RAMAIS E SUB-RAMAIS DE GÁS - FORNECIMENTO E INSTALAÇÃO. AF_12/2015</t>
  </si>
  <si>
    <t>92907</t>
  </si>
  <si>
    <t>LUVA DE REDUÇÃO, EM FERRO GALVANIZADO, 2" X 1 1/2", CONEXÃO ROSQUEADA, INSTALADO EM PRUMADAS - FORNECIMENTO E INSTALAÇÃO. AF_12/2015</t>
  </si>
  <si>
    <t>41,23</t>
  </si>
  <si>
    <t>92908</t>
  </si>
  <si>
    <t>LUVA DE REDUÇÃO, EM FERRO GALVANIZADO, 2" X 1 1/4", CONEXÃO ROSQUEADA, INSTALADO EM PRUMADAS - FORNECIMENTO E INSTALAÇÃO. AF_12/2015</t>
  </si>
  <si>
    <t>92909</t>
  </si>
  <si>
    <t>LUVA DE REDUÇÃO, EM FERRO GALVANIZADO, 2" X 1", CONEXÃO ROSQUEADA, INSTALADO EM PRUMADAS - FORNECIMENTO E INSTALAÇÃO. AF_12/2015</t>
  </si>
  <si>
    <t>92910</t>
  </si>
  <si>
    <t>LUVA DE REDUÇÃO, EM FERRO GALVANIZADO, 2 1/2" X 1 1/2", CONEXÃO ROSQUEADA, INSTALADO EM PRUMADAS - FORNECIMENTO E INSTALAÇÃO. AF_12/2015</t>
  </si>
  <si>
    <t>56,88</t>
  </si>
  <si>
    <t>92911</t>
  </si>
  <si>
    <t>LUVA DE REDUÇÃO, EM FERRO GALVANIZADO, 2 1/2" X 2", CONEXÃO ROSQUEADA, INSTALADO EM PRUMADAS - FORNECIMENTO E INSTALAÇÃO. AF_12/2015</t>
  </si>
  <si>
    <t>92912</t>
  </si>
  <si>
    <t>LUVA DE REDUÇÃO, EM FERRO GALVANIZADO, 3" X 1 1/2", CONEXÃO ROSQUEADA, INSTALADO EM PRUMADAS - FORNECIMENTO E INSTALAÇÃO. AF_12/2015</t>
  </si>
  <si>
    <t>73,35</t>
  </si>
  <si>
    <t>92913</t>
  </si>
  <si>
    <t>LUVA DE REDUÇÃO, EM FERRO GALVANIZADO, 3" X 2 1/2", CONEXÃO ROSQUEADA, INSTALADO EM PRUMADAS - FORNECIMENTO E INSTALAÇÃO. AF_12/2015</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</si>
  <si>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</si>
  <si>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</si>
  <si>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</si>
  <si>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</si>
  <si>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23,68</t>
  </si>
  <si>
    <t>92920</t>
  </si>
  <si>
    <t>LUVA DE REDUÇÃO, EM FERRO GALVANIZADO, 1" X 3/4", CONEXÃO ROSQUEADA, INSTALADO EM REDE DE ALIMENTAÇÃO PARA HIDRANTE - FORNECIMENTO E INSTALAÇÃO. AF_12/2015</t>
  </si>
  <si>
    <t>92925</t>
  </si>
  <si>
    <t>LUVA DE REDUÇÃO, EM FERRO GALVANIZADO, 1 1/4" X 1", CONEXÃO ROSQUEADA, INSTALADO EM REDE DE ALIMENTAÇÃO PARA HIDRANTE - FORNECIMENTO E INSTALAÇÃO. AF_12/2015</t>
  </si>
  <si>
    <t>92926</t>
  </si>
  <si>
    <t>LUVA DE REDUÇÃO, EM FERRO GALVANIZADO, 1 1/4" X 1/2", CONEXÃO ROSQUEADA, INSTALADO EM REDE DE ALIMENTAÇÃO PARA HIDRANTE - FORNECIMENTO E INSTALAÇÃO. AF_12/2015</t>
  </si>
  <si>
    <t>92927</t>
  </si>
  <si>
    <t>LUVA DE REDUÇÃO, EM FERRO GALVANIZADO, 1 1/4" X 3/4", CONEXÃO ROSQUEADA, INSTALADO EM REDE DE ALIMENTAÇÃO PARA HIDRANTE - FORNECIMENTO E INSTALAÇÃO. AF_12/2015</t>
  </si>
  <si>
    <t>92928</t>
  </si>
  <si>
    <t>LUVA DE REDUÇÃO, EM FERRO GALVANIZADO, 1 1/2" X 1 1/4", CONEXÃO ROSQUEADA, INSTALADO EM REDE DE ALIMENTAÇÃO PARA HIDRANTE - FORNECIMENTO E INSTALAÇÃO. AF_12/2015</t>
  </si>
  <si>
    <t>32,18</t>
  </si>
  <si>
    <t>92929</t>
  </si>
  <si>
    <t>LUVA DE REDUÇÃO, EM FERRO GALVANIZADO, 1 1/2" X 1", CONEXÃO ROSQUEADA, INSTALADO EM REDE DE ALIMENTAÇÃO PARA HIDRANTE - FORNECIMENTO E INSTALAÇÃO. AF_12/2015</t>
  </si>
  <si>
    <t>92930</t>
  </si>
  <si>
    <t>LUVA DE REDUÇÃO, EM FERRO GALVANIZADO, 1 1/2" X 3/4", CONEXÃO ROSQUEADA, INSTALADO EM REDE DE ALIMENTAÇÃO PARA HIDRANTE - FORNECIMENTO E INSTALAÇÃO. AF_12/2015</t>
  </si>
  <si>
    <t>92931</t>
  </si>
  <si>
    <t>LUVA DE REDUÇÃO, EM FERRO GALVANIZADO, 2" X 1 1/2", CONEXÃO ROSQUEADA, INSTALADO EM REDE DE ALIMENTAÇÃO PARA HIDRANTE - FORNECIMENTO E INSTALAÇÃO. AF_12/2015</t>
  </si>
  <si>
    <t>92932</t>
  </si>
  <si>
    <t>LUVA DE REDUÇÃO, EM FERRO GALVANIZADO, 2" X 1 1/4", CONEXÃO ROSQUEADA, INSTALADO EM REDE DE ALIMENTAÇÃO PARA HIDRANTE - FORNECIMENTO E INSTALAÇÃO. AF_12/2015</t>
  </si>
  <si>
    <t>92933</t>
  </si>
  <si>
    <t>LUVA DE REDUÇÃO, EM FERRO GALVANIZADO, 2" X 1", CONEXÃO ROSQUEADA, INSTALADO EM REDE DE ALIMENTAÇÃO PARA HIDRANTE - FORNECIMENTO E INSTALAÇÃO. AF_12/2015</t>
  </si>
  <si>
    <t>92934</t>
  </si>
  <si>
    <t>LUVA DE REDUÇÃO, EM FERRO GALVANIZADO, 2 1/2" X 1 1/2", CONEXÃO ROSQUEADA, INSTALADO EM REDE DE ALIMENTAÇÃO PARA HIDRANTE - FORNECIMENTO E INSTALAÇÃO. AF_12/2015</t>
  </si>
  <si>
    <t>58,08</t>
  </si>
  <si>
    <t>92935</t>
  </si>
  <si>
    <t>LUVA DE REDUÇÃO, EM FERRO GALVANIZADO, 2 1/2" X 2", CONEXÃO ROSQUEADA, INSTALADO EM REDE DE ALIMENTAÇÃO PARA HIDRANTE - FORNECIMENTO E INSTALAÇÃO. AF_12/2015</t>
  </si>
  <si>
    <t>92936</t>
  </si>
  <si>
    <t>LUVA DE REDUÇÃO, EM FERRO GALVANIZADO, 3" X 2 1/2", CONEXÃO ROSQUEADA, INSTALADO EM REDE DE ALIMENTAÇÃO PARA HIDRANTE - FORNECIMENTO E INSTALAÇÃO. AF_12/2015</t>
  </si>
  <si>
    <t>77,90</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</si>
  <si>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</si>
  <si>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</si>
  <si>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</si>
  <si>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</si>
  <si>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92939</t>
  </si>
  <si>
    <t>LUVA DE REDUÇÃO, EM FERRO GALVANIZADO, 1" X 3/4", CONEXÃO ROSQUEADA, INSTALADO EM REDE DE ALIMENTAÇÃO PARA SPRINKLER - FORNECIMENTO E INSTALAÇÃO. AF_12/2015</t>
  </si>
  <si>
    <t>92940</t>
  </si>
  <si>
    <t>LUVA DE REDUÇÃO, EM FERRO GALVANIZADO, 1 1/4" X 1", CONEXÃO ROSQUEADA, INSTALADO EM REDE DE ALIMENTAÇÃO PARA SPRINKLER - FORNECIMENTO E INSTALAÇÃO. AF_12/2015</t>
  </si>
  <si>
    <t>92941</t>
  </si>
  <si>
    <t>LUVA DE REDUÇÃO, EM FERRO GALVANIZADO, 1 1/4" X 1/2", CONEXÃO ROSQUEADA, INSTALADO EM REDE DE ALIMENTAÇÃO PARA SPRINKLER - FORNECIMENTO E INSTALAÇÃO. AF_12/2015</t>
  </si>
  <si>
    <t>92942</t>
  </si>
  <si>
    <t>LUVA DE REDUÇÃO, EM FERRO GALVANIZADO, 1 1/4" X 3/4", CONEXÃO ROSQUEADA, INSTALADO EM REDE DE ALIMENTAÇÃO PARA SPRINKLER - FORNECIMENTO E INSTALAÇÃO. AF_12/2015</t>
  </si>
  <si>
    <t>92943</t>
  </si>
  <si>
    <t>LUVA DE REDUÇÃO, EM FERRO GALVANIZADO, 1 1/2" X 1 1/4", CONEXÃO ROSQUEADA, INSTALADO EM REDE DE ALIMENTAÇÃO PARA SPRINKLER - FORNECIMENTO E INSTALAÇÃO. AF_12/2015</t>
  </si>
  <si>
    <t>23,51</t>
  </si>
  <si>
    <t>92944</t>
  </si>
  <si>
    <t>LUVA DE REDUÇÃO, EM FERRO GALVANIZADO, 1 1/2" X 1", CONEXÃO ROSQUEADA, INSTALADO EM REDE DE ALIMENTAÇÃO PARA SPRINKLER - FORNECIMENTO E INSTALAÇÃO. AF_12/2015</t>
  </si>
  <si>
    <t>92945</t>
  </si>
  <si>
    <t>LUVA DE REDUÇÃO, EM FERRO GALVANIZADO, 1 1/2" X 3/4", CONEXÃO ROSQUEADA, INSTALADO EM REDE DE ALIMENTAÇÃO PARA SPRINKLER - FORNECIMENTO E INSTALAÇÃO. AF_12/2015</t>
  </si>
  <si>
    <t>92946</t>
  </si>
  <si>
    <t>LUVA DE REDUÇÃO, EM FERRO GALVANIZADO, 2" X 1 1/2", CONEXÃO ROSQUEADA, INSTALADO EM REDE DE ALIMENTAÇÃO PARA SPRINKLER - FORNECIMENTO E INSTALAÇÃO. AF_12/2015</t>
  </si>
  <si>
    <t>31,22</t>
  </si>
  <si>
    <t>92947</t>
  </si>
  <si>
    <t>LUVA DE REDUÇÃO, EM FERRO GALVANIZADO, 2" X 1 1/4", CONEXÃO ROSQUEADA, INSTALADO EM REDE DE ALIMENTAÇÃO PARA SPRINKLER - FORNECIMENTO E INSTALAÇÃO. AF_12/2015</t>
  </si>
  <si>
    <t>92948</t>
  </si>
  <si>
    <t>LUVA DE REDUÇÃO, EM FERRO GALVANIZADO, 2" X 1", CONEXÃO ROSQUEADA, INSTALADO EM REDE DE ALIMENTAÇÃO PARA SPRINKLER - FORNECIMENTO E INSTALAÇÃO. AF_12/2015</t>
  </si>
  <si>
    <t>92949</t>
  </si>
  <si>
    <t>LUVA DE REDUÇÃO, EM FERRO GALVANIZADO, 2 1/2" X 1 1/2", CONEXÃO ROSQUEADA, INSTALADO EM REDE DE ALIMENTAÇÃO PARA SPRINKLER - FORNECIMENTO E INSTALAÇÃO. AF_12/2015</t>
  </si>
  <si>
    <t>92950</t>
  </si>
  <si>
    <t>LUVA DE REDUÇÃO, EM FERRO GALVANIZADO, 2 1/2" X 2", CONEXÃO ROSQUEADA, INSTALADO EM REDE DE ALIMENTAÇÃO PARA SPRINKLER - FORNECIMENTO E INSTALAÇÃO. AF_12/2015</t>
  </si>
  <si>
    <t>92951</t>
  </si>
  <si>
    <t>LUVA DE REDUÇÃO, EM FERRO GALVANIZADO, 3" X 2 1/2", CONEXÃO ROSQUEADA, INSTALADO EM REDE DE ALIMENTAÇÃO PARA SPRINKLER - FORNECIMENTO E INSTALAÇÃO. AF_12/2015</t>
  </si>
  <si>
    <t>63,99</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</si>
  <si>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</si>
  <si>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</si>
  <si>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</si>
  <si>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</si>
  <si>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15,12</t>
  </si>
  <si>
    <t>93050</t>
  </si>
  <si>
    <t>LUVA PASSANTE EM COBRE, DN 22 MM, SEM ANEL DE SOLDA, INSTALADO EM PRUMADA  FORNECIMENTO E INSTALAÇÃO. AF_01/2016</t>
  </si>
  <si>
    <t>93051</t>
  </si>
  <si>
    <t>BUCHA DE REDUÇÃO EM COBRE, DN 22 MM X 15 MM, SEM ANEL DE SOLDA, BOLSA X BOLSA, INSTALADO EM PRUMADA  FORNECIMENTO E INSTALAÇÃO. AF_01/2016</t>
  </si>
  <si>
    <t>93052</t>
  </si>
  <si>
    <t>JUNTA DE EXPANSÃO EM COBRE, DN 22 MM, PONTA X PONTA, INSTALADO EM PRUMADA  FORNECIMENTO E INSTALAÇÃO. AF_01/2016</t>
  </si>
  <si>
    <t>301,83</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</si>
  <si>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</si>
  <si>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</si>
  <si>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</si>
  <si>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</si>
  <si>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</si>
  <si>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</si>
  <si>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</si>
  <si>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</si>
  <si>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</si>
  <si>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</si>
  <si>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331,97</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</si>
  <si>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</si>
  <si>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</si>
  <si>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</si>
  <si>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</si>
  <si>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93061</t>
  </si>
  <si>
    <t>LUVA PASSANTE EM COBRE, DN 35 MM, SEM ANEL DE SOLDA, INSTALADO EM PRUMADA  FORNECIMENTO E INSTALAÇÃO. AF_01/2016</t>
  </si>
  <si>
    <t>19,18</t>
  </si>
  <si>
    <t>93062</t>
  </si>
  <si>
    <t>BUCHA DE REDUÇÃO EM COBRE, DN 35 MM X 28 MM, SEM ANEL DE SOLDA, PONTA X BOLSA, INSTALADO EM PRUMADA  FORNECIMENTO E INSTALAÇÃO. AF_01/2016</t>
  </si>
  <si>
    <t>16,75</t>
  </si>
  <si>
    <t>93063</t>
  </si>
  <si>
    <t>JUNTA DE EXPANSÃO EM BRONZE/LATÃO, DN 35 MM, PONTA X PONTA, INSTALADO EM PRUMADA  FORNECIMENTO E INSTALAÇÃO. AF_01/2016</t>
  </si>
  <si>
    <t>380,27</t>
  </si>
  <si>
    <t>93064</t>
  </si>
  <si>
    <t>LUVA PASSANTE EM COBRE, DN 42 MM, SEM ANEL DE SOLDA, INSTALADO EM PRUMADA  FORNECIMENTO E INSTALAÇÃO. AF_01/2016</t>
  </si>
  <si>
    <t>29,28</t>
  </si>
  <si>
    <t>93065</t>
  </si>
  <si>
    <t>BUCHA DE REDUÇÃO EM COBRE, DN 42 MM X 35 MM, SEM ANEL DE SOLDA, PONTA X BOLSA, INSTALADO EM PRUMADA  FORNECIMENTO E INSTALAÇÃO. AF_01/2016</t>
  </si>
  <si>
    <t>27,49</t>
  </si>
  <si>
    <t>93066</t>
  </si>
  <si>
    <t>JUNTA DE EXPANSÃO EM BRONZE/LATÃO, DN 42 MM, PONTA X PONTA, INSTALADO EM PRUMADA  FORNECIMENTO E INSTALAÇÃO. AF_01/2016</t>
  </si>
  <si>
    <t>477,25</t>
  </si>
  <si>
    <t>93067</t>
  </si>
  <si>
    <t>LUVA PASSANTE EM COBRE, DN 54 MM, SEM ANEL DE SOLDA, INSTALADO EM PRUMADA  FORNECIMENTO E INSTALAÇÃO. AF_01/2016</t>
  </si>
  <si>
    <t>43,21</t>
  </si>
  <si>
    <t>93068</t>
  </si>
  <si>
    <t>BUCHA DE REDUÇÃO EM COBRE, DN 54 MM X 42 MM, SEM ANEL DE SOLDA, PONTA X BOLSA, INSTALADO EM PRUMADA  FORNECIMENTO E INSTALAÇÃO. AF_01/2016</t>
  </si>
  <si>
    <t>37,95</t>
  </si>
  <si>
    <t>93069</t>
  </si>
  <si>
    <t>JUNTA DE EXPANSÃO EM BRONZE/LATÃO, DN 54 MM, PONTA X PONTA, INSTALADO EM PRUMADA  FORNECIMENTO E INSTALAÇÃO. AF_01/2016</t>
  </si>
  <si>
    <t>661,28</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</si>
  <si>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</si>
  <si>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</si>
  <si>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</si>
  <si>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</si>
  <si>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99,95</t>
  </si>
  <si>
    <t>93072</t>
  </si>
  <si>
    <t>JUNTA DE EXPANSÃO EM BRONZE/LATÃO, DN 66 MM, PONTA X PONTA, INSTALADO EM PRUMADA  FORNECIMENTO E INSTALAÇÃO. AF_01/2016</t>
  </si>
  <si>
    <t>872,35</t>
  </si>
  <si>
    <t>93073</t>
  </si>
  <si>
    <t>TE DUPLA CURVA EM BRONZE/LATÃO, DN 3/4" X 22 MM X 3/4", SEM ANEL DE SOLDA, ROSCA F X BOLSA X ROSCA F, INSTALADO EM PRUMADA  FORNECIMENTO E INSTALAÇÃO. AF_01/2016</t>
  </si>
  <si>
    <t>49,06</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</si>
  <si>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</si>
  <si>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</si>
  <si>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</si>
  <si>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</si>
  <si>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93076</t>
  </si>
  <si>
    <t>CURVA EM COBRE, DN 22 MM, 45 GRAUS, SEM ANEL DE SOLDA, BOLSA X BOLSA, INSTALADO EM RAMAL DE DISTRIBUIÇÃO  FORNECIMENTO E INSTALAÇÃO. AF_01/2016</t>
  </si>
  <si>
    <t>13,23</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</si>
  <si>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</si>
  <si>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</si>
  <si>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</si>
  <si>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</si>
  <si>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20,32</t>
  </si>
  <si>
    <t>93079</t>
  </si>
  <si>
    <t>CURVA EM COBRE, DN 28 MM, 45 GRAUS, SEM ANEL DE SOLDA, BOLSA X BOLSA, INSTALADO EM RAMAL DE DISTRIBUIÇÃO  FORNECIMENTO E INSTALAÇÃO. AF_01/2016</t>
  </si>
  <si>
    <t>18,18</t>
  </si>
  <si>
    <t>93080</t>
  </si>
  <si>
    <t>LUVA PASSANTE EM COBRE, DN 15 MM, SEM ANEL DE SOLDA, INSTALADO EM RAMAL DE DISTRIBUIÇÃO  FORNECIMENTO E INSTALAÇÃO. AF_01/2016</t>
  </si>
  <si>
    <t>93081</t>
  </si>
  <si>
    <t>CONECTOR EM BRONZE/LATÃO, DN 15 MM X 1/2", SEM ANEL DE SOLDA, BOLSA X ROSCA F, INSTALADO EM RAMAL DE DISTRIBUIÇÃO  FORNECIMENTO E INSTALAÇÃO. AF_01/2016</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</si>
  <si>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</si>
  <si>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</si>
  <si>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</si>
  <si>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</si>
  <si>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261,22</t>
  </si>
  <si>
    <t>93084</t>
  </si>
  <si>
    <t>LUVA PASSANTE EM COBRE, DN 22 MM, SEM ANEL DE SOLDA, INSTALADO EM RAMAL DE DISTRIBUIÇÃO  FORNECIMENTO E INSTALAÇÃO. AF_01/2016</t>
  </si>
  <si>
    <t>8,77</t>
  </si>
  <si>
    <t>93085</t>
  </si>
  <si>
    <t>BUCHA DE REDUÇÃO EM COBRE, DN 22 MM X 15 MM, SEM ANEL DE SOLDA, PONTA X BOLSA, INSTALADO EM RAMAL DE DISTRIBUIÇÃO  FORNECIMENTO E INSTALAÇÃO. AF_01/2016</t>
  </si>
  <si>
    <t>93086</t>
  </si>
  <si>
    <t>JUNTA DE EXPANSÃO EM COBRE, DN 22 MM, PONTA X PONTA, INSTALADO EM RAMAL DE DISTRIBUIÇÃO  FORNECIMENTO E INSTALAÇÃO. AF_01/2016</t>
  </si>
  <si>
    <t>303,34</t>
  </si>
  <si>
    <t>93087</t>
  </si>
  <si>
    <t>CONECTOR EM BRONZE/LATÃO, DN 22 MM X 1/2", SEM ANEL DE SOLDA, BOLSA X ROSCA F, INSTALADO EM RAMAL DE DISTRIBUIÇÃO  FORNECIMENTO E INSTALAÇÃO. AF_01/2016</t>
  </si>
  <si>
    <t>12,95</t>
  </si>
  <si>
    <t>93088</t>
  </si>
  <si>
    <t>CONECTOR EM BRONZE/LATÃO, DN 22 MM X 3/4", SEM ANEL DE SOLDA, BOLSA X ROSCA F, INSTALADO EM RAMAL DE DISTRIBUIÇÃO  FORNECIMENTO E INSTALAÇÃO. AF_01/2016</t>
  </si>
  <si>
    <t>15,06</t>
  </si>
  <si>
    <t>93089</t>
  </si>
  <si>
    <t>CURVA DE TRANSPOSIÇÃO EM BRONZE/LATÃO, DN 22 MM, SEM ANEL DE SOLDA, BOLSA X BOLSA, INSTALADO EM RAMAL DE DISTRIBUIÇÃO  FORNECIMENTO E INSTALAÇÃO. AF_01/2016</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</si>
  <si>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</si>
  <si>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</si>
  <si>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</si>
  <si>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</si>
  <si>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</si>
  <si>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</si>
  <si>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333,47</t>
  </si>
  <si>
    <t>93093</t>
  </si>
  <si>
    <t>CONECTOR EM BRONZE/LATÃO, DN 28 MM X 1/2", SEM ANEL DE SOLDA, BOLSA X ROSCA F, INSTALADO EM RAMAL DE DISTRIBUIÇÃO  FORNECIMENTO E INSTALAÇÃO. AF_01/2016</t>
  </si>
  <si>
    <t>19,81</t>
  </si>
  <si>
    <t>93094</t>
  </si>
  <si>
    <t>CURVA DE TRANSPOSIÇÃO EM BRONZE/LATÃO, DN 28 MM, SEM ANEL DE SOLDA, BOLSA X BOLSA, INSTALADO EM RAMAL DE DISTRIBUIÇÃO  FORNECIMENTO E INSTALAÇÃO. AF_01/2016</t>
  </si>
  <si>
    <t>47,85</t>
  </si>
  <si>
    <t>93095</t>
  </si>
  <si>
    <t>TE DUPLA CURVA EM BRONZE/LATÃO, DN 1/2" X 15 MM X 1/2", SEM ANEL DE SOLDA, ROSCA F X BOLSA X ROSCA F, INSTALADO EM RAMAL DE DISTRIBUIÇÃO  FORNECIMENTO E INSTALAÇÃO. AF_01/2016</t>
  </si>
  <si>
    <t>36,75</t>
  </si>
  <si>
    <t>93096</t>
  </si>
  <si>
    <t>TE DUPLA CURVA EM BRONZE/LATÃO, DN 3/4" X 22 MM X 3/4", SEM ANEL DE SOLDA, ROSCA F X BOLSA X ROSCA F, INSTALADO EM RAMAL DE DISTRIBUIÇÃO  FORNECIMENTO E INSTALAÇÃO. AF_01/2016</t>
  </si>
  <si>
    <t>52,02</t>
  </si>
  <si>
    <t>93097</t>
  </si>
  <si>
    <t>CURVA EM COBRE, DN 15 MM, 45 GRAUS, SEM ANEL DE SOLDA, BOLSA X BOLSA, INSTALADO EM RAMAL E SUB-RAMAL  FORNECIMENTO E INSTALAÇÃO. AF_01/2016</t>
  </si>
  <si>
    <t>8,63</t>
  </si>
  <si>
    <t>93098</t>
  </si>
  <si>
    <t>COTOVELO EM BRONZE/LATÃO, DN 15 MM X 1/2", 90 GRAUS, SEM ANEL DE SOLDA, BOLSA X ROSCA F, INSTALADO EM RAMAL E SUB-RAMAL  FORNECIMENTO E INSTALAÇÃO. AF_01/2016</t>
  </si>
  <si>
    <t>93099</t>
  </si>
  <si>
    <t>CURVA EM COBRE, DN 22 MM, 45 GRAUS, SEM ANEL DE SOLDA, BOLSA X BOLSA, INSTALADO EM RAMAL E SUB-RAMAL  FORNECIMENTO E INSTALAÇÃO. AF_01/2016</t>
  </si>
  <si>
    <t>93100</t>
  </si>
  <si>
    <t>COTOVELO EM BRONZE/LATÃO, DN 22 MM X 1/2", 90 GRAUS, SEM ANEL DE SOLDA, BOLSA X ROSCA F, INSTALADO EM RAMAL E SUB-RAMAL  FORNECIMENTO E INSTALAÇÃO. AF_01/2016</t>
  </si>
  <si>
    <t>20,90</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</si>
  <si>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</si>
  <si>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</si>
  <si>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</si>
  <si>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</si>
  <si>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20,04</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</si>
  <si>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</si>
  <si>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</si>
  <si>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</si>
  <si>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</si>
  <si>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12,03</t>
  </si>
  <si>
    <t>93105</t>
  </si>
  <si>
    <t>CURVA DE TRANSPOSIÇÃO EM BRONZE/LATÃO, DN 15 MM, SEM ANEL DE SOLDA, BOLSA X BOLSA, INSTALADO EM RAMAL E SUB-RAMAL  FORNECIMENTO E INSTALAÇÃO. AF_01/2016</t>
  </si>
  <si>
    <t>93106</t>
  </si>
  <si>
    <t>JUNTA DE EXPANSÃO EM COBRE, DN 15 MM, PONTA X PONTA, INSTALADO EM RAMAL E SUB-RAMAL  FORNECIMENTO E INSTALAÇÃO. AF_01/2016</t>
  </si>
  <si>
    <t>261,37</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</si>
  <si>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</si>
  <si>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</si>
  <si>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</si>
  <si>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</si>
  <si>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9,59</t>
  </si>
  <si>
    <t>93109</t>
  </si>
  <si>
    <t>JUNTA DE EXPANSÃO EM COBRE, DN 22 MM, PONTA X PONTA, INSTALADO EM RAMAL E SUB-RAMAL  FORNECIMENTO E INSTALAÇÃO. AF_01/2016</t>
  </si>
  <si>
    <t>304,68</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</si>
  <si>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</si>
  <si>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</si>
  <si>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</si>
  <si>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</si>
  <si>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</si>
  <si>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</si>
  <si>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</si>
  <si>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</si>
  <si>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</si>
  <si>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</si>
  <si>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93115</t>
  </si>
  <si>
    <t>CURVA DE TRANSPOSIÇÃO EM BRONZE/LATÃO, DN 28 MM, SEM ANEL DE SOLDA, BOLSA X BOLSA, INSTALADO EM RAMAL E SUB-RAMAL  FORNECIMENTO E INSTALAÇÃO. AF_01/2016</t>
  </si>
  <si>
    <t>50,28</t>
  </si>
  <si>
    <t>93116</t>
  </si>
  <si>
    <t>JUNTA DE EXPANSÃO EM COBRE, DN 28 MM, PONTA X PONTA, INSTALADO EM RAMAL E SUB-RAMAL  FORNECIMENTO E INSTALAÇÃO. AF_01/2016</t>
  </si>
  <si>
    <t>335,90</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</si>
  <si>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</si>
  <si>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</si>
  <si>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</si>
  <si>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</si>
  <si>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54,73</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</si>
  <si>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</si>
  <si>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</si>
  <si>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</si>
  <si>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</si>
  <si>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93121</t>
  </si>
  <si>
    <t>COTOVELO EM BRONZE/LATÃO, DN 22 MM X 3/4", 90 GRAUS, SEM ANEL DE SOLDA, BOLSA X ROSCA F, INSTALADO EM PRUMADA  FORNECIMENTO E INSTALAÇÃO. AF_01/2016</t>
  </si>
  <si>
    <t>93122</t>
  </si>
  <si>
    <t>CURVA EM COBRE, DN 28 MM, 45 GRAUS, SEM ANEL DE SOLDA, BOLSA X BOLSA, INSTALADO EM PRUMADA  FORNECIMENTO E INSTALAÇÃO. AF_01/2016</t>
  </si>
  <si>
    <t>15,96</t>
  </si>
  <si>
    <t>93123</t>
  </si>
  <si>
    <t>CURVA EM COBRE, DN 35 MM, 45 GRAUS, SEM ANEL DE SOLDA, BOLSA X BOLSA, INSTALADO EM PRUMADA  FORNECIMENTO E INSTALAÇÃO. AF_01/2016</t>
  </si>
  <si>
    <t>34,34</t>
  </si>
  <si>
    <t>93124</t>
  </si>
  <si>
    <t>CURVA EM COBRE, DN 42 MM, 45 GRAUS, SEM ANEL DE SOLDA, BOLSA X BOLSA, INSTALADO EM PRUMADA  FORNECIMENTO E INSTALAÇÃO. AF_01/2016</t>
  </si>
  <si>
    <t>53,59</t>
  </si>
  <si>
    <t>93125</t>
  </si>
  <si>
    <t>CURVA EM COBRE, DN 54 MM, 45 GRAUS, SEM ANEL DE SOLDA, BOLSA X BOLSA, INSTALADO EM PRUMADA  FORNECIMENTO E INSTALAÇÃO. AF_01/2016</t>
  </si>
  <si>
    <t>77,71</t>
  </si>
  <si>
    <t>93126</t>
  </si>
  <si>
    <t>CURVA EM COBRE, DN 66 MM, 45 GRAUS, SEM ANEL DE SOLDA, BOLSA X BOLSA, INSTALADO EM PRUMADA  FORNECIMENTO E INSTALAÇÃO. AF_01/2016</t>
  </si>
  <si>
    <t>170,81</t>
  </si>
  <si>
    <t>93133</t>
  </si>
  <si>
    <t>BUCHA DE REDUÇÃO EM COBRE, DN 28 MM X 22 MM, SEM ANEL DE SOLDA, INSTALADO EM RAMAL E SUB-RAMAL  FORNECIMENTO E INSTALAÇÃO. AF_01/2016</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</si>
  <si>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</si>
  <si>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</si>
  <si>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</si>
  <si>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</si>
  <si>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</si>
  <si>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</si>
  <si>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</si>
  <si>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</si>
  <si>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37,49</t>
  </si>
  <si>
    <t>94469</t>
  </si>
  <si>
    <t>LUVA, EM FERRO GALVANIZADO, CONEXÃO ROSQUEADA, DN 80 (3), INSTALADO EM RESERVAÇÃO DE ÁGUA DE EDIFICAÇÃO QUE POSSUA RESERVATÓRIO DE FIBRA/FIBROCIMENTO  FORNECIMENTO E INSTALAÇÃO. AF_06/2016</t>
  </si>
  <si>
    <t>60,42</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</si>
  <si>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</si>
  <si>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</si>
  <si>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</si>
  <si>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</si>
  <si>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41,85</t>
  </si>
  <si>
    <t>94472</t>
  </si>
  <si>
    <t>COTOVELO 45 GRAUS, EM FERRO GALVANIZADO, CONEXÃO ROSQUEADA, DN 50 (2), INSTALADO EM RESERVAÇÃO DE ÁGUA DE EDIFICAÇÃO QUE POSSUA RESERVATÓRIO DE FIBRA/FIBROCIMENTO  FORNECIMENTO E INSTALAÇÃO. AF_06/2016</t>
  </si>
  <si>
    <t>42,90</t>
  </si>
  <si>
    <t>94473</t>
  </si>
  <si>
    <t>COTOVELO 90 GRAUS, EM FERRO GALVANIZADO, CONEXÃO ROSQUEADA, DN 65 (2 1/2), INSTALADO EM RESERVAÇÃO DE ÁGUA DE EDIFICAÇÃO QUE POSSUA RESERVATÓRIO DE FIBRA/FIBROCIMENTO  FORNECIMENTO E INSTALAÇÃO. AF_06/2016</t>
  </si>
  <si>
    <t>60,65</t>
  </si>
  <si>
    <t>94474</t>
  </si>
  <si>
    <t>COTOVELO 45 GRAUS, EM FERRO GALVANIZADO, CONEXÃO ROSQUEADA, DN 65 (2 1/2), INSTALADO EM RESERVAÇÃO DE ÁGUA DE EDIFICAÇÃO QUE POSSUA RESERVATÓRIO DE FIBRA/FIBROCIMENTO  FORNECIMENTO E INSTALAÇÃO. AF_06/2016</t>
  </si>
  <si>
    <t>65,28</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</si>
  <si>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</si>
  <si>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</si>
  <si>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</si>
  <si>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</si>
  <si>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91,45</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</si>
  <si>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</si>
  <si>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</si>
  <si>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</si>
  <si>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</si>
  <si>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83,16</t>
  </si>
  <si>
    <t>94479</t>
  </si>
  <si>
    <t>TÊ, EM FERRO GALVANIZADO, CONEXÃO ROSQUEADA, DN 80 (3), INSTALADO EM RESERVAÇÃO DE ÁGUA DE EDIFICAÇÃO QUE POSSUA RESERVATÓRIO DE FIBRA/FIBROCIMENTO  FORNECIMENTO E INSTALAÇÃO. AF_06/2016</t>
  </si>
  <si>
    <t>109,17</t>
  </si>
  <si>
    <t>94606</t>
  </si>
  <si>
    <t>LUVA EM COBRE, DN 54 MM, SEM ANEL DE SOLDA, INSTALADO EM RESERVAÇÃO DE ÁGUA DE EDIFICAÇÃO QUE POSSUA RESERVATÓRIO DE FIBRA/FIBROCIMENTO  FORNECIMENTO E INSTALAÇÃO. AF_06/2016</t>
  </si>
  <si>
    <t>49,35</t>
  </si>
  <si>
    <t>94608</t>
  </si>
  <si>
    <t>LUVA EM COBRE, DN 66 MM, SEM ANEL DE SOLDA, INSTALADO EM RESERVAÇÃO DE ÁGUA DE EDIFICAÇÃO QUE POSSUA RESERVATÓRIO DE FIBRA/FIBROCIMENTO  FORNECIMENTO E INSTALAÇÃO. AF_06/2016</t>
  </si>
  <si>
    <t>116,01</t>
  </si>
  <si>
    <t>94610</t>
  </si>
  <si>
    <t>LUVA EM COBRE, DN 79 MM, SEM ANEL DE SOLDA, INSTALADO EM RESERVAÇÃO DE ÁGUA DE EDIFICAÇÃO QUE POSSUA RESERVATÓRIO DE FIBRA/FIBROCIMENTO  FORNECIMENTO E INSTALAÇÃO. AF_06/2016</t>
  </si>
  <si>
    <t>170,89</t>
  </si>
  <si>
    <t>94612</t>
  </si>
  <si>
    <t>LUVA DE COBRE, DN 104 MM, SEM ANEL DE SOLDA, INSTALADO EM RESERVAÇÃO DE ÁGUA DE EDIFICAÇÃO QUE POSSUA RESERVATÓRIO DE FIBRA/FIBROCIMENTO  FORNECIMENTO E INSTALAÇÃO. AF_06/2016</t>
  </si>
  <si>
    <t>238,19</t>
  </si>
  <si>
    <t>94614</t>
  </si>
  <si>
    <t>COTOVELO EM COBRE, DN 54 MM, 90 GRAUS, SEM ANEL DE SOLDA, INSTALADO EM RESERVAÇÃO DE ÁGUA DE EDIFICAÇÃO QUE POSSUA RESERVATÓRIO DE FIBRA/FIBROCIMENTO  FORNECIMENTO E INSTALAÇÃO. AF_06/2016</t>
  </si>
  <si>
    <t>82,77</t>
  </si>
  <si>
    <t>94615</t>
  </si>
  <si>
    <t>CURVA EM COBRE, DN 54 MM, 45 GRAUS, SEM ANEL DE SOLDA, BOLSA X BOLSA, INSTALADO EM RESERVAÇÃO DE ÁGUA DE EDIFICAÇÃO QUE POSSUA RESERVATÓRIO DE FIBRA/FIBROCIMENTO  FORNECIMENTO E INSTALAÇÃO. AF_06/2016</t>
  </si>
  <si>
    <t>93,23</t>
  </si>
  <si>
    <t>94616</t>
  </si>
  <si>
    <t>COTOVELO EM COBRE, DN 66 MM, 90 GRAUS, SEM ANEL DE SOLDA, INSTALADO EM RESERVAÇÃO DE ÁGUA DE EDIFICAÇÃO QUE POSSUA RESERVATÓRIO DE FIBRA/FIBROCIMENTO  FORNECIMENTO E INSTALAÇÃO. AF_06/2016</t>
  </si>
  <si>
    <t>220,31</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</si>
  <si>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</si>
  <si>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</si>
  <si>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</si>
  <si>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</si>
  <si>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216,94</t>
  </si>
  <si>
    <t>94620</t>
  </si>
  <si>
    <t>COTOVELO EM COBRE, DN 104 MM, 90 GRAUS, SEM ANEL DE SOLDA, INSTALADO EM RESERVAÇÃO DE ÁGUA DE EDIFICAÇÃO QUE POSSUA RESERVATÓRIO DE FIBRA/FIBROCIMENTO  FORNECIMENTO E INSTALAÇÃO. AF_06/2016</t>
  </si>
  <si>
    <t>489,11</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</si>
  <si>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</si>
  <si>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</si>
  <si>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</si>
  <si>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</si>
  <si>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273,41</t>
  </si>
  <si>
    <t>94624</t>
  </si>
  <si>
    <t>TE EM COBRE, DN 79 MM, SEM ANEL DE SOLDA, INSTALADO EM RESERVAÇÃO DE ÁGUA DE EDIFICAÇÃO QUE POSSUA RESERVATÓRIO DE FIBRA/FIBROCIMENTO  FORNECIMENTO E INSTALAÇÃO. AF_06/2016</t>
  </si>
  <si>
    <t>412,91</t>
  </si>
  <si>
    <t>94625</t>
  </si>
  <si>
    <t>TE EM COBRE, DN 104 MM, SEM ANEL DE SOLDA, INSTALADO EM RESERVAÇÃO DE ÁGUA DE EDIFICAÇÃO QUE POSSUA RESERVATÓRIO DE FIBRA/FIBROCIMENTO  FORNECIMENTO E INSTALAÇÃO. AF_06/2016</t>
  </si>
  <si>
    <t>850,67</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</si>
  <si>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</si>
  <si>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</si>
  <si>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</si>
  <si>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</si>
  <si>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</si>
  <si>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</si>
  <si>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</si>
  <si>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</si>
  <si>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</si>
  <si>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</si>
  <si>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</si>
  <si>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</si>
  <si>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9,11</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</si>
  <si>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</si>
  <si>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</si>
  <si>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</si>
  <si>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</si>
  <si>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</si>
  <si>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</si>
  <si>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20,02</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</si>
  <si>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</si>
  <si>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</si>
  <si>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</si>
  <si>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</si>
  <si>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23,66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</si>
  <si>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</si>
  <si>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</si>
  <si>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</si>
  <si>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</si>
  <si>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</si>
  <si>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</si>
  <si>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</si>
  <si>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</si>
  <si>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52,18</t>
  </si>
  <si>
    <t>94671</t>
  </si>
  <si>
    <t>LUVA, PVC, SOLDÁVEL, DN 110 MM, INSTALADO EM RESERVAÇÃO DE ÁGUA DE EDIFICAÇÃO QUE POSSUA RESERVATÓRIO DE FIBRA/FIBROCIMENTO   FORNECIMENTO E INSTALAÇÃO. AF_06/2016</t>
  </si>
  <si>
    <t>73,39</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</si>
  <si>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</si>
  <si>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</si>
  <si>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</si>
  <si>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</si>
  <si>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</si>
  <si>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</si>
  <si>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</si>
  <si>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</si>
  <si>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</si>
  <si>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</si>
  <si>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</si>
  <si>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</si>
  <si>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16,81</t>
  </si>
  <si>
    <t>94678</t>
  </si>
  <si>
    <t>JOELHO 90 GRAUS, PVC, SOLDÁVEL, DN 50 MM INSTALADO EM RESERVAÇÃO DE ÁGUA DE EDIFICAÇÃO QUE POSSUA RESERVATÓRIO DE FIBRA/FIBROCIMENTO   FORNECIMENTO E INSTALAÇÃO. AF_06/2016</t>
  </si>
  <si>
    <t>12,28</t>
  </si>
  <si>
    <t>94679</t>
  </si>
  <si>
    <t>CURVA 90 GRAUS, PVC, SOLDÁVEL, DN 50 MM, INSTALADO EM RESERVAÇÃO DE ÁGUA DE EDIFICAÇÃO QUE POSSUA RESERVATÓRIO DE FIBRA/FIBROCIMENTO   FORNECIMENTO E INSTALAÇÃO. AF_06/2016</t>
  </si>
  <si>
    <t>18,63</t>
  </si>
  <si>
    <t>94680</t>
  </si>
  <si>
    <t>JOELHO 90 GRAUS, PVC, SOLDÁVEL, DN 60 MM INSTALADO EM RESERVAÇÃO DE ÁGUA DE EDIFICAÇÃO QUE POSSUA RESERVATÓRIO DE FIBRA/FIBROCIMENTO   FORNECIMENTO E INSTALAÇÃO. AF_06/2016</t>
  </si>
  <si>
    <t>31,54</t>
  </si>
  <si>
    <t>94681</t>
  </si>
  <si>
    <t>CURVA 90 GRAUS, PVC, SOLDÁVEL, DN 60 MM, INSTALADO EM RESERVAÇÃO DE ÁGUA DE EDIFICAÇÃO QUE POSSUA RESERVATÓRIO DE FIBRA/FIBROCIMENTO   FORNECIMENTO E INSTALAÇÃO. AF_06/2016</t>
  </si>
  <si>
    <t>40,25</t>
  </si>
  <si>
    <t>94682</t>
  </si>
  <si>
    <t>JOELHO 90 GRAUS, PVC, SOLDÁVEL, DN 75 MM INSTALADO EM RESERVAÇÃO DE ÁGUA DE EDIFICAÇÃO QUE POSSUA RESERVATÓRIO DE FIBRA/FIBROCIMENTO   FORNECIMENTO E INSTALAÇÃO. AF_06/2016</t>
  </si>
  <si>
    <t>76,34</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</si>
  <si>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</si>
  <si>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</si>
  <si>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</si>
  <si>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</si>
  <si>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99,77</t>
  </si>
  <si>
    <t>94685</t>
  </si>
  <si>
    <t>CURVA 90 GRAUS, PVC, SOLDÁVEL, DN 85 MM, INSTALADO EM RESERVAÇÃO DE ÁGUA DE EDIFICAÇÃO QUE POSSUA RESERVATÓRIO DE FIBRA/FIBROCIMENTO   FORNECIMENTO E INSTALAÇÃO. AF_06/2016</t>
  </si>
  <si>
    <t>78,50</t>
  </si>
  <si>
    <t>94686</t>
  </si>
  <si>
    <t>JOELHO 90 GRAUS, PVC, SOLDÁVEL, DN 110 MM INSTALADO EM RESERVAÇÃO DE ÁGUA DE EDIFICAÇÃO QUE POSSUA RESERVATÓRIO DE FIBRA/FIBROCIMENTO   FORNECIMENTO E INSTALAÇÃO. AF_06/2016</t>
  </si>
  <si>
    <t>179,98</t>
  </si>
  <si>
    <t>94687</t>
  </si>
  <si>
    <t>CURVA 90 GRAUS, PVC, SOLDÁVEL, DN 110 MM, INSTALADO EM RESERVAÇÃO DE ÁGUA DE EDIFICAÇÃO QUE POSSUA RESERVATÓRIO DE FIBRA/FIBROCIMENTO   FORNECIMENTO E INSTALAÇÃO. AF_06/2016</t>
  </si>
  <si>
    <t>147,91</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</si>
  <si>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</si>
  <si>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</si>
  <si>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</si>
  <si>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</si>
  <si>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</si>
  <si>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</si>
  <si>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10,44</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</si>
  <si>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</si>
  <si>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</si>
  <si>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</si>
  <si>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</si>
  <si>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17,83</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</si>
  <si>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</si>
  <si>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</si>
  <si>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</si>
  <si>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</si>
  <si>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</si>
  <si>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</si>
  <si>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23,74</t>
  </si>
  <si>
    <t>94696</t>
  </si>
  <si>
    <t>TÊ, PVC, SOLDÁVEL, DN 60 MM INSTALADO EM RESERVAÇÃO DE ÁGUA DE EDIFICAÇÃO QUE POSSUA RESERVATÓRIO DE FIBRA/FIBROCIMENTO   FORNECIMENTO E INSTALAÇÃO. AF_06/2016</t>
  </si>
  <si>
    <t>41,48</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</si>
  <si>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</si>
  <si>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</si>
  <si>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</si>
  <si>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</si>
  <si>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54,52</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</si>
  <si>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</si>
  <si>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</si>
  <si>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</si>
  <si>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</si>
  <si>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89,87</t>
  </si>
  <si>
    <t>94701</t>
  </si>
  <si>
    <t>TÊ, PVC, SOLDÁVEL, DN 110 MM INSTALADO EM RESERVAÇÃO DE ÁGUA DE EDIFICAÇÃO QUE POSSUA RESERVATÓRIO DE FIBRA/FIBROCIMENTO   FORNECIMENTO E INSTALAÇÃO. AF_06/2016</t>
  </si>
  <si>
    <t>150,26</t>
  </si>
  <si>
    <t>94702</t>
  </si>
  <si>
    <t>TÊ DE REDUÇÃO, PVC, SOLDÁVEL, DN 110 MM X 60 MM, INSTALADO EM RESERVAÇÃO DE ÁGUA DE EDIFICAÇÃO QUE POSSUA RESERVATÓRIO DE FIBRA/FIBROCIMENTO   FORNECIMENTO E INSTALAÇÃO. AF_06/2016</t>
  </si>
  <si>
    <t>142,85</t>
  </si>
  <si>
    <t>94703</t>
  </si>
  <si>
    <t>ADAPTADOR COM FLANGE E ANEL DE VEDAÇÃO, PVC, SOLDÁVEL, DN  25 MM X 3/4 , INSTALADO EM RESERVAÇÃO DE ÁGUA DE EDIFICAÇÃO QUE POSSUA RESERVATÓRIO DE FIBRA/FIBROCIMENTO   FORNECIMENTO E INSTALAÇÃO. AF_06/2016</t>
  </si>
  <si>
    <t>13,82</t>
  </si>
  <si>
    <t>94704</t>
  </si>
  <si>
    <t>ADAPTADOR COM FLANGE E ANEL DE VEDAÇÃO, PVC, SOLDÁVEL, DN 32 MM X 1 , INSTALADO EM RESERVAÇÃO DE ÁGUA DE EDIFICAÇÃO QUE POSSUA RESERVATÓRIO DE FIBRA/FIBROCIMENTO   FORNECIMENTO E INSTALAÇÃO. AF_06/2016</t>
  </si>
  <si>
    <t>16,04</t>
  </si>
  <si>
    <t>94705</t>
  </si>
  <si>
    <t>ADAPTADOR COM FLANGE E ANEL DE VEDAÇÃO, PVC, SOLDÁVEL, DN 40 MM X 1 1/4 , INSTALADO EM RESERVAÇÃO DE ÁGUA DE EDIFICAÇÃO QUE POSSUA RESERVATÓRIO DE FIBRA/FIBROCIMENTO   FORNECIMENTO E INSTALAÇÃO. AF_06/2016</t>
  </si>
  <si>
    <t>19,41</t>
  </si>
  <si>
    <t>94706</t>
  </si>
  <si>
    <t>ADAPTADOR COM FLANGE E ANEL DE VEDAÇÃO, PVC, SOLDÁVEL, DN 50 MM X 1 1/2 , INSTALADO EM RESERVAÇÃO DE ÁGUA DE EDIFICAÇÃO QUE POSSUA RESERVATÓRIO DE FIBRA/FIBROCIMENTO   FORNECIMENTO E INSTALAÇÃO. AF_06/2016</t>
  </si>
  <si>
    <t>29,16</t>
  </si>
  <si>
    <t>94707</t>
  </si>
  <si>
    <t>ADAPTADOR COM FLANGE E ANEL DE VEDAÇÃO, PVC, SOLDÁVEL, DN 60 MM X 2 , INSTALADO EM RESERVAÇÃO DE ÁGUA DE EDIFICAÇÃO QUE POSSUA RESERVATÓRIO DE FIBRA/FIBROCIMENTO   FORNECIMENTO E INSTALAÇÃO. AF_06/2016</t>
  </si>
  <si>
    <t>35,40</t>
  </si>
  <si>
    <t>94708</t>
  </si>
  <si>
    <t>ADAPTADOR COM FLANGES LIVRES, PVC, SOLDÁVEL, DN  25 MM X 3/4 , INSTALADO EM RESERVAÇÃO DE ÁGUA DE EDIFICAÇÃO QUE POSSUA RESERVATÓRIO DE FIBRA/FIBROCIMENTO   FORNECIMENTO E INSTALAÇÃO. AF_06/2016</t>
  </si>
  <si>
    <t>18,13</t>
  </si>
  <si>
    <t>94709</t>
  </si>
  <si>
    <t>ADAPTADOR COM FLANGES LIVRES, PVC, SOLDÁVEL, DN 32 MM X 1 , INSTALADO EM RESERVAÇÃO DE ÁGUA DE EDIFICAÇÃO QUE POSSUA RESERVATÓRIO DE FIBRA/FIBROCIMENTO   FORNECIMENTO E INSTALAÇÃO. AF_06/2016</t>
  </si>
  <si>
    <t>22,56</t>
  </si>
  <si>
    <t>94710</t>
  </si>
  <si>
    <t>ADAPTADOR COM FLANGES LIVRES, PVC, SOLDÁVEL, DN 40 MM X 1 1/4 , INSTALADO EM RESERVAÇÃO DE ÁGUA DE EDIFICAÇÃO QUE POSSUA RESERVATÓRIO DE FIBRA/FIBROCIMENTO   FORNECIMENTO E INSTALAÇÃO. AF_06/2016</t>
  </si>
  <si>
    <t>33,56</t>
  </si>
  <si>
    <t>94711</t>
  </si>
  <si>
    <t>ADAPTADOR COM FLANGES LIVRES, PVC, SOLDÁVEL, DN 50 MM X 1 1/2 , INSTALADO EM RESERVAÇÃO DE ÁGUA DE EDIFICAÇÃO QUE POSSUA RESERVATÓRIO DE FIBRA/FIBROCIMENTO   FORNECIMENTO E INSTALAÇÃO. AF_06/2016</t>
  </si>
  <si>
    <t>41,75</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</si>
  <si>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</si>
  <si>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</si>
  <si>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</si>
  <si>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</si>
  <si>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134,47</t>
  </si>
  <si>
    <t>94714</t>
  </si>
  <si>
    <t>ADAPTADOR COM FLANGES LIVRES, PVC, SOLDÁVEL, DN 85 MM X 3 , INSTALADO EM RESERVAÇÃO DE ÁGUA DE EDIFICAÇÃO QUE POSSUA RESERVATÓRIO DE FIBRA/FIBROCIMENTO   FORNECIMENTO E INSTALAÇÃO. AF_06/2016</t>
  </si>
  <si>
    <t>180,66</t>
  </si>
  <si>
    <t>94715</t>
  </si>
  <si>
    <t>ADAPTADOR COM FLANGES LIVRES, PVC, SOLDÁVEL, DN 110 MM X 4 , INSTALADO EM RESERVAÇÃO DE ÁGUA DE EDIFICAÇÃO QUE POSSUA RESERVATÓRIO DE FIBRA/FIBROCIMENTO   FORNECIMENTO E INSTALAÇÃO. AF_06/2016</t>
  </si>
  <si>
    <t>247,63</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</si>
  <si>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</si>
  <si>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</si>
  <si>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</si>
  <si>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</si>
  <si>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</si>
  <si>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</si>
  <si>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43,91</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</si>
  <si>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</si>
  <si>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</si>
  <si>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</si>
  <si>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</si>
  <si>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168,46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</si>
  <si>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</si>
  <si>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</si>
  <si>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</si>
  <si>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</si>
  <si>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204,92</t>
  </si>
  <si>
    <t>94731</t>
  </si>
  <si>
    <t>LUVA, CPVC, SOLDÁVEL, DN 42 MM, INSTALADO EM RESERVAÇÃO DE ÁGUA DE EDIFICAÇÃO QUE POSSUA RESERVATÓRIO DE FIBRA/FIBROCIMENTO  FORNECIMENTO E INSTALAÇÃO. AF_06/2016</t>
  </si>
  <si>
    <t>20,60</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</si>
  <si>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</si>
  <si>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</si>
  <si>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</si>
  <si>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</si>
  <si>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173,12</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</si>
  <si>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</si>
  <si>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</si>
  <si>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</si>
  <si>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</si>
  <si>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</si>
  <si>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</si>
  <si>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</si>
  <si>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</si>
  <si>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</si>
  <si>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</si>
  <si>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</si>
  <si>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</si>
  <si>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35,93</t>
  </si>
  <si>
    <t>94748</t>
  </si>
  <si>
    <t>JOELHO 90 GRAUS, CPVC, SOLDÁVEL, DN 54 MM, INSTALADO EM RESERVAÇÃO DE ÁGUA DE EDIFICAÇÃO QUE POSSUA RESERVATÓRIO DE FIBRA/FIBROCIMENTO  FORNECIMENTO E INSTALAÇÃO. AF_06/2016</t>
  </si>
  <si>
    <t>74,68</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</si>
  <si>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</si>
  <si>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</si>
  <si>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</si>
  <si>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</si>
  <si>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218,54</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</si>
  <si>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</si>
  <si>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</si>
  <si>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</si>
  <si>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</si>
  <si>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</si>
  <si>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</si>
  <si>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45,81</t>
  </si>
  <si>
    <t>94759</t>
  </si>
  <si>
    <t>TE, CPVC, SOLDÁVEL, DN 42 MM, INSTALADO EM RESERVAÇÃO DE ÁGUA DE EDIFICAÇÃO QUE POSSUA RESERVATÓRIO DE FIBRA/FIBROCIMENTO  FORNECIMENTO E INSTALAÇÃO. AF_06/2016</t>
  </si>
  <si>
    <t>57,04</t>
  </si>
  <si>
    <t>94760</t>
  </si>
  <si>
    <t>TE, CPVC, SOLDÁVEL, DN 54 MM, INSTALADO EM RESERVAÇÃO DE ÁGUA DE EDIFICAÇÃO QUE POSSUA RESERVATÓRIO DE FIBRA/FIBROCIMENTO  FORNECIMENTO E INSTALAÇÃO. AF_06/2016</t>
  </si>
  <si>
    <t>93,48</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</si>
  <si>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</si>
  <si>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</si>
  <si>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</si>
  <si>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</si>
  <si>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260,70</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</si>
  <si>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</si>
  <si>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</si>
  <si>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</si>
  <si>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</si>
  <si>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</si>
  <si>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</si>
  <si>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</si>
  <si>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</si>
  <si>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40,09</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</si>
  <si>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</si>
  <si>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</si>
  <si>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</si>
  <si>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</si>
  <si>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</si>
  <si>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</si>
  <si>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190,62</t>
  </si>
  <si>
    <t>94791</t>
  </si>
  <si>
    <t>ADAPTADOR COM FLANGES LIVRES, PVC, SOLDÁVEL LONGO, DN 110 MM X 4 , INSTALADO EM RESERVAÇÃO DE ÁGUA DE EDIFICAÇÃO QUE POSSUA RESERVATÓRIO DE FIBRA/FIBROCIMENTO   FORNECIMENTO E INSTALAÇÃO. AF_06/2016</t>
  </si>
  <si>
    <t>265,17</t>
  </si>
  <si>
    <t>94863</t>
  </si>
  <si>
    <t>LUVA, CPVC, SOLDÁVEL, DN 73 MM, INSTALADO EM RESERVAÇÃO DE ÁGUA DE EDIFICAÇÃO QUE POSSUA RESERVATÓRIO DE FIBRA/FIBROCIMENTO  FORNECIMENTO E INSTALAÇÃO. AF_06/2016</t>
  </si>
  <si>
    <t>148,95</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</si>
  <si>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</si>
  <si>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</si>
  <si>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</si>
  <si>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</si>
  <si>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</si>
  <si>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</si>
  <si>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36,02</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</si>
  <si>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</si>
  <si>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</si>
  <si>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</si>
  <si>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</si>
  <si>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95696</t>
  </si>
  <si>
    <t>SPRINKLER TIPO PENDENTE, 68 °C, UNIÃO POR ROSCA DN 15 (1/2") - FORNECIMENTO E INSTALAÇÃO. AF_12/2015</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</si>
  <si>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</si>
  <si>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</si>
  <si>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</si>
  <si>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</si>
  <si>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</si>
  <si>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</si>
  <si>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</si>
  <si>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</si>
  <si>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</si>
  <si>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</si>
  <si>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</si>
  <si>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</si>
  <si>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13,77</t>
  </si>
  <si>
    <t>96643</t>
  </si>
  <si>
    <t>TÊ MISTURADOR, PPR, 25 X 3/4'' , CLASSE PN 25, INSTALADO EM RAMAL OU SUB-RAMAL DE ÁGUA  FORNECIMENTO E INSTALAÇÃO . AF_06/2015</t>
  </si>
  <si>
    <t>35,83</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</si>
  <si>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</si>
  <si>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</si>
  <si>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</si>
  <si>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</si>
  <si>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</si>
  <si>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</si>
  <si>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</si>
  <si>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</si>
  <si>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</si>
  <si>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</si>
  <si>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24,36</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</si>
  <si>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</si>
  <si>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</si>
  <si>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</si>
  <si>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</si>
  <si>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</si>
  <si>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</si>
  <si>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</si>
  <si>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</si>
  <si>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</si>
  <si>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</si>
  <si>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</si>
  <si>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</si>
  <si>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27,53</t>
  </si>
  <si>
    <t>96661</t>
  </si>
  <si>
    <t>CONECTOR FÊMEA, PPR, 32 X 3/4'', CLASSE PN 25, INSTALADO EM RAMAL DE DISTRIBUIÇÃO DE ÁGUA   FORNECIMENTO E INSTALAÇÃO . AF_06/2015</t>
  </si>
  <si>
    <t>21,74</t>
  </si>
  <si>
    <t>96662</t>
  </si>
  <si>
    <t>BUCHA DE REDUÇÃO, PPR, 32 X 25, CLASSE PN 25, INSTALADO EM RAMAL DE DISTRIBUIÇÃO DE ÁGUA  FORNECIMENTO E INSTALAÇÃO . AF_06/2015</t>
  </si>
  <si>
    <t>10,15</t>
  </si>
  <si>
    <t>96663</t>
  </si>
  <si>
    <t>LUVA, PPR, DN 40 MM, CLASSE PN 25, INSTALADO EM RAMAL DE DISTRIBUIÇÃO DE ÁGUA  FORNECIMENTO E INSTALAÇÃO. AF_06/2015</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</si>
  <si>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</si>
  <si>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</si>
  <si>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</si>
  <si>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</si>
  <si>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</si>
  <si>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</si>
  <si>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</si>
  <si>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</si>
  <si>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</si>
  <si>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</si>
  <si>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3,66</t>
  </si>
  <si>
    <t>96685</t>
  </si>
  <si>
    <t>JOELHO 45 GRAUS, PPR, DN 25 MM, CLASSE PN 25, INSTALADO EM PRUMADA DE ÁGUA  FORNECIMENTO E INSTALAÇÃO . AF_06/2015</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</si>
  <si>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</si>
  <si>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</si>
  <si>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</si>
  <si>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</si>
  <si>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</si>
  <si>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</si>
  <si>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</si>
  <si>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</si>
  <si>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</si>
  <si>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</si>
  <si>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</si>
  <si>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</si>
  <si>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</si>
  <si>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</si>
  <si>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96693</t>
  </si>
  <si>
    <t>JOELHO 45 GRAUS, PPR, DN 63 MM, CLASSE PN 25, INSTALADO EM PRUMADA DE ÁGUA  FORNECIMENTO E INSTALAÇÃO . AF_06/2015</t>
  </si>
  <si>
    <t>25,02</t>
  </si>
  <si>
    <t>96694</t>
  </si>
  <si>
    <t>JOELHO 90 GRAUS, PPR, DN 75 MM, CLASSE PN 25, INSTALADO EM PRUMADA DE ÁGUA  FORNECIMENTO E INSTALAÇÃO . AF_06/2015</t>
  </si>
  <si>
    <t>57,79</t>
  </si>
  <si>
    <t>96695</t>
  </si>
  <si>
    <t>JOELHO 45 GRAUS, PPR, DN 75 MM, CLASSE PN 25, INSTALADO EM PRUMADA DE ÁGUA  FORNECIMENTO E INSTALAÇÃO . AF_06/2015</t>
  </si>
  <si>
    <t>56,17</t>
  </si>
  <si>
    <t>96696</t>
  </si>
  <si>
    <t>JOELHO 90 GRAUS, PPR, DN 90 MM, CLASSE PN 25, INSTALADO EM PRUMADA DE ÁGUA  FORNECIMENTO E INSTALAÇÃO . AF_06/2015</t>
  </si>
  <si>
    <t>96697</t>
  </si>
  <si>
    <t>JOELHO 90 GRAUS, PPR, DN 110 MM, CLASSE PN 25, INSTALADO EM PRUMADA DE ÁGUA  FORNECIMENTO E INSTALAÇÃO . AF_06/2015</t>
  </si>
  <si>
    <t>130,10</t>
  </si>
  <si>
    <t>96698</t>
  </si>
  <si>
    <t>LUVA, PPR, DN 25 MM, CLASSE PN 25, INSTALADO EM PRUMADA DE ÁGUA  FORNECIMENTO E INSTALAÇÃO . AF_06/2015</t>
  </si>
  <si>
    <t>2,77</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</si>
  <si>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</si>
  <si>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</si>
  <si>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</si>
  <si>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</si>
  <si>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</si>
  <si>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</si>
  <si>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</si>
  <si>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</si>
  <si>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</si>
  <si>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</si>
  <si>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</si>
  <si>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</si>
  <si>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</si>
  <si>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</si>
  <si>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96706</t>
  </si>
  <si>
    <t>LUVA, PPR, DN 63 MM, CLASSE PN 25, INSTALADO EM PRUMADA DE ÁGUA  FORNECIMENTO E INSTALAÇÃO. AF_06/2015</t>
  </si>
  <si>
    <t>96707</t>
  </si>
  <si>
    <t>LUVA, PPR, DN 75 MM, CLASSE PN 25, INSTALADO EM PRUMADA DE ÁGUA  FORNECIMENTO E INSTALAÇÃO. AF_06/2015</t>
  </si>
  <si>
    <t>37,15</t>
  </si>
  <si>
    <t>96708</t>
  </si>
  <si>
    <t>LUVA, PPR, DN 90 MM, CLASSE PN 25, INSTALADO EM PRUMADA DE ÁGUA  FORNECIMENTO E INSTALAÇÃO. AF_06/2015</t>
  </si>
  <si>
    <t>58,54</t>
  </si>
  <si>
    <t>96709</t>
  </si>
  <si>
    <t>LUVA, PPR, DN 110 MM, CLASSE PN 25, INSTALADO EM PRUMADA DE ÁGUA  FORNECIMENTO E INSTALAÇÃO. AF_06/2015</t>
  </si>
  <si>
    <t>92,43</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</si>
  <si>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</si>
  <si>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</si>
  <si>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</si>
  <si>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</si>
  <si>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</si>
  <si>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</si>
  <si>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</si>
  <si>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</si>
  <si>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</si>
  <si>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</si>
  <si>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</si>
  <si>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</si>
  <si>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</si>
  <si>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</si>
  <si>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93,57</t>
  </si>
  <si>
    <t>96717</t>
  </si>
  <si>
    <t>TÊ NORMAL, PPR, DN 110 MM, CLASSE PN 25, INSTALADO EM PRUMADA DE ÁGUA  FORNECIMENTO E INSTALAÇÃO . AF_06/2015</t>
  </si>
  <si>
    <t>147,24</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</si>
  <si>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</si>
  <si>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</si>
  <si>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</si>
  <si>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</si>
  <si>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</si>
  <si>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</si>
  <si>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</si>
  <si>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</si>
  <si>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</si>
  <si>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</si>
  <si>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23,67</t>
  </si>
  <si>
    <t>96741</t>
  </si>
  <si>
    <t>LUVA, PPR, DN 40 MM, CLASSE PN 25, INSTALADO EM RESERVAÇÃO DE ÁGUA DE EDIFICAÇÃO QUE POSSUA RESERVATÓRIO DE FIBRA/FIBROCIMENTO  FORNECIMENTO E INSTALAÇÃO. AF_06/2016</t>
  </si>
  <si>
    <t>9,53</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</si>
  <si>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</si>
  <si>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</si>
  <si>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</si>
  <si>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</si>
  <si>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18,64</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</si>
  <si>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</si>
  <si>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</si>
  <si>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</si>
  <si>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</si>
  <si>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57,94</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</si>
  <si>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</si>
  <si>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</si>
  <si>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</si>
  <si>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</si>
  <si>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</si>
  <si>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</si>
  <si>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</si>
  <si>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</si>
  <si>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</si>
  <si>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</si>
  <si>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11,80</t>
  </si>
  <si>
    <t>96751</t>
  </si>
  <si>
    <t>JOELHO 90 GRAUS, PPR, DN 50 MM, CLASSE PN 25,  INSTALADO EM RESERVAÇÃO DE ÁGUA DE EDIFICAÇÃO QUE POSSUA RESERVATÓRIO DE FIBRA/FIBROCIMENTO  FORNECIMENTO E INSTALAÇÃO. AF_06/2016</t>
  </si>
  <si>
    <t>21,22</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</si>
  <si>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</si>
  <si>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</si>
  <si>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</si>
  <si>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</si>
  <si>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61,50</t>
  </si>
  <si>
    <t>96754</t>
  </si>
  <si>
    <t>JOELHO 90 GRAUS, PPR, DN 90 MM, CLASSE PN 25,  INSTALADO EM RESERVAÇÃO DE ÁGUA DE EDIFICAÇÃO QUE POSSUA RESERVATÓRIO DE FIBRA/FIBROCIMENTO  FORNECIMENTO E INSTALAÇÃO. AF_06/2016</t>
  </si>
  <si>
    <t>86,04</t>
  </si>
  <si>
    <t>96755</t>
  </si>
  <si>
    <t>JOELHO 90 GRAUS, PPR, DN 110 MM, CLASSE PN 25,  INSTALADO EM RESERVAÇÃO DE ÁGUA DE EDIFICAÇÃO QUE POSSUA RESERVATÓRIO DE FIBRA/FIBROCIMENTO  FORNECIMENTO E INSTALAÇÃO. AF_06/2016</t>
  </si>
  <si>
    <t>130,06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</si>
  <si>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</si>
  <si>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</si>
  <si>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</si>
  <si>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</si>
  <si>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</si>
  <si>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</si>
  <si>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12,06</t>
  </si>
  <si>
    <t>96759</t>
  </si>
  <si>
    <t>TÊ, PPR, DN 40 MM, CLASSE PN 25,  INSTALADO EM RESERVAÇÃO DE ÁGUA DE EDIFICAÇÃO QUE POSSUA RESERVATÓRIO DE FIBRA/FIBROCIMENTO  FORNECIMENTO E INSTALAÇÃO. AF_06/2016</t>
  </si>
  <si>
    <t>17,43</t>
  </si>
  <si>
    <t>96760</t>
  </si>
  <si>
    <t>TÊ, PPR, DN 50 MM, CLASSE PN 25,  INSTALADO EM RESERVAÇÃO DE ÁGUA DE EDIFICAÇÃO QUE POSSUA RESERVATÓRIO DE FIBRA/FIBROCIMENTO  FORNECIMENTO E INSTALAÇÃO. AF_06/2016</t>
  </si>
  <si>
    <t>24,79</t>
  </si>
  <si>
    <t>96761</t>
  </si>
  <si>
    <t>TÊ, PPR, DN 63 MM, CLASSE PN 25,  INSTALADO EM RESERVAÇÃO DE ÁGUA DE EDIFICAÇÃO QUE POSSUA RESERVATÓRIO DE FIBRA/FIBROCIMENTO  FORNECIMENTO E INSTALAÇÃO. AF_06/2016</t>
  </si>
  <si>
    <t>34,69</t>
  </si>
  <si>
    <t>96762</t>
  </si>
  <si>
    <t>TÊ, PPR, DN 75 MM, CLASSE PN 25,  INSTALADO EM RESERVAÇÃO DE ÁGUA DE EDIFICAÇÃO QUE POSSUA RESERVATÓRIO DE FIBRA/FIBROCIMENTO  FORNECIMENTO E INSTALAÇÃO. AF_06/2016</t>
  </si>
  <si>
    <t>67,26</t>
  </si>
  <si>
    <t>96763</t>
  </si>
  <si>
    <t>TÊ, PPR, DN 90 MM, CLASSE PN 25,  INSTALADO EM RESERVAÇÃO DE ÁGUA DE EDIFICAÇÃO QUE POSSUA RESERVATÓRIO DE FIBRA/FIBROCIMENTO  FORNECIMENTO E INSTALAÇÃO. AF_06/2016</t>
  </si>
  <si>
    <t>92,33</t>
  </si>
  <si>
    <t>96764</t>
  </si>
  <si>
    <t>TÊ, PPR, DN 110 MM, CLASSE PN 25,  INSTALADO EM RESERVAÇÃO DE ÁGUA DE EDIFICAÇÃO QUE POSSUA RESERVATÓRIO DE FIBRA/FIBROCIMENTO  FORNECIMENTO E INSTALAÇÃO. AF_06/2016</t>
  </si>
  <si>
    <t>147,17</t>
  </si>
  <si>
    <t>96802</t>
  </si>
  <si>
    <t>KIT CHASSI PEX, PRÉ-FABRICADO, PARA CHUVEIRO COM REGISTROS DE PRESSÃO E CONEXÕES POR CRIMPAGEM  FORNECIMENTO E INSTALAÇÃO. AF_06/2015</t>
  </si>
  <si>
    <t>194,54</t>
  </si>
  <si>
    <t>96803</t>
  </si>
  <si>
    <t>KIT CHASSI PEX, PRÉ-FABRICADO, PARA COZINHA COM CUBA SIMPLES E CONEXÕES POR CRIMPAGEM  FORNECIMENTO E INSTALAÇÃO. AF_06/2015</t>
  </si>
  <si>
    <t>100,15</t>
  </si>
  <si>
    <t>96804</t>
  </si>
  <si>
    <t>KIT CHASSI PEX, PRÉ-FABRICADO, PARA ÁREA DE SERVIÇO COM TANQUE E MÁQUINA DE LAVAR ROUPA, E CONEXÕES POR CRIMPAGEM  FORNECIMENTO E INSTALAÇÃO. AF_06/2015</t>
  </si>
  <si>
    <t>179,90</t>
  </si>
  <si>
    <t>96805</t>
  </si>
  <si>
    <t>KIT CHASSI PEX, PRÉ-FABRICADO, PARA CHUVEIRO COM REGISTROS DE PRESSÃO E CONEXÕES POR ANEL DESLIZANTE  FORNECIMENTO E INSTALAÇÃO. AF_06/2015</t>
  </si>
  <si>
    <t>201,34</t>
  </si>
  <si>
    <t>96806</t>
  </si>
  <si>
    <t>KIT CHASSI PEX, PRÉ-FABRICADO, PARA COZINHA COM CUBA SIMPLES E CONEXÕES POR ANEL DESLIZANTE  FORNECIMENTO E INSTALAÇÃO. AF_06/2015</t>
  </si>
  <si>
    <t>98,22</t>
  </si>
  <si>
    <t>96807</t>
  </si>
  <si>
    <t>KIT CHASSI PEX, PRÉ-FABRICADO, PARA ÁREA DE SERVIÇO COM TANQUE E MÁQUINA DE LAVAR ROUPA, E CONEXÕES POR ANEL DESLIZANTE  FORNECIMENTO E INSTALAÇÃO. AF_06/2015</t>
  </si>
  <si>
    <t>164,20</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</si>
  <si>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</si>
  <si>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</si>
  <si>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</si>
  <si>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</si>
  <si>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</si>
  <si>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</si>
  <si>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</si>
  <si>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</si>
  <si>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</si>
  <si>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</si>
  <si>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12,05</t>
  </si>
  <si>
    <t>96813</t>
  </si>
  <si>
    <t>CONEXÃO FIXA, ROSCA FÊMEA, METÁLICA, PARA INSTALAÇÕES EM PEX, DN 20 MM X 3/4", COM ANEL DESLIZANTE. FORNECIMENTO E INSTALAÇÃO. AF_06/2015</t>
  </si>
  <si>
    <t>13,81</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</si>
  <si>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</si>
  <si>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</si>
  <si>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</si>
  <si>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</si>
  <si>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</si>
  <si>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</si>
  <si>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</si>
  <si>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</si>
  <si>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</si>
  <si>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</si>
  <si>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</si>
  <si>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</si>
  <si>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</si>
  <si>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</si>
  <si>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30,78</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</si>
  <si>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</si>
  <si>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</si>
  <si>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</si>
  <si>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</si>
  <si>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26,69</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</si>
  <si>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</si>
  <si>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</si>
  <si>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</si>
  <si>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</si>
  <si>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12,39</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</si>
  <si>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</si>
  <si>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</si>
  <si>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</si>
  <si>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</si>
  <si>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15,21</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</si>
  <si>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</si>
  <si>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</si>
  <si>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</si>
  <si>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</si>
  <si>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</si>
  <si>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</si>
  <si>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</si>
  <si>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</si>
  <si>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</si>
  <si>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</si>
  <si>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18,01</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</si>
  <si>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</si>
  <si>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</si>
  <si>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</si>
  <si>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</si>
  <si>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19,45</t>
  </si>
  <si>
    <t>96834</t>
  </si>
  <si>
    <t>LUVA PARA INSTALAÇÕES EM PEX, DN 32 MM, CONEXÃO POR CRIMPAGEM  FORNECIMENTO E INSTALAÇÃO . AF_06/2015</t>
  </si>
  <si>
    <t>31,89</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</si>
  <si>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</si>
  <si>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</si>
  <si>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</si>
  <si>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</si>
  <si>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</si>
  <si>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</si>
  <si>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16,33</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</si>
  <si>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</si>
  <si>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</si>
  <si>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</si>
  <si>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</si>
  <si>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14,85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</si>
  <si>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</si>
  <si>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</si>
  <si>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</si>
  <si>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</si>
  <si>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16,84</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</si>
  <si>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</si>
  <si>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</si>
  <si>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</si>
  <si>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</si>
  <si>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20,41</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</si>
  <si>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</si>
  <si>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</si>
  <si>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</si>
  <si>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</si>
  <si>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</si>
  <si>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</si>
  <si>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23,49</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</si>
  <si>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</si>
  <si>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</si>
  <si>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</si>
  <si>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</si>
  <si>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</si>
  <si>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</si>
  <si>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</si>
  <si>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</si>
  <si>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</si>
  <si>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</si>
  <si>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21,33</t>
  </si>
  <si>
    <t>96852</t>
  </si>
  <si>
    <t>JOELHO 90 GRAUS, PARA INSTALAÇÕES EM PEX, DN 20 MM, CONEXÃO POR CRIMPAGEM   FORNECIMENTO E INSTALAÇÃO. AF_06/2015</t>
  </si>
  <si>
    <t>18,52</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</si>
  <si>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</si>
  <si>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</si>
  <si>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</si>
  <si>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</si>
  <si>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</si>
  <si>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</si>
  <si>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22,97</t>
  </si>
  <si>
    <t>96856</t>
  </si>
  <si>
    <t>JOELHO 90 GRAUS, ROSCA FÊMEA TERMINAL, PARA INSTALAÇÕES EM PEX, DN 25MM X 1/2", CONEXÃO POR CRIMPAGEM  FORNECIMENTO E INSTALAÇÃO. AF_06/2015</t>
  </si>
  <si>
    <t>23,29</t>
  </si>
  <si>
    <t>96857</t>
  </si>
  <si>
    <t>JOELHO 90 GRAUS, ROSCA FÊMEA TERMINAL, PARA INSTALAÇÕES EM PEX, DN 25MM X 1, CONEXÃO POR CRIMPAGEM  FORNECIMENTO E INSTALAÇÃO. AF_06/2015</t>
  </si>
  <si>
    <t>36,58</t>
  </si>
  <si>
    <t>96858</t>
  </si>
  <si>
    <t>JOELHO 90 GRAUS, PARA INSTALAÇÕES EM PEX, DN 32 MM, CONEXÃO POR CRIMPAGEM   FORNECIMENTO E INSTALAÇÃO. AF_06/2015</t>
  </si>
  <si>
    <t>37,18</t>
  </si>
  <si>
    <t>96859</t>
  </si>
  <si>
    <t>JOELHO 90 GRAUS, ROSCA FÊMEA TERMINAL, PARA INSTALAÇÕES EM PEX, DN 32 MM X 1", CONEXÃO POR CRIMPAGEM  FORNECIMENTO E INSTALAÇÃO. AF_06/2015</t>
  </si>
  <si>
    <t>45,82</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</si>
  <si>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</si>
  <si>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</si>
  <si>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</si>
  <si>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</si>
  <si>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</si>
  <si>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</si>
  <si>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</si>
  <si>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</si>
  <si>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</si>
  <si>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</si>
  <si>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35,56</t>
  </si>
  <si>
    <t>96865</t>
  </si>
  <si>
    <t>TÊ, ROSCA FÊMEA, METÁLICO, PARA INSTALAÇÕES EM PEX, DN 25 MM X 3/4", CONEXÃO POR ANEL DESLIZANTE  FORNECIMENTO E INSTALAÇÃO. AF_06/2015</t>
  </si>
  <si>
    <t>34,86</t>
  </si>
  <si>
    <t>96866</t>
  </si>
  <si>
    <t>TÊ, METÁLICO, PARA INSTALAÇÕES EM PEX, DN 32 MM, CONEXÃO POR ANEL DESLIZANTE  FORNECIMENTO E INSTALAÇÃO. AF_06/2015</t>
  </si>
  <si>
    <t>46,61</t>
  </si>
  <si>
    <t>96867</t>
  </si>
  <si>
    <t>TÊ, ROSCA MACHO, METÁLICO, PARA INSTALAÇÕES EM PEX, DN 32 MM X 1", CONEXÃO POR ANEL DESLIZANTE  FORNECIMENTO E INSTALAÇÃO. AF_06/2015</t>
  </si>
  <si>
    <t>53,86</t>
  </si>
  <si>
    <t>96868</t>
  </si>
  <si>
    <t>TÊ, PARA INSTALAÇÕES EM PEX, DN 16 MM, CONEXÃO POR CRIMPAGEM  FORNECIMENTO E INSTALAÇÃO. AF_06/2015</t>
  </si>
  <si>
    <t>96869</t>
  </si>
  <si>
    <t>TÊ, PARA INSTALAÇÕES EM PEX, DN 20 MM, CONEXÃO POR CRIMPAGEM  FORNECIMENTO E INSTALAÇÃO. AF_06/2015</t>
  </si>
  <si>
    <t>25,73</t>
  </si>
  <si>
    <t>96870</t>
  </si>
  <si>
    <t>TÊ, PEX, DN 25 MM, CONEXÃO POR CRIMPAGEM  FORNECIMENTO E INSTALAÇÃO. AF_06/2015</t>
  </si>
  <si>
    <t>96871</t>
  </si>
  <si>
    <t>TÊ, PARA INSTALAÇÕES EM PEX, DN 32 MM, CONEXÃO POR CRIMPAGEM  FORNECIMENTO E INSTALAÇÃO. AF_06/2015</t>
  </si>
  <si>
    <t>58,12</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</si>
  <si>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</si>
  <si>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</si>
  <si>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</si>
  <si>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</si>
  <si>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64,20</t>
  </si>
  <si>
    <t>96874</t>
  </si>
  <si>
    <t>DISTRIBUIDOR 3 SAÍDAS, METÁLICO, PARA INSTALAÇÕES EM PEX, ENTRADA DE 3/4" X 3 SAÍDAS DE 1/2", CONEXÃO POR ANEL DESLIZANTE  FORNECIMENTO E INSTALAÇÃO . AF_06/2015</t>
  </si>
  <si>
    <t>68,26</t>
  </si>
  <si>
    <t>96875</t>
  </si>
  <si>
    <t>DISTRIBUIDOR 3 SAÍDAS, METÁLICO, PARA INSTALAÇÕES EM PEX, ENTRADA DE 1 X 3 SAÍDAS DE 1/2, CONEXÃO POR ANEL DESLIZANTE   FORNECIMENTO E INSTALAÇÃO. AF_06/2015</t>
  </si>
  <si>
    <t>81,12</t>
  </si>
  <si>
    <t>96876</t>
  </si>
  <si>
    <t>DISTRIBUIDOR 2 SAÍDAS, PARA INSTALAÇÕES EM PEX, ENTRADA DE 32 MM X 2 SAÍDAS DE 16 MM, CONEXÃO POR CRIMPAGEM FORNECIMENTO E INSTALAÇÃO. AF_06/2015</t>
  </si>
  <si>
    <t>137,28</t>
  </si>
  <si>
    <t>96877</t>
  </si>
  <si>
    <t>DISTRIBUIDOR 2 SAÍDAS, PARA INSTALAÇÕES EM PEX, ENTRADA DE 32 MM X 2 SAÍDAS DE 20 MM, CONEXÃO POR CRIMPAGEM  FORNECIMENTO E INSTALAÇÃO. AF_06/2015</t>
  </si>
  <si>
    <t>146,62</t>
  </si>
  <si>
    <t>96878</t>
  </si>
  <si>
    <t>DISTRIBUIDOR 2 SAÍDAS, PARA INSTALAÇÕES EM PEX, ENTRADA DE 32 MM X 2 SAÍDAS DE 25 MM, CONEXÃO POR CRIMPAGEM  FORNECIMENTO E INSTALAÇÃO. AF_06/2015</t>
  </si>
  <si>
    <t>148,37</t>
  </si>
  <si>
    <t>96879</t>
  </si>
  <si>
    <t>DISTRIBUIDOR 3 SAÍDAS, PARA INSTALAÇÕES EM PEX, ENTRADA DE 32 MM X 3 SAÍDAS DE 16 MM, CONEXÃO POR CRIMPAGEM  FORNECIMENTO E INSTALAÇÃO. AF_06/2015</t>
  </si>
  <si>
    <t>149,49</t>
  </si>
  <si>
    <t>96880</t>
  </si>
  <si>
    <t>DISTRIBUIDOR 3 SAÍDAS, PARA INSTALAÇÕES EM PEX, ENTRADA DE 32 MM X 3 SAÍDAS DE 20 MM, CONEXÃO POR CRIMPAGEM  FORNECIMENTO E INSTALAÇÃO. AF_06/2015</t>
  </si>
  <si>
    <t>170,40</t>
  </si>
  <si>
    <t>96881</t>
  </si>
  <si>
    <t>DISTRIBUIDOR 3 SAÍDAS, PARA INSTALAÇÕES EM PEX, ENTRADA DE 32 MM X 3 SAÍDAS DE 25 MM, CONEXÃO POR CRIMPAGEM  FORNECIMENTO E INSTALAÇÃO. AF_06/2015</t>
  </si>
  <si>
    <t>179,88</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</si>
  <si>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</si>
  <si>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</si>
  <si>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</si>
  <si>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</si>
  <si>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21,05</t>
  </si>
  <si>
    <t>97427</t>
  </si>
  <si>
    <t>FLANGE EM AÇO, DN 25 MM X 1'', INSTALADO EM RESERVAÇÃO DE ÁGUA DE EDIFICAÇÃO QUE POSSUA RESERVATÓRIO DE FIBRA/FIBROCIMENTO - FORNECIMENTO E INSTALAÇÃO. AF_06/2016</t>
  </si>
  <si>
    <t>23,38</t>
  </si>
  <si>
    <t>97428</t>
  </si>
  <si>
    <t>FLANGE EM AÇO, DN 32 MM X 1 1/4'', INSTALADO EM RESERVAÇÃO DE ÁGUA DE EDIFICAÇÃO QUE POSSUA RESERVATÓRIO DE FIBRA/FIBROCIMENTO - FORNECIMENTO E INSTALAÇÃO. AF_06/2016</t>
  </si>
  <si>
    <t>28,81</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</si>
  <si>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</si>
  <si>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</si>
  <si>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</si>
  <si>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AF_12/2015</t>
  </si>
  <si>
    <t>26,48</t>
  </si>
  <si>
    <t>97431</t>
  </si>
  <si>
    <t>ACOPLAMENTO RÍGIDO EM AÇO, CONEXÃO RANHURADA, DN 65 (2 1/2"), INSTALADO EM PRUMADAS - FORNECIMENTO E INSTALAÇÃO. AF_12/2015</t>
  </si>
  <si>
    <t>97432</t>
  </si>
  <si>
    <t>ACOPLAMENTO RÍGIDO EM AÇO, CONEXÃO RANHURADA, DN 80 (3"), INSTALADO EM PRUMADAS - FORNECIMENTO E INSTALAÇÃO. AF_12/2015</t>
  </si>
  <si>
    <t>97433</t>
  </si>
  <si>
    <t>CURVA 45 GRAUS, EM AÇO, CONEXÃO RANHURADA, DN 50 (2), INSTALADO EM PRUMADAS - FORNECIMENTO E INSTALAÇÃO. AF_12/2015</t>
  </si>
  <si>
    <t>58,57</t>
  </si>
  <si>
    <t>97434</t>
  </si>
  <si>
    <t>CURVA 90 GRAUS, EM AÇO, CONEXÃO RANHURADA, DN 50 (2"), INSTALADO EM PRUMADAS - FORNECIMENTO E INSTALAÇÃO. AF_12/2015</t>
  </si>
  <si>
    <t>97435</t>
  </si>
  <si>
    <t>CURVA 45 GRAUS, EM AÇO, CONEXÃO RANHURADA, DN 65 (2 1/2"), INSTALADO EM PRUMADAS - FORNECIMENTO E INSTALAÇÃO. AF_12/2015</t>
  </si>
  <si>
    <t>68,46</t>
  </si>
  <si>
    <t>97436</t>
  </si>
  <si>
    <t>CURVA 90 GRAUS, EM AÇO, CONEXÃO RANHURADA, DN 65 (2 1/2), INSTALADO EM PRUMADAS - FORNECIMENTO E INSTALAÇÃO. AF_12/2015</t>
  </si>
  <si>
    <t>70,44</t>
  </si>
  <si>
    <t>97437</t>
  </si>
  <si>
    <t>CURVA 45 GRAUS, EM AÇO, CONEXÃO RANHURADA, DN 80 (3"), INSTALADO EM PRUMADAS - FORNECIMENTO E INSTALAÇÃO. AF_12/2015</t>
  </si>
  <si>
    <t>78,33</t>
  </si>
  <si>
    <t>97438</t>
  </si>
  <si>
    <t>CURVA 90 GRAUS, EM AÇO, CONEXÃO RANHURADA, DN 80 (3"), INSTALADO EM PRUMADAS - FORNECIMENTO E INSTALAÇÃO. AF_12/2015</t>
  </si>
  <si>
    <t>80,45</t>
  </si>
  <si>
    <t>97439</t>
  </si>
  <si>
    <t>TÊ, EM AÇO, CONEXÃO RANHURADA, DN 50 (2"), INSTALADO EM PRUMADAS - FORNECIMENTO E INSTALAÇÃO. AF_12/2015</t>
  </si>
  <si>
    <t>87,97</t>
  </si>
  <si>
    <t>97440</t>
  </si>
  <si>
    <t>TÊ, EM AÇO, CONEXÃO RANHURADA, DN 65 (2 1/2"), INSTALADO EM PRUMADAS - FORNECIMENTO E INSTALAÇÃO. AF_12/2015</t>
  </si>
  <si>
    <t>105,29</t>
  </si>
  <si>
    <t>97442</t>
  </si>
  <si>
    <t>TÊ, EM AÇO, CONEXÃO RANHURADA, DN 80 (3"), INSTALADO EM PRUMADAS - FORNECIMENTO E INSTALAÇÃO. AF_12/2015</t>
  </si>
  <si>
    <t>116,34</t>
  </si>
  <si>
    <t>97443</t>
  </si>
  <si>
    <t>LUVA, EM AÇO, CONEXÃO SOLDADA, DN 50 (2"), INSTALADO EM PRUMADAS - FORNECIMENTO E INSTALAÇÃO. AF_12/2015</t>
  </si>
  <si>
    <t>67,52</t>
  </si>
  <si>
    <t>97444</t>
  </si>
  <si>
    <t>LUVA COM REDUÇÃO, EM AÇO, CONEXÃO SOLDADA, DN 50 X 40 MM (2 X 1 1/2), INSTALADO EM PRUMADAS - FORNECIMENTO E INSTALAÇÃO. AF_12/2015</t>
  </si>
  <si>
    <t>78,47</t>
  </si>
  <si>
    <t>97446</t>
  </si>
  <si>
    <t>LUVA, EM AÇO, CONEXÃO SOLDADA, DN 65 (2 1/2"), INSTALADO EM PRUMADAS - FORNECIMENTO E INSTALAÇÃO. AF_12/2015</t>
  </si>
  <si>
    <t>132,10</t>
  </si>
  <si>
    <t>97447</t>
  </si>
  <si>
    <t>LUVA COM REDUÇÃO, EM AÇO, CONEXÃO SOLDADA, DN 65 X 50 MM (2 1/2" X 2"), INSTALADO EM PRUMADAS - FORNECIMENTO E INSTALAÇÃO. AF_12/2015</t>
  </si>
  <si>
    <t>97449</t>
  </si>
  <si>
    <t>LUVA, EM AÇO, CONEXÃO SOLDADA, DN 80 (3), INSTALADO EM PRUMADAS - FORNECIMENTO E INSTALAÇÃO. AF_12/2015</t>
  </si>
  <si>
    <t>140,80</t>
  </si>
  <si>
    <t>97450</t>
  </si>
  <si>
    <t>LUVA COM REDUÇÃO, EM AÇO, CONEXÃO SOLDADA, DN 80 X 65 MM (3" X 2 1/2"), INSTALADO EM PRUMADAS - FORNECIMENTO E INSTALAÇÃO. AF_12/2015</t>
  </si>
  <si>
    <t>170,65</t>
  </si>
  <si>
    <t>97452</t>
  </si>
  <si>
    <t>CURVA 45 GRAUS, EM AÇO, CONEXÃO SOLDADA, DN 50 (2), INSTALADO EM PRUMADAS - FORNECIMENTO E INSTALAÇÃO. AF_12/2015</t>
  </si>
  <si>
    <t>110,37</t>
  </si>
  <si>
    <t>97453</t>
  </si>
  <si>
    <t>CURVA 90 GRAUS, EM AÇO, CONEXÃO SOLDADA, DN 50 (2), INSTALADO EM PRUMADAS - FORNECIMENTO E INSTALAÇÃO. AF_12/2015</t>
  </si>
  <si>
    <t>116,63</t>
  </si>
  <si>
    <t>97454</t>
  </si>
  <si>
    <t>CURVA 45 GRAUS, EM AÇO, CONEXÃO SOLDADA, DN 65 (2 1/2), INSTALADO EM PRUMADAS - FORNECIMENTO E INSTALAÇÃO. AF_12/2015</t>
  </si>
  <si>
    <t>182,56</t>
  </si>
  <si>
    <t>97455</t>
  </si>
  <si>
    <t>CURVA 90 GRAUS, EM AÇO, CONEXÃO SOLDADA, DN 65 (2 1/2), INSTALADO EM PRUMADAS - FORNECIMENTO E INSTALAÇÃO. AF_12/2015</t>
  </si>
  <si>
    <t>192,57</t>
  </si>
  <si>
    <t>97456</t>
  </si>
  <si>
    <t>CURVA 45 GRAUS, EM AÇO, CONEXÃO SOLDADA, DN 80 (3), INSTALADO EM PRUMADAS - FORNECIMENTO E INSTALAÇÃO. AF_12/2015</t>
  </si>
  <si>
    <t>402,40</t>
  </si>
  <si>
    <t>97457</t>
  </si>
  <si>
    <t>CURVA 90 GRAUS, EM AÇO, CONEXÃO SOLDADA, DN 80 (3), INSTALADO EM PRUMADAS - FORNECIMENTO E INSTALAÇÃO. AF_12/2015</t>
  </si>
  <si>
    <t>357,52</t>
  </si>
  <si>
    <t>97458</t>
  </si>
  <si>
    <t>TÊ, EM AÇO, CONEXÃO SOLDADA, DN 50 (2"), INSTALADO EM PRUMADAS - FORNECIMENTO E INSTALAÇÃO. AF_12/2015</t>
  </si>
  <si>
    <t>172,25</t>
  </si>
  <si>
    <t>97459</t>
  </si>
  <si>
    <t>TÊ, EM AÇO, CONEXÃO SOLDADA, DN 65 (2 1/2"), INSTALADO EM PRUMADAS - FORNECIMENTO E INSTALAÇÃO. AF_12/2015</t>
  </si>
  <si>
    <t>97460</t>
  </si>
  <si>
    <t>TÊ, EM AÇO, CONEXÃO SOLDADA, DN 80 (3"), INSTALADO EM PRUMADAS - FORNECIMENTO E INSTALAÇÃO. AF_12/2015</t>
  </si>
  <si>
    <t>437,44</t>
  </si>
  <si>
    <t>97461</t>
  </si>
  <si>
    <t>LUVA, EM AÇO, CONEXÃO SOLDADA, DN 25 (1), INSTALADO EM REDE DE ALIMENTAÇÃO PARA HIDRANTE - FORNECIMENTO E INSTALAÇÃO. AF_12/2015</t>
  </si>
  <si>
    <t>97462</t>
  </si>
  <si>
    <t>LUVA COM REDUÇÃO, EM AÇO, CONEXÃO SOLDADA, DN 25 X 20 MM (1 X 3/4), INSTALADO EM REDE DE ALIMENTAÇÃO PARA HIDRANTE - FORNECIMENTO E INSTALAÇÃO. AF_12/2015</t>
  </si>
  <si>
    <t>97464</t>
  </si>
  <si>
    <t>LUVA, EM AÇO, CONEXÃO SOLDADA, DN 32 (1 1/4), INSTALADO EM REDE DE ALIMENTAÇÃO PARA HIDRANTE - FORNECIMENTO E INSTALAÇÃO. AF_12/2015</t>
  </si>
  <si>
    <t>30,14</t>
  </si>
  <si>
    <t>97465</t>
  </si>
  <si>
    <t>LUVA COM REDUÇÃO, EM AÇO, CONEXÃO SOLDADA, DN 32 X 25 MM (1 1/4  X 1), INSTALADO EM REDE DE ALIMENTAÇÃO PARA HIDRANTE - FORNECIMENTO E INSTALAÇÃO. AF_12/2015</t>
  </si>
  <si>
    <t>97467</t>
  </si>
  <si>
    <t>LUVA, EM AÇO, CONEXÃO SOLDADA, DN 40 (1 1/2), INSTALADO EM REDE DE ALIMENTAÇÃO PARA HIDRANTE - FORNECIMENTO E INSTALAÇÃO. AF_12/2015</t>
  </si>
  <si>
    <t>38,22</t>
  </si>
  <si>
    <t>97468</t>
  </si>
  <si>
    <t>LUVA COM REDUÇÃO, EM AÇO, CONEXÃO SOLDADA, DN 40  X 32 MM (1 1/2 X 1 1/4), INSTALADO EM REDE DE ALIMENTAÇÃO PARA HIDRANTE - FORNECIMENTO E INSTALAÇÃO. AF_12/2015</t>
  </si>
  <si>
    <t>97470</t>
  </si>
  <si>
    <t>LUVA, EM AÇO, CONEXÃO SOLDADA, DN 50 (2), INSTALADO EM REDE DE ALIMENTAÇÃO PARA HIDRANTE - FORNECIMENTO E INSTALAÇÃO. AF_12/2015</t>
  </si>
  <si>
    <t>55,83</t>
  </si>
  <si>
    <t>97471</t>
  </si>
  <si>
    <t>LUVA COM REDUÇÃO, EM AÇO, CONEXÃO SOLDADA, DN 50 X 40 MM (2 X 1 1/2), INSTALADO EM REDE DE ALIMENTAÇÃO PARA HIDRANTE - FORNECIMENTO E INSTALAÇÃO. AF_12/2015</t>
  </si>
  <si>
    <t>66,78</t>
  </si>
  <si>
    <t>97474</t>
  </si>
  <si>
    <t>LUVA, EM AÇO, CONEXÃO SOLDADA, DN 65 (2 1/2), INSTALADO EM REDE DE ALIMENTAÇÃO PARA HIDRANTE - FORNECIMENTO E INSTALAÇÃO. AF_12/2015</t>
  </si>
  <si>
    <t>100,25</t>
  </si>
  <si>
    <t>97475</t>
  </si>
  <si>
    <t>LUVA COM REDUÇÃO, EM AÇO, CONEXÃO SOLDADA, DN 65 X 50 MM (2 1/2 X 2), INSTALADO EM REDE DE ALIMENTAÇÃO PARA HIDRANTE - FORNECIMENTO E INSTALAÇÃO. AF_12/2015</t>
  </si>
  <si>
    <t>97477</t>
  </si>
  <si>
    <t>LUVA, EM AÇO, CONEXÃO SOLDADA, DN 80 (3), INSTALADO EM REDE DE ALIMENTAÇÃO PARA HIDRANTE - FORNECIMENTO E INSTALAÇÃO. AF_12/2015</t>
  </si>
  <si>
    <t>133,09</t>
  </si>
  <si>
    <t>97478</t>
  </si>
  <si>
    <t>LUVA COM REDUÇÃO, EM AÇO, CONEXÃO SOLDADA, DN 80 X 65 MM (3 X 2 1/2), INSTALADO EM REDE DE ALIMENTAÇÃO PARA HIDRANTE - FORNECIMENTO E INSTALAÇÃO. AF_12/2015</t>
  </si>
  <si>
    <t>162,94</t>
  </si>
  <si>
    <t>97479</t>
  </si>
  <si>
    <t>CURVA 45 GRAUS, EM AÇO, CONEXÃO SOLDADA, DN 25 (1), INSTALADO EM REDE DE ALIMENTAÇÃO PARA HIDRANTE - FORNECIMENTO E INSTALAÇÃO. AF_12/2015</t>
  </si>
  <si>
    <t>97480</t>
  </si>
  <si>
    <t>CURVA 90 GRAUS, EM AÇO, CONEXÃO SOLDADA, DN 25 (1), INSTALADO EM REDE DE ALIMENTAÇÃO PARA HIDRANTE - FORNECIMENTO E INSTALAÇÃO. AF_12/2015</t>
  </si>
  <si>
    <t>97481</t>
  </si>
  <si>
    <t>CURVA 45 GRAUS, EM AÇO, CONEXÃO SOLDADA, DN 32 (1 1/4), INSTALADO EM REDE DE ALIMENTAÇÃO PARA HIDRANTE - FORNECIMENTO E INSTALAÇÃO. AF_12/2015</t>
  </si>
  <si>
    <t>48,72</t>
  </si>
  <si>
    <t>97482</t>
  </si>
  <si>
    <t>CURVA 90 GRAUS, EM AÇO, CONEXÃO SOLDADA, DN 32 (1 1/4), INSTALADO EM REDE DE ALIMENTAÇÃO PARA HIDRANTE - FORNECIMENTO E INSTALAÇÃO. AF_12/2015</t>
  </si>
  <si>
    <t>97483</t>
  </si>
  <si>
    <t>CURVA 45 GRAUS, EM AÇO, CONEXÃO SOLDADA, DN 40 (1 1/2"), INSTALADO EM REDE DE ALIMENTAÇÃO PARA HIDRANTE - FORNECIMENTO E INSTALAÇÃO. AF_12/2015</t>
  </si>
  <si>
    <t>97484</t>
  </si>
  <si>
    <t>CURVA 90 GRAUS, EM AÇO, CONEXÃO SOLDADA, DN 40 (1 1/2"), INSTALADO EM REDE DE ALIMENTAÇÃO PARA HIDRANTE - FORNECIMENTO E INSTALAÇÃO. AF_12/2015</t>
  </si>
  <si>
    <t>97485</t>
  </si>
  <si>
    <t>CURVA 45 GRAUS, EM AÇO, CONEXÃO SOLDADA, DN 50 (2"), INSTALADO EM REDE DE ALIMENTAÇÃO PARA HIDRANTE - FORNECIMENTO E INSTALAÇÃO. AF_12/2015</t>
  </si>
  <si>
    <t>92,85</t>
  </si>
  <si>
    <t>97486</t>
  </si>
  <si>
    <t>CURVA 90 GRAUS, EM AÇO, CONEXÃO SOLDADA, DN 50 (2"), INSTALADO EM REDE DE ALIMENTAÇÃO PARA HIDRANTE - FORNECIMENTO E INSTALAÇÃO. AF_12/2015</t>
  </si>
  <si>
    <t>99,11</t>
  </si>
  <si>
    <t>97487</t>
  </si>
  <si>
    <t>CURVA 45 GRAUS, EM AÇO, CONEXÃO SOLDADA, DN 65 (2 1/2"), INSTALADO EM REDE DE ALIMENTAÇÃO PARA HIDRANTE - FORNECIMENTO E INSTALAÇÃO. AF_12/2015</t>
  </si>
  <si>
    <t>168,04</t>
  </si>
  <si>
    <t>97488</t>
  </si>
  <si>
    <t>CURVA 90 GRAUS, EM AÇO, CONEXÃO SOLDADA, DN 65 (2 1/2"), INSTALADO EM REDE DE ALIMENTAÇÃO PARA HIDRANTE - FORNECIMENTO E INSTALAÇÃO. AF_12/2015</t>
  </si>
  <si>
    <t>178,05</t>
  </si>
  <si>
    <t>97489</t>
  </si>
  <si>
    <t>CURVA 45 GRAUS, EM AÇO, CONEXÃO SOLDADA, DN 80 (3"), INSTALADO EM REDE DE ALIMENTAÇÃO PARA HIDRANTE - FORNECIMENTO E INSTALAÇÃO. AF_12/2015</t>
  </si>
  <si>
    <t>390,81</t>
  </si>
  <si>
    <t>97490</t>
  </si>
  <si>
    <t>CURVA 90 GRAUS, EM AÇO, CONEXÃO SOLDADA, DN 80 (3"), INSTALADO EM REDE DE ALIMENTAÇÃO PARA HIDRANTE - FORNECIMENTO E INSTALAÇÃO. AF_12/2015</t>
  </si>
  <si>
    <t>345,93</t>
  </si>
  <si>
    <t>97491</t>
  </si>
  <si>
    <t>TÊ, EM AÇO, CONEXÃO SOLDADA, DN 25 (1"), INSTALADO EM REDE DE ALIMENTAÇÃO PARA HIDRANTE - FORNECIMENTO E INSTALAÇÃO. AF_12/2015</t>
  </si>
  <si>
    <t>51,83</t>
  </si>
  <si>
    <t>97492</t>
  </si>
  <si>
    <t>TÊ, EM AÇO, CONEXÃO SOLDADA, DN 32 (1 1/4"), INSTALADO EM REDE DE ALIMENTAÇÃO PARA HIDRANTE - FORNECIMENTO E INSTALAÇÃO. AF_12/2015</t>
  </si>
  <si>
    <t>75,39</t>
  </si>
  <si>
    <t>97493</t>
  </si>
  <si>
    <t>TÊ, EM AÇO, CONEXÃO SOLDADA, DN 40 (1 1/2"), INSTALADO EM REDE DE ALIMENTAÇÃO PARA HIDRANTE - FORNECIMENTO E INSTALAÇÃO. AF_12/2015</t>
  </si>
  <si>
    <t>97,07</t>
  </si>
  <si>
    <t>97494</t>
  </si>
  <si>
    <t>TÊ, EM AÇO, CONEXÃO SOLDADA, DN 50 (2"), INSTALADO EM REDE DE ALIMENTAÇÃO PARA HIDRANTE - FORNECIMENTO E INSTALAÇÃO. AF_12/2015</t>
  </si>
  <si>
    <t>148,87</t>
  </si>
  <si>
    <t>97495</t>
  </si>
  <si>
    <t>TÊ, EM AÇO, CONEXÃO SOLDADA, DN 65 (2 1/2"), INSTALADO EM REDE DE ALIMENTAÇÃO PARA HIDRANTE - FORNECIMENTO E INSTALAÇÃO. AF_12/2015</t>
  </si>
  <si>
    <t>268,90</t>
  </si>
  <si>
    <t>97496</t>
  </si>
  <si>
    <t>TÊ, EM AÇO, CONEXÃO SOLDADA, DN 80 (3"), INSTALADO EM REDE DE ALIMENTAÇÃO PARA HIDRANTE - FORNECIMENTO E INSTALAÇÃO. AF_12/2015</t>
  </si>
  <si>
    <t>422,03</t>
  </si>
  <si>
    <t>97499</t>
  </si>
  <si>
    <t>LUVA, EM AÇO, CONEXÃO SOLDADA, DN 25 (1"), INSTALADO EM REDE DE ALIMENTAÇÃO PARA SPRINKLER - FORNECIMENTO E INSTALAÇÃO. AF_12/2015</t>
  </si>
  <si>
    <t>97500</t>
  </si>
  <si>
    <t>LUVA COM REDUÇÃO, EM AÇO, CONEXÃO SOLDADA, DN 25 X 20 MM (1" X 3/4"), INSTALADO EM REDE DE ALIMENTAÇÃO PARA SPRINKLER - FORNECIMENTO E INSTALAÇÃO. AF_12/2015</t>
  </si>
  <si>
    <t>97502</t>
  </si>
  <si>
    <t>LUVA, EM AÇO, CONEXÃO SOLDADA, DN 32 (1 1/4"), INSTALADO EM REDE DE ALIMENTAÇÃO PARA SPRINKLER - FORNECIMENTO E INSTALAÇÃO. AF_12/2015</t>
  </si>
  <si>
    <t>97503</t>
  </si>
  <si>
    <t>LUVA COM REDUÇÃO, EM AÇO, CONEXÃO SOLDADA, DN 32 X 25 MM (1 1/4"  X 1"), INSTALADO EM REDE DE ALIMENTAÇÃO PARA SPRINKLER - FORNECIMENTO E INSTALAÇÃO. AF_12/2015</t>
  </si>
  <si>
    <t>32,23</t>
  </si>
  <si>
    <t>97505</t>
  </si>
  <si>
    <t>LUVA, EM AÇO, CONEXÃO SOLDADA, DN 40 (1 1/2"), INSTALADO EM REDE DE ALIMENTAÇÃO PARA SPRINKLER - FORNECIMENTO E INSTALAÇÃO. AF_12/2015</t>
  </si>
  <si>
    <t>97506</t>
  </si>
  <si>
    <t>LUVA COM REDUÇÃO, EM AÇO, CONEXÃO SOLDADA, DN 40  X 32 MM (1 1/2" X 1 1/4"), INSTALADO EM REDE DE ALIMENTAÇÃO PARA SPRINKLER - FORNECIMENTO E INSTALAÇÃO. AF_12/2015</t>
  </si>
  <si>
    <t>40,21</t>
  </si>
  <si>
    <t>97508</t>
  </si>
  <si>
    <t>LUVA, EM AÇO, CONEXÃO SOLDADA, DN 50 (2"), INSTALADO EM REDE DE ALIMENTAÇÃO PARA SPRINKLER - FORNECIMENTO E INSTALAÇÃO. AF_12/2015</t>
  </si>
  <si>
    <t>48,85</t>
  </si>
  <si>
    <t>97509</t>
  </si>
  <si>
    <t>LUVA COM REDUÇÃO, EM AÇO, CONEXÃO SOLDADA, DN 50 X 40 MM (2" X 1 1/2"), INSTALADO EM REDE DE ALIMENTAÇÃO PARA SPRINKLER - FORNECIMENTO E INSTALAÇÃO. AF_12/2015</t>
  </si>
  <si>
    <t>59,80</t>
  </si>
  <si>
    <t>97511</t>
  </si>
  <si>
    <t>LUVA, EM AÇO, CONEXÃO SOLDADA, DN 65 (2 1/2"), INSTALADO EM REDE DE ALIMENTAÇÃO PARA SPRINKLER - FORNECIMENTO E INSTALAÇÃO. AF_12/2015</t>
  </si>
  <si>
    <t>90,22</t>
  </si>
  <si>
    <t>97512</t>
  </si>
  <si>
    <t>LUVA COM REDUÇÃO, EM AÇO, CONEXÃO SOLDADA, DN 65 X 50 MM (2 1/2" X 2"), INSTALADO EM REDE DE ALIMENTAÇÃO PARA SPRINKLER - FORNECIMENTO E INSTALAÇÃO. AF_12/2015</t>
  </si>
  <si>
    <t>112,37</t>
  </si>
  <si>
    <t>97514</t>
  </si>
  <si>
    <t>LUVA, EM AÇO, CONEXÃO SOLDADA, DN 80 (3"), INSTALADO EM REDE DE ALIMENTAÇÃO PARA SPRINKLER - FORNECIMENTO E INSTALAÇÃO. AF_12/2015</t>
  </si>
  <si>
    <t>97515</t>
  </si>
  <si>
    <t>LUVA COM REDUÇÃO, EM AÇO, CONEXÃO SOLDADA, DN 80 X 65 MM (3" X 2 1/2"), INSTALADO EM REDE DE ALIMENTAÇÃO PARA SPRINKLER - FORNECIMENTO E INSTALAÇÃO. AF_12/2015</t>
  </si>
  <si>
    <t>149,75</t>
  </si>
  <si>
    <t>97517</t>
  </si>
  <si>
    <t>CURVA 45 GRAUS, EM AÇO, CONEXÃO SOLDADA, DN 25 (1"), INSTALADO EM REDE DE ALIMENTAÇÃO PARA SPRINKLER - FORNECIMENTO E INSTALAÇÃO. AF_12/2015</t>
  </si>
  <si>
    <t>31,10</t>
  </si>
  <si>
    <t>97518</t>
  </si>
  <si>
    <t>CURVA 90 GRAUS, EM AÇO, CONEXÃO SOLDADA, DN 25 (1"), INSTALADO EM REDE DE ALIMENTAÇÃO PARA SPRINKLER - FORNECIMENTO E INSTALAÇÃO. AF_12/2015</t>
  </si>
  <si>
    <t>97519</t>
  </si>
  <si>
    <t>CURVA 45 GRAUS, EM AÇO, CONEXÃO SOLDADA, DN 32 (1 1/4"), INSTALADO EM REDE DE ALIMENTAÇÃO PARA SPRINKLER - FORNECIMENTO E INSTALAÇÃO. AF_12/2015</t>
  </si>
  <si>
    <t>97520</t>
  </si>
  <si>
    <t>CURVA 90 GRAUS, EM AÇO, CONEXÃO SOLDADA, DN 32 (1 1/4"), INSTALADO EM REDE DE ALIMENTAÇÃO PARA SPRINKLER - FORNECIMENTO E INSTALAÇÃO. AF_12/2015</t>
  </si>
  <si>
    <t>97521</t>
  </si>
  <si>
    <t>CURVA 45 GRAUS, EM AÇO, CONEXÃO SOLDADA, DN 40 (1 1/2"), INSTALADO EM REDE DE ALIMENTAÇÃO PARA SPRINKLER - FORNECIMENTO E INSTALAÇÃO. AF_12/2015</t>
  </si>
  <si>
    <t>97522</t>
  </si>
  <si>
    <t>CURVA 90 GRAUS, EM AÇO, CONEXÃO SOLDADA, DN 40 (1 1/2"), INSTALADO EM REDE DE ALIMENTAÇÃO PARA SPRINKLER - FORNECIMENTO E INSTALAÇÃO. AF_12/2015</t>
  </si>
  <si>
    <t>97523</t>
  </si>
  <si>
    <t>CURVA 45 GRAUS, EM AÇO, CONEXÃO SOLDADA, DN 50 (2"), INSTALADO EM REDE DE ALIMENTAÇÃO PARA SPRINKLER - FORNECIMENTO E INSTALAÇÃO. AF_12/2015</t>
  </si>
  <si>
    <t>82,38</t>
  </si>
  <si>
    <t>97524</t>
  </si>
  <si>
    <t>CURVA 90 GRAUS, EM AÇO, CONEXÃO SOLDADA, DN 50 (2"), INSTALADO EM REDE DE ALIMENTAÇÃO PARA SPRINKLER - FORNECIMENTO E INSTALAÇÃO. AF_12/2015</t>
  </si>
  <si>
    <t>88,64</t>
  </si>
  <si>
    <t>97525</t>
  </si>
  <si>
    <t>CURVA 45 GRAUS, EM AÇO, CONEXÃO SOLDADA, DN 65 (2 1/2"), INSTALADO EM REDE DE ALIMENTAÇÃO PARA SPRINKLER - FORNECIMENTO E INSTALAÇÃO. AF_12/2015</t>
  </si>
  <si>
    <t>152,91</t>
  </si>
  <si>
    <t>97526</t>
  </si>
  <si>
    <t>CURVA 90 GRAUS, EM AÇO, CONEXÃO SOLDADA, DN 65 (2 1/2"), INSTALADO EM REDE DE ALIMENTAÇÃO PARA SPRINKLER - FORNECIMENTO E INSTALAÇÃO. AF_12/2015</t>
  </si>
  <si>
    <t>162,92</t>
  </si>
  <si>
    <t>97527</t>
  </si>
  <si>
    <t>CURVA 45 GRAUS, EM AÇO, CONEXÃO SOLDADA, DN 80 (3"), INSTALADO EM REDE DE ALIMENTAÇÃO PARA SPRINKLER - FORNECIMENTO E INSTALAÇÃO. AF_12/2015</t>
  </si>
  <si>
    <t>97528</t>
  </si>
  <si>
    <t>CURVA 90 GRAUS, EM AÇO, CONEXÃO SOLDADA, DN 80 (3"), INSTALADO EM REDE DE ALIMENTAÇÃO PARA SPRINKLER - FORNECIMENTO E INSTALAÇÃO. AF_12/2015</t>
  </si>
  <si>
    <t>326,20</t>
  </si>
  <si>
    <t>97529</t>
  </si>
  <si>
    <t>TÊ, EM AÇO, CONEXÃO SOLDADA, DN 25 (1"), INSTALADO EM REDE DE ALIMENTAÇÃO PARA SPRINKLER - FORNECIMENTO E INSTALAÇÃO. AF_12/2015</t>
  </si>
  <si>
    <t>48,11</t>
  </si>
  <si>
    <t>97530</t>
  </si>
  <si>
    <t>TÊ, EM AÇO, CONEXÃO SOLDADA, DN 32 (1 1/4"), INSTALADO EM REDE DE ALIMENTAÇÃO PARA SPRINKLER - FORNECIMENTO E INSTALAÇÃO. AF_12/2015</t>
  </si>
  <si>
    <t>68,74</t>
  </si>
  <si>
    <t>97531</t>
  </si>
  <si>
    <t>TÊ, EM AÇO, CONEXÃO SOLDADA, DN 40 (1 1/2"), INSTALADO EM REDE DE ALIMENTAÇÃO PARA SPRINKLER - FORNECIMENTO E INSTALAÇÃO. AF_12/2015</t>
  </si>
  <si>
    <t>87,15</t>
  </si>
  <si>
    <t>97532</t>
  </si>
  <si>
    <t>TÊ, EM AÇO, CONEXÃO SOLDADA, DN 50 (2"), INSTALADO EM REDE DE ALIMENTAÇÃO PARA SPRINKLER - FORNECIMENTO E INSTALAÇÃO. AF_12/2015</t>
  </si>
  <si>
    <t>134,90</t>
  </si>
  <si>
    <t>97533</t>
  </si>
  <si>
    <t>TÊ, EM AÇO, CONEXÃO SOLDADA, DN 65 (2 1/2"), INSTALADO EM REDE DE ALIMENTAÇÃO PARA SPRINKLER - FORNECIMENTO E INSTALAÇÃO. AF_12/2015</t>
  </si>
  <si>
    <t>251,72</t>
  </si>
  <si>
    <t>97534</t>
  </si>
  <si>
    <t>TÊ, EM AÇO, CONEXÃO SOLDADA, DN 80 (3"), INSTALADO EM REDE DE ALIMENTAÇÃO PARA SPRINKLER - FORNECIMENTO E INSTALAÇÃO. AF_12/2015</t>
  </si>
  <si>
    <t>395,70</t>
  </si>
  <si>
    <t>97537</t>
  </si>
  <si>
    <t>LUVA, EM AÇO, CONEXÃO SOLDADA, DN 15 (1/2"), INSTALADO EM RAMAIS E SUB-RAMAIS DE GÁS - FORNECIMENTO E INSTALAÇÃO. AF_12/2015</t>
  </si>
  <si>
    <t>97540</t>
  </si>
  <si>
    <t>LUVA, EM AÇO, CONEXÃO SOLDADA, DN 20 (3/4"), INSTALADO EM RAMAIS E SUB-RAMAIS DE GÁS - FORNECIMENTO E INSTALAÇÃO. AF_12/2015</t>
  </si>
  <si>
    <t>97541</t>
  </si>
  <si>
    <t>LUVA COM REDUÇÃO, EM AÇO, CONEXÃO SOLDADA, DN 20 X 15 MM (3/4 " X 1/2"), INSTALADO EM RAMAIS E SUB-RAMAIS DE GÁS - FORNECIMENTO E INSTALAÇÃO. AF_12/2015</t>
  </si>
  <si>
    <t>17,71</t>
  </si>
  <si>
    <t>97543</t>
  </si>
  <si>
    <t>LUVA, EM AÇO, CONEXÃO SOLDADA, DN 25 (1"), INSTALADO EM RAMAIS E SUB-RAMAIS DE GÁS - FORNECIMENTO E INSTALAÇÃO. AF_12/2015</t>
  </si>
  <si>
    <t>97544</t>
  </si>
  <si>
    <t>LUVA COM REDUÇÃO, EM AÇO, CONEXÃO SOLDADA, DN 25 X 20 MM (1" X 3/4"), INSTALADO EM RAMAIS E SUB-RAMAIS DE GÁS - FORNECIMENTO E INSTALAÇÃO. AF_12/2015</t>
  </si>
  <si>
    <t>30,71</t>
  </si>
  <si>
    <t>97546</t>
  </si>
  <si>
    <t>CURVA 45 GRAUS, EM AÇO, CONEXÃO SOLDADA, DN 15 (1/2"), INSTALADO EM RAMAIS E SUB-RAMAIS DE GÁS - FORNECIMENTO E INSTALAÇÃO. AF_12/2015</t>
  </si>
  <si>
    <t>20,86</t>
  </si>
  <si>
    <t>97547</t>
  </si>
  <si>
    <t>CURVA 90 GRAUS, EM AÇO, CONEXÃO SOLDADA, DN 15 (1/2"), INSTALADO EM RAMAIS E SUB-RAMAIS DE GÁS - FORNECIMENTO E INSTALAÇÃO. AF_12/2015</t>
  </si>
  <si>
    <t>97548</t>
  </si>
  <si>
    <t>CURVA 45 GRAUS, EM AÇO, CONEXÃO SOLDADA, DN 20 (3/4"), INSTALADO EM RAMAIS E SUB-RAMAIS DE GÁS - FORNECIMENTO E INSTALAÇÃO. AF_12/2015</t>
  </si>
  <si>
    <t>31,39</t>
  </si>
  <si>
    <t>97549</t>
  </si>
  <si>
    <t>CURVA 90 GRAUS, EM AÇO, CONEXÃO SOLDADA, DN 20 (3/4"), INSTALADO EM RAMAIS E SUB-RAMAIS DE GÁS - FORNECIMENTO E INSTALAÇÃO. AF_12/2015</t>
  </si>
  <si>
    <t>97550</t>
  </si>
  <si>
    <t>CURVA 45 GRAUS, EM AÇO, CONEXÃO SOLDADA, DN 25 (1"), INSTALADO EM RAMAIS E SUB-RAMAIS DE GÁS - FORNECIMENTO E INSTALAÇÃO. AF_12/2015</t>
  </si>
  <si>
    <t>97551</t>
  </si>
  <si>
    <t>CURVA 90 GRAUS, EM AÇO, CONEXÃO SOLDADA, DN 25 (1"), INSTALADO EM RAMAIS E SUB-RAMAIS DE GÁS - FORNECIMENTO E INSTALAÇÃO. AF_12/2015</t>
  </si>
  <si>
    <t>97552</t>
  </si>
  <si>
    <t>TÊ, EM AÇO, CONEXÃO SOLDADA, DN 15 (1/2"), INSTALADO EM RAMAIS E SUB-RAMAIS DE GÁS - FORNECIMENTO E INSTALAÇÃO. AF_12/2015</t>
  </si>
  <si>
    <t>30,12</t>
  </si>
  <si>
    <t>97553</t>
  </si>
  <si>
    <t>TÊ, EM AÇO, CONEXÃO SOLDADA, DN 20 (3/4"), INSTALADO EM RAMAIS E SUB-RAMAIS DE GÁS - FORNECIMENTO E INSTALAÇÃO. AF_12/2015</t>
  </si>
  <si>
    <t>44,17</t>
  </si>
  <si>
    <t>97554</t>
  </si>
  <si>
    <t>TÊ, EM AÇO, CONEXÃO SOLDADA, DN 25 (1"), INSTALADO EM RAMAIS E SUB-RAMAIS DE GÁS - FORNECIMENTO E INSTALAÇÃO. AF_12/2015</t>
  </si>
  <si>
    <t>77,54</t>
  </si>
  <si>
    <t>98602</t>
  </si>
  <si>
    <t>CONECTOR EM BRONZE/LATÃO, DN 22 MM X 1/2", SEM ANEL DE SOLDA, BOLSA X ROSCA F, INSTALADO EM PRUMADA  FORNECIMENTO E INSTALAÇÃO. AF_01/2016</t>
  </si>
  <si>
    <t>6171</t>
  </si>
  <si>
    <t>TAMPA DE CONCRETO ARMADO 60X60X5CM PARA CAIXA</t>
  </si>
  <si>
    <t>23,71</t>
  </si>
  <si>
    <t>74166/1</t>
  </si>
  <si>
    <t>CAIXA DE INSPEÇÃO EM CONCRETO PRÉ-MOLDADO DN 60CM COM TAMPA H= 60CM - FORNECIMENTO E INSTALACAO</t>
  </si>
  <si>
    <t>219,93</t>
  </si>
  <si>
    <t>74166/2</t>
  </si>
  <si>
    <t>CAIXA DE INSPECAO EM ANEL DE CONCRETO PRE MOLDADO, COM 950MM DE ALTURA TOTAL. ANEIS COM ESP=50MM, DIAM.=600MM. EXCLUSIVE TAMPAO E ESCAVACAO - FORNECIMENTO E INSTALACAO</t>
  </si>
  <si>
    <t>299,63</t>
  </si>
  <si>
    <t>88503</t>
  </si>
  <si>
    <t>CAIXA D´ÁGUA EM POLIETILENO, 1000 LITROS, COM ACESSÓRIOS</t>
  </si>
  <si>
    <t>651,59</t>
  </si>
  <si>
    <t>88504</t>
  </si>
  <si>
    <t>CAIXA D´AGUA EM POLIETILENO, 500 LITROS, COM ACESSÓRIOS</t>
  </si>
  <si>
    <t>532,77</t>
  </si>
  <si>
    <t>97900</t>
  </si>
  <si>
    <t>CAIXA ENTERRADA HIDRÁULICA RETANGULAR EM ALVENARIA COM TIJOLOS CERÂMICOS MACIÇOS, DIMENSÕES INTERNAS: 0,3X0,3X0,3 M PARA REDE DE ESGOTO. AF_05/2018</t>
  </si>
  <si>
    <t>139,92</t>
  </si>
  <si>
    <t>97901</t>
  </si>
  <si>
    <t>CAIXA ENTERRADA HIDRÁULICA RETANGULAR EM ALVENARIA COM TIJOLOS CERÂMICOS MACIÇOS, DIMENSÕES INTERNAS: 0,4X0,4X0,4 M PARA REDE DE ESGOTO. AF_05/2018</t>
  </si>
  <si>
    <t>222,19</t>
  </si>
  <si>
    <t>97902</t>
  </si>
  <si>
    <t>CAIXA ENTERRADA HIDRÁULICA RETANGULAR EM ALVENARIA COM TIJOLOS CERÂMICOS MACIÇOS, DIMENSÕES INTERNAS: 0,6X0,6X0,6 M PARA REDE DE ESGOTO. AF_05/2018</t>
  </si>
  <si>
    <t>438,12</t>
  </si>
  <si>
    <t>97903</t>
  </si>
  <si>
    <t>CAIXA ENTERRADA HIDRÁULICA RETANGULAR EM ALVENARIA COM TIJOLOS CERÂMICOS MACIÇOS, DIMENSÕES INTERNAS: 0,8X0,8X0,6 M PARA REDE DE ESGOTO. AF_05/2018</t>
  </si>
  <si>
    <t>604,33</t>
  </si>
  <si>
    <t>97904</t>
  </si>
  <si>
    <t>CAIXA ENTERRADA HIDRÁULICA RETANGULAR EM ALVENARIA COM TIJOLOS CERÂMICOS MACIÇOS, DIMENSÕES INTERNAS: 1X1X0,6 M PARA REDE DE ESGOTO. AF_05/2018</t>
  </si>
  <si>
    <t>712,63</t>
  </si>
  <si>
    <t>97905</t>
  </si>
  <si>
    <t>CAIXA ENTERRADA HIDRÁULICA RETANGULAR, EM ALVENARIA COM BLOCOS DE CONCRETO, DIMENSÕES INTERNAS: 0,4X0,4X0,4 M PARA REDE DE ESGOTO. AF_05/2018</t>
  </si>
  <si>
    <t>178,81</t>
  </si>
  <si>
    <t>97906</t>
  </si>
  <si>
    <t>CAIXA ENTERRADA HIDRÁULICA RETANGULAR, EM ALVENARIA COM BLOCOS DE CONCRETO, DIMENSÕES INTERNAS: 0,6X0,6X0,6 M PARA REDE DE ESGOTO. AF_05/2018</t>
  </si>
  <si>
    <t>333,92</t>
  </si>
  <si>
    <t>97907</t>
  </si>
  <si>
    <t>CAIXA ENTERRADA HIDRÁULICA RETANGULAR, EM ALVENARIA COM BLOCOS DE CONCRETO, DIMENSÕES INTERNAS: 0,8X0,8X0,6 M PARA REDE DE ESGOTO. AF_05/2018</t>
  </si>
  <si>
    <t>471,35</t>
  </si>
  <si>
    <t>97908</t>
  </si>
  <si>
    <t>CAIXA ENTERRADA HIDRÁULICA RETANGULAR, EM ALVENARIA COM BLOCOS DE CONCRETO, DIMENSÕES INTERNAS: 1X1X0,6 M PARA REDE DE ESGOTO. AF_05/2018</t>
  </si>
  <si>
    <t>555,29</t>
  </si>
  <si>
    <t>98102</t>
  </si>
  <si>
    <t>CAIXA DE GORDURA SIMPLES, CIRCULAR, EM CONCRETO PRÉ-MOLDADO, DIÂMETRO INTERNO = 0,4 M, ALTURA INTERNA = 0,4 M. AF_05/2018</t>
  </si>
  <si>
    <t>77,55</t>
  </si>
  <si>
    <t>98103</t>
  </si>
  <si>
    <t>CAIXA DE GORDURA DUPLA, CIRCULAR, EM CONCRETO PRÉ-MOLDADO, DIÂMETRO INTERNO = 0,6 M, ALTURA INTERNA = 0,6 M. AF_05/2018</t>
  </si>
  <si>
    <t>163,16</t>
  </si>
  <si>
    <t>98104</t>
  </si>
  <si>
    <t>CAIXA DE GORDURA SIMPLES (CAPACIDADE: 36L), RETANGULAR, EM ALVENARIA COM TIJOLOS CERÂMICOS MACIÇOS, DIMENSÕES INTERNAS = 0,2X0,4 M, ALTURA INTERNA = 0,8 M. AF_05/2018</t>
  </si>
  <si>
    <t>295,73</t>
  </si>
  <si>
    <t>98105</t>
  </si>
  <si>
    <t>CAIXA DE GORDURA DUPLA (CAPACIDADE: 126 L), RETANGULAR, EM ALVENARIA COM TIJOLOS CERÂMICOS MACIÇOS, DIMENSÕES INTERNAS = 0,4X0,7 M, ALTURA INTERNA = 0,8 M. AF_05/2018</t>
  </si>
  <si>
    <t>511,78</t>
  </si>
  <si>
    <t>98106</t>
  </si>
  <si>
    <t>CAIXA DE GORDURA ESPECIAL (CAPACIDADE: 312 L - PARA ATÉ 146 PESSOAS SERVIDAS NO PICO), RETANGULAR, EM ALVENARIA COM TIJOLOS CERÂMICOS MACIÇOS, DIMENSÕES INTERNAS = 0,4X1,2 M, ALTURA INTERNA = 1 M. AF_05/2018</t>
  </si>
  <si>
    <t>846,82</t>
  </si>
  <si>
    <t>98107</t>
  </si>
  <si>
    <t>CAIXA DE GORDURA SIMPLES (CAPACIDADE: 36 L), RETANGULAR, EM ALVENARIA COM BLOCOS DE CONCRETO, DIMENSÕES INTERNAS = 0,2X0,4 M, ALTURA INTERNA = 0,8 M. AF_05/2018</t>
  </si>
  <si>
    <t>214,62</t>
  </si>
  <si>
    <t>98108</t>
  </si>
  <si>
    <t>CAIXA DE GORDURA DUPLA (CAPACIDADE: 126 L), RETANGULAR, EM ALVENARIA COM BLOCOS DE CONCRETO, DIMENSÕES INTERNAS = 0,4X0,7 M, ALTURA INTERNA = 0,8 M. AF_05/2018</t>
  </si>
  <si>
    <t>381,06</t>
  </si>
  <si>
    <t>99250</t>
  </si>
  <si>
    <t>CAIXA ENTERRADA HIDRÁULICA RETANGULAR EM ALVENARIA COM TIJOLOS CERÂMICOS MACIÇOS, DIMENSÕES INTERNAS: 0,3X0,3X0,3 M PARA REDE DE DRENAGEM. AF_05/2018</t>
  </si>
  <si>
    <t>136,99</t>
  </si>
  <si>
    <t>99251</t>
  </si>
  <si>
    <t>CAIXA ENTERRADA HIDRÁULICA RETANGULAR EM ALVENARIA COM TIJOLOS CERÂMICOS MACIÇOS, DIMENSÕES INTERNAS: 0,4X0,4X0,4 M PARA REDE DE DRENAGEM. AF_05/2018</t>
  </si>
  <si>
    <t>217,15</t>
  </si>
  <si>
    <t>99253</t>
  </si>
  <si>
    <t>CAIXA ENTERRADA HIDRÁULICA RETANGULAR EM ALVENARIA COM TIJOLOS CERÂMICOS MACIÇOS, DIMENSÕES INTERNAS: 0,6X0,6X0,6 M PARA REDE DE DRENAGEM. AF_05/2018</t>
  </si>
  <si>
    <t>426,82</t>
  </si>
  <si>
    <t>99255</t>
  </si>
  <si>
    <t>CAIXA ENTERRADA HIDRÁULICA RETANGULAR EM ALVENARIA COM TIJOLOS CERÂMICOS MACIÇOS, DIMENSÕES INTERNAS: 0,8X0,8X0,6 M PARA REDE DE DRENAGEM. AF_05/2018</t>
  </si>
  <si>
    <t>588,82</t>
  </si>
  <si>
    <t>99257</t>
  </si>
  <si>
    <t>CAIXA ENTERRADA HIDRÁULICA RETANGULAR EM ALVENARIA COM TIJOLOS CERÂMICOS MACIÇOS, DIMENSÕES INTERNAS: 1X1X0,6 M PARA REDE DE DRENAGEM. AF_05/2018</t>
  </si>
  <si>
    <t>692,58</t>
  </si>
  <si>
    <t>99258</t>
  </si>
  <si>
    <t>CAIXA ENTERRADA HIDRÁULICA RETANGULAR, EM ALVENARIA COM BLOCOS DE CONCRETO, DIMENSÕES INTERNAS: 0,4X0,4X0,4 M PARA REDE DE DRENAGEM. AF_05/2018</t>
  </si>
  <si>
    <t>99260</t>
  </si>
  <si>
    <t>CAIXA ENTERRADA HIDRÁULICA RETANGULAR, EM ALVENARIA COM BLOCOS DE CONCRETO, DIMENSÕES INTERNAS: 0,6X0,6X0,6 M PARA REDE DE DRENAGEM. AF_05/2018</t>
  </si>
  <si>
    <t>326,80</t>
  </si>
  <si>
    <t>99262</t>
  </si>
  <si>
    <t>CAIXA ENTERRADA HIDRÁULICA RETANGULAR, EM ALVENARIA COM BLOCOS DE CONCRETO, DIMENSÕES INTERNAS: 0,8X0,8X0,6 M PARA REDE DE DRENAGEM. AF_05/2018</t>
  </si>
  <si>
    <t>461,19</t>
  </si>
  <si>
    <t>99264</t>
  </si>
  <si>
    <t>CAIXA ENTERRADA HIDRÁULICA RETANGULAR, EM ALVENARIA COM BLOCOS DE CONCRETO, DIMENSÕES INTERNAS: 1X1X0,6 M PARA REDE DE DRENAGEM. AF_05/2018</t>
  </si>
  <si>
    <t>541,56</t>
  </si>
  <si>
    <t>89482</t>
  </si>
  <si>
    <t>CAIXA SIFONADA, PVC, DN 100 X 100 X 50 MM, FORNECIDA E INSTALADA EM RAMAIS DE ENCAMINHAMENTO DE ÁGUA PLUVIAL. AF_12/2014</t>
  </si>
  <si>
    <t>20,63</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</si>
  <si>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</si>
  <si>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</si>
  <si>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</si>
  <si>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</si>
  <si>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</si>
  <si>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</si>
  <si>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24,93</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</si>
  <si>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</si>
  <si>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</si>
  <si>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</si>
  <si>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</si>
  <si>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9,18</t>
  </si>
  <si>
    <t>89710</t>
  </si>
  <si>
    <t>RALO SECO, PVC, DN 100 X 40 MM, JUNTA SOLDÁVEL, FORNECIDO E INSTALADO EM RAMAL DE DESCARGA OU EM RAMAL DE ESGOTO SANITÁRIO. AF_12/2014</t>
  </si>
  <si>
    <t>72739</t>
  </si>
  <si>
    <t>VASO SANITARIO INFANTIL SIFONADO, PARA VALVULA DE DESCARGA, EM LOUCA BRANCA, COM ACESSORIOS, INCLUSIVE ASSENTO PLASTICO, BOLSA DE BORRACHA PARA LIGACAO, TUBO PVC LIGACAO - FORNECIMENTO E INSTALACAO</t>
  </si>
  <si>
    <t>413,05</t>
  </si>
  <si>
    <t>74234/1</t>
  </si>
  <si>
    <t>MICTORIO SIFONADO DE LOUCA BRANCA COM PERTENCES, COM REGISTRO DE PRESSAO 1/2" COM CANOPLA CROMADA ACABAMENTO SIMPLES E CONJUNTO PARA FIXACAO  - FORNECIMENTO E INSTALACAO</t>
  </si>
  <si>
    <t>446,99</t>
  </si>
  <si>
    <t>86872</t>
  </si>
  <si>
    <t>TANQUE DE LOUÇA BRANCA COM COLUNA, 30L OU EQUIVALENTE - FORNECIMENTO E INSTALAÇÃO. AF_12/2013</t>
  </si>
  <si>
    <t>554,44</t>
  </si>
  <si>
    <t>86874</t>
  </si>
  <si>
    <t>TANQUE DE LOUÇA BRANCA SUSPENSO, 18L OU EQUIVALENTE - FORNECIMENTO E INSTALAÇÃO. AF_12/2013</t>
  </si>
  <si>
    <t>339,54</t>
  </si>
  <si>
    <t>86875</t>
  </si>
  <si>
    <t>TANQUE DE MÁRMORE SINTÉTICO COM COLUNA, 22L OU EQUIVALENTE  FORNECIMENTO E INSTALAÇÃO. AF_12/2013</t>
  </si>
  <si>
    <t>339,41</t>
  </si>
  <si>
    <t>86876</t>
  </si>
  <si>
    <t>TANQUE DE MÁRMORE SINTÉTICO SUSPENSO, 22L OU EQUIVALENTE - FORNECIMENTO E INSTALAÇÃO. AF_12/2013</t>
  </si>
  <si>
    <t>86877</t>
  </si>
  <si>
    <t>VÁLVULA EM METAL CROMADO 1.1/2" X 1.1/2" PARA TANQUE OU LAVATÓRIO, COM OU SEM LADRÃO - FORNECIMENTO E INSTALAÇÃO. AF_12/2013</t>
  </si>
  <si>
    <t>86878</t>
  </si>
  <si>
    <t>VÁLVULA EM METAL CROMADO TIPO AMERICANA 3.1/2" X 1.1/2" PARA PIA - FORNECIMENTO E INSTALAÇÃO. AF_12/2013</t>
  </si>
  <si>
    <t>54,01</t>
  </si>
  <si>
    <t>86879</t>
  </si>
  <si>
    <t>VÁLVULA EM PLÁSTICO 1" PARA PIA, TANQUE OU LAVATÓRIO, COM OU SEM LADRÃO - FORNECIMENTO E INSTALAÇÃO. AF_12/2013</t>
  </si>
  <si>
    <t>86880</t>
  </si>
  <si>
    <t>VÁLVULA EM PLÁSTICO CROMADO TIPO AMERICANA 3.1/2" X 1.1/2" SEM ADAPTADOR PARA PIA - FORNECIMENTO E INSTALAÇÃO. AF_12/2013</t>
  </si>
  <si>
    <t>86881</t>
  </si>
  <si>
    <t>SIFÃO DO TIPO GARRAFA EM METAL CROMADO 1 X 1.1/2" - FORNECIMENTO E INSTALAÇÃO. AF_12/2013</t>
  </si>
  <si>
    <t>86882</t>
  </si>
  <si>
    <t>SIFÃO DO TIPO GARRAFA/COPO EM PVC 1.1/4 X 1.1/2" - FORNECIMENTO E INSTALAÇÃO. AF_12/2013</t>
  </si>
  <si>
    <t>17,98</t>
  </si>
  <si>
    <t>86883</t>
  </si>
  <si>
    <t>SIFÃO DO TIPO FLEXÍVEL EM PVC 1 X 1.1/2 - FORNECIMENTO E INSTALAÇÃO. AF_12/2013</t>
  </si>
  <si>
    <t>86884</t>
  </si>
  <si>
    <t>ENGATE FLEXÍVEL EM PLÁSTICO BRANCO, 1/2" X 30CM - FORNECIMENTO E INSTALAÇÃO. AF_12/2013</t>
  </si>
  <si>
    <t>86885</t>
  </si>
  <si>
    <t>ENGATE FLEXÍVEL EM PLÁSTICO BRANCO, 1/2" X 40CM - FORNECIMENTO E INSTALAÇÃO. AF_12/2013</t>
  </si>
  <si>
    <t>86886</t>
  </si>
  <si>
    <t>ENGATE FLEXÍVEL EM INOX, 1/2 X 30CM - FORNECIMENTO E INSTALAÇÃO. AF_12/2013</t>
  </si>
  <si>
    <t>37,20</t>
  </si>
  <si>
    <t>86887</t>
  </si>
  <si>
    <t>ENGATE FLEXÍVEL EM INOX, 1/2 X 40CM - FORNECIMENTO E INSTALAÇÃO. AF_12/2013</t>
  </si>
  <si>
    <t>40,36</t>
  </si>
  <si>
    <t>86888</t>
  </si>
  <si>
    <t>VASO SANITÁRIO SIFONADO COM CAIXA ACOPLADA LOUÇA BRANCA - FORNECIMENTO E INSTALAÇÃO. AF_12/2013</t>
  </si>
  <si>
    <t>327,34</t>
  </si>
  <si>
    <t>86889</t>
  </si>
  <si>
    <t>BANCADA DE GRANITO CINZA POLIDO PARA PIA DE COZINHA 1,50 X 0,60 M - FORNECIMENTO E INSTALAÇÃO. AF_12/2013</t>
  </si>
  <si>
    <t>537,41</t>
  </si>
  <si>
    <t>86893</t>
  </si>
  <si>
    <t>BANCADA DE MÁRMORE BRANCO POLIDO PARA PIA DE COZINHA 1,50 X 0,60 M - FORNECIMENTO E INSTALAÇÃO. AF_12/2013</t>
  </si>
  <si>
    <t>404,20</t>
  </si>
  <si>
    <t>86894</t>
  </si>
  <si>
    <t>BANCADA DE MÁRMORE SINTÉTICO 120 X 60CM, COM CUBA INTEGRADA - FORNECIMENTO E INSTALAÇÃO. AF_12/2013</t>
  </si>
  <si>
    <t>192,03</t>
  </si>
  <si>
    <t>86895</t>
  </si>
  <si>
    <t>BANCADA DE GRANITO CINZA POLIDO PARA LAVATÓRIO 0,50 X 0,60 M - FORNECIMENTO E INSTALAÇÃO. AF_12/2013</t>
  </si>
  <si>
    <t>257,65</t>
  </si>
  <si>
    <t>86899</t>
  </si>
  <si>
    <t>BANCADA DE MÁRMORE BRANCO POLIDO PARA LAVATÓRIO 0,50 X 0,60 M - FORNECIMENTO E INSTALAÇÃO. AF_12/2013</t>
  </si>
  <si>
    <t>207,67</t>
  </si>
  <si>
    <t>86900</t>
  </si>
  <si>
    <t>CUBA DE EMBUTIR DE AÇO INOXIDÁVEL MÉDIA - FORNECIMENTO E INSTALAÇÃO. AF_12/2013</t>
  </si>
  <si>
    <t>144,44</t>
  </si>
  <si>
    <t>86901</t>
  </si>
  <si>
    <t>CUBA DE EMBUTIR OVAL EM LOUÇA BRANCA, 35 X 50CM OU EQUIVALENTE - FORNECIMENTO E INSTALAÇÃO. AF_12/2013</t>
  </si>
  <si>
    <t>100,26</t>
  </si>
  <si>
    <t>86902</t>
  </si>
  <si>
    <t>LAVATÓRIO LOUÇA BRANCA COM COLUNA, *44 X 35,5* CM, PADRÃO POPULAR - FORNECIMENTO E INSTALAÇÃO. AF_12/2013</t>
  </si>
  <si>
    <t>202,38</t>
  </si>
  <si>
    <t>86903</t>
  </si>
  <si>
    <t>LAVATÓRIO LOUÇA BRANCA COM COLUNA, 45 X 55CM OU EQUIVALENTE, PADRÃO MÉDIO - FORNECIMENTO E INSTALAÇÃO. AF_12/2013</t>
  </si>
  <si>
    <t>263,20</t>
  </si>
  <si>
    <t>86904</t>
  </si>
  <si>
    <t>LAVATÓRIO LOUÇA BRANCA SUSPENSO, 29,5 X 39CM OU EQUIVALENTE, PADRÃO POPULAR - FORNECIMENTO E INSTALAÇÃO. AF_12/2013</t>
  </si>
  <si>
    <t>101,21</t>
  </si>
  <si>
    <t>86905</t>
  </si>
  <si>
    <t>APARELHO MISTURADOR DE MESA PARA LAVATÓRIO, PADRÃO MÉDIO - FORNECIMENTO E INSTALAÇÃO. AF_12/2013</t>
  </si>
  <si>
    <t>201,32</t>
  </si>
  <si>
    <t>86906</t>
  </si>
  <si>
    <t>TORNEIRA CROMADA DE MESA, 1/2" OU 3/4", PARA LAVATÓRIO, PADRÃO POPULAR - FORNECIMENTO E INSTALAÇÃO. AF_12/2013</t>
  </si>
  <si>
    <t>47,07</t>
  </si>
  <si>
    <t>86908</t>
  </si>
  <si>
    <t>APARELHO MISTURADOR DE MESA PARA PIA DE COZINHA, PADRÃO MÉDIO - FORNECIMENTO E INSTALAÇÃO. AF_12/2013</t>
  </si>
  <si>
    <t>240,99</t>
  </si>
  <si>
    <t>86909</t>
  </si>
  <si>
    <t>TORNEIRA CROMADA TUBO MÓVEL, DE MESA, 1/2" OU 3/4", PARA PIA DE COZINHA, PADRÃO ALTO - FORNECIMENTO E INSTALAÇÃO. AF_12/2013</t>
  </si>
  <si>
    <t>94,00</t>
  </si>
  <si>
    <t>86910</t>
  </si>
  <si>
    <t>TORNEIRA CROMADA TUBO MÓVEL, DE PAREDE, 1/2" OU 3/4", PARA PIA DE COZINHA, PADRÃO MÉDIO - FORNECIMENTO E INSTALAÇÃO. AF_12/2013</t>
  </si>
  <si>
    <t>89,94</t>
  </si>
  <si>
    <t>86911</t>
  </si>
  <si>
    <t>TORNEIRA CROMADA LONGA, DE PAREDE, 1/2" OU 3/4", PARA PIA DE COZINHA, PADRÃO POPULAR - FORNECIMENTO E INSTALAÇÃO. AF_12/2013</t>
  </si>
  <si>
    <t>39,98</t>
  </si>
  <si>
    <t>86912</t>
  </si>
  <si>
    <t>TORNEIRA CROMADA LONGA, DE PAREDE, 1/2" OU 3/4", PARA PIA DE COZINHA, PADRÃO MÉDIO - FORNECIMENTO E INSTALAÇÃO. AF_12/2013</t>
  </si>
  <si>
    <t>86913</t>
  </si>
  <si>
    <t>TORNEIRA CROMADA 1/2" OU 3/4" PARA TANQUE, PADRÃO POPULAR - FORNECIMENTO E INSTALAÇÃO. AF_12/2013</t>
  </si>
  <si>
    <t>17,97</t>
  </si>
  <si>
    <t>86914</t>
  </si>
  <si>
    <t>TORNEIRA CROMADA 1/2" OU 3/4" PARA TANQUE, PADRÃO MÉDIO - FORNECIMENTO E INSTALAÇÃO. AF_12/2013</t>
  </si>
  <si>
    <t>36,40</t>
  </si>
  <si>
    <t>86915</t>
  </si>
  <si>
    <t>TORNEIRA CROMADA DE MESA, 1/2" OU 3/4", PARA LAVATÓRIO, PADRÃO MÉDIO - FORNECIMENTO E INSTALAÇÃO. AF_12/2013</t>
  </si>
  <si>
    <t>79,12</t>
  </si>
  <si>
    <t>86916</t>
  </si>
  <si>
    <t>TORNEIRA PLÁSTICA 3/4" PARA TANQUE - FORNECIMENTO E INSTALAÇÃO. AF_12/2013</t>
  </si>
  <si>
    <t>30,54</t>
  </si>
  <si>
    <t>86919</t>
  </si>
  <si>
    <t>TANQUE DE LOUÇA BRANCA COM COLUNA, 30L OU EQUIVALENTE, INCLUSO SIFÃO FLEXÍVEL EM PVC, VÁLVULA METÁLICA E TORNEIRA DE METAL CROMADO PADRÃO MÉDIO - FORNECIMENTO E INSTALAÇÃO. AF_12/2013</t>
  </si>
  <si>
    <t>625,54</t>
  </si>
  <si>
    <t>86920</t>
  </si>
  <si>
    <t>TANQUE DE LOUÇA BRANCA COM COLUNA, 30L OU EQUIVALENTE, INCLUSO SIFÃO FLEXÍVEL EM PVC, VÁLVULA PLÁSTICA E TORNEIRA DE METAL CROMADO PADRÃO POPULAR - FORNECIMENTO E INSTALAÇÃO. AF_12/2013</t>
  </si>
  <si>
    <t>588,73</t>
  </si>
  <si>
    <t>86921</t>
  </si>
  <si>
    <t>TANQUE DE LOUÇA BRANCA COM COLUNA, 30L OU EQUIVALENTE, INCLUSO SIFÃO FLEXÍVEL EM PVC, VÁLVULA PLÁSTICA E TORNEIRA DE PLÁSTICO - FORNECIMENTO E INSTALAÇÃO. AF_12/2013</t>
  </si>
  <si>
    <t>601,30</t>
  </si>
  <si>
    <t>86922</t>
  </si>
  <si>
    <t>TANQUE DE LOUÇA BRANCA SUSPENSO, 18L OU EQUIVALENTE, INCLUSO SIFÃO TIPO GARRAFA EM METAL CROMADO, VÁLVULA METÁLICA E TORNEIRA DE METAL CROMADO PADRÃO MÉDIO - FORNECIMENTO E INSTALAÇÃO. AF_12/2013</t>
  </si>
  <si>
    <t>552,85</t>
  </si>
  <si>
    <t>86923</t>
  </si>
  <si>
    <t>TANQUE DE LOUÇA BRANCA SUSPENSO, 18L OU EQUIVALENTE, INCLUSO SIFÃO TIPO GARRAFA EM PVC, VÁLVULA PLÁSTICA E TORNEIRA DE METAL CROMADO PADRÃO POPULAR - FORNECIMENTO E INSTALAÇÃO. AF_12/2013</t>
  </si>
  <si>
    <t>381,55</t>
  </si>
  <si>
    <t>86924</t>
  </si>
  <si>
    <t>TANQUE DE LOUÇA BRANCA SUSPENSO, 18L OU EQUIVALENTE, INCLUSO SIFÃO TIPO GARRAFA EM PVC, VÁLVULA PLÁSTICA E TORNEIRA DE PLÁSTICO - FORNECIMENTO E INSTALAÇÃO. AF_12/2013</t>
  </si>
  <si>
    <t>394,12</t>
  </si>
  <si>
    <t>86925</t>
  </si>
  <si>
    <t>TANQUE DE MÁRMORE SINTÉTICO COM COLUNA, 22L OU EQUIVALENTE, INCLUSO SIFÃO FLEXÍVEL EM PVC, VÁLVULA PLÁSTICA E TORNEIRA DE METAL CROMADO PADRÃO POPULAR - FORNECIMENTO E INSTALAÇÃO. AF_12/2013</t>
  </si>
  <si>
    <t>373,70</t>
  </si>
  <si>
    <t>86926</t>
  </si>
  <si>
    <t>TANQUE DE MÁRMORE SINTÉTICO COM COLUNA, 22L OU EQUIVALENTE, INCLUSO SIFÃO FLEXÍVEL EM PVC, VÁLVULA PLÁSTICA E TORNEIRA DE PLÁSTICO - FORNECIMENTO E INSTALAÇÃO. AF_12/2013</t>
  </si>
  <si>
    <t>386,27</t>
  </si>
  <si>
    <t>86927</t>
  </si>
  <si>
    <t>TANQUE DE MÁRMORE SINTÉTICO SUSPENSO, 22L OU EQUIVALENTE, INCLUSO SIFÃO TIPO GARRAFA EM PVC, VÁLVULA PLÁSTICA E TORNEIRA DE METAL CROMADO PADRÃO POPULAR - FORNECIMENTO E INSTALAÇÃO. AF_12/2013</t>
  </si>
  <si>
    <t>237,25</t>
  </si>
  <si>
    <t>86928</t>
  </si>
  <si>
    <t>TANQUE DE MÁRMORE SINTÉTICO SUSPENSO, 22L OU EQUIVALENTE, INCLUSO SIFÃO TIPO GARRAFA EM PVC, VÁLVULA PLÁSTICA E TORNEIRA DE PLÁSTICO - FORNECIMENTO E INSTALAÇÃO. AF_12/2013</t>
  </si>
  <si>
    <t>249,82</t>
  </si>
  <si>
    <t>86929</t>
  </si>
  <si>
    <t>TANQUE DE MÁRMORE SINTÉTICO SUSPENSO, 22L OU EQUIVALENTE, INCLUSO SIFÃO FLEXÍVEL EM PVC, VÁLVULA PLÁSTICA E TORNEIRA DE METAL CROMADO PADRÃO POPULAR - FORNECIMENTO E INSTALAÇÃO. AF_12/2013</t>
  </si>
  <si>
    <t>229,53</t>
  </si>
  <si>
    <t>86930</t>
  </si>
  <si>
    <t>TANQUE DE MÁRMORE SINTÉTICO SUSPENSO, 22L OU EQUIVALENTE, INCLUSO SIFÃO FLEXÍVEL EM PVC, VÁLVULA PLÁSTICA E TORNEIRA DE PLÁSTICO - FORNECIMENTO E INSTALAÇÃO. AF_12/2013</t>
  </si>
  <si>
    <t>242,10</t>
  </si>
  <si>
    <t>86931</t>
  </si>
  <si>
    <t>VASO SANITÁRIO SIFONADO COM CAIXA ACOPLADA LOUÇA BRANCA, INCLUSO ENGATE FLEXÍVEL EM PLÁSTICO BRANCO, 1/2  X 40CM - FORNECIMENTO E INSTALAÇÃO. AF_12/2013</t>
  </si>
  <si>
    <t>337,21</t>
  </si>
  <si>
    <t>86932</t>
  </si>
  <si>
    <t>VASO SANITÁRIO SIFONADO COM CAIXA ACOPLADA LOUÇA BRANCA - PADRÃO MÉDIO, INCLUSO ENGATE FLEXÍVEL EM METAL CROMADO, 1/2 X 40CM - FORNECIMENTO E INSTALAÇÃO. AF_12/2013</t>
  </si>
  <si>
    <t>367,70</t>
  </si>
  <si>
    <t>86933</t>
  </si>
  <si>
    <t>BANCADA DE MÁRMORE SINTÉTICO 120 X 60CM, COM CUBA INTEGRADA, INCLUSO SIFÃO TIPO GARRAFA EM PVC, VÁLVULA EM PLÁSTICO CROMADO TIPO AMERICANA E TORNEIRA CROMADA LONGA, DE PAREDE, PADRÃO POPULAR - FORNECIMENTO E INSTALAÇÃO. AF_12/2013</t>
  </si>
  <si>
    <t>267,38</t>
  </si>
  <si>
    <t>86934</t>
  </si>
  <si>
    <t>BANCADA DE MÁRMORE SINTÉTICO 120 X 60CM, COM CUBA INTEGRADA, INCLUSO SIFÃO TIPO FLEXÍVEL EM PVC, VÁLVULA EM PLÁSTICO CROMADO TIPO AMERICANA E TORNEIRA CROMADA LONGA, DE PAREDE, PADRÃO POPULAR - FORNECIMENTO E INSTALAÇÃO. AF_12/2013</t>
  </si>
  <si>
    <t>259,66</t>
  </si>
  <si>
    <t>86935</t>
  </si>
  <si>
    <t>CUBA DE EMBUTIR DE AÇO INOXIDÁVEL MÉDIA, INCLUSO VÁLVULA TIPO AMERICANA EM METAL CROMADO E SIFÃO FLEXÍVEL EM PVC - FORNECIMENTO E INSTALAÇÃO. AF_12/2013</t>
  </si>
  <si>
    <t>208,71</t>
  </si>
  <si>
    <t>86936</t>
  </si>
  <si>
    <t>CUBA DE EMBUTIR DE AÇO INOXIDÁVEL MÉDIA, INCLUSO VÁLVULA TIPO AMERICANA E SIFÃO TIPO GARRAFA EM METAL CROMADO - FORNECIMENTO E INSTALAÇÃO. AF_12/2013</t>
  </si>
  <si>
    <t>350,92</t>
  </si>
  <si>
    <t>86937</t>
  </si>
  <si>
    <t>CUBA DE EMBUTIR OVAL EM LOUÇA BRANCA, 35 X 50CM OU EQUIVALENTE, INCLUSO VÁLVULA EM METAL CROMADO E SIFÃO FLEXÍVEL EM PVC - FORNECIMENTO E INSTALAÇÃO. AF_12/2013</t>
  </si>
  <si>
    <t>134,96</t>
  </si>
  <si>
    <t>86938</t>
  </si>
  <si>
    <t>CUBA DE EMBUTIR OVAL EM LOUÇA BRANCA, 35 X 50CM OU EQUIVALENTE, INCLUSO VÁLVULA E SIFÃO TIPO GARRAFA EM METAL CROMADO - FORNECIMENTO E INSTALAÇÃO. AF_12/2013</t>
  </si>
  <si>
    <t>277,17</t>
  </si>
  <si>
    <t>86939</t>
  </si>
  <si>
    <t>LAVATÓRIO LOUÇA BRANCA COM COLUNA, *44 X 35,5* CM, PADRÃO POPULAR, INCLUSO SIFÃO FLEXÍVEL EM PVC, VÁLVULA E ENGATE FLEXÍVEL 30CM EM PLÁSTICO E COM TORNEIRA CROMADA PADRÃO POPULAR - FORNECIMENTO E INSTALAÇÃO. AF_12/2013</t>
  </si>
  <si>
    <t>273,22</t>
  </si>
  <si>
    <t>86940</t>
  </si>
  <si>
    <t>LAVATÓRIO LOUÇA BRANCA COM COLUNA, 45 X 55CM OU EQUIVALENTE, PADRÃO MÉDIO, INCLUSO SIFÃO TIPO GARRAFA, VÁLVULA E ENGATE FLEXÍVEL DE 40CM EM METAL CROMADO, COM APARELHO MISTURADOR PADRÃO MÉDIO - FORNECIMENTO E INSTALAÇÃO. AF_12/2013</t>
  </si>
  <si>
    <t>722,15</t>
  </si>
  <si>
    <t>86941</t>
  </si>
  <si>
    <t>LAVATÓRIO LOUÇA BRANCA COM COLUNA, 45 X 55CM OU EQUIVALENTE, PADRÃO MÉDIO, INCLUSO SIFÃO TIPO GARRAFA, VÁLVULA E ENGATE FLEXÍVEL DE 40CM EM METAL CROMADO, COM TORNEIRA CROMADA DE MESA, PADRÃO MÉDIO - FORNECIMENTO E INSTALAÇÃO. AF_12/2013</t>
  </si>
  <si>
    <t>559,59</t>
  </si>
  <si>
    <t>86942</t>
  </si>
  <si>
    <t>LAVATÓRIO LOUÇA BRANCA SUSPENSO, 29,5 X 39CM OU EQUIVALENTE, PADRÃO POPULAR, INCLUSO SIFÃO TIPO GARRAFA EM PVC, VÁLVULA E ENGATE FLEXÍVEL 30CM EM PLÁSTICO E TORNEIRA CROMADA DE MESA, PADRÃO POPULAR - FORNECIMENTO E INSTALAÇÃO. AF_12/2013</t>
  </si>
  <si>
    <t>179,77</t>
  </si>
  <si>
    <t>86943</t>
  </si>
  <si>
    <t>LAVATÓRIO LOUÇA BRANCA SUSPENSO, 29,5 X 39CM OU EQUIVALENTE, PADRÃO POPULAR, INCLUSO SIFÃO FLEXÍVEL EM PVC, VÁLVULA E ENGATE FLEXÍVEL 30CM EM PLÁSTICO E TORNEIRA CROMADA DE MESA, PADRÃO POPULAR - FORNECIMENTO E INSTALAÇÃO. AF_12/2013</t>
  </si>
  <si>
    <t>172,05</t>
  </si>
  <si>
    <t>86947</t>
  </si>
  <si>
    <t>BANCADA MÁRMORE BRANCO POLIDO 0,50X0,60M, INCLUSO CUBA DE EMBUTIR OVAL EM LOUÇA BRANCA 35 X 50CM, VÁLVULA, SIFÃO TIPO GARRAFA E ENGATE FLEXÍVEL 40CM EM METAL CROMADO E APARELHO MISTURADOR DE MESA, PADRÃO MÉDIO - FORNECIMENTO E INSTALAÇÃO. AF_12/2013</t>
  </si>
  <si>
    <t>766,88</t>
  </si>
  <si>
    <t>88571</t>
  </si>
  <si>
    <t>SABONETEIRA DE SOBREPOR (FIXADA NA PAREDE), TIPO CONCHA, EM ACO INOXIDAVEL - FORNECIMENTO E INSTALACAO</t>
  </si>
  <si>
    <t>45,60</t>
  </si>
  <si>
    <t>93396</t>
  </si>
  <si>
    <t>BANCADA GRANITO CINZA POLIDO 0,50 X 0,60M, INCL. CUBA DE EMBUTIR OVAL LOUÇA BRANCA 35 X 50CM, VÁLVULA METAL CROMADO, SIFÃO FLEXÍVEL PVC, ENGATE 30CM FLEXÍVEL PLÁSTICO E TORNEIRA CROMADA DE MESA, PADRÃO POPULAR - FORNEC. E INSTALAÇÃO. AF_12/2013</t>
  </si>
  <si>
    <t>447,13</t>
  </si>
  <si>
    <t>93441</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</si>
  <si>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</si>
  <si>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793,55</t>
  </si>
  <si>
    <t>93442</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</si>
  <si>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</si>
  <si>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856,57</t>
  </si>
  <si>
    <t>95469</t>
  </si>
  <si>
    <t>VASO SANITARIO SIFONADO CONVENCIONAL COM  LOUÇA BRANCA - FORNECIMENTO E INSTALAÇÃO. AF_10/2016</t>
  </si>
  <si>
    <t>162,38</t>
  </si>
  <si>
    <t>95470</t>
  </si>
  <si>
    <t>VASO SANITARIO SIFONADO CONVENCIONAL COM LOUÇA BRANCA, INCLUSO CONJUNTO DE LIGAÇÃO PARA BACIA SANITÁRIA AJUSTÁVEL - FORNECIMENTO E INSTALAÇÃO. AF_10/2016</t>
  </si>
  <si>
    <t>168,24</t>
  </si>
  <si>
    <t>95471</t>
  </si>
  <si>
    <t>VASO SANITARIO SIFONADO CONVENCIONAL PARA PCD SEM FURO FRONTAL COM  LOUÇA BRANCA SEM ASSENTO -  FORNECIMENTO E INSTALAÇÃO. AF_10/2016</t>
  </si>
  <si>
    <t>556,61</t>
  </si>
  <si>
    <t>95472</t>
  </si>
  <si>
    <t>VASO SANITARIO SIFONADO CONVENCIONAL PARA PCD SEM FURO FRONTAL COM LOUÇA BRANCA SEM ASSENTO, INCLUSO CONJUNTO DE LIGAÇÃO PARA BACIA SANITÁRIA AJUSTÁVEL - FORNECIMENTO E INSTALAÇÃO. AF_10/2016</t>
  </si>
  <si>
    <t>562,47</t>
  </si>
  <si>
    <t>95542</t>
  </si>
  <si>
    <t>PORTA TOALHA ROSTO EM METAL CROMADO, TIPO ARGOLA, INCLUSO FIXAÇÃO. AF_10/2016</t>
  </si>
  <si>
    <t>95543</t>
  </si>
  <si>
    <t>PORTA TOALHA BANHO EM METAL CROMADO, TIPO BARRA, INCLUSO FIXAÇÃO. AF_10/2016</t>
  </si>
  <si>
    <t>95544</t>
  </si>
  <si>
    <t>PAPELEIRA DE PAREDE EM METAL CROMADO SEM TAMPA, INCLUSO FIXAÇÃO. AF_10/2016</t>
  </si>
  <si>
    <t>95545</t>
  </si>
  <si>
    <t>SABONETEIRA DE PAREDE EM METAL CROMADO, INCLUSO FIXAÇÃO. AF_10/2016</t>
  </si>
  <si>
    <t>95546</t>
  </si>
  <si>
    <t>KIT DE ACESSORIOS PARA BANHEIRO EM METAL CROMADO, 5 PECAS, INCLUSO FIXAÇÃO. AF_10/2016</t>
  </si>
  <si>
    <t>95,03</t>
  </si>
  <si>
    <t>95547</t>
  </si>
  <si>
    <t>SABONETEIRA PLASTICA TIPO DISPENSER PARA SABONETE LIQUIDO COM RESERVATORIO 800 A 1500 ML, INCLUSO FIXAÇÃO. AF_10/2016</t>
  </si>
  <si>
    <t>6087</t>
  </si>
  <si>
    <t>TAMPA EM CONCRETO ARMADO 60X60X5CM P/CX INSPECAO/FOSSA SEPTICA</t>
  </si>
  <si>
    <t>23,65</t>
  </si>
  <si>
    <t>98052</t>
  </si>
  <si>
    <t>TANQUE SÉPTICO CIRCULAR, EM CONCRETO PRÉ-MOLDADO, DIÂMETRO INTERNO = 1,10 M, ALTURA INTERNA = 2,50 M, VOLUME ÚTIL: 2138,2 L (PARA 5 CONTRIBUINTES). AF_05/2018</t>
  </si>
  <si>
    <t>1.241,78</t>
  </si>
  <si>
    <t>98053</t>
  </si>
  <si>
    <t>TANQUE SÉPTICO CIRCULAR, EM CONCRETO PRÉ-MOLDADO, DIÂMETRO INTERNO = 1,40 M, ALTURA INTERNA = 2,50 M, VOLUME ÚTIL: 3463,6 L (PARA 13 CONTRIBUINTES). AF_05/2018</t>
  </si>
  <si>
    <t>1.836,94</t>
  </si>
  <si>
    <t>98054</t>
  </si>
  <si>
    <t>TANQUE SÉPTICO CIRCULAR, EM CONCRETO PRÉ-MOLDADO, DIÂMETRO INTERNO = 1,88 M, ALTURA INTERNA = 2,50 M, VOLUME ÚTIL: 6245,8 L (PARA 32 CONTRIBUINTES). AF_05/2018</t>
  </si>
  <si>
    <t>2.725,25</t>
  </si>
  <si>
    <t>98055</t>
  </si>
  <si>
    <t>TANQUE SÉPTICO CIRCULAR, EM CONCRETO PRÉ-MOLDADO, DIÂMETRO INTERNO = 2,38 M, ALTURA INTERNA = 2,50 M, VOLUME ÚTIL: 10009,8 L (PARA 69 CONTRIBUINTES). AF_05/2018</t>
  </si>
  <si>
    <t>3.611,75</t>
  </si>
  <si>
    <t>98056</t>
  </si>
  <si>
    <t>TANQUE SÉPTICO CIRCULAR, EM CONCRETO PRÉ-MOLDADO, DIÂMETRO INTERNO = 2,38 M, ALTURA INTERNA = 3,0 M, VOLUME ÚTIL: 12234,2 L (PARA 86 CONTRIBUINTES). AF_05/2018</t>
  </si>
  <si>
    <t>4.190,79</t>
  </si>
  <si>
    <t>98057</t>
  </si>
  <si>
    <t>TANQUE SÉPTICO CIRCULAR, EM CONCRETO PRÉ-MOLDADO, DIÂMETRO INTERNO = 2,88 M, ALTURA INTERNA = 2,50 M, VOLUME ÚTIL: 14657,4 L (PARA 105 CONTRIBUINTES). AF_05/2018</t>
  </si>
  <si>
    <t>5.563,21</t>
  </si>
  <si>
    <t>98066</t>
  </si>
  <si>
    <t>TANQUE SÉPTICO RETANGULAR, EM ALVENARIA COM TIJOLOS CERÂMICOS MACIÇOS, DIMENSÕES INTERNAS: 1,0 X 2,0 X 1,4 M, VOLUME ÚTIL: 2000 L (PARA 5 CONTRIBUINTES). AF_05/2018</t>
  </si>
  <si>
    <t>3.748,34</t>
  </si>
  <si>
    <t>98067</t>
  </si>
  <si>
    <t>TANQUE SÉPTICO RETANGULAR, EM ALVENARIA COM TIJOLOS CERÂMICOS MACIÇOS, DIMENSÕES INTERNAS: 1,2 X 2,4 X 1,6 M, VOLUME ÚTIL: 3456 L (PARA 13 CONTRIBUINTES). AF_05/2018</t>
  </si>
  <si>
    <t>5.011,93</t>
  </si>
  <si>
    <t>98068</t>
  </si>
  <si>
    <t>TANQUE SÉPTICO RETANGULAR, EM ALVENARIA COM TIJOLOS CERÂMICOS MACIÇOS, DIMENSÕES INTERNAS: 1,4 X 3,2 X 1,8 M, VOLUME ÚTIL: 6272 L (PARA 32 CONTRIBUINTES). AF_05/2018</t>
  </si>
  <si>
    <t>7.090,24</t>
  </si>
  <si>
    <t>98069</t>
  </si>
  <si>
    <t>TANQUE SÉPTICO RETANGULAR, EM ALVENARIA COM TIJOLOS CERÂMICOS MACIÇOS, DIMENSÕES INTERNAS: 1,6 X 4,4 X 1,8 M, VOLUME ÚTIL: 9856 L (PARA 68 CONTRIBUINTES). AF_05/2018</t>
  </si>
  <si>
    <t>9.497,43</t>
  </si>
  <si>
    <t>98070</t>
  </si>
  <si>
    <t>TANQUE SÉPTICO RETANGULAR, EM ALVENARIA COM TIJOLOS CERÂMICOS MACIÇOS, DIMENSÕES INTERNAS: 1,6 X 4,8 X 2,0 M, VOLUME ÚTIL: 12288 L (PARA 86 CONTRIBUINTES). AF_05/2018</t>
  </si>
  <si>
    <t>10.894,27</t>
  </si>
  <si>
    <t>98071</t>
  </si>
  <si>
    <t>TANQUE SÉPTICO RETANGULAR, EM ALVENARIA COM TIJOLOS CERÂMICOS MACIÇOS, DIMENSÕES INTERNAS: 1,6 X 4,6 X 2,4 M, VOLUME ÚTIL: 14720 L (PARA 105 CONTRIBUINTES). AF_05/2018</t>
  </si>
  <si>
    <t>11.977,96</t>
  </si>
  <si>
    <t>98072</t>
  </si>
  <si>
    <t>FILTRO ANAERÓBIO RETANGULAR, EM ALVENARIA COM TIJOLOS CERÂMICOS MACIÇOS, DIMENSÕES INTERNAS: 0,8 X 1,2 X 1,67 M, VOLUME ÚTIL: 1152 L (PARA 5 CONTRIBUINTES). AF_05/2018</t>
  </si>
  <si>
    <t>3.119,13</t>
  </si>
  <si>
    <t>98073</t>
  </si>
  <si>
    <t>FILTRO ANAERÓBIO RETANGULAR, EM ALVENARIA COM TIJOLOS CERÂMICOS MACIÇOS, DIMENSÕES INTERNAS: 1,2 X 1,8 X 1,67 M, VOLUME ÚTIL: 2592 L (PARA 13 CONTRIBUINTES). AF_05/2018</t>
  </si>
  <si>
    <t>4.867,50</t>
  </si>
  <si>
    <t>98074</t>
  </si>
  <si>
    <t>FILTRO ANAERÓBIO RETANGULAR, EM ALVENARIA COM TIJOLOS CERÂMICOS MACIÇOS, DIMENSÕES INTERNAS: 1,4 X 3,0 X 1,67 M, VOLUME ÚTIL: 5040 L (PARA 32 CONTRIBUINTES). AF_05/2018</t>
  </si>
  <si>
    <t>7.545,54</t>
  </si>
  <si>
    <t>98075</t>
  </si>
  <si>
    <t>FILTRO ANAERÓBIO RETANGULAR, EM ALVENARIA COM TIJOLOS CERÂMICOS MACIÇOS, DIMENSÕES INTERNAS: 1,4 X 4,2 X 1,67 M, VOLUME ÚTIL: 7056 L (PARA 67 CONTRIBUINTES). AF_05/2018</t>
  </si>
  <si>
    <t>9.806,21</t>
  </si>
  <si>
    <t>98076</t>
  </si>
  <si>
    <t>FILTRO ANAERÓBIO RETANGULAR, EM ALVENARIA COM TIJOLOS CERÂMICOS MACIÇOS, DIMENSÕES INTERNAS: 1,6 X 4,6 X 1,67 M, VOLUME ÚTIL: 8832 L (PARA 84 CONTRIBUINTES). AF_05/2018</t>
  </si>
  <si>
    <t>11.291,89</t>
  </si>
  <si>
    <t>98077</t>
  </si>
  <si>
    <t>FILTRO ANAERÓBIO RETANGULAR, EM ALVENARIA COM TIJOLOS CERÂMICOS MACIÇOS, DIMENSÕES INTERNAS: 1,6 X 5,6 X 1,67 M, VOLUME ÚTIL: 10752 L (PARA 103 CONTRIBUINTES). AF_05/2018</t>
  </si>
  <si>
    <t>13.290,03</t>
  </si>
  <si>
    <t>98078</t>
  </si>
  <si>
    <t>SUMIDOURO RETANGULAR, EM ALVENARIA COM TIJOLOS CERÂMICOS MACIÇOS, DIMENSÕES INTERNAS: 0,8 X 1,4 X 3,0 M, ÁREA DE INFILTRAÇÃO: 13,2 M² (PARA 5 CONTRIBUINTES). AF_05/2018</t>
  </si>
  <si>
    <t>3.186,24</t>
  </si>
  <si>
    <t>98079</t>
  </si>
  <si>
    <t>SUMIDOURO RETANGULAR, EM ALVENARIA COM TIJOLOS CERÂMICOS MACIÇOS, DIMENSÕES INTERNAS: 1,0 X 3,0 X 3,0 M, ÁREA DE INFILTRAÇÃO: 25 M² (PARA 10 CONTRIBUINTES). AF_05/2018</t>
  </si>
  <si>
    <t>5.580,44</t>
  </si>
  <si>
    <t>98080</t>
  </si>
  <si>
    <t>SUMIDOURO RETANGULAR, EM ALVENARIA COM TIJOLOS CERÂMICOS MACIÇOS, DIMENSÕES INTERNAS: 1,6 X 3,4 X 3,0 M, ÁREA DE INFILTRAÇÃO: 32,9 M² (PARA 13 CONTRIBUINTES). AF_05/2018</t>
  </si>
  <si>
    <t>7.172,55</t>
  </si>
  <si>
    <t>98081</t>
  </si>
  <si>
    <t>SUMIDOURO RETANGULAR, EM ALVENARIA COM TIJOLOS CERÂMICOS MACIÇOS, DIMENSÕES INTERNAS: 1,6 X 5,8 X 3,0 M, ÁREA DE INFILTRAÇÃO: 50 M² (PARA 20 CONTRIBUINTES). AF_05/2018</t>
  </si>
  <si>
    <t>10.623,14</t>
  </si>
  <si>
    <t>98082</t>
  </si>
  <si>
    <t>TANQUE SÉPTICO RETANGULAR, EM ALVENARIA COM BLOCOS DE CONCRETO, DIMENSÕES INTERNAS: 1,0 X 2,0 X 1,4 M, VOLUME ÚTIL: 2000 L (PARA 5 CONTRIBUINTES). AF_05/2018</t>
  </si>
  <si>
    <t>2.915,74</t>
  </si>
  <si>
    <t>98083</t>
  </si>
  <si>
    <t>TANQUE SÉPTICO RETANGULAR, EM ALVENARIA COM BLOCOS DE CONCRETO, DIMENSÕES INTERNAS: 1,2 X 2,4 X 1,6 M, VOLUME ÚTIL: 3456 L (PARA 13 CONTRIBUINTES). AF_05/2018</t>
  </si>
  <si>
    <t>3.859,62</t>
  </si>
  <si>
    <t>98084</t>
  </si>
  <si>
    <t>TANQUE SÉPTICO RETANGULAR, EM ALVENARIA COM BLOCOS DE CONCRETO, DIMENSÕES INTERNAS: 1,4 X 3,2 X 1,8 M, VOLUME ÚTIL: 6272 L (PARA 32 CONTRIBUINTES). AF_05/2018</t>
  </si>
  <si>
    <t>5.426,12</t>
  </si>
  <si>
    <t>98085</t>
  </si>
  <si>
    <t>TANQUE SÉPTICO RETANGULAR, EM ALVENARIA COM BLOCOS DE CONCRETO, DIMENSÕES INTERNAS: 1,6 X 4,4 X 1,8 M, VOLUME ÚTIL: 9856 L (PARA 68 CONTRIBUINTES). AF_05/2018</t>
  </si>
  <si>
    <t>7.343,70</t>
  </si>
  <si>
    <t>98086</t>
  </si>
  <si>
    <t>TANQUE SÉPTICO RETANGULAR, EM ALVENARIA COM BLOCOS DE CONCRETO, DIMENSÕES INTERNAS: 1,6 X 4,8 X 2,0 M, VOLUME ÚTIL: 12288 L (PARA 86 CONTRIBUINTES). AF_05/2018</t>
  </si>
  <si>
    <t>8.318,34</t>
  </si>
  <si>
    <t>98087</t>
  </si>
  <si>
    <t>TANQUE SÉPTICO RETANGULAR, EM ALVENARIA COM BLOCOS DE CONCRETO, DIMENSÕES INTERNAS: 1,6 X 4,6 X 2,4 M, VOLUME ÚTIL: 14720 L (PARA 105 CONTRIBUINTES). AF_05/2018</t>
  </si>
  <si>
    <t>8.934,73</t>
  </si>
  <si>
    <t>98088</t>
  </si>
  <si>
    <t>FILTRO ANAERÓBIO RETANGULAR, EM ALVENARIA COM BLOCOS DE CONCRETO, DIMENSÕES INTERNAS: 0,8 X 1,2 X 1,67 M, VOLUME ÚTIL: 1152 L (PARA 5 CONTRIBUINTES). AF_05/2018</t>
  </si>
  <si>
    <t>2.486,93</t>
  </si>
  <si>
    <t>98089</t>
  </si>
  <si>
    <t>FILTRO ANAERÓBIO RETANGULAR, EM ALVENARIA COM BLOCOS DE CONCRETO, DIMENSÕES INTERNAS: 1,2 X 1,8 X 1,67 M, VOLUME ÚTIL: 2592 L (PARA 13 CONTRIBUINTES). AF_05/2018</t>
  </si>
  <si>
    <t>3.931,71</t>
  </si>
  <si>
    <t>98090</t>
  </si>
  <si>
    <t>FILTRO ANAERÓBIO RETANGULAR, EM ALVENARIA COM BLOCOS DE CONCRETO, DIMENSÕES INTERNAS: 1,4 X 3,0 X 1,67 M, VOLUME ÚTIL: 5040 L (PARA 32 CONTRIBUINTES). AF_05/2018</t>
  </si>
  <si>
    <t>6.174,29</t>
  </si>
  <si>
    <t>98091</t>
  </si>
  <si>
    <t>FILTRO ANAERÓBIO RETANGULAR, EM ALVENARIA COM BLOCOS DE CONCRETO, DIMENSÕES INTERNAS: 1,4 X 4,2 X 1,67 M, VOLUME ÚTIL: 7056 L (PARA 67 CONTRIBUINTES). AF_05/2018</t>
  </si>
  <si>
    <t>7.985,49</t>
  </si>
  <si>
    <t>98092</t>
  </si>
  <si>
    <t>FILTRO ANAERÓBIO RETANGULAR, EM ALVENARIA COM BLOCOS DE CONCRETO, DIMENSÕES INTERNAS: 1,6 X 4,6 X 1,67 M, VOLUME ÚTIL: 8832 L (PARA 84 CONTRIBUINTES). AF_05/2018</t>
  </si>
  <si>
    <t>9.360,95</t>
  </si>
  <si>
    <t>98093</t>
  </si>
  <si>
    <t>FILTRO ANAERÓBIO RETANGULAR, EM ALVENARIA COM BLOCOS DE CONCRETO, DIMENSÕES INTERNAS: 1,6 X 5,6 X 1,67 M, VOLUME ÚTIL: 10752 L (PARA 103 CONTRIBUINTES). AF_05/2018</t>
  </si>
  <si>
    <t>11.049,36</t>
  </si>
  <si>
    <t>98094</t>
  </si>
  <si>
    <t>SUMIDOURO RETANGULAR, EM ALVENARIA COM BLOCOS DE CONCRETO, DIMENSÕES INTERNAS: 0,8 X 1,4 X 3,0 M, ÁREA DE INFILTRAÇÃO: 13,2 M² (PARA 5 CONTRIBUINTES). AF_05/2018</t>
  </si>
  <si>
    <t>2.100,55</t>
  </si>
  <si>
    <t>98099</t>
  </si>
  <si>
    <t>SUMIDOURO RETANGULAR, EM ALVENARIA COM BLOCOS DE CONCRETO, DIMENSÕES INTERNAS: 1,0 X 3,0 X 3,0 M, ÁREA DE INFILTRAÇÃO: 25 M² (PARA 10 CONTRIBUINTES). AF_05/2018</t>
  </si>
  <si>
    <t>3.608,89</t>
  </si>
  <si>
    <t>98100</t>
  </si>
  <si>
    <t>SUMIDOURO RETANGULAR, EM ALVENARIA COM BLOCOS DE CONCRETO, DIMENSÕES INTERNAS: 1,6 X 3,4 X 3,0 M, ÁREA DE INFILTRAÇÃO: 32,9 M² (PARA 13 CONTRIBUINTES). AF_05/2018</t>
  </si>
  <si>
    <t>4.708,82</t>
  </si>
  <si>
    <t>98101</t>
  </si>
  <si>
    <t>SUMIDOURO RETANGULAR, EM ALVENARIA COM BLOCOS DE CONCRETO, DIMENSÕES INTERNAS: 1,6 X 5,8 X 3,0 M, ÁREA DE INFILTRAÇÃO: 50 M² (PARA 20 CONTRIBUINTES). AF_05/2018</t>
  </si>
  <si>
    <t>6.965,41</t>
  </si>
  <si>
    <t>98109</t>
  </si>
  <si>
    <t>CAIXA DE GORDURA ESPECIAL (CAPACIDADE: 312 L - PARA ATÉ 146 PESSOAS SERVIDAS NO PICO), RETANGULAR, EM ALVENARIA COM BLOCOS DE CONCRETO, DIMENSÕES INTERNAS = 0,4X1,2 M, ALTURA INTERNA = 1 M. AF_05/2018</t>
  </si>
  <si>
    <t>621,25</t>
  </si>
  <si>
    <t>98110</t>
  </si>
  <si>
    <t>CAIXA DE GORDURA PEQUENA (CAPACIDADE: 19 L), CIRCULAR, EM PVC, DIÂMETRO INTERNO= 0,3 M. AF_05/2018</t>
  </si>
  <si>
    <t>395,74</t>
  </si>
  <si>
    <t>98111</t>
  </si>
  <si>
    <t>CAIXA DE INSPEÇÃO PARA ATERRAMENTO, CIRCULAR, EM POLIETILENO, DIÂMETRO INTERNO = 0,3 M. AF_05/2018</t>
  </si>
  <si>
    <t>20,66</t>
  </si>
  <si>
    <t>98114</t>
  </si>
  <si>
    <t>TAMPA CIRCULAR PARA ESGOTO E DRENAGEM, EM FERRO FUNDIDO, DIÂMETRO INTERNO = 0,6 M. AF_05/2018</t>
  </si>
  <si>
    <t>376,32</t>
  </si>
  <si>
    <t>98115</t>
  </si>
  <si>
    <t>TAMPA CIRCULAR PARA ESGOTO E DRENAGEM, EM CONCRETO PRÉ-MOLDADO, DIÂMETRO INTERNO = 0,6 M. AF_05/2018</t>
  </si>
  <si>
    <t>84,87</t>
  </si>
  <si>
    <t>89957</t>
  </si>
  <si>
    <t>PONTO DE CONSUMO TERMINAL DE ÁGUA FRIA (SUBRAMAL) COM TUBULAÇÃO DE PVC, DN 25 MM, INSTALADO EM RAMAL DE ÁGUA, INCLUSOS RASGO E CHUMBAMENTO EM ALVENARIA. AF_12/2014</t>
  </si>
  <si>
    <t>104,27</t>
  </si>
  <si>
    <t>89959</t>
  </si>
  <si>
    <t>PONTO DE CONSUMO TERMINAL DE ÁGUA QUENTE (SUBRAMAL) COM TUBULAÇÃO DE CPVC, DN 22 MM, INSTALADO EM RAMAL DE ÁGUA, INCLUSOS RASGO E CHUMBAMENTO EM ALVENARIA. AF_12/2014</t>
  </si>
  <si>
    <t>191,35</t>
  </si>
  <si>
    <t>74093/1</t>
  </si>
  <si>
    <t>VALVULA PE COM CRIVO BRONZE 1.1/4" - FORNECIMENTO E INSTALACAO</t>
  </si>
  <si>
    <t>78,93</t>
  </si>
  <si>
    <t>74169/1</t>
  </si>
  <si>
    <t>REGISTRO/VALVULA GLOBO ANGULAR 45 GRAUS EM LATAO PARA HIDRANTES DE INCÊNDIO PREDIAL DN 2.1/2, COM VOLANTE, CLASSE DE PRESSAO DE ATE 200 PSI - FORNECIMENTO E INSTALACAO</t>
  </si>
  <si>
    <t>168,91</t>
  </si>
  <si>
    <t>89349</t>
  </si>
  <si>
    <t>REGISTRO DE PRESSÃO BRUTO, LATÃO, ROSCÁVEL, 1/2", FORNECIDO E INSTALADO EM RAMAL DE ÁGUA. AF_12/2014</t>
  </si>
  <si>
    <t>89351</t>
  </si>
  <si>
    <t>REGISTRO DE PRESSÃO BRUTO, LATÃO,  ROSCÁVEL, 3/4, FORNECIDO E INSTALADO EM RAMAL DE ÁGUA. AF_12/2014</t>
  </si>
  <si>
    <t>89352</t>
  </si>
  <si>
    <t>REGISTRO DE GAVETA BRUTO, LATÃO, ROSCÁVEL, 1/2", FORNECIDO E INSTALADO EM RAMAL DE ÁGUA. AF_12/2014</t>
  </si>
  <si>
    <t>29,37</t>
  </si>
  <si>
    <t>89353</t>
  </si>
  <si>
    <t>REGISTRO DE GAVETA BRUTO, LATÃO, ROSCÁVEL, 3/4", FORNECIDO E INSTALADO EM RAMAL DE ÁGUA. AF_12/2014</t>
  </si>
  <si>
    <t>89354</t>
  </si>
  <si>
    <t>MISTURADOR MONOCOMANDO PARA CHUVEIRO, BASE BRUTA E ACABAMENTO CROMADO, FORNECIDO E INSTALADO EM RAMAL DE ÁGUA. AF_12/2014</t>
  </si>
  <si>
    <t>228,23</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</si>
  <si>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</si>
  <si>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</si>
  <si>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</si>
  <si>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</si>
  <si>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36,65</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</si>
  <si>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</si>
  <si>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</si>
  <si>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</si>
  <si>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</si>
  <si>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40,76</t>
  </si>
  <si>
    <t>89973</t>
  </si>
  <si>
    <t>KIT DE MISTURADOR BASE BRUTA DE LATÃO ¾" MONOCOMANDO PARA CHUVEIRO, INCLUSIVE CONEXÕES, INSTALADO EM RAMAL DE ÁGUA - FORNECIMENTO E INSTALAÇÃO. AF_12/2014</t>
  </si>
  <si>
    <t>421,69</t>
  </si>
  <si>
    <t>89974</t>
  </si>
  <si>
    <t>KIT DE TÊ MISTURADOR EM CPVC ¾" COM DUPLO COMANDO PARA CHUVEIRO, INCLUSIVE CONEXÕES, INSTALADO EM RAMAL DE ÁGUA - FORNECIMENTO E INSTALAÇÃO. AF_12/2014</t>
  </si>
  <si>
    <t>262,47</t>
  </si>
  <si>
    <t>89984</t>
  </si>
  <si>
    <t>REGISTRO DE PRESSÃO BRUTO, LATÃO, ROSCÁVEL, 1/2", COM ACABAMENTO E CANOPLA CROMADOS. FORNECIDO E INSTALADO EM RAMAL DE ÁGUA. AF_12/2014</t>
  </si>
  <si>
    <t>61,63</t>
  </si>
  <si>
    <t>89985</t>
  </si>
  <si>
    <t>REGISTRO DE PRESSÃO BRUTO, LATÃO, ROSCÁVEL, 3/4", COM ACABAMENTO E CANOPLA CROMADOS. FORNECIDO E INSTALADO EM RAMAL DE ÁGUA. AF_12/2014</t>
  </si>
  <si>
    <t>63,38</t>
  </si>
  <si>
    <t>89986</t>
  </si>
  <si>
    <t>REGISTRO DE GAVETA BRUTO, LATÃO, ROSCÁVEL, 1/2", COM ACABAMENTO E CANOPLA CROMADOS. FORNECIDO E INSTALADO EM RAMAL DE ÁGUA. AF_12/2014</t>
  </si>
  <si>
    <t>60,16</t>
  </si>
  <si>
    <t>89987</t>
  </si>
  <si>
    <t>REGISTRO DE GAVETA BRUTO, LATÃO, ROSCÁVEL, 3/4", COM ACABAMENTO E CANOPLA CROMADOS. FORNECIDO E INSTALADO EM RAMAL DE ÁGUA. AF_12/2014</t>
  </si>
  <si>
    <t>66,62</t>
  </si>
  <si>
    <t>90371</t>
  </si>
  <si>
    <t>REGISTRO DE ESFERA, PVC, ROSCÁVEL, 3/4", FORNECIDO E INSTALADO EM RAMAL DE ÁGUA. AF_03/2015</t>
  </si>
  <si>
    <t>94489</t>
  </si>
  <si>
    <t>REGISTRO DE ESFERA, PVC, SOLDÁVEL, DN  25 MM, INSTALADO EM RESERVAÇÃO DE ÁGUA DE EDIFICAÇÃO QUE POSSUA RESERVATÓRIO DE FIBRA/FIBROCIMENTO   FORNECIMENTO E INSTALAÇÃO. AF_06/2016</t>
  </si>
  <si>
    <t>94490</t>
  </si>
  <si>
    <t>REGISTRO DE ESFERA, PVC, SOLDÁVEL, DN  32 MM, INSTALADO EM RESERVAÇÃO DE ÁGUA DE EDIFICAÇÃO QUE POSSUA RESERVATÓRIO DE FIBRA/FIBROCIMENTO   FORNECIMENTO E INSTALAÇÃO. AF_06/2016</t>
  </si>
  <si>
    <t>94491</t>
  </si>
  <si>
    <t>REGISTRO DE ESFERA, PVC, SOLDÁVEL, DN  40 MM, INSTALADO EM RESERVAÇÃO DE ÁGUA DE EDIFICAÇÃO QUE POSSUA RESERVATÓRIO DE FIBRA/FIBROCIMENTO   FORNECIMENTO E INSTALAÇÃO. AF_06/2016</t>
  </si>
  <si>
    <t>94492</t>
  </si>
  <si>
    <t>REGISTRO DE ESFERA, PVC, SOLDÁVEL, DN  50 MM, INSTALADO EM RESERVAÇÃO DE ÁGUA DE EDIFICAÇÃO QUE POSSUA RESERVATÓRIO DE FIBRA/FIBROCIMENTO   FORNECIMENTO E INSTALAÇÃO. AF_06/2016</t>
  </si>
  <si>
    <t>94493</t>
  </si>
  <si>
    <t>REGISTRO DE ESFERA, PVC, SOLDÁVEL, DN  60 MM, INSTALADO EM RESERVAÇÃO DE ÁGUA DE EDIFICAÇÃO QUE POSSUA RESERVATÓRIO DE FIBRA/FIBROCIMENTO   FORNECIMENTO E INSTALAÇÃO. AF_06/2016</t>
  </si>
  <si>
    <t>57,52</t>
  </si>
  <si>
    <t>94494</t>
  </si>
  <si>
    <t>REGISTRO DE GAVETA BRUTO, LATÃO, ROSCÁVEL, 3/4, INSTALADO EM RESERVAÇÃO DE ÁGUA DE EDIFICAÇÃO QUE POSSUA RESERVATÓRIO DE FIBRA/FIBROCIMENTO  FORNECIMENTO E INSTALAÇÃO. AF_06/2016</t>
  </si>
  <si>
    <t>50,87</t>
  </si>
  <si>
    <t>94495</t>
  </si>
  <si>
    <t>REGISTRO DE GAVETA BRUTO, LATÃO, ROSCÁVEL, 1, INSTALADO EM RESERVAÇÃO DE ÁGUA DE EDIFICAÇÃO QUE POSSUA RESERVATÓRIO DE FIBRA/FIBROCIMENTO  FORNECIMENTO E INSTALAÇÃO. AF_06/2016</t>
  </si>
  <si>
    <t>64,36</t>
  </si>
  <si>
    <t>94496</t>
  </si>
  <si>
    <t>REGISTRO DE GAVETA BRUTO, LATÃO, ROSCÁVEL, 1 1/4, INSTALADO EM RESERVAÇÃO DE ÁGUA DE EDIFICAÇÃO QUE POSSUA RESERVATÓRIO DE FIBRA/FIBROCIMENTO  FORNECIMENTO E INSTALAÇÃO. AF_06/2016</t>
  </si>
  <si>
    <t>78,37</t>
  </si>
  <si>
    <t>94497</t>
  </si>
  <si>
    <t>REGISTRO DE GAVETA BRUTO, LATÃO, ROSCÁVEL, 1 1/2, INSTALADO EM RESERVAÇÃO DE ÁGUA DE EDIFICAÇÃO QUE POSSUA RESERVATÓRIO DE FIBRA/FIBROCIMENTO  FORNECIMENTO E INSTALAÇÃO. AF_06/2016</t>
  </si>
  <si>
    <t>91,54</t>
  </si>
  <si>
    <t>94498</t>
  </si>
  <si>
    <t>REGISTRO DE GAVETA BRUTO, LATÃO, ROSCÁVEL, 2, INSTALADO EM RESERVAÇÃO DE ÁGUA DE EDIFICAÇÃO QUE POSSUA RESERVATÓRIO DE FIBRA/FIBROCIMENTO  FORNECIMENTO E INSTALAÇÃO. AF_06/2016</t>
  </si>
  <si>
    <t>117,74</t>
  </si>
  <si>
    <t>94499</t>
  </si>
  <si>
    <t>REGISTRO DE GAVETA BRUTO, LATÃO, ROSCÁVEL, 2 1/2, INSTALADO EM RESERVAÇÃO DE ÁGUA DE EDIFICAÇÃO QUE POSSUA RESERVATÓRIO DE FIBRA/FIBROCIMENTO  FORNECIMENTO E INSTALAÇÃO. AF_06/2016</t>
  </si>
  <si>
    <t>212,49</t>
  </si>
  <si>
    <t>94500</t>
  </si>
  <si>
    <t>REGISTRO DE GAVETA BRUTO, LATÃO, ROSCÁVEL, 3, INSTALADO EM RESERVAÇÃO DE ÁGUA DE EDIFICAÇÃO QUE POSSUA RESERVATÓRIO DE FIBRA/FIBROCIMENTO  FORNECIMENTO E INSTALAÇÃO. AF_06/2016</t>
  </si>
  <si>
    <t>252,35</t>
  </si>
  <si>
    <t>94501</t>
  </si>
  <si>
    <t>REGISTRO DE GAVETA BRUTO, LATÃO, ROSCÁVEL, 4, INSTALADO EM RESERVAÇÃO DE ÁGUA DE EDIFICAÇÃO QUE POSSUA RESERVATÓRIO DE FIBRA/FIBROCIMENTO  FORNECIMENTO E INSTALAÇÃO. AF_06/2016</t>
  </si>
  <si>
    <t>492,41</t>
  </si>
  <si>
    <t>94792</t>
  </si>
  <si>
    <t>REGISTRO DE GAVETA BRUTO, LATÃO, ROSCÁVEL, 1, COM ACABAMENTO E CANOPLA CROMADOS, INSTALADO EM RESERVAÇÃO DE ÁGUA DE EDIFICAÇÃO QUE POSSUA RESERVATÓRIO DE FIBRA/FIBROCIMENTO  FORNECIMENTO E INSTALAÇÃO. AF_06/2016</t>
  </si>
  <si>
    <t>94793</t>
  </si>
  <si>
    <t>REGISTRO DE GAVETA BRUTO, LATÃO, ROSCÁVEL, 1 1/4, COM ACABAMENTO E CANOPLA CROMADOS, INSTALADO EM RESERVAÇÃO DE ÁGUA DE EDIFICAÇÃO QUE POSSUA RESERVATÓRIO DE FIBRA/FIBROCIMENTO  FORNECIMENTO E INSTALAÇÃO. AF_06/2016</t>
  </si>
  <si>
    <t>125,04</t>
  </si>
  <si>
    <t>94794</t>
  </si>
  <si>
    <t>REGISTRO DE GAVETA BRUTO, LATÃO, ROSCÁVEL, 1 1/2, COM ACABAMENTO E CANOPLA CROMADOS, INSTALADO EM RESERVAÇÃO DE ÁGUA DE EDIFICAÇÃO QUE POSSUA RESERVATÓRIO DE FIBRA/FIBROCIMENTO  FORNECIMENTO E INSTALAÇÃO. AF_06/2016</t>
  </si>
  <si>
    <t>129,49</t>
  </si>
  <si>
    <t>94795</t>
  </si>
  <si>
    <t>TORNEIRA DE BOIA, ROSCÁVEL, 1/2 , FORNECIDA E INSTALADA EM RESERVAÇÃO DE ÁGUA. AF_06/2016</t>
  </si>
  <si>
    <t>22,58</t>
  </si>
  <si>
    <t>94796</t>
  </si>
  <si>
    <t>TORNEIRA DE BOIA, ROSCÁVEL, 3/4 , FORNECIDA E INSTALADA EM RESERVAÇÃO DE ÁGUA. AF_06/2016</t>
  </si>
  <si>
    <t>94797</t>
  </si>
  <si>
    <t>TORNEIRA DE BOIA, ROSCÁVEL, 1, FORNECIDA E INSTALADA EM RESERVAÇÃO DE ÁGUA. AF_06/2016</t>
  </si>
  <si>
    <t>40,12</t>
  </si>
  <si>
    <t>94798</t>
  </si>
  <si>
    <t>TORNEIRA DE BOIA, ROSCÁVEL, 1 1/4 , FORNECIDA E INSTALADA EM RESERVAÇÃO DE ÁGUA. AF_06/2016</t>
  </si>
  <si>
    <t>86,21</t>
  </si>
  <si>
    <t>94799</t>
  </si>
  <si>
    <t>TORNEIRA DE BOIA, ROSCÁVEL, 1 1/2 , FORNECIDA E INSTALADA EM RESERVAÇÃO DE ÁGUA. AF_06/2016</t>
  </si>
  <si>
    <t>83,89</t>
  </si>
  <si>
    <t>94800</t>
  </si>
  <si>
    <t>TORNEIRA DE BOIA, ROSCÁVEL, 2, FORNECIDA E INSTALADA EM RESERVAÇÃO DE ÁGUA. AF_06/2016</t>
  </si>
  <si>
    <t>142,38</t>
  </si>
  <si>
    <t>95248</t>
  </si>
  <si>
    <t>VÁLVULA DE ESFERA BRUTA, BRONZE, ROSCÁVEL, 1/2  , INSTALADO EM RESERVAÇÃO DE ÁGUA DE EDIFICAÇÃO QUE POSSUA RESERVATÓRIO DE FIBRA/FIBROCIMENTO - FORNECIMENTO E INSTALAÇÃO. AF_06/2016</t>
  </si>
  <si>
    <t>60,69</t>
  </si>
  <si>
    <t>95249</t>
  </si>
  <si>
    <t>VÁLVULA DE ESFERA BRUTA, BRONZE, ROSCÁVEL, 3/4'', INSTALADO EM RESERVAÇÃO DE ÁGUA DE EDIFICAÇÃO QUE POSSUA RESERVATÓRIO DE FIBRA/FIBROCIMENTO - FORNECIMENTO E INSTALAÇÃO. AF_06/2016</t>
  </si>
  <si>
    <t>65,81</t>
  </si>
  <si>
    <t>95250</t>
  </si>
  <si>
    <t>VÁLVULA DE ESFERA BRUTA, BRONZE, ROSCÁVEL, 1'', INSTALADO EM RESERVAÇÃO DE ÁGUA DE EDIFICAÇÃO QUE POSSUA RESERVATÓRIO DE FIBRA/FIBROCIMENTO -   FORNECIMENTO E INSTALAÇÃO. AF_06/2016</t>
  </si>
  <si>
    <t>79,20</t>
  </si>
  <si>
    <t>95251</t>
  </si>
  <si>
    <t>VÁLVULA DE ESFERA BRUTA, BRONZE, ROSCÁVEL, 1 1/4'', INSTALADO EM RESERVAÇÃO DE ÁGUA DE EDIFICAÇÃO QUE POSSUA RESERVATÓRIO DE FIBRA/FIBROCIMENTO -   FORNECIMENTO E INSTALAÇÃO. AF_06/2016</t>
  </si>
  <si>
    <t>105,18</t>
  </si>
  <si>
    <t>95252</t>
  </si>
  <si>
    <t>VÁLVULA DE ESFERA BRUTA, BRONZE, ROSCÁVEL, 1 1/2'', INSTALADO EM RESERVAÇÃO DE ÁGUA DE EDIFICAÇÃO QUE POSSUA RESERVATÓRIO DE FIBRA/FIBROCIMENTO -   FORNECIMENTO E INSTALAÇÃO. AF_06/2016</t>
  </si>
  <si>
    <t>120,97</t>
  </si>
  <si>
    <t>95253</t>
  </si>
  <si>
    <t>VÁLVULA DE ESFERA BRUTA, BRONZE, ROSCÁVEL, 2'', INSTALADO EM RESERVAÇÃO DE ÁGUA DE EDIFICAÇÃO QUE POSSUA RESERVATÓRIO DE FIBRA/FIBROCIMENTO - FORNECIMENTO E INSTALAÇÃO. AF_06/2016</t>
  </si>
  <si>
    <t>172,56</t>
  </si>
  <si>
    <t>99619</t>
  </si>
  <si>
    <t>VÁLVULA DE RETENÇÃO HORIZONTAL, DE BRONZE, ROSCÁVEL, 3/4" - FORNECIMENTO E INSTALAÇÃO. AF_01/2019</t>
  </si>
  <si>
    <t>59,19</t>
  </si>
  <si>
    <t>99620</t>
  </si>
  <si>
    <t>VÁLVULA DE RETENÇÃO HORIZONTAL, DE BRONZE, ROSCÁVEL, 1" - FORNECIMENTO E INSTALAÇÃO. AF_01/2019</t>
  </si>
  <si>
    <t>98,13</t>
  </si>
  <si>
    <t>99621</t>
  </si>
  <si>
    <t>VÁLVULA DE RETENÇÃO HORIZONTAL, DE BRONZE, ROSCÁVEL, 1 1/4" - FORNECIMENTO E INSTALAÇÃO. AF_01/2019</t>
  </si>
  <si>
    <t>133,86</t>
  </si>
  <si>
    <t>99622</t>
  </si>
  <si>
    <t>VÁLVULA DE RETENÇÃO HORIZONTAL, DE BRONZE, ROSCÁVEL, 1 1/2"  - FORNECIMENTO E INSTALAÇÃO. AF_01/2019</t>
  </si>
  <si>
    <t>146,28</t>
  </si>
  <si>
    <t>99623</t>
  </si>
  <si>
    <t>VÁLVULA DE RETENÇÃO HORIZONTAL, DE BRONZE, ROSCÁVEL, 2"  - FORNECIMENTO E INSTALAÇÃO. AF_01/2019</t>
  </si>
  <si>
    <t>194,94</t>
  </si>
  <si>
    <t>99624</t>
  </si>
  <si>
    <t>VÁLVULA DE RETENÇÃO HORIZONTAL, DE BRONZE, ROSCÁVEL, 2 1/2" - FORNECIMENTO E INSTALAÇÃO. AF_01/2019</t>
  </si>
  <si>
    <t>266,08</t>
  </si>
  <si>
    <t>99625</t>
  </si>
  <si>
    <t>VÁLVULA DE RETENÇÃO HORIZONTAL, DE BRONZE, ROSCÁVEL, 3" - FORNECIMENTO E INSTALAÇÃO. AF_01/2019</t>
  </si>
  <si>
    <t>357,58</t>
  </si>
  <si>
    <t>99626</t>
  </si>
  <si>
    <t>VÁLVULA DE RETENÇÃO HORIZONTAL, DE BRONZE, ROSCÁVEL, 4" - FORNECIMENTO E INSTALAÇÃO. AF_01/2019</t>
  </si>
  <si>
    <t>537,63</t>
  </si>
  <si>
    <t>99627</t>
  </si>
  <si>
    <t>VÁLVULA DE RETENÇÃO VERTICAL, DE BRONZE, ROSCÁVEL, 1/2" - FORNECIMENTO E INSTALAÇÃO. AF_01/2019</t>
  </si>
  <si>
    <t>59,39</t>
  </si>
  <si>
    <t>99628</t>
  </si>
  <si>
    <t>VÁLVULA DE RETENÇÃO VERTICAL, DE BRONZE, ROSCÁVEL, 3/4" - FORNECIMENTO E INSTALAÇÃO. AF_01/2019</t>
  </si>
  <si>
    <t>40,55</t>
  </si>
  <si>
    <t>99629</t>
  </si>
  <si>
    <t>VÁLVULA DE RETENÇÃO VERTICAL, DE BRONZE, ROSCÁVEL, 1" - FORNECIMENTO E INSTALAÇÃO. AF_01/2019</t>
  </si>
  <si>
    <t>63,92</t>
  </si>
  <si>
    <t>99630</t>
  </si>
  <si>
    <t>VÁLVULA DE RETENÇÃO VERTICAL, DE BRONZE, ROSCÁVEL, 1 1/4" - FORNECIMENTO E INSTALAÇÃO. AF_01/2019</t>
  </si>
  <si>
    <t>82,76</t>
  </si>
  <si>
    <t>99631</t>
  </si>
  <si>
    <t>VÁLVULA DE RETENÇÃO VERTICAL, DE BRONZE, ROSCÁVEL, 1 1/2" - FORNECIMENTO E INSTALAÇÃO. AF_01/2019</t>
  </si>
  <si>
    <t>91,06</t>
  </si>
  <si>
    <t>99632</t>
  </si>
  <si>
    <t>VÁLVULA DE RETENÇÃO VERTICAL, DE BRONZE, ROSCÁVEL, 2" - FORNECIMENTO E INSTALAÇÃO. AF_01/2019</t>
  </si>
  <si>
    <t>121,10</t>
  </si>
  <si>
    <t>99633</t>
  </si>
  <si>
    <t>VÁLVULA DE RETENÇÃO VERTICAL, DE BRONZE, ROSCÁVEL, 3" - FORNECIMENTO E INSTALAÇÃO. AF_01/2019</t>
  </si>
  <si>
    <t>231,25</t>
  </si>
  <si>
    <t>99634</t>
  </si>
  <si>
    <t>VÁLVULA DE RETENÇÃO VERTICAL, DE BRONZE, ROSCÁVEL, 4" - FORNECIMENTO E INSTALAÇÃO. AF_01/2019</t>
  </si>
  <si>
    <t>378,67</t>
  </si>
  <si>
    <t>99635</t>
  </si>
  <si>
    <t>VÁLVULA DE DESCARGA METÁLICA, BASE 1 1/2 ", ACABAMENTO METALICO CROMADO - FORNECIMENTO E INSTALAÇÃO. AF_01/2019</t>
  </si>
  <si>
    <t>198,17</t>
  </si>
  <si>
    <t>95634</t>
  </si>
  <si>
    <t>KIT CAVALETE PARA MEDIÇÃO DE ÁGUA - ENTRADA PRINCIPAL, EM PVC SOLDÁVEL DN 20 (½")   FORNECIMENTO E INSTALAÇÃO (EXCLUSIVE HIDRÔMETRO). AF_11/2016</t>
  </si>
  <si>
    <t>112,85</t>
  </si>
  <si>
    <t>95635</t>
  </si>
  <si>
    <t>KIT CAVALETE PARA MEDIÇÃO DE ÁGUA - ENTRADA PRINCIPAL, EM PVC SOLDÁVEL DN 25 (¾")   FORNECIMENTO E INSTALAÇÃO (EXCLUSIVE HIDRÔMETRO). AF_11/2016</t>
  </si>
  <si>
    <t>123,09</t>
  </si>
  <si>
    <t>95637</t>
  </si>
  <si>
    <t>KIT CAVALETE PARA MEDIÇÃO DE ÁGUA - ENTRADA PRINCIPAL, EM AÇO GALVANIZADO DN 32 (1 ¼)  FORNECIMENTO E INSTALAÇÃO (EXCLUSIVE HIDRÔMETRO). AF_11/2016</t>
  </si>
  <si>
    <t>358,46</t>
  </si>
  <si>
    <t>95638</t>
  </si>
  <si>
    <t>KIT CAVALETE PARA MEDIÇÃO DE ÁGUA - ENTRADA PRINCIPAL, EM AÇO GALVANIZADO DN 40 (1 ½)  FORNECIMENTO E INSTALAÇÃO (EXCLUSIVE HIDRÔMETRO). AF_11/2016</t>
  </si>
  <si>
    <t>431,57</t>
  </si>
  <si>
    <t>95639</t>
  </si>
  <si>
    <t>KIT CAVALETE PARA MEDIÇÃO DE ÁGUA - ENTRADA PRINCIPAL, EM AÇO GALVANIZADO DN 50 (2)  FORNECIMENTO E INSTALAÇÃO (EXCLUSIVE HIDRÔMETRO). AF_11/2016</t>
  </si>
  <si>
    <t>534,58</t>
  </si>
  <si>
    <t>95641</t>
  </si>
  <si>
    <t>KIT CAVALETE PARA MEDIÇÃO DE ÁGUA - ENTRADA INDIVIDUALIZADA, EM PVC DN 25 (¾), PARA 2 MEDIDORES  FORNECIMENTO E INSTALAÇÃO (EXCLUSIVE HIDRÔMETRO). AF_11/2016</t>
  </si>
  <si>
    <t>215,06</t>
  </si>
  <si>
    <t>95642</t>
  </si>
  <si>
    <t>KIT CAVALETE PARA MEDIÇÃO DE ÁGUA - ENTRADA INDIVIDUALIZADA, EM PVC DN 25 (¾), PARA 3 MEDIDORES  FORNECIMENTO E INSTALAÇÃO (EXCLUSIVE HIDRÔMETRO). AF_11/2016</t>
  </si>
  <si>
    <t>318,04</t>
  </si>
  <si>
    <t>95643</t>
  </si>
  <si>
    <t>KIT CAVALETE PARA MEDIÇÃO DE ÁGUA - ENTRADA INDIVIDUALIZADA, EM PVC DN 25 (¾), PARA 4 MEDIDORES  FORNECIMENTO E INSTALAÇÃO (EXCLUSIVE HIDRÔMETRO). AF_11/2016</t>
  </si>
  <si>
    <t>416,52</t>
  </si>
  <si>
    <t>95644</t>
  </si>
  <si>
    <t>KIT CAVALETE PARA MEDIÇÃO DE ÁGUA - ENTRADA INDIVIDUALIZADA, EM PVC DN 32 (1), PARA 1 MEDIDOR  FORNECIMENTO E INSTALAÇÃO (EXCLUSIVE HIDRÔMETRO). AF_11/2016</t>
  </si>
  <si>
    <t>154,46</t>
  </si>
  <si>
    <t>95645</t>
  </si>
  <si>
    <t>KIT CAVALETE PARA MEDIÇÃO DE ÁGUA - ENTRADA INDIVIDUALIZADA, EM PVC DN 32 (1), PARA 2 MEDIDORES  FORNECIMENTO E INSTALAÇÃO (EXCLUSIVE HIDRÔMETRO). AF_11/2016</t>
  </si>
  <si>
    <t>284,12</t>
  </si>
  <si>
    <t>95646</t>
  </si>
  <si>
    <t>KIT CAVALETE PARA MEDIÇÃO DE ÁGUA - ENTRADA INDIVIDUALIZADA, EM PVC DN 32 (1), PARA 3 MEDIDORES  FORNECIMENTO E INSTALAÇÃO (EXCLUSIVE HIDRÔMETRO). AF_11/2016</t>
  </si>
  <si>
    <t>423,25</t>
  </si>
  <si>
    <t>95647</t>
  </si>
  <si>
    <t>KIT CAVALETE PARA MEDIÇÃO DE ÁGUA - ENTRADA INDIVIDUALIZADA, EM PVC DN 32 (1), PARA 4 MEDIDORES  FORNECIMENTO E INSTALAÇÃO (EXCLUSIVE HIDRÔMETRO). AF_11/2016</t>
  </si>
  <si>
    <t>555,50</t>
  </si>
  <si>
    <t>95673</t>
  </si>
  <si>
    <t>HIDRÔMETRO DN 20 (½), 1,5 M³/H  FORNECIMENTO E INSTALAÇÃO. AF_11/2016</t>
  </si>
  <si>
    <t>102,31</t>
  </si>
  <si>
    <t>95674</t>
  </si>
  <si>
    <t>HIDRÔMETRO DN 20 (½), 3,0 M³/H  FORNECIMENTO E INSTALAÇÃO. AF_11/2016</t>
  </si>
  <si>
    <t>108,63</t>
  </si>
  <si>
    <t>95675</t>
  </si>
  <si>
    <t>HIDRÔMETRO DN 25 (¾ ), 5,0 M³/H FORNECIMENTO E INSTALAÇÃO. AF_11/2016</t>
  </si>
  <si>
    <t>95676</t>
  </si>
  <si>
    <t>CAIXA EM CONCRETO PRÉ-MOLDADO PARA ABRIGO DE HIDRÔMETRO COM DN 20 (½)  FORNECIMENTO E INSTALAÇÃO. AF_11/2016</t>
  </si>
  <si>
    <t>86,27</t>
  </si>
  <si>
    <t>97741</t>
  </si>
  <si>
    <t>KIT CAVALETE PARA MEDIÇÃO DE ÁGUA - ENTRADA INDIVIDUALIZADA, EM PVC DN 25 (¾), PARA 1 MEDIDOR  FORNECIMENTO E INSTALAÇÃO (EXCLUSIVE HIDRÔMETRO). AF_11/2016</t>
  </si>
  <si>
    <t>119,60</t>
  </si>
  <si>
    <t>72285</t>
  </si>
  <si>
    <t>CAIXA DE AREIA 40X40X40CM EM ALVENARIA - EXECUÇÃO</t>
  </si>
  <si>
    <t>83,47</t>
  </si>
  <si>
    <t>90436</t>
  </si>
  <si>
    <t>FURO EM ALVENARIA PARA DIÂMETROS MENORES OU IGUAIS A 40 MM. AF_05/2015</t>
  </si>
  <si>
    <t>11,05</t>
  </si>
  <si>
    <t>90437</t>
  </si>
  <si>
    <t>FURO EM ALVENARIA PARA DIÂMETROS MAIORES QUE 40 MM E MENORES OU IGUAIS A 75 MM. AF_05/2015</t>
  </si>
  <si>
    <t>26,85</t>
  </si>
  <si>
    <t>90438</t>
  </si>
  <si>
    <t>FURO EM ALVENARIA PARA DIÂMETROS MAIORES QUE 75 MM. AF_05/2015</t>
  </si>
  <si>
    <t>90439</t>
  </si>
  <si>
    <t>FURO EM CONCRETO PARA DIÂMETROS MENORES OU IGUAIS A 40 MM. AF_05/2015</t>
  </si>
  <si>
    <t>43,05</t>
  </si>
  <si>
    <t>90440</t>
  </si>
  <si>
    <t>FURO EM CONCRETO PARA DIÂMETROS MAIORES QUE 40 MM E MENORES OU IGUAIS A 75 MM. AF_05/2015</t>
  </si>
  <si>
    <t>68,96</t>
  </si>
  <si>
    <t>90441</t>
  </si>
  <si>
    <t>FURO EM CONCRETO PARA DIÂMETROS MAIORES QUE 75 MM. AF_05/2015</t>
  </si>
  <si>
    <t>90443</t>
  </si>
  <si>
    <t>RASGO EM ALVENARIA PARA RAMAIS/ DISTRIBUIÇÃO COM DIAMETROS MENORES OU IGUAIS A 40 MM. AF_05/2015</t>
  </si>
  <si>
    <t>10,04</t>
  </si>
  <si>
    <t>90444</t>
  </si>
  <si>
    <t>RASGO EM CONTRAPISO PARA RAMAIS/ DISTRIBUIÇÃO COM DIÂMETROS MENORES OU IGUAIS A 40 MM. AF_05/2015</t>
  </si>
  <si>
    <t>18,46</t>
  </si>
  <si>
    <t>90445</t>
  </si>
  <si>
    <t>RASGO EM CONTRAPISO PARA RAMAIS/ DISTRIBUIÇÃO COM DIÂMETROS MAIORES QUE 40 MM E MENORES OU IGUAIS A 75 MM. AF_05/2015</t>
  </si>
  <si>
    <t>90446</t>
  </si>
  <si>
    <t>RASGO EM CONTRAPISO PARA RAMAIS/ DISTRIBUIÇÃO COM DIÂMETROS MAIORES QUE 75 MM. AF_05/2015</t>
  </si>
  <si>
    <t>21,42</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</si>
  <si>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</si>
  <si>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</si>
  <si>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</si>
  <si>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</si>
  <si>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</si>
  <si>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</si>
  <si>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</si>
  <si>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</si>
  <si>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1,96</t>
  </si>
  <si>
    <t>90454</t>
  </si>
  <si>
    <t>PASSANTE TIPO TUBO DE DIÂMETRO MAIORES QUE 40 MM E MENORES OU IGUAIS A 75 MM, FIXADO EM LAJE. AF_05/2015</t>
  </si>
  <si>
    <t>90455</t>
  </si>
  <si>
    <t>PASSANTE TIPO TUBO DE DIÂMETRO MAIOR QUE 75 MM, FIXADO EM LAJE. AF_05/2015</t>
  </si>
  <si>
    <t>4,58</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</si>
  <si>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</si>
  <si>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</si>
  <si>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</si>
  <si>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</si>
  <si>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</si>
  <si>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</si>
  <si>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</si>
  <si>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</si>
  <si>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</si>
  <si>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PERFILADO DE SEÇÃO 38X76 MM PARA SUPORTE DE ATÉ 3 TUBOS HORIZONTAIS. AF_05/2015</t>
  </si>
  <si>
    <t>90461</t>
  </si>
  <si>
    <t>PERFILADO DE SEÇÃO 38X76 MM PARA SUPORTE DE MAIS DE 3 TUBOS HORIZONTAIS. AF_05/2015</t>
  </si>
  <si>
    <t>90462</t>
  </si>
  <si>
    <t>PERFILADO DE SEÇÃO 38X38 MM PARA SUPORTE DE ATÉ 3 TUBOS VERTICAIS. AF_05/2015</t>
  </si>
  <si>
    <t>90463</t>
  </si>
  <si>
    <t>PERFILADO DE SEÇÃO 38X38 MM PARA SUPORTE DE MAIS DE 3 TUBOS VERTICAIS. AF_05/2015</t>
  </si>
  <si>
    <t>90466</t>
  </si>
  <si>
    <t>CHUMBAMENTO LINEAR EM ALVENARIA PARA RAMAIS/DISTRIBUIÇÃO COM DIÂMETROS MENORES OU IGUAIS A 40 MM. AF_05/2015</t>
  </si>
  <si>
    <t>9,97</t>
  </si>
  <si>
    <t>90467</t>
  </si>
  <si>
    <t>CHUMBAMENTO LINEAR EM ALVENARIA PARA RAMAIS/DISTRIBUIÇÃO COM DIÂMETROS MAIORES QUE 40 MM E MENORES OU IGUAIS A 75 MM. AF_05/2015</t>
  </si>
  <si>
    <t>15,76</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</si>
  <si>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</si>
  <si>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</si>
  <si>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</si>
  <si>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</si>
  <si>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</si>
  <si>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</si>
  <si>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</si>
  <si>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</si>
  <si>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</si>
  <si>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</si>
  <si>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</si>
  <si>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</si>
  <si>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7,02</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</si>
  <si>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</si>
  <si>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</si>
  <si>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</si>
  <si>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</si>
  <si>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</si>
  <si>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</si>
  <si>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</si>
  <si>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</si>
  <si>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</si>
  <si>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</si>
  <si>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</si>
  <si>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</si>
  <si>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2,36</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</si>
  <si>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</si>
  <si>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</si>
  <si>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</si>
  <si>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</si>
  <si>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29,60</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</si>
  <si>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</si>
  <si>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</si>
  <si>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</si>
  <si>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</si>
  <si>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14,06</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</si>
  <si>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</si>
  <si>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</si>
  <si>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</si>
  <si>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</si>
  <si>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</si>
  <si>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</si>
  <si>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</si>
  <si>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</si>
  <si>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21,09</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</si>
  <si>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</si>
  <si>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</si>
  <si>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</si>
  <si>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</si>
  <si>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</si>
  <si>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</si>
  <si>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</si>
  <si>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</si>
  <si>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</si>
  <si>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</si>
  <si>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</si>
  <si>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</si>
  <si>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</si>
  <si>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</si>
  <si>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34,30</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</si>
  <si>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</si>
  <si>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</si>
  <si>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</si>
  <si>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</si>
  <si>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</si>
  <si>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</si>
  <si>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4,55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</si>
  <si>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</si>
  <si>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</si>
  <si>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</si>
  <si>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</si>
  <si>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1.625,27</t>
  </si>
  <si>
    <t>94481</t>
  </si>
  <si>
    <t>CONJUNTO HIDRÁULICO PARA INSTALAÇÃO DE BOMBA EM AÇO ROSCÁVEL, DN SUCÇÃO 50 (2) E DN RECALQUE 40 (1 1/2), PARA EDIFICAÇÃO ENTRE 8 E 12 PAVIMENTOS  FORNECIMENTO E INSTALAÇÃO. AF_06/2016</t>
  </si>
  <si>
    <t>1.171,04</t>
  </si>
  <si>
    <t>94482</t>
  </si>
  <si>
    <t>CONJUNTO HIDRÁULICO PARA INSTALAÇÃO DE BOMBA EM AÇO ROSCÁVEL, DN SUCÇÃO 40 (1 1/2) E DN RECALQUE 32 (1 1/4), PARA EDIFICAÇÃO ENTRE 4 E 8 PAVIMENTOS  FORNECIMENTO E INSTALAÇÃO. AF_06/2016</t>
  </si>
  <si>
    <t>947,61</t>
  </si>
  <si>
    <t>94483</t>
  </si>
  <si>
    <t>CONJUNTO HIDRÁULICO PARA INSTALAÇÃO DE BOMBA EM AÇO ROSCÁVEL, DN SUCÇÃO 32 (1 1/4) E DN RECALQUE 25 (1), PARA EDIFICAÇÃO ATÉ 4 PAVIMENTOS  FORNECIMENTO E INSTALAÇÃO. AF_06/2016</t>
  </si>
  <si>
    <t>809,06</t>
  </si>
  <si>
    <t>95541</t>
  </si>
  <si>
    <t>FIXAÇÃO UTILIZANDO PARAFUSO E BUCHA DE NYLON, SOMENTE MÃO DE OBRA. AF_10/2016</t>
  </si>
  <si>
    <t>95573</t>
  </si>
  <si>
    <t>MÃO-FRANCESA EM AÇO, ABAS IGUAIS 40 CM, CAPACIDADE MÍNIMA 70 KG, BRANCO  FORNECIMENTO E INSTALAÇÃO. AF_11/2016</t>
  </si>
  <si>
    <t>17,58</t>
  </si>
  <si>
    <t>95574</t>
  </si>
  <si>
    <t>MÃO-FRANCESA EM AÇO, ABAS IGUAIS 30 CM, CAPACIDADE MÍNIMA 60 KG, BRANCO  FORNECIMENTO E INSTALAÇÃO. AF_11/2016</t>
  </si>
  <si>
    <t>96559</t>
  </si>
  <si>
    <t>PERFILADO DE SEÇÃO 38X76 MM PARA SUPORTE DE DUTO EM CHAPA GALVANIZADA BITOLA 26. AF_07/2017</t>
  </si>
  <si>
    <t>50,73</t>
  </si>
  <si>
    <t>96560</t>
  </si>
  <si>
    <t>PERFILADO DE SEÇÃO 38X76 MM PARA SUPORTE DE DUTO EM CHAPA GALVANIZADA BITOLA 24. AF_07/2017</t>
  </si>
  <si>
    <t>27,02</t>
  </si>
  <si>
    <t>96561</t>
  </si>
  <si>
    <t>PERFILADO DE SEÇÃO 38X76 MM PARA SUPORTE DE DUTO EM CHAPA GALVANIZADA BITOLA 22. AF_07/2017</t>
  </si>
  <si>
    <t>96562</t>
  </si>
  <si>
    <t>PERFILADO DE SEÇÃO 38X76 MM PARA SUPORTE DE ELETROCALHA LISA OU PERFURADA EM AÇO GALVANIZADO, LARGURA 200 OU 400 MM E ALTURA 50 MM. AF_07/2017</t>
  </si>
  <si>
    <t>27,06</t>
  </si>
  <si>
    <t>96563</t>
  </si>
  <si>
    <t>PERFILADO DE SEÇÃO 38X76 MM PARA SUPORTE DE ELETROCALHA LISA OU PERFURADA EM AÇO GALVANIZADO, LARGURA 500 OU 800 MM E ALTURA 50 MM. AF_07/2017</t>
  </si>
  <si>
    <t>29,92</t>
  </si>
  <si>
    <t>73826/1</t>
  </si>
  <si>
    <t>INSTALACAO DE COMPRESSOR DE AR, POTENCIA &lt;= 5 CV</t>
  </si>
  <si>
    <t>395,50</t>
  </si>
  <si>
    <t>73826/2</t>
  </si>
  <si>
    <t>INSTALACAO DE COMPRESSOR DE AR, POTENCIA &gt; 5 E &lt;= 10 CV</t>
  </si>
  <si>
    <t>514,15</t>
  </si>
  <si>
    <t>73834/1</t>
  </si>
  <si>
    <t>INSTALACAO DE CONJ.MOTO BOMBA SUBMERSIVEL ATE 10 CV</t>
  </si>
  <si>
    <t>167,72</t>
  </si>
  <si>
    <t>73834/2</t>
  </si>
  <si>
    <t>INSTALACAO DE CONJ.MOTO BOMBA SUBMERSIVEL DE 11 A 25 CV</t>
  </si>
  <si>
    <t>268,36</t>
  </si>
  <si>
    <t>73834/3</t>
  </si>
  <si>
    <t>INSTALACAO DE CONJ.MOTO BOMBA SUBMERSIVEL DE 26 A 50 CV</t>
  </si>
  <si>
    <t>73834/4</t>
  </si>
  <si>
    <t>INSTALACAO DE CONJ.MOTO BOMBA SUBMERSIVEL DE 51 A 100 CV</t>
  </si>
  <si>
    <t>805,08</t>
  </si>
  <si>
    <t>73835/1</t>
  </si>
  <si>
    <t>INSTALACAO DE CONJ.MOTO BOMBA VERTICAL POT &lt;= 100 CV</t>
  </si>
  <si>
    <t>1.028,00</t>
  </si>
  <si>
    <t>73835/2</t>
  </si>
  <si>
    <t>INSTALACAO DE CONJ.MOTO BOMBA VERTICAL 100 &lt; POT &lt;= 200 CV</t>
  </si>
  <si>
    <t>1.398,08</t>
  </si>
  <si>
    <t>73835/3</t>
  </si>
  <si>
    <t>INSTALACAO DE CONJ.MOTO BOMBA VERTICAL 200 &lt; POT &lt;= 300 CV</t>
  </si>
  <si>
    <t>1.562,56</t>
  </si>
  <si>
    <t>73836/1</t>
  </si>
  <si>
    <t>INSTALACAO DE CONJ.MOTO BOMBA HORIZONTAL ATE 10 CV</t>
  </si>
  <si>
    <t>411,20</t>
  </si>
  <si>
    <t>73836/2</t>
  </si>
  <si>
    <t>INSTALACAO DE CONJ.MOTO BOMBA HORIZONTAL DE 12,5 A 25 CV</t>
  </si>
  <si>
    <t>534,56</t>
  </si>
  <si>
    <t>73836/3</t>
  </si>
  <si>
    <t>INSTALACAO DE CONJ.MOTO BOMBA HORIZONTAL DE 30 A 75 CV</t>
  </si>
  <si>
    <t>822,40</t>
  </si>
  <si>
    <t>73836/4</t>
  </si>
  <si>
    <t>INSTALACAO DE CONJ.MOTO BOMBA HORIZONTAL DE 100 A 150 CV</t>
  </si>
  <si>
    <t>1.315,84</t>
  </si>
  <si>
    <t>73837/1</t>
  </si>
  <si>
    <t>INSTALACAO DE CONJ.MOTO BOMBA SUBMERSO ATE 5 CV</t>
  </si>
  <si>
    <t>73837/2</t>
  </si>
  <si>
    <t>INSTALACAO DE CONJ.MOTO BOMBA SUBMERSO DE 6 A 25 CV</t>
  </si>
  <si>
    <t>335,45</t>
  </si>
  <si>
    <t>73837/3</t>
  </si>
  <si>
    <t>INSTALACAO DE CONJ.MOTO BOMBA SUBMERSO DE 26 A 50 CV</t>
  </si>
  <si>
    <t>670,90</t>
  </si>
  <si>
    <t>73612</t>
  </si>
  <si>
    <t>INSTALACAO DE CLORADOR</t>
  </si>
  <si>
    <t>325,50</t>
  </si>
  <si>
    <t>73660</t>
  </si>
  <si>
    <t>LEITO FILTRANTE - ASSENTAMENTO DE BLOCOS LEOPOLD</t>
  </si>
  <si>
    <t>73693</t>
  </si>
  <si>
    <t>LEITO FILTRANTE - COLOCACAO DE LONA PLASTICA</t>
  </si>
  <si>
    <t>19,95</t>
  </si>
  <si>
    <t>73694</t>
  </si>
  <si>
    <t>INSTALACAO DE BOMBA DOSADORA</t>
  </si>
  <si>
    <t>132,47</t>
  </si>
  <si>
    <t>73695</t>
  </si>
  <si>
    <t>INSTALACAO DE AGITADOR</t>
  </si>
  <si>
    <t>68,13</t>
  </si>
  <si>
    <t>73824/1</t>
  </si>
  <si>
    <t>INSTALACAO DE MISTURADOR VERTICAL</t>
  </si>
  <si>
    <t>73825/2</t>
  </si>
  <si>
    <t>VERTEDOR TRIANGULAR DE ALUMINIO</t>
  </si>
  <si>
    <t>890,70</t>
  </si>
  <si>
    <t>73873/1</t>
  </si>
  <si>
    <t>LEITO FILTRANTE - COLOCACAO E APILOAMENTO DE TERRA NO FILTRO</t>
  </si>
  <si>
    <t>75,23</t>
  </si>
  <si>
    <t>73873/2</t>
  </si>
  <si>
    <t>LEITO FILTRANTE - FORN.E ENCHIMENTO C/ BRITA NO. 4</t>
  </si>
  <si>
    <t>181,21</t>
  </si>
  <si>
    <t>73873/3</t>
  </si>
  <si>
    <t>LEITO FILTRANTE - COLOCACAO DE AREIA NOS FILTROS</t>
  </si>
  <si>
    <t>73873/4</t>
  </si>
  <si>
    <t>LEITO FILTRANTE - COLOCACAO DE PEDREGULHOS NOS FILTROS</t>
  </si>
  <si>
    <t>82,40</t>
  </si>
  <si>
    <t>73873/5</t>
  </si>
  <si>
    <t>LEITO FILTRANTE - COLOCACAO DE ANTRACITO NOS FILTROS</t>
  </si>
  <si>
    <t>73827/1</t>
  </si>
  <si>
    <t>KIT CAVALETE PVC COM REGISTRO 1/2" - FORNECIMENTO E INSTALAÇÃO</t>
  </si>
  <si>
    <t>69,52</t>
  </si>
  <si>
    <t>74218/1</t>
  </si>
  <si>
    <t>KIT CAVALETE PVC COM REGISTRO 3/4" - FORNECIMENTO E INSTALACAO</t>
  </si>
  <si>
    <t>67,56</t>
  </si>
  <si>
    <t>74253/1</t>
  </si>
  <si>
    <t>RAMAL PREDIAL EM TUBO PEAD 20MM - FORNECIMENTO, INSTALAÇÃO, ESCAVAÇÃO E REATERRO</t>
  </si>
  <si>
    <t>23,05</t>
  </si>
  <si>
    <t>83878</t>
  </si>
  <si>
    <t>LIGACAO DA REDE 50MM AO RAMAL PREDIAL 1/2"</t>
  </si>
  <si>
    <t>83879</t>
  </si>
  <si>
    <t>LIGACAO DA REDE 75MM AO RAMAL PREDIAL 1/2"</t>
  </si>
  <si>
    <t>42,20</t>
  </si>
  <si>
    <t>73658</t>
  </si>
  <si>
    <t>LIGAÇÃO DOMICILIAR DE ESGOTO DN 100MM, DA CASA ATÉ A CAIXA, COMPOSTO POR 10,0M TUBO DE PVC ESGOTO PREDIAL DN 100MM E CAIXA DE ALVENARIA COM TAMPA DE CONCRETO - FORNECIMENTO E INSTALAÇÃO</t>
  </si>
  <si>
    <t>513,84</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</si>
  <si>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</si>
  <si>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</si>
  <si>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756,79</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</si>
  <si>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</si>
  <si>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</si>
  <si>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616,70</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</si>
  <si>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</si>
  <si>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</si>
  <si>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477,33</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</si>
  <si>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</si>
  <si>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</si>
  <si>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341,64</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</si>
  <si>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</si>
  <si>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</si>
  <si>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470,96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</si>
  <si>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</si>
  <si>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</si>
  <si>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391,36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</si>
  <si>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</si>
  <si>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</si>
  <si>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310,83</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</si>
  <si>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</si>
  <si>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</si>
  <si>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232,29</t>
  </si>
  <si>
    <t>83335</t>
  </si>
  <si>
    <t>ESCAVACAO SUBMERSA COM DRAGA DE MANDIBULA</t>
  </si>
  <si>
    <t>32,29</t>
  </si>
  <si>
    <t>88548</t>
  </si>
  <si>
    <t>DRAGAGEM (C/ ESCAVADEIRA DRAG LINE DE ARRASTE 140HP)</t>
  </si>
  <si>
    <t>LIMPEZA SUPERFICIAL DA CAMADA VEGETAL EM JAZIDA</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</si>
  <si>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</si>
  <si>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</si>
  <si>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</si>
  <si>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3,76</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</si>
  <si>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</si>
  <si>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</si>
  <si>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</si>
  <si>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</si>
  <si>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</si>
  <si>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</si>
  <si>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CORTE E ATERRO COMPENSADO</t>
  </si>
  <si>
    <t>79480</t>
  </si>
  <si>
    <t>ESCAVACAO MECANICA CAMPO ABERTO EM SOLO EXCETO ROCHA ATE 2,00M PROFUNDIDADE</t>
  </si>
  <si>
    <t>83336</t>
  </si>
  <si>
    <t>ESCAVACAO MECANICA PARA ACERTO DE TALUDES, EM MATERIAL DE 1A CATEGORIA, COM ESCAVADEIRA HIDRAULICA</t>
  </si>
  <si>
    <t>83338</t>
  </si>
  <si>
    <t>ESCAVACAO MECANICA, A CEU ABERTO, EM MATERIAL DE 1A CATEGORIA, COM ESCAVADEIRA HIDRAULICA, CAPACIDADE DE 0,78 M3</t>
  </si>
  <si>
    <t>89885</t>
  </si>
  <si>
    <t>ESCAVAÇÃO VERTICAL A CÉU ABERTO, INCLUINDO CARGA, DESCARGA E TRANSPORTE, EM SOLO DE 1ª CATEGORIA COM ESCAVADEIRA HIDRÁULICA (CAÇAMBA: 0,8 M³ / 111 HP), FROTA DE 3 CAMINHÕES BASCULANTES DE 14 M³, DMT DE 0,2 KM E VELOCIDADE MÉDIA 4 KM/H. AF_12/2013</t>
  </si>
  <si>
    <t>89886</t>
  </si>
  <si>
    <t>ESCAVAÇÃO VERTICAL A CÉU ABERTO, INCLUINDO CARGA, DESCARGA E TRANSPORTE, EM SOLO DE 1ª CATEGORIA COM ESCAVADEIRA HIDRÁULICA (CAÇAMBA: 0,8 M³ / 111 HP), FROTA DE 3 CAMINHÕES BASCULANTES DE 14 M³, DMT DE 0,3 KM E VELOCIDADE MÉDIA 5,9 KM/H. AF_12/2013</t>
  </si>
  <si>
    <t>89887</t>
  </si>
  <si>
    <t>ESCAVAÇÃO VERTICAL A CÉU ABERTO, INCLUINDO CARGA, DESCARGA E TRANSPORTE, EM SOLO DE 1ª CATEGORIA COM ESCAVADEIRA HIDRÁULICA (CAÇAMBA: 0,8 M³ / 111 HP), FROTA DE 3 CAMINHÕES BASCULANTES DE 14 M³, DMT DE 0,6 KM E VELOCIDADE MÉDIA 10 KM/H. AF_12/2013</t>
  </si>
  <si>
    <t>89888</t>
  </si>
  <si>
    <t>ESCAVAÇÃO VERTICAL A CÉU ABERTO, INCLUINDO CARGA, DESCARGA E TRANSPORTE, EM SOLO DE 1ª CATEGORIA COM ESCAVADEIRA HIDRÁULICA (CAÇAMBA: 0,8 M³ / 111 HP), FROTA DE 3 CAMINHÕES BASCULANTES DE 14 M³, DMT DE 0,8 KM E VELOCIDADE MÉDIA 14 KM/H. AF_12/2013</t>
  </si>
  <si>
    <t>89889</t>
  </si>
  <si>
    <t>ESCAVAÇÃO VERTICAL A CÉU ABERTO, INCLUINDO CARGA, DESCARGA E TRANSPORTE, EM SOLO DE 1ª CATEGORIA COM ESCAVADEIRA HIDRÁULICA (CAÇAMBA: 0,8 M³ / 111 HP), FROTA DE 3 CAMINHÕES BASCULANTES DE 14 M³, DMT DE 1 KM E VELOCIDADE MÉDIA 15 KM/H. AF_12/2013</t>
  </si>
  <si>
    <t>89890</t>
  </si>
  <si>
    <t>ESCAVAÇÃO VERTICAL A CÉU ABERTO, INCLUINDO CARGA, DESCARGA E TRANSPORTE, EM SOLO DE 1ª CATEGORIA COM ESCAVADEIRA HIDRÁULICA (CAÇAMBA: 0,8 M³ / 111 HP), FROTA DE 4 CAMINHÕES BASCULANTES DE 14 M³, DMT DE 1,5 KM E VELOCIDADE MÉDIA 18 KM/H. AF_12/2013</t>
  </si>
  <si>
    <t>89893</t>
  </si>
  <si>
    <t>ESCAVAÇÃO VERTICAL A CÉU ABERTO, INCLUINDO CARGA, DESCARGA E TRANSPORTE, EM SOLO DE 1ª CATEGORIA COM ESCAVADEIRA HIDRÁULICA (CAÇAMBA: 0,8 M³ / 111 HP), FROTA DE 5 CAMINHÕES BASCULANTES DE 14 M³, DMT DE 3 KM E VELOCIDADE MÉDIA 20 KM/H. AF_12/2013</t>
  </si>
  <si>
    <t>12,87</t>
  </si>
  <si>
    <t>89894</t>
  </si>
  <si>
    <t>ESCAVAÇÃO VERTICAL A CÉU ABERTO, INCLUINDO CARGA, DESCARGA E TRANSPORTE, EM SOLO DE 1ª CATEGORIA COM ESCAVADEIRA HIDRÁULICA (CAÇAMBA: 0,8 M³ / 111 HP), FROTA DE 6 CAMINHÕES BASCULANTES DE 14 M³, DMT DE 4 KM E VELOCIDADE MÉDIA 22 KM/H. AF_12/2013</t>
  </si>
  <si>
    <t>89895</t>
  </si>
  <si>
    <t>ESCAVAÇÃO VERTICAL A CÉU ABERTO, INCLUINDO CARGA, DESCARGA E TRANSPORTE, EM SOLO DE 1ª CATEGORIA COM ESCAVADEIRA HIDRÁULICA (CAÇAMBA: 0,8 M³ / 111 HP), FROTA DE 7 CAMINHÕES BASCULANTES DE 14 M³, DMT DE 6 KM E VELOCIDADE MÉDIA 22 KM/H. AF_12/2013</t>
  </si>
  <si>
    <t>89903</t>
  </si>
  <si>
    <t>ESCAVAÇÃO VERTICAL A CÉU ABERTO, INCLUINDO CARGA, DESCARGA E TRANSPORTE, EM SOLO DE 1ª CATEGORIA COM ESCAVADEIRA HIDRÁULICA (CAÇAMBA: 0,8 M³ / 111 HP), FROTA DE 2 CAMINHÕES BASCULANTES DE 18 M³, DMT DE 0,2 KM E VELOCIDADE MÉDIA 4 KM/H. AF_12/2013</t>
  </si>
  <si>
    <t>89904</t>
  </si>
  <si>
    <t>ESCAVAÇÃO VERTICAL A CÉU ABERTO, INCLUINDO CARGA, DESCARGA E TRANSPORTE, EM SOLO DE 1ª CATEGORIA COM ESCAVADEIRA HIDRÁULICA (CAÇAMBA: 0,8 M³ / 111 HP), FROTA DE 2 CAMINHÕES BASCULANTES DE 18 M³, DMT DE 0,3 KM E VELOCIDADE MÉDIA 5,9KM/H. AF_12/2013</t>
  </si>
  <si>
    <t>89905</t>
  </si>
  <si>
    <t>ESCAVAÇÃO VERTICAL A CÉU ABERTO, INCLUINDO CARGA, DESCARGA E TRANSPORTE, EM SOLO DE 1ª CATEGORIA COM ESCAVADEIRA HIDRÁULICA (CAÇAMBA: 0,8 M³ / 111 HP), FROTA DE 2 CAMINHÕES BASCULANTES DE 18 M³, DMT DE 0,6 KM E VELOCIDADE MÉDIA 10 KM/H. AF_12/2013</t>
  </si>
  <si>
    <t>89906</t>
  </si>
  <si>
    <t>ESCAVAÇÃO VERTICAL A CÉU ABERTO, INCLUINDO CARGA, DESCARGA E TRANSPORTE, EM SOLO DE 1ª CATEGORIA COM ESCAVADEIRA HIDRÁULICA (CAÇAMBA: 0,8 M³ / 111 HP), FROTA DE 2 CAMINHÕES BASCULANTES DE 18 M³, DMT DE 0,8 KM E VELOCIDADE MÉDIA 14 KM/H. AF_12/2013</t>
  </si>
  <si>
    <t>89907</t>
  </si>
  <si>
    <t>ESCAVAÇÃO VERTICAL A CÉU ABERTO, INCLUINDO CARGA, DESCARGA E TRANSPORTE, EM SOLO DE 1ª CATEGORIA COM ESCAVADEIRA HIDRÁULICA (CAÇAMBA: 0,8 M³ / 111 HP), FROTA DE 3 CAMINHÕES BASCULANTES DE 18 M³, DMT DE 1 KM E VELOCIDADE MÉDIA 15 KM/H. AF_12/2013</t>
  </si>
  <si>
    <t>89908</t>
  </si>
  <si>
    <t>ESCAVAÇÃO VERTICAL A CÉU ABERTO, INCLUINDO CARGA, DESCARGA E TRANSPORTE, EM SOLO DE 1ª CATEGORIA COM ESCAVADEIRA HIDRÁULICA (CAÇAMBA: 0,8 M³ / 111 HP), FROTA DE 4 CAMINHÕES BASCULANTES DE 18 M³, DMT DE 1,5 KM E VELOCIDADE MÉDIA 18 KM/H. AF_12/2013</t>
  </si>
  <si>
    <t>89911</t>
  </si>
  <si>
    <t>ESCAVAÇÃO VERTICAL A CÉU ABERTO, INCLUINDO CARGA, DESCARGA E TRANSPORTE, EM SOLO DE 1ª CATEGORIA COM ESCAVADEIRA HIDRÁULICA (CAÇAMBA: 0,8 M³ / 111 HP), FROTA DE 5 CAMINHÕES BASCULANTES DE 18 M³, DMT DE 3 KM E VELOCIDADE MÉDIA 20 KM/H. AF_12/2013</t>
  </si>
  <si>
    <t>89912</t>
  </si>
  <si>
    <t>ESCAVAÇÃO VERTICAL A CÉU ABERTO, INCLUINDO CARGA, DESCARGA E TRANSPORTE, EM SOLO DE 1ª CATEGORIA COM ESCAVADEIRA HIDRÁULICA (CAÇAMBA: 0,8 M³ / 111 HP), FROTA DE 5 CAMINHÕES BASCULANTES DE 18 M³, DMT DE 4 KM E VELOCIDADE MÉDIA 22 KM/H. AF_12/2013</t>
  </si>
  <si>
    <t>12,78</t>
  </si>
  <si>
    <t>89913</t>
  </si>
  <si>
    <t>ESCAVAÇÃO VERTICAL A CÉU ABERTO, INCLUINDO CARGA, DESCARGA E TRANSPORTE, EM SOLO DE 1ª CATEGORIA COM ESCAVADEIRA HIDRÁULICA (CAÇAMBA: 0,8 M³ / 111 HP), FROTA DE 6 CAMINHÕES BASCULANTES DE 18 M³, DMT DE 6 KM E VELOCIDADE MÉDIA 22 KM/H. AF_12/2013</t>
  </si>
  <si>
    <t>15,57</t>
  </si>
  <si>
    <t>89921</t>
  </si>
  <si>
    <t>ESCAVAÇÃO VERTICAL A CÉU ABERTO, INCLUINDO CARGA, DESCARGA E TRANSPORTE, EM SOLO DE 1ª CATEGORIA COM ESCAVADEIRA HIDRÁULICA (CAÇAMBA: 1,2 M³ / 155 HP), FROTA DE 3 CAMINHÕES BASCULANTES DE 14 M³, DMT DE 0,2 KM E VELOCIDADE MÉDIA 4 KM/H. AF_12/2013</t>
  </si>
  <si>
    <t>89922</t>
  </si>
  <si>
    <t>ESCAVAÇÃO VERTICAL A CÉU ABERTO, INCLUINDO CARGA, DESCARGA E TRANSPORTE, EM SOLO DE 1ª CATEGORIA COM ESCAVADEIRA HIDRÁULICA (CAÇAMBA: 1,2 M³ / 155 HP), FROTA DE 3 CAMINHÕES BASCULANTES DE 14 M³, DMT DE 0,3 KM E VELOCIDADE MÉDIA 5,9 KM/H. AF_12/2013</t>
  </si>
  <si>
    <t>89923</t>
  </si>
  <si>
    <t>ESCAVAÇÃO VERTICAL A CÉU ABERTO, INCLUINDO CARGA, DESCARGA E TRANSPORTE, EM SOLO DE 1ª CATEGORIA COM ESCAVADEIRA HIDRÁULICA (CAÇAMBA: 1,2 M³ / 155 HP), FROTA DE 3 CAMINHÕES BASCULANTES DE 14 M³, DMT DE 0,6 KM E VELOCIDADE MÉDIA 10 KM/H. AF_12/2013</t>
  </si>
  <si>
    <t>5,99</t>
  </si>
  <si>
    <t>89924</t>
  </si>
  <si>
    <t>ESCAVAÇÃO VERTICAL A CÉU ABERTO, INCLUINDO CARGA, DESCARGA E TRANSPORTE, EM SOLO DE 1ª CATEGORIA COM ESCAVADEIRA HIDRÁULICA (CAÇAMBA: 1,2 M³ / 155 HP), FROTA DE 3 CAMINHÕES BASCULANTES DE 14 M³, DMT DE 0,8 KM E VELOCIDADE MÉDIA 14 KM/H. AF_12/2013</t>
  </si>
  <si>
    <t>5,91</t>
  </si>
  <si>
    <t>89925</t>
  </si>
  <si>
    <t>ESCAVAÇÃO VERTICAL A CÉU ABERTO, INCLUINDO CARGA, DESCARGA E TRANSPORTE, EM SOLO DE 1ª CATEGORIA COM ESCAVADEIRA HIDRÁULICA (CAÇAMBA: 1,2 M³ / 155 HP), FROTA DE 3 CAMINHÕES BASCULANTES DE 14 M³, DMT DE 1 KM E VELOCIDADE MÉDIA 15 KM/H. AF_12/2013</t>
  </si>
  <si>
    <t>89926</t>
  </si>
  <si>
    <t>ESCAVAÇÃO VERTICAL A CÉU ABERTO, INCLUINDO CARGA, DESCARGA E TRANSPORTE, EM SOLO DE 1ª CATEGORIA COM ESCAVADEIRA HIDRÁULICA (CAÇAMBA: 1,2 M³ / 155 HP), FROTA DE 5 CAMINHÕES BASCULANTES DE 14 M³, DMT DE 1,5 KM E VELOCIDADE MÉDIA 18 KM/H. AF_12/2013</t>
  </si>
  <si>
    <t>89929</t>
  </si>
  <si>
    <t>ESCAVAÇÃO VERTICAL A CÉU ABERTO, INCLUINDO CARGA, DESCARGA E TRANSPORTE, EM SOLO DE 1ª CATEGORIA COM ESCAVADEIRA HIDRÁULICA (CAÇAMBA: 1,2 M³ / 155 HP), FROTA DE 7 CAMINHÕES BASCULANTES DE 14 M³, DMT DE 3 KM E VELOCIDADE MÉDIA 20 KM/H. AF_12/2013</t>
  </si>
  <si>
    <t>12,09</t>
  </si>
  <si>
    <t>89930</t>
  </si>
  <si>
    <t>ESCAVAÇÃO VERTICAL A CÉU ABERTO, INCLUINDO CARGA, DESCARGA E TRANSPORTE, EM SOLO DE 1ª CATEGORIA COM ESCAVADEIRA HIDRÁULICA (CAÇAMBA: 1,2 M³ / 155 HP), FROTA DE 7 CAMINHÕES BASCULANTES DE 14 M³, DMT DE 4 KM E VELOCIDADE MÉDIA 22 KM/H. AF_12/2013</t>
  </si>
  <si>
    <t>89931</t>
  </si>
  <si>
    <t>ESCAVAÇÃO VERTICAL A CÉU ABERTO, INCLUINDO CARGA, DESCARGA E TRANSPORTE, EM SOLO DE 1ª CATEGORIA COM ESCAVADEIRA HIDRÁULICA (CAÇAMBA: 1,2 M³ / 155 HP), FROTA DE 9 CAMINHÕES BASCULANTES DE 14 M³, DMT DE 6 KM E VELOCIDADE MÉDIA 22 KM/H. AF_12/2013</t>
  </si>
  <si>
    <t>89939</t>
  </si>
  <si>
    <t>ESCAVAÇÃO VERTICAL A CÉU ABERTO, INCLUINDO CARGA, DESCARGA E TRANSPORTE, EM SOLO DE 1ª CATEGORIA COM ESCAVADEIRA HIDRÁULICA (CAÇAMBA: 1,2 M³ / 155 HP), FROTA DE 3 CAMINHÕES BASCULANTES DE 18 M³, DMT DE 0,2 KM E VELOCIDADE MÉDIA 4 KM/H. AF_12/2013</t>
  </si>
  <si>
    <t>89940</t>
  </si>
  <si>
    <t>ESCAVAÇÃO VERTICAL A CÉU ABERTO, INCLUINDO CARGA, DESCARGA E TRANSPORTE, EM SOLO DE 1ª CATEGORIA COM ESCAVADEIRA HIDRÁULICA (CAÇAMBA: 1,2 M³ / 155 HP), FROTA DE 3 CAMINHÕES BASCULANTES DE 18 M³, DMT DE 0,3 KM E VELOCIDADE MÉDIA 5,9 KM/H. AF_12/2013</t>
  </si>
  <si>
    <t>89941</t>
  </si>
  <si>
    <t>ESCAVAÇÃO VERTICAL A CÉU ABERTO, INCLUINDO CARGA, DESCARGA E TRANSPORTE, EM SOLO DE 1ª CATEGORIA COM ESCAVADEIRA HIDRÁULICA (CAÇAMBA: 1,2 M³ / 155 HP), FROTA DE 3 CAMINHÕES BASCULANTES DE 18 M³, DMT DE 0,6 KM E VELOCIDADE MÉDIA 10 KM/H. AF_12/2013</t>
  </si>
  <si>
    <t>89942</t>
  </si>
  <si>
    <t>ESCAVAÇÃO VERTICAL A CÉU ABERTO, INCLUINDO CARGA, DESCARGA E TRANSPORTE, EM SOLO DE 1ª CATEGORIA COM ESCAVADEIRA HIDRÁULICA (CAÇAMBA: 1,2 M³ / 155 HP), FROTA DE 3 CAMINHÕES BASCULANTES DE 18 M³, DMT DE 0,8 KM E VELOCIDADE MÉDIA 14 KM/H. AF_12/2013</t>
  </si>
  <si>
    <t>89943</t>
  </si>
  <si>
    <t>ESCAVAÇÃO VERTICAL A CÉU ABERTO, INCLUINDO CARGA, DESCARGA E TRANSPORTE, EM SOLO DE 1ª CATEGORIA COM ESCAVADEIRA HIDRÁULICA (CAÇAMBA: 1,2 M³ / 155 HP), FROTA DE 3 CAMINHÕES BASCULANTES DE 18 M³, DMT DE 1 KM E VELOCIDADE MÉDIA 15 KM/H. AF_12/2013</t>
  </si>
  <si>
    <t>89944</t>
  </si>
  <si>
    <t>ESCAVAÇÃO VERTICAL A CÉU ABERTO, INCLUINDO CARGA, DESCARGA E TRANSPORTE, EM SOLO DE 1ª CATEGORIA COM ESCAVADEIRA HIDRÁULICA (CAÇAMBA: 1,2 M³ / 155 HP), FROTA DE 5 CAMINHÕES BASCULANTES DE 18 M³, DMT DE 1,5 KM E VELOCIDADE MÉDIA 18 KM/H. AF_12/2013</t>
  </si>
  <si>
    <t>89947</t>
  </si>
  <si>
    <t>ESCAVAÇÃO VERTICAL A CÉU ABERTO, INCLUINDO CARGA, DESCARGA E TRANSPORTE, EM SOLO DE 1ª CATEGORIA COM ESCAVADEIRA HIDRÁULICA (CAÇAMBA: 1,2 M³ / 155 HP), FROTA DE 6 CAMINHÕES BASCULANTES DE 18 M³, DMT DE 3 KM E VELOCIDADE MÉDIA 20 KM/H. AF_12/2013</t>
  </si>
  <si>
    <t>10,64</t>
  </si>
  <si>
    <t>89948</t>
  </si>
  <si>
    <t>ESCAVAÇÃO VERTICAL A CÉU ABERTO, INCLUINDO CARGA, DESCARGA E TRANSPORTE, EM SOLO DE 1ª CATEGORIA COM ESCAVADEIRA HIDRÁULICA (CAÇAMBA: 1,2 M³ / 155 HP), FROTA DE 7 CAMINHÕES BASCULANTES DE 18 M³, DMT DE 4 KM E VELOCIDADE MÉDIA 22 KM/H. AF_12/2013</t>
  </si>
  <si>
    <t>89949</t>
  </si>
  <si>
    <t>ESCAVAÇÃO VERTICAL A CÉU ABERTO, INCLUINDO CARGA, DESCARGA E TRANSPORTE, EM SOLO DE 1ª CATEGORIA COM ESCAVADEIRA HIDRÁULICA (CAÇAMBA: 1,2 M³ / 155 HP), FROTA DE 8 CAMINHÕES BASCULANTES DE 18 M³, DMT DE 6 KM E VELOCIDADE MÉDIA 22 KM/H. AF_12/2013</t>
  </si>
  <si>
    <t>96520</t>
  </si>
  <si>
    <t>ESCAVAÇÃO MECANIZADA PARA BLOCO DE COROAMENTO OU SAPATA, SEM PREVISÃO DE FÔRMA, COM RETROESCAVADEIRA. AF_06/2017</t>
  </si>
  <si>
    <t>68,77</t>
  </si>
  <si>
    <t>96521</t>
  </si>
  <si>
    <t>ESCAVAÇÃO MECANIZADA PARA BLOCO DE COROAMENTO OU SAPATA, COM PREVISÃO DE FÔRMA, COM RETROESCAVADEIRA. AF_06/2017</t>
  </si>
  <si>
    <t>96522</t>
  </si>
  <si>
    <t>ESCAVAÇÃO MANUAL PARA BLOCO DE COROAMENTO OU SAPATA, SEM PREVISÃO DE FÔRMA. AF_06/2017</t>
  </si>
  <si>
    <t>113,07</t>
  </si>
  <si>
    <t>96523</t>
  </si>
  <si>
    <t>ESCAVAÇÃO MANUAL PARA BLOCO DE COROAMENTO OU SAPATA, COM PREVISÃO DE FÔRMA. AF_06/2017</t>
  </si>
  <si>
    <t>72,32</t>
  </si>
  <si>
    <t>96524</t>
  </si>
  <si>
    <t>ESCAVAÇÃO MECANIZADA PARA VIGA BALDRAME, SEM PREVISÃO DE FÔRMA, COM MINI-ESCAVADEIRA. AF_06/2017</t>
  </si>
  <si>
    <t>129,77</t>
  </si>
  <si>
    <t>96525</t>
  </si>
  <si>
    <t>ESCAVAÇÃO MECANIZADA PARA VIGA BALDRAME, COM PREVISÃO DE FÔRMA, COM MINI-ESCAVADEIRA. AF_06/2017</t>
  </si>
  <si>
    <t>25,40</t>
  </si>
  <si>
    <t>96526</t>
  </si>
  <si>
    <t>ESCAVAÇÃO MANUAL DE VALA PARA VIGA BALDRAME, SEM PREVISÃO DE FÔRMA. AF_06/2017</t>
  </si>
  <si>
    <t>228,15</t>
  </si>
  <si>
    <t>96527</t>
  </si>
  <si>
    <t>ESCAVAÇÃO MANUAL DE VALA PARA VIGA BALDRAME, COM PREVISÃO DE FÔRMA. AF_06/2017</t>
  </si>
  <si>
    <t>95,00</t>
  </si>
  <si>
    <t>96528</t>
  </si>
  <si>
    <t>FABRICAÇÃO, MONTAGEM E DESMONTAGEM DE FÔRMA PARA BLOCO DE COROAMENTO, EM MADEIRA SERRADA, E=25 MM, 1 UTILIZAÇÃO. AF_06/2017</t>
  </si>
  <si>
    <t>102,07</t>
  </si>
  <si>
    <t>98116</t>
  </si>
  <si>
    <t>ESCAVAÇÃO VERTICAL A CÉU ABERTO, INCLUINDO CARGA, DESCARGA E TRANSPORTE, EM SOLO DE 1ª CATEGORIA COM ESCAVADEIRA HIDRÁULICA (CAÇAMBA: 0,8 M³ / 111 HP), FROTA DE 4 CAMINHÕES BASCULANTES DE 14 M³, DMT DE 2 KM E VELOCIDADE MÉDIA 20 KM/H. AF_02/2018</t>
  </si>
  <si>
    <t>98117</t>
  </si>
  <si>
    <t>ESCAVAÇÃO VERTICAL A CÉU ABERTO, INCLUINDO CARGA, DESCARGA E TRANSPORTE, EM SOLO DE 1ª CATEGORIA COM ESCAVADEIRA HIDRÁULICA (CAÇAMBA: 0,8 M³ / 111 HP), FROTA DE 4 CAMINHÕES BASCULANTES DE 18 M³, DMT DE 2 KM E VELOCIDADE MÉDIA 20 KM/H. AF_02/2018</t>
  </si>
  <si>
    <t>98118</t>
  </si>
  <si>
    <t>ESCAVAÇÃO VERTICAL A CÉU ABERTO, INCLUINDO CARGA, DESCARGA E TRANSPORTE, EM SOLO DE 1ª CATEGORIA COM ESCAVADEIRA HIDRÁULICA (CAÇAMBA: 1,2 M³ / 155 HP), FROTA DE 6 CAMINHÕES BASCULANTES DE 14 M³, DMT DE 2 KM E VELOCIDADE MÉDIA 20 KM/H. AF_02/2018</t>
  </si>
  <si>
    <t>98119</t>
  </si>
  <si>
    <t>ESCAVAÇÃO VERTICAL A CÉU ABERTO, INCLUINDO CARGA, DESCARGA E TRANSPORTE, EM SOLO DE 1ª CATEGORIA COM ESCAVADEIRA HIDRÁULICA (CAÇAMBA: 1,2 M³ / 155 HP), FROTA DE 5 CAMINHÕES BASCULANTES DE 18 M³, DMT DE 2 KM E VELOCIDADE MÉDIA 20 KM/H. AF_02/2018</t>
  </si>
  <si>
    <t>72915</t>
  </si>
  <si>
    <t>ESCAVACAO MECANICA DE VALA EM MATERIAL DE 2A. CATEGORIA ATE 2 M DE PROFUNDIDADE COM UTILIZACAO DE ESCAVADEIRA HIDRAULICA</t>
  </si>
  <si>
    <t>72917</t>
  </si>
  <si>
    <t>ESCAVACAO MECANICA DE VALA EM MATERIAL 2A. CATEGORIA DE 2,01 ATE 4,00 M DE PROFUNDIDADE COM UTILIZACAO DE ESCAVADEIRA HIDRAULICA</t>
  </si>
  <si>
    <t>72918</t>
  </si>
  <si>
    <t>ESCAVACAO MECANICA DE VALA EM MATERIAL 2A. CATEGORIA DE 4,01 ATE 6,00 M DE PROFUNDIDADE COM UTILIZACAO DE ESCAVADEIRA HIDRAULICA</t>
  </si>
  <si>
    <t>73965/9</t>
  </si>
  <si>
    <t>ESCAVACAO MANUAL DE VALA EM LODO, DE 1,5 ATE 3M, EXCLUINDO ESGOTAMENTO/ESCORAMENTO.</t>
  </si>
  <si>
    <t>159,50</t>
  </si>
  <si>
    <t>79506/2</t>
  </si>
  <si>
    <t>ESCAVAÇÃO MANUAL DE VALA/CAVA EM LODO, ENTRE 3 E 4,5M DE PROFUNDIDADE</t>
  </si>
  <si>
    <t>239,25</t>
  </si>
  <si>
    <t>83343</t>
  </si>
  <si>
    <t>ESCAVACAO MECANICA DE VALAS (SOLO COM AGUA), PROFUNDIDADE MAIOR QUE 4,00 M ATE 6,00 M.</t>
  </si>
  <si>
    <t>90082</t>
  </si>
  <si>
    <t>ESCAVAÇÃO MECANIZADA DE VALA COM PROF. ATÉ 1,5 M (MÉDIA ENTRE MONTANTE E JUSANTE/UMA COMPOSIÇÃO POR TRECHO), COM ESCAVADEIRA HIDRÁULICA (0,8 M3), LARG. DE 1,5 M A 2,5 M, EM SOLO DE 1A CATEGORIA, EM LOCAIS COM ALTO NÍVEL DE INTERFERÊNCIA. AF_01/2015</t>
  </si>
  <si>
    <t>90084</t>
  </si>
  <si>
    <t>ESCAVAÇÃO MECANIZADA DE VALA COM PROF. MAIOR QUE 1,5 M ATÉ 3,0 M (MÉDIA ENTRE MONTANTE E JUSANTE/UMA COMPOSIÇÃO POR TRECHO), COM ESCAVADEIRA HIDRÁULICA (0,8 M3/111 HP), LARGURA ATÉ 1,5 M, EM SOLO DE 1A CATEGORIA, EM LOCAIS COM ALTO NÍVEL DE INTERFERÊNCIA. AF_01/2015</t>
  </si>
  <si>
    <t>90085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</si>
  <si>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</si>
  <si>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90086</t>
  </si>
  <si>
    <t>ESCAVAÇÃO MECANIZADA DE VALA COM PROF. MAIOR QUE 3,0 M ATÉ 4,5 M(MÉDIA ENTRE MONTANTE E JUSANTE/UMA COMPOSIÇÃO POR TRECHO), COM ESCAVADEIRA HIDRÁULICA (0,8 M3/111 HP), LARG. MENOR QUE 1,5 M, EM SOLO DE 1A CATEGORIA, EM LOCAIS COM ALTO NÍVEL DE INTERFERÊNCIA. AF_01/2015</t>
  </si>
  <si>
    <t>90087</t>
  </si>
  <si>
    <t>ESCAVAÇÃO MECANIZADA DE VALA COM PROF. DE 3,0 M ATÉ 4,5 M(MÉDIA ENTRE MONTANTE E JUSANTE/UMA COMPOSIÇÃO POR TRECHO), COM ESCAVADEIRA HIDRÁULICA (1,2 M3/155 HP), LARG. DE 1,5 M A 2,5 M, EM SOLO DE 1A CATEGORIA, EM LOCAIS COM ALTO NÍVEL DE INTERFERÊNCIA. AF_01/2015</t>
  </si>
  <si>
    <t>90088</t>
  </si>
  <si>
    <t>ESCAVAÇÃO MECANIZADA DE VALA COM PROF. MAIOR QUE 4,5 M ATÉ 6,0 M(MÉDIA ENTRE MONTANTE E JUSANTE/UMA COMPOSIÇÃO POR TRECHO), COM ESCAVADEIRA HIDRÁULICA (1,2 M3/155 HP), LARG. MENOR QUE 1,5 M, EM SOLO DE 1A CATEGORIA, EM LOCAIS COM ALTO NÍVEL DE INTERFERÊNCIA. AF_01/2015</t>
  </si>
  <si>
    <t>90090</t>
  </si>
  <si>
    <t>ESCAVAÇÃO MECANIZADA DE VALA COM PROF. MAIOR QUE 4,5 M ATÉ 6,0 M(MÉDIA ENTRE MONTANTE E JUSANTE/UMA COMPOSIÇÃO POR TRECHO), COM ESCAVADEIRA HIDRÁULICA (1,2 M3/155 HP), LARG. DE 1,5 M A 2,5 M, EM SOLO DE 1A CATEGORIA, EM LOCAIS COM ALTO NÍVEL DE INTERFERÊNCIA. AF_01/2015</t>
  </si>
  <si>
    <t>90091</t>
  </si>
  <si>
    <t>ESCAVAÇÃO MECANIZADA DE VALA COM PROF. ATÉ 1,5 M(MÉDIA ENTRE MONTANTE E JUSANTE/UMA COMPOSIÇÃO POR TRECHO), COM ESCAVADEIRA HIDRÁULICA (0,8 M3), LARG. DE 1,5M A 2,5 M, EM SOLO DE 1A CATEGORIA, LOCAIS COM BAIXO NÍVEL DE INTERFERÊNCIA. AF_01/2015</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</si>
  <si>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</si>
  <si>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</si>
  <si>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90093</t>
  </si>
  <si>
    <t>ESCAVAÇÃO MECANIZADA DE VALA COM PROF. MAIOR QUE 1,5 M ATÉ 3,0 M (MÉDIA ENTRE MONTANTE E JUSANTE/UMA COMPOSIÇÃO POR TRECHO), COM ESCAVADEIRA HIDRÁULICA (0,8 M3/111 HP), LARG. DE 1,5 M A 2,5 M, EM SOLO DE 1A CATEGORIA, LOCAIS COM BAIXO NÍVEL DE INTERFERÊNCIA. AF_01/2015</t>
  </si>
  <si>
    <t>90094</t>
  </si>
  <si>
    <t>ESCAVAÇÃO MECANIZADA DE VALA COM PROF. MAIOR QUE 3,0 M ATÉ 4,5 M (MÉDIA ENTRE MONTANTE E JUSANTE/UMA COMPOSIÇÃO POR TRECHO), COM ESCAVADEIRA HIDRÁULICA (0,8 M3/111 HP), LARG. MENOR QUE 1,5 M, EM SOLO DE 1A CATEGORIA, LOCAIS COM BAIXO NÍVEL DE INTERFERÊNCIA. AF_01/2015</t>
  </si>
  <si>
    <t>90095</t>
  </si>
  <si>
    <t>ESCAVAÇÃO MECANIZADA DE VALA COM PROF. MAIOR QUE 3,0 M ATÉ 4,5 M (MÉDIA ENTRE MONTANTE E JUSANTE/UMA COMPOSIÇÃO POR TRECHO), COM ESCAVADEIRA HIDRÁULICA (1,2 M3/155 HP), LARG. DE 1,5 M A 2,5 M, EM SOLO DE 1A CATEGORIA, LOCAIS COM BAIXO NÍVEL DE INTERFERÊNCIA. AF_01/2015</t>
  </si>
  <si>
    <t>90096</t>
  </si>
  <si>
    <t>ESCAVAÇÃO MECANIZADA DE VALA COM PROF. MAIOR QUE 4,5 M ATÉ 6,0 M (MÉDIA ENTRE MONTANTE E JUSANTE/UMA COMPOSIÇÃO POR TRECHO), COM ESCAVADEIRA HIDRÁULICA (1,2 M3/155 HP), LARG. MENOR QUE 1,5 M, EM SOLO DE 1A CATEGORIA, LOCAIS COM BAIXO NÍVEL DE INTERFERÊNCIA. AF_01/2015</t>
  </si>
  <si>
    <t>90098</t>
  </si>
  <si>
    <t>ESCAVAÇÃO MECANIZADA DE VALA COM PROF. MAIOR QUE 4,5 M ATÉ 6,0 M (MÉDIA ENTRE MONTANTE E JUSANTE/UMA COMPOSIÇÃO POR TRECHO), COM ESCAVADEIRA HIDRÁULICA (1,2 M3/155 HP), LARG. DE 1,5 M A 2,5 M, EM SOLO DE 1A CATEGORIA, LOCAIS COM BAIXO NÍVEL DE INTERFERÊNCIA. AF_01/2015</t>
  </si>
  <si>
    <t>90099</t>
  </si>
  <si>
    <t>ESCAVAÇÃO MECANIZADA DE VALA COM PROF. ATÉ 1,5 M (MÉDIA ENTRE MONTANTE E JUSANTE/UMA COMPOSIÇÃO POR TRECHO), COM RETROESCAVADEIRA (0,26 M3/88 HP), LARG. MENOR QUE 0,8 M, EM SOLO DE 1A CATEGORIA, EM LOCAIS COM ALTO NÍVEL DE INTERFERÊNCIA. AF_01/2015</t>
  </si>
  <si>
    <t>90100</t>
  </si>
  <si>
    <t>ESCAVAÇÃO MECANIZADA DE VALA COM PROF. ATÉ 1,5 M (MÉDIA ENTRE MONTANTE E JUSANTE/UMA COMPOSIÇÃO POR TRECHO), COM RETROESCAVADEIRA (0,26 M3/88 HP), LARG. DE 0,8 M A 1,5 M, EM SOLO DE 1A CATEGORIA, EM LOCAIS COM ALTO NÍVEL DE INTERFERÊNCIA. AF_01/2015</t>
  </si>
  <si>
    <t>90101</t>
  </si>
  <si>
    <t>ESCAVAÇÃO MECANIZADA DE VALA COM PROF. MAIOR QUE 1,5 M ATÉ 3,0 M (MÉDIA ENTRE MONTANTE E JUSANTE/UMA COMPOSIÇÃO POR TRECHO), COM RETROESCAVADEIRA (0,26 M3/88 HP), LARG. MENOR QUE 0,8 M, EM SOLO DE 1A CATEGORIA, EM LOCAIS COM ALTO NÍVEL DE INTERFERÊNCIA.AF_01/2015</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</si>
  <si>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</si>
  <si>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</si>
  <si>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7,39</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</si>
  <si>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</si>
  <si>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</si>
  <si>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5,78</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</si>
  <si>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</si>
  <si>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</si>
  <si>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</si>
  <si>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</si>
  <si>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</si>
  <si>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</si>
  <si>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93358</t>
  </si>
  <si>
    <t>ESCAVAÇÃO MANUAL DE VALA COM PROFUNDIDADE MENOR OU IGUAL A 1,30 M. AF_03/2016</t>
  </si>
  <si>
    <t>63,09</t>
  </si>
  <si>
    <t>94304</t>
  </si>
  <si>
    <t>ATERRO MECANIZADO DE VALA COM ESCAVADEIRA HIDRÁULICA (CAPACIDADE DA CAÇAMBA: 0,8 M³ / POTÊNCIA: 111 HP), LARGURA DE 1,5 A 2,5 M, PROFUNDIDADE ATÉ 1,5 M, COM SOLO ARGILO-ARENOSO. AF_05/2016</t>
  </si>
  <si>
    <t>23,86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</si>
  <si>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</si>
  <si>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</si>
  <si>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</si>
  <si>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</si>
  <si>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</si>
  <si>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</si>
  <si>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19,29</t>
  </si>
  <si>
    <t>94308</t>
  </si>
  <si>
    <t>ATERRO MECANIZADO DE VALA COM ESCAVADEIRA HIDRÁULICA (CAPACIDADE DA CAÇAMBA: 0,8 M³ / POTÊNCIA: 111 HP), LARGURA DE 1,5 A 2,5 M, PROFUNDIDADE DE 3,0 A 4,5 M, COM SOLO ARGILO-ARENOSO. AF_05/2016</t>
  </si>
  <si>
    <t>17,52</t>
  </si>
  <si>
    <t>94309</t>
  </si>
  <si>
    <t>ATERRO MECANIZADO DE VALA COM ESCAVADEIRA HIDRÁULICA (CAPACIDADE DA CAÇAMBA: 0,8 M³ / POTÊNCIA: 111 HP), LARGURA ATÉ 1,5 M, PROFUNDIDADE DE 4,5 A 6,0 M, COM SOLO ARGILO-ARENOSO. AF_05/2016</t>
  </si>
  <si>
    <t>18,32</t>
  </si>
  <si>
    <t>94310</t>
  </si>
  <si>
    <t>ATERRO MECANIZADO DE VALA COM ESCAVADEIRA HIDRÁULICA (CAPACIDADE DA CAÇAMBA: 0,8 M³ / POTÊNCIA: 111 HP), LARGURA DE 1,5 A 2,5 M, PROFUNDIDADE DE 4,5 A 6,0 M, COM SOLO ARGILO-ARENOSO. AF_05/2016</t>
  </si>
  <si>
    <t>16,96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</si>
  <si>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</si>
  <si>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</si>
  <si>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</si>
  <si>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</si>
  <si>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23,45</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</si>
  <si>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</si>
  <si>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</si>
  <si>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</si>
  <si>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</si>
  <si>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</si>
  <si>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</si>
  <si>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</si>
  <si>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</si>
  <si>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65,14</t>
  </si>
  <si>
    <t>94328</t>
  </si>
  <si>
    <t>ATERRO MECANIZADO DE VALA COM ESCAVADEIRA HIDRÁULICA (CAPACIDADE DA CAÇAMBA: 0,8 M³ / POTÊNCIA: 111 HP), LARGURA ATÉ 1,5 M, PROFUNDIDADE DE 1,5 A 3,0 M, COM AREIA PARA ATERRO. AF_05/2016</t>
  </si>
  <si>
    <t>62,83</t>
  </si>
  <si>
    <t>94329</t>
  </si>
  <si>
    <t>ATERRO MECANIZADO DE VALA COM ESCAVADEIRA HIDRÁULICA (CAPACIDADE DA CAÇAMBA: 0,8 M³ / POTÊNCIA: 111 HP), LARGURA DE 1,5 A 2,5 M, PROFUNDIDADE DE 1,5 A 3,0 M, COM AREIA PARA ATERRO. AF_05/2016</t>
  </si>
  <si>
    <t>59,92</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</si>
  <si>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</si>
  <si>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</si>
  <si>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</si>
  <si>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</si>
  <si>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58,80</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</si>
  <si>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</si>
  <si>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</si>
  <si>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</si>
  <si>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</si>
  <si>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</si>
  <si>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</si>
  <si>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</si>
  <si>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</si>
  <si>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64,73</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</si>
  <si>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</si>
  <si>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</si>
  <si>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</si>
  <si>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</si>
  <si>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</si>
  <si>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</si>
  <si>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74,51</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</si>
  <si>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</si>
  <si>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</si>
  <si>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</si>
  <si>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</si>
  <si>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83346</t>
  </si>
  <si>
    <t>UMEDECIMENTO DE MATERIAL PARA FECHAMENTO DE VALAS.</t>
  </si>
  <si>
    <t>93360</t>
  </si>
  <si>
    <t>REATERRO MECANIZADO DE VALA COM ESCAVADEIRA HIDRÁULICA (CAPACIDADE DA CAÇAMBA: 0,8 M³ / POTÊNCIA: 111 HP), LARGURA DE 1,5 A 2,5 M, PROFUNDIDADE ATÉ 1,5 M, COM SOLO DE 1ª CATEGORIA EM LOCAIS COM ALTO NÍVEL DE INTERFERÊNCIA. AF_04/2016</t>
  </si>
  <si>
    <t>12,99</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</si>
  <si>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</si>
  <si>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</si>
  <si>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</si>
  <si>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</si>
  <si>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</si>
  <si>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</si>
  <si>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</si>
  <si>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</si>
  <si>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</si>
  <si>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</si>
  <si>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7,42</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</si>
  <si>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</si>
  <si>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</si>
  <si>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</si>
  <si>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</si>
  <si>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</si>
  <si>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</si>
  <si>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</si>
  <si>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</si>
  <si>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</si>
  <si>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</si>
  <si>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</si>
  <si>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</si>
  <si>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</si>
  <si>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</si>
  <si>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</si>
  <si>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</si>
  <si>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</si>
  <si>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</si>
  <si>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</si>
  <si>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</si>
  <si>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12,15</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</si>
  <si>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</si>
  <si>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</si>
  <si>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</si>
  <si>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</si>
  <si>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</si>
  <si>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</si>
  <si>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</si>
  <si>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</si>
  <si>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11,37</t>
  </si>
  <si>
    <t>93380</t>
  </si>
  <si>
    <t>REATERRO MECANIZADO DE VALA COM RETROESCAVADEIRA (CAPACIDADE DA CAÇAMBA DA RETRO: 0,26 M³ / POTÊNCIA: 88 HP), LARGURA ATÉ 0,8 M, PROFUNDIDADE DE 1,5 A 3,0 M, COM SOLO DE 1ª CATEGORIA EM LOCAIS COM BAIXO NÍVEL DE INTERFERÊNCIA. AF_04/2016</t>
  </si>
  <si>
    <t>9,34</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</si>
  <si>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</si>
  <si>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</si>
  <si>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</si>
  <si>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</si>
  <si>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21,54</t>
  </si>
  <si>
    <t>96995</t>
  </si>
  <si>
    <t>REATERRO MANUAL APILOADO COM SOQUETE. AF_10/2017</t>
  </si>
  <si>
    <t>38,25</t>
  </si>
  <si>
    <t>72838</t>
  </si>
  <si>
    <t>TRANSPORTE COMERCIAL COM CAMINHAO CARROCERIA 9 T, RODOVIA EM LEITO NATURAL</t>
  </si>
  <si>
    <t>TXKM</t>
  </si>
  <si>
    <t>72839</t>
  </si>
  <si>
    <t>TRANSPORTE COMERCIAL COM CAMINHAO CARROCERIA 9 T, RODOVIA COM REVESTIMENTO PRIMARIO</t>
  </si>
  <si>
    <t>72840</t>
  </si>
  <si>
    <t>TRANSPORTE COMERCIAL COM CAMINHAO CARROCERIA 9 T, RODOVIA PAVIMENTADA</t>
  </si>
  <si>
    <t>72844</t>
  </si>
  <si>
    <t>CARGA, MANOBRAS E DESCARGA DE AREIA, BRITA, PEDRA DE MAO E SOLOS COM CAMINHAO BASCULANTE 6 M3 (DESCARGA LIVRE)</t>
  </si>
  <si>
    <t>T</t>
  </si>
  <si>
    <t>72845</t>
  </si>
  <si>
    <t>CARGA, MANOBRAS E DESCARGA DE BRITA PARA TRATAMENTOS SUPERFICIAIS, COM CAMINHAO BASCULANTE 6 M3</t>
  </si>
  <si>
    <t>72846</t>
  </si>
  <si>
    <t>CARGA, MANOBRAS E DESCARGA DE MISTURA BETUMINOSA A QUENTE, COM CAMINHAO BASCULANTE 6 M3</t>
  </si>
  <si>
    <t>72847</t>
  </si>
  <si>
    <t>CARGA, MANOBRAS E DESCARGA DE MISTURA BETUMINOSA A FRIO, COM CAMINHAO BASCULANTE 6 M3</t>
  </si>
  <si>
    <t>72848</t>
  </si>
  <si>
    <t>CARGA, MANOBRAS E DESCARGA DE BRITA PARA BASE DE MACADAME, COM CAMINHAO BASCULANTE 6 M3</t>
  </si>
  <si>
    <t>72849</t>
  </si>
  <si>
    <t>CARGA, MANOBRAS E DESCARGA DE MISTURAS DE SOLOS E AGREGADOS (BASES ESTABILIZADAS EM USINA) COM CAMINHAO BASCULANTE 6 M3</t>
  </si>
  <si>
    <t>72850</t>
  </si>
  <si>
    <t>CARGA, MANOBRAS E DESCARGA DE MATERIAIS DIVERSOS, COM CAMINHAO CARROCERIA 9T (CARGA E DESCARGA MANUAIS)</t>
  </si>
  <si>
    <t>72882</t>
  </si>
  <si>
    <t>M3XKM</t>
  </si>
  <si>
    <t>72883</t>
  </si>
  <si>
    <t>72884</t>
  </si>
  <si>
    <t>72888</t>
  </si>
  <si>
    <t>72890</t>
  </si>
  <si>
    <t>CARGA, MANOBRAS E DESCARGA DE BRITA PARA TRATAMENTOS SUPERFICIAIS, COM CAMINHAO BASCULANTE 6 M3, DESCARGA EM DISTRIBUIDOR</t>
  </si>
  <si>
    <t>72891</t>
  </si>
  <si>
    <t>CARGA, MANOBRAS E DESCARGA DE MISTURA BETUMINOSA A QUENTE, COM CAMINHAO BASCULANTE 6 M3, DESCARGA EM VIBRO-ACABADORA</t>
  </si>
  <si>
    <t>4,23</t>
  </si>
  <si>
    <t>72892</t>
  </si>
  <si>
    <t>CARGA, MANOBRAS E DESCARGA DE DE MISTURA BETUMINOSA A FRIO, COM CAMINHAO BASCULANTE 6 M3, DESCARGA EM VIBRO-ACABADORA</t>
  </si>
  <si>
    <t>9,13</t>
  </si>
  <si>
    <t>72893</t>
  </si>
  <si>
    <t>CARGA, MANOBRAS E DESCARGA DE BRITA PARA BASE DE MACADAME, COM CAMINHAO BASCULANTE 6 M3, DESCARGA EM DISTRIBUIDOR</t>
  </si>
  <si>
    <t>72894</t>
  </si>
  <si>
    <t>CARGA, MANOBRAS E DESCARGA DE MISTURAS DE SOLOS E AGREGADOS, COM CAMINHAO BASCULANTE 6 M3, DESCARGA EM DISTRIBUIDOR</t>
  </si>
  <si>
    <t>72895</t>
  </si>
  <si>
    <t>CARGA, MANOBRAS E DESCARGA DE MATERIAIS DIVERSOS, COM CAMINHAO BASCULANTE 6M3 (CARGA E DESCARGA MANUAIS)</t>
  </si>
  <si>
    <t>15,40</t>
  </si>
  <si>
    <t>72897</t>
  </si>
  <si>
    <t>CARGA MANUAL DE ENTULHO EM CAMINHAO BASCULANTE 6 M3</t>
  </si>
  <si>
    <t>18,80</t>
  </si>
  <si>
    <t>72898</t>
  </si>
  <si>
    <t>CARGA E DESCARGA MECANIZADAS DE ENTULHO EM CAMINHAO BASCULANTE 6 M3</t>
  </si>
  <si>
    <t>3,26</t>
  </si>
  <si>
    <t>72899</t>
  </si>
  <si>
    <t>TRANSPORTE DE ENTULHO COM CAMINHÃO BASCULANTE 6 M3, RODOVIA PAVIMENTADA, DMT ATE 0,5 KM</t>
  </si>
  <si>
    <t>72900</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</si>
  <si>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</si>
  <si>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</si>
  <si>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</si>
  <si>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83356</t>
  </si>
  <si>
    <t>TRANSPORTE COMERCIAL DE BRITA</t>
  </si>
  <si>
    <t>83358</t>
  </si>
  <si>
    <t>TRANSPORTE DE PAVIMENTACAO REMOVIDA (RODOVIAS NAO URBANAS)</t>
  </si>
  <si>
    <t>95303</t>
  </si>
  <si>
    <t>TRANSPORTE COM CAMINHÃO BASCULANTE 10 M3 DE MASSA ASFALTICA PARA PAVIMENTAÇÃO URBANA</t>
  </si>
  <si>
    <t>97912</t>
  </si>
  <si>
    <t>TRANSPORTE COM CAMINHÃO BASCULANTE DE 6 M3, EM VIA URBANA EM LEITO NATURAL (UNIDADE: M3XKM). AF_01/2018</t>
  </si>
  <si>
    <t>97913</t>
  </si>
  <si>
    <t>TRANSPORTE COM CAMINHÃO BASCULANTE DE 6 M3, EM VIA URBANA EM REVESTIMENTO PRIMÁRIO (UNIDADE: M3XKM). AF_01/2018</t>
  </si>
  <si>
    <t>97914</t>
  </si>
  <si>
    <t>TRANSPORTE COM CAMINHÃO BASCULANTE DE 6 M3, EM VIA URBANA PAVIMENTADA, DMT ATÉ 30 KM (UNIDADE: M3XKM). AF_01/2018</t>
  </si>
  <si>
    <t>97915</t>
  </si>
  <si>
    <t>TRANSPORTE COM CAMINHÃO BASCULANTE DE 6 M3, EM VIA URBANA PAVIMENTADA, DMT ACIMA DE 30 KM (UNIDADE: M3XKM). AF_01/2018</t>
  </si>
  <si>
    <t>97916</t>
  </si>
  <si>
    <t>TRANSPORTE COM CAMINHÃO BASCULANTE DE 6 M3, EM VIA URBANA EM LEITO NATURAL (UNIDADE: TXKM). AF_01/2018</t>
  </si>
  <si>
    <t>97917</t>
  </si>
  <si>
    <t>TRANSPORTE COM CAMINHÃO BASCULANTE DE 6 M3, EM VIA URBANA EM REVESTIMENTO PRIMÁRIO (UNIDADE: TXKM). AF_01/2018</t>
  </si>
  <si>
    <t>97918</t>
  </si>
  <si>
    <t>TRANSPORTE COM CAMINHÃO BASCULANTE DE 6 M3, EM VIA URBANA PAVIMENTADA, DMT ATÉ 30 KM (UNIDADE: TXKM). AF_01/2018</t>
  </si>
  <si>
    <t>97919</t>
  </si>
  <si>
    <t>TRANSPORTE COM CAMINHÃO BASCULANTE DE 6 M3, EM VIA URBANA PAVIMENTADA, DMT ACIMA DE 30 KM (UNIDADE: TXKM). AF_01/2018</t>
  </si>
  <si>
    <t>94097</t>
  </si>
  <si>
    <t>PREPARO DE FUNDO DE VALA COM LARGURA MENOR QUE 1,5 M, EM LOCAL COM NÍVEL BAIXO DE INTERFERÊNCIA. AF_06/2016</t>
  </si>
  <si>
    <t>94098</t>
  </si>
  <si>
    <t>PREPARO DE FUNDO DE VALA  COM LARGURA MENOR QUE 1,5 M, EM LOCAL COM NÍVEL ALTO DE INTERFERÊNCIA. AF_06/2016</t>
  </si>
  <si>
    <t>94099</t>
  </si>
  <si>
    <t>PREPARO DE FUNDO DE VALA COM LARGURA MAIOR OU IGUAL A 1,5 M E MENOR QUE 2,5 M, EM LOCAL COM NÍVEL BAIXO DE INTERFERÊNCIA. AF_06/2016</t>
  </si>
  <si>
    <t>94100</t>
  </si>
  <si>
    <t>PREPARO DE FUNDO DE VALA  COM LARGURA MAIOR OU IGUAL A 1,5 M E MENOR QUE 2,5 M, EM LOCAL COM NÍVEL ALTO DE INTERFERÊNCIA. AF_06/2016</t>
  </si>
  <si>
    <t>94102</t>
  </si>
  <si>
    <t>LASTRO DE VALA COM PREPARO DE FUNDO, LARGURA MENOR QUE 1,5 M, COM CAMADA DE AREIA, LANÇAMENTO MANUAL, EM LOCAL COM NÍVEL BAIXO DE INTERFERÊNCIA. AF_06/2016</t>
  </si>
  <si>
    <t>161,66</t>
  </si>
  <si>
    <t>94103</t>
  </si>
  <si>
    <t>LASTRO DE VALA COM PREPARO DE FUNDO, LARGURA MENOR QUE 1,5 M, COM CAMADA DE BRITA, LANÇAMENTO MANUAL, EM LOCAL COM NÍVEL BAIXO DE INTERFERÊNCIA. AF_06/2016</t>
  </si>
  <si>
    <t>226,35</t>
  </si>
  <si>
    <t>94104</t>
  </si>
  <si>
    <t>LASTRO DE VALA COM PREPARO DE FUNDO, LARGURA MENOR QUE 1,5 M, COM CAMADA DE AREIA, LANÇAMENTO MANUAL, EM LOCAL COM NÍVEL ALTO DE INTERFERÊNCIA. AF_06/2016</t>
  </si>
  <si>
    <t>165,36</t>
  </si>
  <si>
    <t>94105</t>
  </si>
  <si>
    <t>LASTRO DE VALA COM PREPARO DE FUNDO, LARGURA MENOR QUE 1,5 M, COM CAMADA DE BRITA, LANÇAMENTO MANUAL, EM LOCAL COM NÍVEL ALTO DE INTERFERÊNCIA. AF_06/2016</t>
  </si>
  <si>
    <t>230,08</t>
  </si>
  <si>
    <t>94106</t>
  </si>
  <si>
    <t>LASTRO COM PREPARO DE FUNDO, LARGURA MAIOR OU IGUAL A 1,5 M, COM CAMADA DE AREIA, LANÇAMENTO MANUAL, EM LOCAL COM NÍVEL BAIXO DE INTERFERÊNCIA. AF_06/2016</t>
  </si>
  <si>
    <t>143,13</t>
  </si>
  <si>
    <t>94107</t>
  </si>
  <si>
    <t>LASTRO COM PREPARO DE FUNDO, LARGURA MAIOR OU IGUAL A 1,5 M, COM CAMADA DE BRITA, LANÇAMENTO MANUAL, EM LOCAL COM NÍVEL BAIXO DE INTERFERÊNCIA. AF_06/2016</t>
  </si>
  <si>
    <t>207,84</t>
  </si>
  <si>
    <t>94108</t>
  </si>
  <si>
    <t>LASTRO COM PREPARO DE FUNDO, LARGURA MAIOR OU IGUAL A 1,5 M, COM CAMADA DE AREIA, LANÇAMENTO MANUAL, EM LOCAL COM NÍVEL ALTO DE INTERFERÊNCIA. AF_06/2016</t>
  </si>
  <si>
    <t>146,84</t>
  </si>
  <si>
    <t>94110</t>
  </si>
  <si>
    <t>LASTRO COM PREPARO DE FUNDO, LARGURA MAIOR OU IGUAL A 1,5 M, COM CAMADA DE BRITA, LANÇAMENTO MANUAL, EM LOCAL COM NÍVEL ALTO DE INTERFERÊNCIA. AF_06/2016</t>
  </si>
  <si>
    <t>94111</t>
  </si>
  <si>
    <t>LASTRO DE VALA COM PREPARO DE FUNDO, LARGURA MENOR QUE 1,5 M, COM CAMADA DE AREIA, LANÇAMENTO MECANIZADO, EM LOCAL COM NÍVEL BAIXO DE INTERFERÊNCIA. AF_06/2016</t>
  </si>
  <si>
    <t>131,83</t>
  </si>
  <si>
    <t>94112</t>
  </si>
  <si>
    <t>LASTRO DE VALA COM PREPARO DE FUNDO, LARGURA MENOR QUE 1,5 M, COM CAMADA DE BRITA, LANÇAMENTO MECANIZADO, EM LOCAL COM NÍVEL BAIXO DE INTERFERÊNCIA. AF_06/2016</t>
  </si>
  <si>
    <t>189,60</t>
  </si>
  <si>
    <t>94113</t>
  </si>
  <si>
    <t>LASTRO DE VALA COM PREPARO DE FUNDO, LARGURA MENOR QUE 1,5 M, COM CAMADA DE AREIA, LANÇAMENTO MECANIZADO, EM LOCAL COM NÍVEL ALTO DE INTERFERÊNCIA. AF_06/2016</t>
  </si>
  <si>
    <t>137,38</t>
  </si>
  <si>
    <t>94114</t>
  </si>
  <si>
    <t>LASTRO DE VALA COM PREPARO DE FUNDO, LARGURA MENOR QUE 1,5 M, COM CAMADA DE BRITA, LANÇAMENTO MECANIZADO, EM LOCAL COM NÍVEL ALTO DE INTERFERÊNCIA. AF_06/2016</t>
  </si>
  <si>
    <t>195,84</t>
  </si>
  <si>
    <t>94115</t>
  </si>
  <si>
    <t>LASTRO COM PREPARO DE FUNDO, LARGURA MAIOR OU IGUAL A 1,5 M, COM CAMADA DE AREIA, LANÇAMENTO MECANIZADO, EM LOCAL COM NÍVEL BAIXO DE INTERFERÊNCIA. AF_06/2016</t>
  </si>
  <si>
    <t>105,91</t>
  </si>
  <si>
    <t>94116</t>
  </si>
  <si>
    <t>LASTRO COM PREPARO DE FUNDO, LARGURA MAIOR OU IGUAL A 1,5 M, COM CAMADA DE BRITA, LANÇAMENTO MECANIZADO, EM LOCAL COM NÍVEL BAIXO DE INTERFERÊNCIA. AF_06/2016</t>
  </si>
  <si>
    <t>159,91</t>
  </si>
  <si>
    <t>94117</t>
  </si>
  <si>
    <t>LASTRO COM PREPARO DE FUNDO, LARGURA MAIOR OU IGUAL A 1,5 M, COM CAMADA DE AREIA, LANÇAMENTO MECANIZADO, EM LOCAL COM NÍVEL ALTO DE INTERFERÊNCIA. AF_06/2016</t>
  </si>
  <si>
    <t>111,07</t>
  </si>
  <si>
    <t>94118</t>
  </si>
  <si>
    <t>LASTRO COM PREPARO DE FUNDO, LARGURA MAIOR OU IGUAL A 1,5 M, COM CAMADA DE BRITA, LANÇAMENTO MECANIZADO, EM LOCAL COM NÍVEL ALTO DE INTERFERÊNCIA. AF_06/2016</t>
  </si>
  <si>
    <t>165,98</t>
  </si>
  <si>
    <t>6514</t>
  </si>
  <si>
    <t>FORNECIMENTO E LANCAMENTO DE BRITA N. 4</t>
  </si>
  <si>
    <t>123,54</t>
  </si>
  <si>
    <t>88549</t>
  </si>
  <si>
    <t>FORNECIMENTO E ASSENTAMENTO DE BRITA 2-DRENOS E FILTROS   MM</t>
  </si>
  <si>
    <t>74005/1</t>
  </si>
  <si>
    <t>COMPACTACAO MECANICA, SEM CONTROLE DO GC (C/COMPACTADOR PLACA 400 KG)</t>
  </si>
  <si>
    <t>95606</t>
  </si>
  <si>
    <t>UMIDIFICAÇÃO DE MATERIAL PARA VALAS COM CAMINHÃO PIPA 10000L. AF_11/2016</t>
  </si>
  <si>
    <t>72131</t>
  </si>
  <si>
    <t>ALVENARIA EM TIJOLO CERAMICO MACICO 5X10X20CM 1 VEZ (ESPESSURA 20CM), ASSENTADO COM ARGAMASSA TRACO 1:2:8 (CIMENTO, CAL E AREIA)</t>
  </si>
  <si>
    <t>125,28</t>
  </si>
  <si>
    <t>72132</t>
  </si>
  <si>
    <t>ALVENARIA EM TIJOLO CERAMICO MACICO 5X10X20CM 1/2 VEZ (ESPESSURA 10CM), ASSENTADO COM ARGAMASSA TRACO 1:2:8 (CIMENTO, CAL E AREIA)</t>
  </si>
  <si>
    <t>64,98</t>
  </si>
  <si>
    <t>72133</t>
  </si>
  <si>
    <t>ALVENARIA EM TIJOLO CERAMICO MACICO 5X10X20CM 1 1/2 VEZ (ESPESSURA 30CM), ASSENTADO COM ARGAMASSA TRACO 1:2:8 (CIMENTO, CAL E AREIA)</t>
  </si>
  <si>
    <t>220,11</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</si>
  <si>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</si>
  <si>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</si>
  <si>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</si>
  <si>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</si>
  <si>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42,02</t>
  </si>
  <si>
    <t>87473</t>
  </si>
  <si>
    <t>ALVENARIA DE VEDAÇÃO DE BLOCOS CERÂMICOS FURADOS NA VERTICAL DE 14X19X39CM (ESPESSURA 14CM) DE PAREDES COM ÁREA LÍQUIDA MENOR QUE 6M² SEM VÃOS E ARGAMASSA DE ASSENTAMENTO COM PREPARO EM BETONEIRA. AF_06/2014</t>
  </si>
  <si>
    <t>56,47</t>
  </si>
  <si>
    <t>87474</t>
  </si>
  <si>
    <t>ALVENARIA DE VEDAÇÃO DE BLOCOS CERÂMICOS FURADOS NA VERTICAL DE 14X19X39CM (ESPESSURA 14CM) DE PAREDES COM ÁREA LÍQUIDA MENOR QUE 6M² SEM VÃOS E ARGAMASSA DE ASSENTAMENTO COM PREPARO MANUAL. AF_06/2014</t>
  </si>
  <si>
    <t>57,72</t>
  </si>
  <si>
    <t>87475</t>
  </si>
  <si>
    <t>ALVENARIA DE VEDAÇÃO DE BLOCOS CERÂMICOS FURADOS NA VERTICAL DE 19X19X39CM (ESPESSURA 19CM) DE PAREDES COM ÁREA LÍQUIDA MENOR QUE 6M² SEM VÃOS E ARGAMASSA DE ASSENTAMENTO COM PREPARO EM BETONEIRA. AF_06/2014</t>
  </si>
  <si>
    <t>67,82</t>
  </si>
  <si>
    <t>87476</t>
  </si>
  <si>
    <t>ALVENARIA DE VEDAÇÃO DE BLOCOS CERÂMICOS FURADOS NA VERTICAL DE 19X19X39CM (ESPESSURA 19CM) DE PAREDES COM ÁREA LÍQUIDA MENOR QUE 6M² SEM VÃOS E ARGAMASSA DE ASSENTAMENTO COM PREPARO MANUAL. AF_06/2014</t>
  </si>
  <si>
    <t>69,28</t>
  </si>
  <si>
    <t>87477</t>
  </si>
  <si>
    <t>ALVENARIA DE VEDAÇÃO DE BLOCOS CERÂMICOS FURADOS NA VERTICAL DE 9X19X39CM (ESPESSURA 9CM) DE PAREDES COM ÁREA LÍQUIDA MAIOR OU IGUAL A 6M² SEM VÃOS E ARGAMASSA DE ASSENTAMENTO COM PREPARO EM BETONEIRA. AF_06/2014</t>
  </si>
  <si>
    <t>37,12</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</si>
  <si>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</si>
  <si>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</si>
  <si>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</si>
  <si>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</si>
  <si>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52,20</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</si>
  <si>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</si>
  <si>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</si>
  <si>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</si>
  <si>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</si>
  <si>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</si>
  <si>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</si>
  <si>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64,38</t>
  </si>
  <si>
    <t>87483</t>
  </si>
  <si>
    <t>ALVENARIA DE VEDAÇÃO DE BLOCOS CERÂMICOS FURADOS NA VERTICAL DE 9X19X39CM (ESPESSURA 9CM) DE PAREDES COM ÁREA LÍQUIDA MENOR QUE 6M² COM VÃOS E ARGAMASSA DE ASSENTAMENTO COM PREPARO EM BETONEIRA. AF_06/2014</t>
  </si>
  <si>
    <t>46,86</t>
  </si>
  <si>
    <t>87484</t>
  </si>
  <si>
    <t>ALVENARIA DE VEDAÇÃO DE BLOCOS CERÂMICOS FURADOS NA VERTICAL DE 9X19X39CM (ESPESSURA 9CM) DE PAREDES COM ÁREA LÍQUIDA MENOR QUE 6M² COM VÃOS E ARGAMASSA DE ASSENTAMENTO COM PREPARO MANUAL. AF_06/2014</t>
  </si>
  <si>
    <t>47,96</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</si>
  <si>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</si>
  <si>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</si>
  <si>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</si>
  <si>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</si>
  <si>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73,70</t>
  </si>
  <si>
    <t>87488</t>
  </si>
  <si>
    <t>ALVENARIA DE VEDAÇÃO DE BLOCOS CERÂMICOS FURADOS NA VERTICAL DE 19X19X39CM (ESPESSURA 19CM) DE PAREDES COM ÁREA LÍQUIDA MENOR QUE 6M² COM VÃOS E ARGAMASSA DE ASSENTAMENTO COM PREPARO MANUAL. AF_06/2014</t>
  </si>
  <si>
    <t>75,16</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</si>
  <si>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</si>
  <si>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</si>
  <si>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</si>
  <si>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</si>
  <si>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41,64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</si>
  <si>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</si>
  <si>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</si>
  <si>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</si>
  <si>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</si>
  <si>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</si>
  <si>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</si>
  <si>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66,58</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</si>
  <si>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</si>
  <si>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</si>
  <si>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</si>
  <si>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</si>
  <si>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68,54</t>
  </si>
  <si>
    <t>87496</t>
  </si>
  <si>
    <t>ALVENARIA DE VEDAÇÃO DE BLOCOS CERÂMICOS FURADOS NA HORIZONTAL DE 9X19X19CM (ESPESSURA 9CM) DE PAREDES COM ÁREA LÍQUIDA MENOR QUE 6M² SEM VÃOS E ARGAMASSA DE ASSENTAMENTO COM PREPARO MANUAL. AF_06/2014</t>
  </si>
  <si>
    <t>69,58</t>
  </si>
  <si>
    <t>87497</t>
  </si>
  <si>
    <t>ALVENARIA DE VEDAÇÃO DE BLOCOS CERÂMICOS FURADOS NA HORIZONTAL DE 11,5X19X19CM (ESPESSURA 11,5CM) DE PAREDES COM ÁREA LÍQUIDA MENOR QUE 6M² SEM VÃOS E ARGAMASSA DE ASSENTAMENTO COM PREPARO EM BETONEIRA. AF_06/2014</t>
  </si>
  <si>
    <t>66,53</t>
  </si>
  <si>
    <t>87498</t>
  </si>
  <si>
    <t>ALVENARIA DE VEDAÇÃO DE BLOCOS CERÂMICOS FURADOS NA HORIZONTAL DE 11,5X19X19CM (ESPESSURA 11,5CM) DE PAREDES COM ÁREA LÍQUIDA MENOR QUE 6M² SEM VÃOS E ARGAMASSA DE ASSENTAMENTO COM PREPARO MANUAL. AF_06/2014</t>
  </si>
  <si>
    <t>67,85</t>
  </si>
  <si>
    <t>87499</t>
  </si>
  <si>
    <t>ALVENARIA DE VEDAÇÃO DE BLOCOS CERÂMICOS FURADOS NA HORIZONTAL DE 9X14X19CM (ESPESSURA 9CM) DE PAREDES COM ÁREA LÍQUIDA MENOR QUE 6M² SEM VÃOS E ARGAMASSA DE ASSENTAMENTO COM PREPARO EM BETONEIRA. AF_06/2014</t>
  </si>
  <si>
    <t>74,61</t>
  </si>
  <si>
    <t>87500</t>
  </si>
  <si>
    <t>ALVENARIA DE VEDAÇÃO DE BLOCOS CERÂMICOS FURADOS NA HORIZONTAL DE 9X14X19CM (ESPESSURA 9CM) DE PAREDES COM ÁREA LÍQUIDA MENOR QUE 6M² SEM VÃOS E ARGAMASSA DE ASSENTAMENTO COM PREPARO MANUAL. AF_06/2014</t>
  </si>
  <si>
    <t>75,73</t>
  </si>
  <si>
    <t>87501</t>
  </si>
  <si>
    <t>ALVENARIA DE VEDAÇÃO DE BLOCOS CERÂMICOS FURADOS NA HORIZONTAL DE 14X9X19CM (ESPESSURA 14CM, BLOCO DEITADO) DE PAREDES COM ÁREA LÍQUIDA MENOR QUE 6M² SEM VÃOS E ARGAMASSA DE ASSENTAMENTO COM PREPARO EM BETONEIRA. AF_06/2014</t>
  </si>
  <si>
    <t>115,86</t>
  </si>
  <si>
    <t>87502</t>
  </si>
  <si>
    <t>ALVENARIA DE VEDAÇÃO DE BLOCOS CERÂMICOS FURADOS NA HORIZONTAL DE 14X9X19CM (ESPESSURA 14CM, BLOCO DEITADO) DE PAREDES COM ÁREA LÍQUIDA MENOR QUE 6M² SEM VÃOS E ARGAMASSA DE ASSENTAMENTO COM PREPARO MANUAL. AF_06/2014</t>
  </si>
  <si>
    <t>117,29</t>
  </si>
  <si>
    <t>87503</t>
  </si>
  <si>
    <t>ALVENARIA DE VEDAÇÃO DE BLOCOS CERÂMICOS FURADOS NA HORIZONTAL DE 9X19X19CM (ESPESSURA 9CM) DE PAREDES COM ÁREA LÍQUIDA MAIOR OU IGUAL A 6M² SEM VÃOS E ARGAMASSA DE ASSENTAMENTO COM PREPARO EM BETONEIRA. AF_06/2014</t>
  </si>
  <si>
    <t>58,89</t>
  </si>
  <si>
    <t>87504</t>
  </si>
  <si>
    <t>ALVENARIA DE VEDAÇÃO DE BLOCOS CERÂMICOS FURADOS NA HORIZONTAL DE 9X19X19CM (ESPESSURA 9CM) DE PAREDES COM ÁREA LÍQUIDA MAIOR OU IGUAL A 6M² SEM VÃOS E ARGAMASSA DE ASSENTAMENTO COM PREPARO MANUAL. AF_06/2014</t>
  </si>
  <si>
    <t>59,93</t>
  </si>
  <si>
    <t>87505</t>
  </si>
  <si>
    <t>ALVENARIA DE VEDAÇÃO DE BLOCOS CERÂMICOS FURADOS NA HORIZONTAL DE 11,5X19X19CM (ESPESSURA 11,5M) DE PAREDES COM ÁREA LÍQUIDA MAIOR OU IGUAL A 6M² SEM VÃOS E ARGAMASSA DE ASSENTAMENTO COM PREPARO EM BETONEIRA. AF_06/2014</t>
  </si>
  <si>
    <t>56,87</t>
  </si>
  <si>
    <t>87506</t>
  </si>
  <si>
    <t>ALVENARIA DE VEDAÇÃO DE BLOCOS CERÂMICOS FURADOS NA HORIZONTAL DE 11,5X19X19CM (ESPESSURA 11,5M) DE PAREDES COM ÁREA LÍQUIDA MAIOR OU IGUAL A 6M² SEM VÃOS E ARGAMASSA DE ASSENTAMENTO COM PREPARO MANUAL. AF_06/2014</t>
  </si>
  <si>
    <t>58,19</t>
  </si>
  <si>
    <t>87507</t>
  </si>
  <si>
    <t>ALVENARIA DE VEDAÇÃO DE BLOCOS CERÂMICOS FURADOS NA HORIZONTAL DE 9X14X19CM (ESPESSURA 9CM) DE PAREDES COM ÁREA LÍQUIDA MAIOR OU IGUAL A 6M² SEM VÃOS E ARGAMASSA DE ASSENTAMENTO COM PREPARO EM BETONEIRA. AF_06/2014</t>
  </si>
  <si>
    <t>61,85</t>
  </si>
  <si>
    <t>87508</t>
  </si>
  <si>
    <t>ALVENARIA DE VEDAÇÃO DE BLOCOS CERÂMICOS FURADOS NA HORIZONTAL DE 9X14X19CM (ESPESSURA 9CM) DE PAREDES COM ÁREA LÍQUIDA MAIOR OU IGUAL A 6M² SEM VÃOS E ARGAMASSA DE ASSENTAMENTO COM PREPARO MANUAL. AF_06/2014</t>
  </si>
  <si>
    <t>62,97</t>
  </si>
  <si>
    <t>87509</t>
  </si>
  <si>
    <t>ALVENARIA DE VEDAÇÃO DE BLOCOS CERÂMICOS FURADOS NA HORIZONTAL DE 14X9X19CM (ESPESSURA 14CM, BLOCO DEITADO) DE PAREDES COM ÁREA LÍQUIDA MAIOR OU IGUAL A 6M² SEM VÃOS E ARGAMASSA DE ASSENTAMENTO COM PREPARO EM BETONEIRA. AF_06/2014</t>
  </si>
  <si>
    <t>95,27</t>
  </si>
  <si>
    <t>87510</t>
  </si>
  <si>
    <t>ALVENARIA DE VEDAÇÃO DE BLOCOS CERÂMICOS FURADOS NA HORIZONTAL DE 14X9X19CM (ESPESSURA 14CM, BLOCO DEITADO) DE PAREDES COM ÁREA LÍQUIDA MAIOR OU IGUAL A 6M² SEM VÃOS E ARGAMASSA DE ASSENTAMENTO COM PREPARO MANUAL. AF_06/2014</t>
  </si>
  <si>
    <t>96,70</t>
  </si>
  <si>
    <t>87511</t>
  </si>
  <si>
    <t>ALVENARIA DE VEDAÇÃO DE BLOCOS CERÂMICOS FURADOS NA HORIZONTAL DE 9X19X19CM (ESPESSURA 9CM) DE PAREDES COM ÁREA LÍQUIDA MENOR QUE 6M² COM VÃOS E ARGAMASSA DE ASSENTAMENTO COM PREPARO EM BETONEIRA. AF_06/2014</t>
  </si>
  <si>
    <t>76,86</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</si>
  <si>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</si>
  <si>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</si>
  <si>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</si>
  <si>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t>
  </si>
  <si>
    <t>87514</t>
  </si>
  <si>
    <t>ALVENARIA DE VEDAÇÃO DE BLOCOS CERÂMICOS FURADOS NA HORIZONTAL DE 11,5X19X19CM (ESPESSURA 11,5CM) DE PAREDES COM ÁREA LÍQUIDA MENOR QUE 6M² COM VÃOS E ARGAMASSA DE ASSENTAMENTO COM PREPARO MANUAL. AF_06/2014</t>
  </si>
  <si>
    <t>76,49</t>
  </si>
  <si>
    <t>87515</t>
  </si>
  <si>
    <t>ALVENARIA DE VEDAÇÃO DE BLOCOS CERÂMICOS FURADOS NA HORIZONTAL DE 9X14X19CM (ESPESSURA 9CM) DE PAREDES COM ÁREA LÍQUIDA MENOR QUE 6M² COM VÃOS E ARGAMASSA DE ASSENTAMENTO COM PREPARO EM BETONEIRA. AF_06/2014</t>
  </si>
  <si>
    <t>86,15</t>
  </si>
  <si>
    <t>87516</t>
  </si>
  <si>
    <t>ALVENARIA DE VEDAÇÃO DE BLOCOS CERÂMICOS FURADOS NA HORIZONTAL DE 9X14X19CM (ESPESSURA 9CM) DE PAREDES COM ÁREA LÍQUIDA MENOR QUE 6M² COM VÃOS E ARGAMASSA DE ASSENTAMENTO COM PREPARO MANUAL. AF_06/2014</t>
  </si>
  <si>
    <t>87,27</t>
  </si>
  <si>
    <t>87517</t>
  </si>
  <si>
    <t>ALVENARIA DE VEDAÇÃO DE BLOCOS CERÂMICOS FURADOS NA HORIZONTAL DE 14X9X19CM (ESPESSURA 14CM, BLOCO DEITADO) DE PAREDES COM ÁREA LÍQUIDA MENOR QUE 6M² COM VÃOS E ARGAMASSA DE ASSENTAMENTO COM PREPARO EM BETONEIRA. AF_06/2014</t>
  </si>
  <si>
    <t>87518</t>
  </si>
  <si>
    <t>ALVENARIA DE VEDAÇÃO DE BLOCOS CERÂMICOS FURADOS NA HORIZONTAL DE 14X9X19CM (ESPESSURA 14CM, BLOCO DEITADO) DE PAREDES COM ÁREA LÍQUIDA MENOR QUE 6M² COM VÃOS E ARGAMASSA DE ASSENTAMENTO COM PREPARO MANUAL. AF_06/2014</t>
  </si>
  <si>
    <t>135,25</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</si>
  <si>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</si>
  <si>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</si>
  <si>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</si>
  <si>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</si>
  <si>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65,18</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</si>
  <si>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</si>
  <si>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</si>
  <si>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</si>
  <si>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</si>
  <si>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87523</t>
  </si>
  <si>
    <t>ALVENARIA DE VEDAÇÃO DE BLOCOS CERÂMICOS FURADOS NA HORIZONTAL DE 9X14X19CM (ESPESSURA 9CM) DE PAREDES COM ÁREA LÍQUIDA MAIOR OU IGUAL A 6M² COM VÃOS E ARGAMASSA DE ASSENTAMENTO COM PREPARO EM BETONEIRA. AF_06/2014</t>
  </si>
  <si>
    <t>68,89</t>
  </si>
  <si>
    <t>87524</t>
  </si>
  <si>
    <t>ALVENARIA DE VEDAÇÃO DE BLOCOS CERÂMICOS FURADOS NA HORIZONTAL DE 9X14X19CM (ESPESSURA 9CM) DE PAREDES COM ÁREA LÍQUIDA MAIOR OU IGUAL A 6M² COM VÃOS E ARGAMASSA DE ASSENTAMENTO COM PREPARO MANUAL. AF_06/2014</t>
  </si>
  <si>
    <t>70,01</t>
  </si>
  <si>
    <t>87525</t>
  </si>
  <si>
    <t>ALVENARIA DE VEDAÇÃO DE BLOCOS CERÂMICOS FURADOS NA HORIZONTAL DE 14X9X19CM (ESPESSURA 14CM, BLOCO DEITADO) DE PAREDES COM ÁREA LÍQUIDA MAIOR OU IGUAL A 6M² COM VÃOS E ARGAMASSA DE ASSENTAMENTO COM PREPARO EM BETONEIRA. AF_06/2014</t>
  </si>
  <si>
    <t>106,18</t>
  </si>
  <si>
    <t>87526</t>
  </si>
  <si>
    <t>ALVENARIA DE VEDAÇÃO DE BLOCOS CERÂMICOS FURADOS NA HORIZONTAL DE 14X9X19CM (ESPESSURA 14CM, BLOCO DEITADO) DE PAREDES COM ÁREA LÍQUIDA MAIOR OU IGUAL A 6M² COM VÃOS E ARGAMASSA DE ASSENTAMENTO COM PREPARO MANUAL. AF_06/2014</t>
  </si>
  <si>
    <t>107,61</t>
  </si>
  <si>
    <t>89043</t>
  </si>
  <si>
    <t>(COMPOSIÇÃO REPRESENTATIVA) DO SERVIÇO DE ALVENARIA DE VEDAÇÃO DE BLOCOS VAZADOS DE CERÂMICA DE 9X19X19CM (ESPESSURA 9CM), PARA EDIFICAÇÃO HABITACIONAL MULTIFAMILIAR (PRÉDIO). AF_11/2014</t>
  </si>
  <si>
    <t>65,34</t>
  </si>
  <si>
    <t>89168</t>
  </si>
  <si>
    <t>(COMPOSIÇÃO REPRESENTATIVA) DO SERVIÇO DE ALVENARIA DE VEDAÇÃO DE BLOCOS VAZADOS DE CERÂMICA DE 9X19X19CM (ESPESSURA 9CM), PARA EDIFICAÇÃO HABITACIONAL UNIFAMILIAR (CASA) E EDIFICAÇÃO PÚBLICA PADRÃO. AF_11/2014</t>
  </si>
  <si>
    <t>67,22</t>
  </si>
  <si>
    <t>89977</t>
  </si>
  <si>
    <t>(COMPOSIÇÃO REPRESENTATIVA) DO SERVIÇO DE ALVENARIA DE VEDAÇÃO DE BLOCOS VAZADOS DE CERÂMICA DE 14X9X19CM (ESPESSURA 14CM, BLOCO DEITADO), PARA EDIFICAÇÃO HABITACIONAL UNIFAMILIAR (CASA) E EDIFICAÇÃO PÚBLICA PADRÃO. AF_12/2014</t>
  </si>
  <si>
    <t>113,04</t>
  </si>
  <si>
    <t>90112</t>
  </si>
  <si>
    <t>ALVENARIA DE VEDAÇÃO DE BLOCOS CERÂMICOS FURADOS NA VERTICAL DE 14X19X39CM (ESPESSURA 14CM) DE PAREDES COM ÁREA LÍQUIDA MENOR QUE 6M2 COM VÃOS E ARGAMASSA DE ASSENTAMENTO COM PREPARO MANUAL. AF_06/2014</t>
  </si>
  <si>
    <t>95474</t>
  </si>
  <si>
    <t>ALVENARIA DE EMBASAMENTO EM TIJOLOS CERAMICOS MACICOS 5X10X20CM, ASSENTADO  COM ARGAMASSA TRACO 1:2:8 (CIMENTO, CAL E AREIA)</t>
  </si>
  <si>
    <t>637,97</t>
  </si>
  <si>
    <t>89282</t>
  </si>
  <si>
    <t>ALVENARIA ESTRUTURAL DE BLOCOS CERÂMICOS 14X19X39, (ESPESSURA DE 14 CM), PARA PAREDES COM ÁREA LÍQUIDA MENOR QUE 6M², SEM VÃOS, UTILIZANDO PALHETA E ARGAMASSA DE ASSENTAMENTO COM PREPARO EM BETONEIRA. AF_12/2014</t>
  </si>
  <si>
    <t>53,83</t>
  </si>
  <si>
    <t>89283</t>
  </si>
  <si>
    <t>ALVENARIA ESTRUTURAL DE BLOCOS CERÂMICOS 14X19X39, (ESPESSURA DE 14 CM), PARA PAREDES COM ÁREA LÍQUIDA MENOR QUE 6M², SEM VÃOS, UTILIZANDO PALHETA E ARGAMASSA DE ASSENTAMENTO COM PREPARO MANUAL. AF_12/2014</t>
  </si>
  <si>
    <t>55,11</t>
  </si>
  <si>
    <t>89284</t>
  </si>
  <si>
    <t>ALVENARIA ESTRUTURAL DE BLOCOS CERÂMICOS 14X19X39, (ESPESSURA DE 14 CM), PARA PAREDES COM ÁREA LÍQUIDA MAIOR OU IGUAL QUE 6M², SEM VÃOS, UTILIZANDO PALHETA E ARGAMASSA DE ASSENTAMENTO COM PREPARO EM BETONEIRA. AF_12/2014</t>
  </si>
  <si>
    <t>49,27</t>
  </si>
  <si>
    <t>89285</t>
  </si>
  <si>
    <t>ALVENARIA ESTRUTURAL DE BLOCOS CERÂMICOS 14X19X39, (ESPESSURA DE 14 CM), PARA PAREDES COM ÁREA LÍQUIDA MAIOR OU IGUAL QUE 6M², SEM VÃOS, UTILIZANDO PALHETA E ARGAMASSA DE ASSENTAMENTO COM PREPARO MANUAL. AF_12/2014</t>
  </si>
  <si>
    <t>50,55</t>
  </si>
  <si>
    <t>89286</t>
  </si>
  <si>
    <t>ALVENARIA ESTRUTURAL DE BLOCOS CERÂMICOS 14X19X39, (ESPESSURA DE 14 CM), PARA PAREDES COM ÁREA LÍQUIDA MENOR QUE 6M², COM VÃOS, UTILIZANDO PALHETA E ARGAMASSA DE ASSENTAMENTO COM PREPARO EM BETONEIRA. AF_12/2014</t>
  </si>
  <si>
    <t>58,23</t>
  </si>
  <si>
    <t>89287</t>
  </si>
  <si>
    <t>ALVENARIA ESTRUTURAL DE BLOCOS CERÂMICOS 14X19X39, (ESPESSURA DE 14 CM), PARA PAREDES COM ÁREA LÍQUIDA MENOR QUE 6M², COM VÃOS, UTILIZANDO PALHETA E ARGAMASSA DE ASSENTAMENTO COM PREPARO MANUAL. AF_12/2014</t>
  </si>
  <si>
    <t>59,51</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</si>
  <si>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</si>
  <si>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</si>
  <si>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</si>
  <si>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</si>
  <si>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53,22</t>
  </si>
  <si>
    <t>89290</t>
  </si>
  <si>
    <t>ALVENARIA ESTRUTURAL DE BLOCOS CERÂMICOS 14X19X29, (ESPESSURA DE 14 CM), PARA PAREDES COM ÁREA LÍQUIDA MENOR QUE 6M², SEM VÃOS, UTILIZANDO PALHETA E ARGAMASSA DE ASSENTAMENTO COM PREPARO EM BETONEIRA. AF_12/2014</t>
  </si>
  <si>
    <t>62,49</t>
  </si>
  <si>
    <t>89291</t>
  </si>
  <si>
    <t>ALVENARIA ESTRUTURAL DE BLOCOS CERÂMICOS 14X19X29, (ESPESSURA DE 14 CM), PARA PAREDES COM ÁREA LÍQUIDA MENOR QUE 6M², SEM VÃOS, UTILIZANDO PALHETA E ARGAMASSA DE ASSENTAMENTO COM PREPARO MANUAL. AF_12/2014</t>
  </si>
  <si>
    <t>63,91</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</si>
  <si>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</si>
  <si>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</si>
  <si>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</si>
  <si>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</si>
  <si>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59,42</t>
  </si>
  <si>
    <t>89294</t>
  </si>
  <si>
    <t>ALVENARIA ESTRUTURAL DE BLOCOS CERÂMICOS 14X19X29, (ESPESSURA DE 14 CM), PARA PAREDES COM ÁREA LÍQUIDA MENOR QUE 6M², COM VÃOS, UTILIZANDO PALHETA E ARGAMASSA DE ASSENTAMENTO COM PREPARO EM BETONEIRA. AF_12/2014</t>
  </si>
  <si>
    <t>68,40</t>
  </si>
  <si>
    <t>89295</t>
  </si>
  <si>
    <t>ALVENARIA ESTRUTURAL DE BLOCOS CERÂMICOS 14X19X29, (ESPESSURA DE 14 CM), PARA PAREDES COM ÁREA LÍQUIDA MENOR QUE 6M², COM VÃOS, UTILIZANDO PALHETA E ARGAMASSA DE ASSENTAMENTO COM PREPARO MANUAL. AF_12/2014</t>
  </si>
  <si>
    <t>69,82</t>
  </si>
  <si>
    <t>89296</t>
  </si>
  <si>
    <t>ALVENARIA ESTRUTURAL DE BLOCOS CERÂMICOS 14X19X29, (ESPESSURA DE 14 CM), PARA PAREDES COM ÁREA LÍQUIDA MAIOR OU IGUAL A 6M², COM VÃOS, UTILIZANDO PALHETA E ARGAMASSA DE ASSENTAMENTO COM PREPARO EM BETONEIRA. AF_12/2014</t>
  </si>
  <si>
    <t>61,43</t>
  </si>
  <si>
    <t>89297</t>
  </si>
  <si>
    <t>ALVENARIA ESTRUTURAL DE BLOCOS CERÂMICOS 14X19X29, (ESPESSURA DE 14 CM), PARA PAREDES COM ÁREA LÍQUIDA MAIOR OU IGUAL A 6M², COM VÃOS, UTILIZANDO PALHETA E ARGAMASSA DE ASSENTAMENTO COM PREPARO MANUAL. AF_12/2014</t>
  </si>
  <si>
    <t>62,85</t>
  </si>
  <si>
    <t>89298</t>
  </si>
  <si>
    <t>ALVENARIA ESTRUTURAL DE BLOCOS CERÂMICOS 14X19X39, (ESPESSURA DE 14 CM), PARA PAREDES COM ÁREA LÍQUIDA MENOR QUE 6M², SEM VÃOS, UTILIZANDO COLHER DE PEDREIRO E ARGAMASSA DE ASSENTAMENTO COM PREPARO EM BETONEIRA. AF_12/2014</t>
  </si>
  <si>
    <t>63,64</t>
  </si>
  <si>
    <t>89299</t>
  </si>
  <si>
    <t>ALVENARIA ESTRUTURAL DE BLOCOS CERÂMICOS 14X19X39, (ESPESSURA DE 14 CM), PARA PAREDES COM ÁREA LÍQUIDA MENOR QUE 6M², SEM VÃOS, UTILIZANDO COLHER DE PEDREIRO E ARGAMASSA DE ASSENTAMENTO COM PREPARO MANUAL. AF_12/2014</t>
  </si>
  <si>
    <t>65,46</t>
  </si>
  <si>
    <t>89300</t>
  </si>
  <si>
    <t>ALVENARIA ESTRUTURAL DE BLOCOS CERÂMICOS 14X19X39, (ESPESSURA DE 14 CM), PARA PAREDES COM ÁREA LÍQUIDA MAIOR OU IGUAL A 6M², SEM VÃOS, UTILIZANDO COLHER DE PEDREIRO E ARGAMASSA DE ASSENTAMENTO COM PREPARO EM BETONEIRA. AF_12/2014</t>
  </si>
  <si>
    <t>59,08</t>
  </si>
  <si>
    <t>89301</t>
  </si>
  <si>
    <t>ALVENARIA ESTRUTURAL DE BLOCOS CERÂMICOS 14X19X39, (ESPESSURA DE 14 CM), PARA PAREDES COM ÁREA LÍQUIDA MAIOR OU IGUAL A 6M², SEM VÃOS, UTILIZANDO COLHER DE PEDREIRO E ARGAMASSA DE ASSENTAMENTO COM PREPARO MANUAL. AF_12/2014</t>
  </si>
  <si>
    <t>60,90</t>
  </si>
  <si>
    <t>89302</t>
  </si>
  <si>
    <t>ALVENARIA ESTRUTURAL DE BLOCOS CERÂMICOS 14X19X39, (ESPESSURA DE 14 CM), PARA PAREDES COM ÁREA LÍQUIDA MENOR QUE 6M², COM VÃOS, UTILIZANDO COLHER DE PEDREIRO E ARGAMASSA DE ASSENTAMENTO COM PREPARO EM BETONEIRA. AF_12/2014</t>
  </si>
  <si>
    <t>71,00</t>
  </si>
  <si>
    <t>89303</t>
  </si>
  <si>
    <t>ALVENARIA ESTRUTURAL DE BLOCOS CERÂMICOS 14X19X39, (ESPESSURA DE 14 CM), PARA PAREDES COM ÁREA LÍQUIDA MENOR QUE 6M², COM VÃOS, UTILIZANDO COLHER DE PEDREIRO E ARGAMASSA DE ASSENTAMENTO COM PREPARO MANUAL. AF_12/2014</t>
  </si>
  <si>
    <t>72,82</t>
  </si>
  <si>
    <t>89304</t>
  </si>
  <si>
    <t>ALVENARIA ESTRUTURAL DE BLOCOS CERÂMICOS 14X19X39, (ESPESSURA DE 14 CM), PARA PAREDES COM ÁREA LÍQUIDA MAIOR OU IGUAL A 6M², COM VÃOS, UTILIZANDO COLHER DE PEDREIRO E ARGAMASSA DE ASSENTAMENTO COM PREPARO EM BETONEIRA. AF_12/2014</t>
  </si>
  <si>
    <t>63,59</t>
  </si>
  <si>
    <t>89305</t>
  </si>
  <si>
    <t>ALVENARIA ESTRUTURAL DE BLOCOS CERÂMICOS 14X19X39, (ESPESSURA DE 14 CM), PARA PAREDES COM ÁREA LÍQUIDA MAIOR OU IGUAL A 6M², COM VÃOS, UTILIZANDO COLHER DE PEDREIRO E ARGAMASSA DE ASSENTAMENTO COM PREPARO MANUAL. AF_12/2014</t>
  </si>
  <si>
    <t>65,41</t>
  </si>
  <si>
    <t>89306</t>
  </si>
  <si>
    <t>ALVENARIA ESTRUTURAL DE BLOCOS CERÂMICOS 14X19X29, (ESPESSURA DE 14 CM), PARA PAREDES COM ÁREA LÍQUIDA MENOR QUE 6M², SEM VÃOS, UTILIZANDO COLHER DE PEDREIRO E ARGAMASSA DE ASSENTAMENTO COM PREPARO EM BETONEIRA. AF_12/2014</t>
  </si>
  <si>
    <t>72,53</t>
  </si>
  <si>
    <t>89307</t>
  </si>
  <si>
    <t>ALVENARIA ESTRUTURAL DE BLOCOS CERÂMICOS 14X19X29, (ESPESSURA DE 14 CM), PARA PAREDES COM ÁREA LÍQUIDA MENOR QUE 6M², SEM VÃOS, UTILIZANDO COLHER DE PEDREIRO E ARGAMASSA DE ASSENTAMENTO COM PREPARO MANUAL. AF_12/2014</t>
  </si>
  <si>
    <t>74,54</t>
  </si>
  <si>
    <t>89308</t>
  </si>
  <si>
    <t>ALVENARIA ESTRUTURAL DE BLOCOS CERÂMICOS 14X19X29, (ESPESSURA DE 14 CM), PARA PAREDES COM ÁREA LÍQUIDA MAIOR OU IGUAL A 6M², SEM VÃOS, UTILIZANDO COLHER DE PEDREIRO E ARGAMASSA DE ASSENTAMENTO COM PREPARO EM BETONEIRA. AF_12/2014</t>
  </si>
  <si>
    <t>68,03</t>
  </si>
  <si>
    <t>89309</t>
  </si>
  <si>
    <t>ALVENARIA ESTRUTURAL DE BLOCOS CERÂMICOS 14X19X29, (ESPESSURA DE 14 CM), PARA PAREDES COM ÁREA LÍQUIDA MAIOR OU IGUAL A 6M², SEM VÃOS, UTILIZANDO COLHER DE PEDREIRO E ARGAMASSA DE ASSENTAMENTO COM PREPARO MANUAL. AF_12/2014</t>
  </si>
  <si>
    <t>70,04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</si>
  <si>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</si>
  <si>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</si>
  <si>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</si>
  <si>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</si>
  <si>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84,85</t>
  </si>
  <si>
    <t>89312</t>
  </si>
  <si>
    <t>ALVENARIA ESTRUTURAL DE BLOCOS CERÂMICOS 14X19X29, (ESPESSURA DE 14 CM), PARA PAREDES COM ÁREA LÍQUIDA MAIOR OU IGUAL A 6M², COM VÃOS, UTILIZANDO COLHER DE PEDREIRO E ARGAMASSA DE ASSENTAMENTO COM PREPARO EM BETONEIRA. AF_12/2014</t>
  </si>
  <si>
    <t>73,29</t>
  </si>
  <si>
    <t>89313</t>
  </si>
  <si>
    <t>ALVENARIA ESTRUTURAL DE BLOCOS CERÂMICOS 14X19X29, (ESPESSURA DE 14 CM), PARA PAREDES COM ÁREA LÍQUIDA MAIOR OU IGUAL A 6M², COM VÃOS, UTILIZANDO COLHER DE PEDREIRO E ARGAMASSA DE ASSENTAMENTO COM PREPARO MANUAL. AF_12/2014</t>
  </si>
  <si>
    <t>75,30</t>
  </si>
  <si>
    <t>95465</t>
  </si>
  <si>
    <t>COBOGO CERAMICO (ELEMENTO VAZADO), 9X20X20CM, ASSENTADO COM ARGAMASSA TRACO 1:4 DE CIMENTO E AREIA</t>
  </si>
  <si>
    <t>140,78</t>
  </si>
  <si>
    <t>87447</t>
  </si>
  <si>
    <t>ALVENARIA DE VEDAÇÃO DE BLOCOS VAZADOS DE CONCRETO DE 9X19X39CM (ESPESSURA 9CM) DE PAREDES COM ÁREA LÍQUIDA MENOR QUE 6M² SEM VÃOS E ARGAMASSA DE ASSENTAMENTO COM PREPARO EM BETONEIRA. AF_06/2014</t>
  </si>
  <si>
    <t>50,72</t>
  </si>
  <si>
    <t>87448</t>
  </si>
  <si>
    <t>ALVENARIA DE VEDAÇÃO DE BLOCOS VAZADOS DE CONCRETO DE 9X19X39CM (ESPESSURA 9CM) DE PAREDES COM ÁREA LÍQUIDA MENOR QUE 6M² SEM VÃOS E ARGAMASSA DE ASSENTAMENTO COM PREPARO MANUAL. AF_06/2014</t>
  </si>
  <si>
    <t>51,30</t>
  </si>
  <si>
    <t>87449</t>
  </si>
  <si>
    <t>ALVENARIA DE VEDAÇÃO DE BLOCOS VAZADOS DE CONCRETO DE 14X19X39CM (ESPESSURA 14CM) DE PAREDES COM ÁREA LÍQUIDA MENOR QUE 6M² SEM VÃOS E ARGAMASSA DE ASSENTAMENTO COM PREPARO EM BETONEIRA. AF_06/2014</t>
  </si>
  <si>
    <t>64,35</t>
  </si>
  <si>
    <t>87450</t>
  </si>
  <si>
    <t>ALVENARIA DE VEDAÇÃO DE BLOCOS VAZADOS DE CONCRETO DE 14X19X39CM (ESPESSURA 14CM) DE PAREDES COM ÁREA LÍQUIDA MENOR QUE 6M² SEM VÃOS E ARGAMASSA DE ASSENTAMENTO COM PREPARO MANUAL. AF_06/2014</t>
  </si>
  <si>
    <t>87451</t>
  </si>
  <si>
    <t>ALVENARIA DE VEDAÇÃO DE BLOCOS VAZADOS DE CONCRETO DE 19X19X39CM (ESPESSURA 19CM) DE PAREDES COM ÁREA LÍQUIDA MENOR QUE 6M² SEM VÃOS E ARGAMASSA DE ASSENTAMENTO COM PREPARO EM BETONEIRA. AF_06/2014</t>
  </si>
  <si>
    <t>79,98</t>
  </si>
  <si>
    <t>87452</t>
  </si>
  <si>
    <t>ALVENARIA DE VEDAÇÃO DE BLOCOS VAZADOS DE CONCRETO DE 19X19X39CM (ESPESSURA 19CM) DE PAREDES COM ÁREA LÍQUIDA MENOR QUE 6M² SEM VÃOS E ARGAMASSA DE ASSENTAMENTO COM PREPARO MANUAL. AF_06/2014</t>
  </si>
  <si>
    <t>80,43</t>
  </si>
  <si>
    <t>87453</t>
  </si>
  <si>
    <t>ALVENARIA DE VEDAÇÃO DE BLOCOS VAZADOS DE CONCRETO DE 9X19X39CM (ESPESSURA 9CM) DE PAREDES COM ÁREA LÍQUIDA MAIOR OU IGUAL A 6M² SEM VÃOS E ARGAMASSA DE ASSENTAMENTO COM PREPARO EM BETONEIRA. AF_06/2014</t>
  </si>
  <si>
    <t>47,19</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</si>
  <si>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</si>
  <si>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</si>
  <si>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</si>
  <si>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</si>
  <si>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59,99</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</si>
  <si>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</si>
  <si>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</si>
  <si>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</si>
  <si>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</si>
  <si>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</si>
  <si>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</si>
  <si>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75,36</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</si>
  <si>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</si>
  <si>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</si>
  <si>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</si>
  <si>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</si>
  <si>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</si>
  <si>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</si>
  <si>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70,14</t>
  </si>
  <si>
    <t>87462</t>
  </si>
  <si>
    <t>ALVENARIA DE VEDAÇÃO DE BLOCOS VAZADOS DE CONCRETO DE 14X19X39CM (ESPESSURA 14CM) DE PAREDES COM ÁREA LÍQUIDA MENOR QUE 6M² COM VÃOS E ARGAMASSA DE ASSENTAMENTO COM PREPARO MANUAL. AF_06/2014</t>
  </si>
  <si>
    <t>71,23</t>
  </si>
  <si>
    <t>87463</t>
  </si>
  <si>
    <t>ALVENARIA DE VEDAÇÃO DE BLOCOS VAZADOS DE CONCRETO DE 19X19X39CM (ESPESSURA 19CM) DE PAREDES COM ÁREA LÍQUIDA MENOR QUE 6M² COM VÃOS E ARGAMASSA DE ASSENTAMENTO COM PREPARO EM BETONEIRA. AF_06/2014</t>
  </si>
  <si>
    <t>84,92</t>
  </si>
  <si>
    <t>87464</t>
  </si>
  <si>
    <t>ALVENARIA DE VEDAÇÃO DE BLOCOS VAZADOS DE CONCRETO DE 19X19X39CM (ESPESSURA 19CM) DE PAREDES COM ÁREA LÍQUIDA MENOR QUE 6M² COM VÃOS E ARGAMASSA DE ASSENTAMENTO COM PREPARO MANUAL. AF_06/2014</t>
  </si>
  <si>
    <t>86,29</t>
  </si>
  <si>
    <t>87465</t>
  </si>
  <si>
    <t>ALVENARIA DE VEDAÇÃO DE BLOCOS VAZADOS DE CONCRETO DE 9X19X39CM (ESPESSURA 9CM) DE PAREDES COM ÁREA LÍQUIDA MAIOR OU IGUAL A 6M² COM VÃOS E ARGAMASSA DE ASSENTAMENTO COM PREPARO EM BETONEIRA. AF_06/2014</t>
  </si>
  <si>
    <t>50,45</t>
  </si>
  <si>
    <t>87466</t>
  </si>
  <si>
    <t>ALVENARIA DE VEDAÇÃO DE BLOCOS VAZADOS DE CONCRETO DE 9X19X39CM (ESPESSURA 9CM) DE PAREDES COM ÁREA LÍQUIDA MAIOR OU IGUAL A 6M² COM VÃOS E ARGAMASSA DE ASSENTAMENTO COM PREPARO MANUAL. AF_06/2014</t>
  </si>
  <si>
    <t>51,38</t>
  </si>
  <si>
    <t>87467</t>
  </si>
  <si>
    <t>ALVENARIA DE VEDAÇÃO DE BLOCOS VAZADOS DE CONCRETO DE 14X19X39CM (ESPESSURA 14CM) DE PAREDES COM ÁREA LÍQUIDA MAIOR OU IGUAL A 6M² COM VÃOS E ARGAMASSA DE ASSENTAMENTO COM PREPARO EM BETONEIRA. AF_06/2014</t>
  </si>
  <si>
    <t>63,63</t>
  </si>
  <si>
    <t>87468</t>
  </si>
  <si>
    <t>ALVENARIA DE VEDAÇÃO DE BLOCOS VAZADOS DE CONCRETO DE 14X19X39CM (ESPESSURA 14CM) DE PAREDES COM ÁREA LÍQUIDA MAIOR OU IGUAL A 6M² COM VÃOS E ARGAMASSA DE ASSENTAMENTO COM PREPARO MANUAL. AF_06/2014</t>
  </si>
  <si>
    <t>64,72</t>
  </si>
  <si>
    <t>87469</t>
  </si>
  <si>
    <t>ALVENARIA DE VEDAÇÃO DE BLOCOS VAZADOS DE CONCRETO DE 19X19X39CM (ESPESSURA 19CM) DE PAREDES COM ÁREA LÍQUIDA MAIOR OU IGUAL A 6M² COM VÃOS E ARGAMASSA DE ASSENTAMENTO COM PREPARO EM BETONEIRA. AF_06/2014</t>
  </si>
  <si>
    <t>77,80</t>
  </si>
  <si>
    <t>87470</t>
  </si>
  <si>
    <t>ALVENARIA DE VEDAÇÃO DE BLOCOS VAZADOS DE CONCRETO DE 19X19X39CM (ESPESSURA 19CM) DE PAREDES COM ÁREA LÍQUIDA MAIOR OU IGUAL A 6M² COM VÃOS E ARGAMASSA DE ASSENTAMENTO COM PREPARO MANUAL. AF_06/2014</t>
  </si>
  <si>
    <t>79,17</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</si>
  <si>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</si>
  <si>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</si>
  <si>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</si>
  <si>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</si>
  <si>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51,32</t>
  </si>
  <si>
    <t>89978</t>
  </si>
  <si>
    <t>(COMPOSIÇÃO REPRESENTATIVA) DO SERVIÇO DE ALVENARIA DE VEDAÇÃO DE BLOCOS VAZADOS DE CONCRETO DE 14X19X39CM (ESPESSURA 14CM), PARA EDIFICAÇÃO HABITACIONAL UNIFAMILIAR (CASA) E EDIFICAÇÃO PÚBLICA PADRÃO. AF_12/2014</t>
  </si>
  <si>
    <t>64,64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</si>
  <si>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</si>
  <si>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</si>
  <si>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</si>
  <si>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</si>
  <si>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</si>
  <si>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</si>
  <si>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211,24</t>
  </si>
  <si>
    <t>89453</t>
  </si>
  <si>
    <t>ALVENARIA DE BLOCOS DE CONCRETO ESTRUTURAL 14X19X39 CM, (ESPESSURA 14 CM), FBK = 4,5 MPA, PARA PAREDES COM ÁREA LÍQUIDA MENOR QUE 6M², SEM VÃOS, UTILIZANDO PALHETA. AF_12/2014</t>
  </si>
  <si>
    <t>58,65</t>
  </si>
  <si>
    <t>89454</t>
  </si>
  <si>
    <t>ALVENARIA DE BLOCOS DE CONCRETO ESTRUTURAL 14X19X39 CM, (ESPESSURA 14 CM), FBK = 4,5 MPA, PARA PAREDES COM ÁREA LÍQUIDA MAIOR OU IGUAL A 6M², SEM VÃOS, UTILIZANDO PALHETA. AF_12/2014</t>
  </si>
  <si>
    <t>89455</t>
  </si>
  <si>
    <t>ALVENARIA DE BLOCOS DE CONCRETO ESTRUTURAL 14X19X39 CM, (ESPESSURA 14 CM) FBK = 14,0 MPA, PARA PAREDES COM ÁREA LÍQUIDA MENOR QUE 6M², SEM VÃOS, UTILIZANDO PALHETA. AF_12/2014</t>
  </si>
  <si>
    <t>72,91</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</si>
  <si>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</si>
  <si>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</si>
  <si>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</si>
  <si>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</si>
  <si>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62,44</t>
  </si>
  <si>
    <t>89458</t>
  </si>
  <si>
    <t>ALVENARIA DE BLOCOS DE CONCRETO ESTRUTURAL 14X19X39 CM, (ESPESSURA 14 CM), FBK = 4,5 MPA, PARA PAREDES COM ÁREA LÍQUIDA MAIOR OU IGUAL A 6M², COM VÃOS, UTILIZANDO PALHETA. AF_12/2014</t>
  </si>
  <si>
    <t>58,04</t>
  </si>
  <si>
    <t>89459</t>
  </si>
  <si>
    <t>ALVENARIA DE BLOCOS DE CONCRETO ESTRUTURAL 14X19X39 CM, (ESPESSURA 14 CM) FBK = 14,0 MPA, PARA PAREDES COM ÁREA LÍQUIDA MENOR QUE 6M², COM VÃOS, UTILIZANDO PALHETA. AF_12/2014</t>
  </si>
  <si>
    <t>78,19</t>
  </si>
  <si>
    <t>89460</t>
  </si>
  <si>
    <t>ALVENARIA DE BLOCOS DE CONCRETO ESTRUTURAL 14X19X39 CM, (ESPESSURA 14 CM) FBK = 14,0 MPA, PARA PAREDES COM ÁREA LÍQUIDA MAIOR OU IGUAL A 6M², COM VÃOS, UTILIZANDO PALHETA. AF_12/2014</t>
  </si>
  <si>
    <t>72,79</t>
  </si>
  <si>
    <t>89462</t>
  </si>
  <si>
    <t>ALVENARIA DE BLOCOS DE CONCRETO ESTRUTURAL 14X19X29 CM, (ESPESSURA 14 CM), FBK = 4,5 MPA, PARA PAREDES COM ÁREA LÍQUIDA MENOR QUE 6M², SEM VÃOS, UTILIZANDO PALHETA. AF_12/2014</t>
  </si>
  <si>
    <t>67,65</t>
  </si>
  <si>
    <t>89463</t>
  </si>
  <si>
    <t>ALVENARIA DE BLOCOS DE CONCRETO ESTRUTURAL 14X19X29 CM, (ESPESSURA 14 CM), FBK = 4,5 MPA, PARA PAREDES COM ÁREA LÍQUIDA MAIOR OU IGUAL A 6M², SEM VÃOS, UTILIZANDO PALHETA. AF_12/2014</t>
  </si>
  <si>
    <t>65,21</t>
  </si>
  <si>
    <t>89464</t>
  </si>
  <si>
    <t>ALVENARIA DE BLOCOS DE CONCRETO ESTRUTURAL 14X19X29 CM, (ESPESSURA 14 CM) FBK = 14,0 MPA, PARA PAREDES COM ÁREA LÍQUIDA MENOR QUE 6M², SEM VÃOS, UTILIZANDO PALHETA. AF_12/2014</t>
  </si>
  <si>
    <t>90,79</t>
  </si>
  <si>
    <t>89465</t>
  </si>
  <si>
    <t>ALVENARIA DE BLOCOS DE CONCRETO ESTRUTURAL 14X19X29 CM, (ESPESSURA 14 CM) FBK = 14,0 MPA, PARA PAREDES COM ÁREA LÍQUIDA MAIOR OU IGUAL A 6M², SEM VÃOS, UTILIZANDO PALHETA. AF_12/2014</t>
  </si>
  <si>
    <t>87,86</t>
  </si>
  <si>
    <t>89466</t>
  </si>
  <si>
    <t>ALVENARIA DE BLOCOS DE CONCRETO ESTRUTURAL 14X19X29 CM, (ESPESSURA 14 CM), FBK = 4,5 MPA, PARA PAREDES COM ÁREA LÍQUIDA MENOR QUE 6M², COM VÃOS, UTILIZANDO PALHETA. AF_12/2014</t>
  </si>
  <si>
    <t>71,62</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</si>
  <si>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</si>
  <si>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</si>
  <si>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</si>
  <si>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</si>
  <si>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95,67</t>
  </si>
  <si>
    <t>89469</t>
  </si>
  <si>
    <t>ALVENARIA DE BLOCOS DE CONCRETO ESTRUTURAL 14X19X29 CM, (ESPESSURA 14 CM) FBK = 14,0 MPA, PARA PAREDES COM ÁREA LÍQUIDA MAIOR OU IGUAL A 6M², COM VÃOS, UTILIZANDO PALHETA. AF_12/2014</t>
  </si>
  <si>
    <t>90,48</t>
  </si>
  <si>
    <t>89470</t>
  </si>
  <si>
    <t>ALVENARIA DE BLOCOS DE CONCRETO ESTRUTURAL 14X19X39 CM, (ESPESSURA 14 CM), FBK = 4,5 MPA, PARA PAREDES COM ÁREA LÍQUIDA MENOR QUE 6M², SEM VÃOS, UTILIZANDO COLHER DE PEDREIRO. AF_12/2014</t>
  </si>
  <si>
    <t>70,00</t>
  </si>
  <si>
    <t>89471</t>
  </si>
  <si>
    <t>ALVENARIA DE BLOCOS DE CONCRETO ESTRUTURAL 14X19X39 CM, (ESPESSURA 14 CM), FBK = 4,5 MPA, PARA PAREDES COM ÁREA LÍQUIDA MAIOR OU IGUAL A 6M², SEM VÃOS, UTILIZANDO COLHER DE PEDREIRO. AF_12/2014</t>
  </si>
  <si>
    <t>67,27</t>
  </si>
  <si>
    <t>89472</t>
  </si>
  <si>
    <t>ALVENARIA DE BLOCOS DE CONCRETO ESTRUTURAL 14X19X39 CM, (ESPESSURA 14 CM) FBK = 14,0 MPA, PARA PAREDES COM ÁREA LÍQUIDA MENOR QUE 6M², SEM VÃOS, UTILIZANDO COLHER DE PEDREIRO. AF_12/2014</t>
  </si>
  <si>
    <t>84,20</t>
  </si>
  <si>
    <t>89473</t>
  </si>
  <si>
    <t>ALVENARIA DE BLOCOS DE CONCRETO ESTRUTURAL 14X19X39 CM, (ESPESSURA 14 CM) FBK = 14,0 MPA, PARA PAREDES COM ÁREA LÍQUIDA MAIOR OU IGUAL A 6M², SEM VÃOS, UTILIZANDO COLHER DE PEDREIRO. AF_12/2014</t>
  </si>
  <si>
    <t>81,10</t>
  </si>
  <si>
    <t>89474</t>
  </si>
  <si>
    <t>ALVENARIA DE BLOCOS DE CONCRETO ESTRUTURAL 14X19X39 CM, (ESPESSURA 14 CM), FBK = 4,5 MPA, PARA PAREDES COM ÁREA LÍQUIDA MENOR QUE 6M², COM VÃOS, UTILIZANDO COLHER DE PEDREIRO. AF_12/2014</t>
  </si>
  <si>
    <t>77,06</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</si>
  <si>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</si>
  <si>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</si>
  <si>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</si>
  <si>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</si>
  <si>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92,93</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</si>
  <si>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</si>
  <si>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</si>
  <si>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</si>
  <si>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</si>
  <si>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79,19</t>
  </si>
  <si>
    <t>89479</t>
  </si>
  <si>
    <t>ALVENARIA DE BLOCOS DE CONCRETO ESTRUTURAL 14X19X29 CM, (ESPESSURA 14 CM), FBK = 4,5 MPA, PARA PAREDES COM ÁREA LÍQUIDA MAIOR OU IGUAL A 6M², SEM VÃOS, UTILIZANDO COLHER DE PEDREIRO. AF_12/2014</t>
  </si>
  <si>
    <t>76,74</t>
  </si>
  <si>
    <t>89480</t>
  </si>
  <si>
    <t>ALVENARIA DE BLOCOS DE CONCRETO ESTRUTURAL 14X19X29 CM, (ESPESSURA 14 CM) FBK = 14,0 MPA, PARA PAREDES COM ÁREA LÍQUIDA MENOR QUE 6M², SEM VÃOS, UTILIZANDO COLHER DE PEDREIRO. AF_12/2014</t>
  </si>
  <si>
    <t>102,29</t>
  </si>
  <si>
    <t>89483</t>
  </si>
  <si>
    <t>ALVENARIA DE BLOCOS DE CONCRETO ESTRUTURAL 14X19X29 CM, (ESPESSURA 14 CM) FBK = 14,0 MPA, PARA PAREDES COM ÁREA LÍQUIDA MAIOR OU IGUAL A 6M², SEM VÃOS, UTILIZANDO COLHER DE PEDREIRO. AF_12/2014</t>
  </si>
  <si>
    <t>99,56</t>
  </si>
  <si>
    <t>89484</t>
  </si>
  <si>
    <t>ALVENARIA DE BLOCOS DE CONCRETO ESTRUTURAL 14X19X29 CM, (ESPESSURA 14 CM), FBK = 4,5 MPA, PARA PAREDES COM ÁREA LÍQUIDA MENOR QUE 6M², COM VÃOS, UTILIZANDO COLHER DE PEDREIRO. AF_12/2014</t>
  </si>
  <si>
    <t>86,41</t>
  </si>
  <si>
    <t>89486</t>
  </si>
  <si>
    <t>ALVENARIA DE BLOCOS DE CONCRETO ESTRUTURAL 14X19X29 CM, (ESPESSURA 14 CM), FBK = 4,5 MPA, PARA PAREDES COM ÁREA LÍQUIDA MAIOR OU IGUAL A 6M², COM VÃOS, UTILIZANDO COLHER DE PEDREIRO. AF_12/2014</t>
  </si>
  <si>
    <t>80,86</t>
  </si>
  <si>
    <t>89487</t>
  </si>
  <si>
    <t>ALVENARIA DE BLOCOS DE CONCRETO ESTRUTURAL 14X19X29 CM, (ESPESSURA 14 CM) FBK = 14,0 MPA, PARA PAREDES COM ÁREA LÍQUIDA MENOR QUE 6M², COM VÃOS, UTILIZANDO COLHER DE PEDREIRO. AF_12/2014</t>
  </si>
  <si>
    <t>110,63</t>
  </si>
  <si>
    <t>89488</t>
  </si>
  <si>
    <t>ALVENARIA DE BLOCOS DE CONCRETO ESTRUTURAL 14X19X29 CM, (ESPESSURA 14 CM) FBK = 14,0 MPA, PARA PAREDES COM ÁREA LÍQUIDA MAIOR OU IGUAL A 6M², COM VÃOS, UTILIZANDO COLHER DE PEDREIRO. AF_12/2014</t>
  </si>
  <si>
    <t>104,15</t>
  </si>
  <si>
    <t>91815</t>
  </si>
  <si>
    <t>(COMPOSIÇÃO REPRESENTATIVA) DE ALVENARIA DE BLOCOS DE CONCRETO ESTRUTURAL 14X19X39 CM, (ESPESSURA 14 CM), FBK = 4,5 MPA, UTILIZANDO PALHETA, PARA EDIFICAÇÃO HABITACIONAL. AF_10/2015</t>
  </si>
  <si>
    <t>58,64</t>
  </si>
  <si>
    <t>91816</t>
  </si>
  <si>
    <t>COMPOSIÇÃO REPRESENTATIVA DE SERVIÇOS DE ALVENARIA DE BLOCOS DE CONCRETO ESTRUTURAL 14X19X29 CM, (ESPESSURA 14 CM), FBK = 4,5 MPA, UTILIZANDO PALHETA, PARA EDIFICAÇÃO HABITACIONAL. AF_10/2015</t>
  </si>
  <si>
    <t>67,83</t>
  </si>
  <si>
    <t>72139</t>
  </si>
  <si>
    <t>BLOCOS DE VIDRO TIPO CANELADO 19X19X8CM, ASSENTADO COM ARGAMASSA TRACO 1:3 (CIMENTO E AREIA GROSSA) PREPARO MECANICO, COM REJUNTAMENTO EM CIMENTO BRANCO E BARRAS DE ACO</t>
  </si>
  <si>
    <t>504,89</t>
  </si>
  <si>
    <t>72175</t>
  </si>
  <si>
    <t>BLOCOS DE VIDRO TIPO XADREZ 20X20X10CM, ASSENTADO COM ARGAMASSA TRACO 1:3 (CIMENTO E AREIA GROSSA) PREPARO MECANICO, COM REJUNTAMENTO EM CIMENTO BRANCO E BARRAS DE ACO</t>
  </si>
  <si>
    <t>508,64</t>
  </si>
  <si>
    <t>72176</t>
  </si>
  <si>
    <t>BLOCOS DE VIDRO TIPO XADREZ 20X10X8CM, ASSENTADO COM ARGAMASSA TRACO 1:3 (CIMENTO E AREIA GROSSA) PREPARO MECANICO, COM REJUNTAMENTO EM CIMENTO BRANCO E BARRAS DE ACO</t>
  </si>
  <si>
    <t>512,39</t>
  </si>
  <si>
    <t>72178</t>
  </si>
  <si>
    <t>RETIRADA DE DIVISORIAS EM CHAPAS DE MADEIRA, COM MONTANTES METALICOS</t>
  </si>
  <si>
    <t>25,35</t>
  </si>
  <si>
    <t>72179</t>
  </si>
  <si>
    <t>RECOLOCACAO DE PLACAS DIVISORIAS DE GRANILITE, CONSIDERANDO REAPROVEITAMENTO DO MATERIAL</t>
  </si>
  <si>
    <t>49,70</t>
  </si>
  <si>
    <t>72180</t>
  </si>
  <si>
    <t>RECOLOCACAO DE DIVISORIAS TIPO CHAPAS OU TABUAS, EXCLUSIVE ENTARUGAMENTO, CONSIDERANDO REAPROVEITAMENTO DO MATERIAL</t>
  </si>
  <si>
    <t>72181</t>
  </si>
  <si>
    <t>RECOLOCACAO DE DIVISORIAS TIPO CHAPAS OU TABUAS, INCLUSIVE ENTARUGAMENTO, CONSIDERANDO REAPROVEITAMENTO DO MATERIAL</t>
  </si>
  <si>
    <t>31,72</t>
  </si>
  <si>
    <t>73774/1</t>
  </si>
  <si>
    <t>DIVISORIA EM MARMORITE ESPESSURA 35MM, CHUMBAMENTO NO PISO E PAREDE COM ARGAMASSA DE CIMENTO E AREIA, POLIMENTO MANUAL, EXCLUSIVE FERRAGENS</t>
  </si>
  <si>
    <t>284,39</t>
  </si>
  <si>
    <t>73909/1</t>
  </si>
  <si>
    <t>DIVISORIA EM MADEIRA COMPENSADA RESINADA ESPESSURA 6MM, ESTRUTURADA EM MADEIRA DE LEI 3"X3"</t>
  </si>
  <si>
    <t>199,09</t>
  </si>
  <si>
    <t>74229/1</t>
  </si>
  <si>
    <t>DIVISORIA EM MARMORE BRANCO POLIDO, ESPESSURA 3 CM, ASSENTADO COM ARGAMASSA TRACO 1:4 (CIMENTO E AREIA), ARREMATE COM CIMENTO BRANCO, EXCLUSIVE FERRAGENS</t>
  </si>
  <si>
    <t>533,00</t>
  </si>
  <si>
    <t>79627</t>
  </si>
  <si>
    <t>DIVISORIA EM GRANITO BRANCO POLIDO, ESP = 3CM, ASSENTADO COM ARGAMASSA TRACO 1:4, ARREMATE EM CIMENTO BRANCO, EXCLUSIVE FERRAGENS</t>
  </si>
  <si>
    <t>630,21</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</si>
  <si>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</si>
  <si>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</si>
  <si>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</si>
  <si>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</si>
  <si>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87,08</t>
  </si>
  <si>
    <t>96360</t>
  </si>
  <si>
    <t>PAREDE COM PLACAS DE GESSO ACARTONADO (DRYWALL), PARA USO INTERNO, COM DUAS FACES SIMPLES E ESTRUTURA METÁLICA COM GUIAS DUPLAS, SEM VÃOS. AF_06/2017_P</t>
  </si>
  <si>
    <t>100,38</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</si>
  <si>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</si>
  <si>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</si>
  <si>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</si>
  <si>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</si>
  <si>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104,68</t>
  </si>
  <si>
    <t>96363</t>
  </si>
  <si>
    <t>PAREDE COM PLACAS DE GESSO ACARTONADO (DRYWALL), PARA USO INTERNO, COM UMA FACE SIMPLES E OUTRA FACE DUPLA E ESTRUTURA METÁLICA COM GUIAS SIMPLES, COM VÃOS. AF_06/2017_P</t>
  </si>
  <si>
    <t>112,84</t>
  </si>
  <si>
    <t>96364</t>
  </si>
  <si>
    <t>PAREDE COM PLACAS DE GESSO ACARTONADO (DRYWALL), PARA USO INTERNO COM UMA FACE SIMPLES E OUTRA FACE DUPLA E ESTRUTURA METÁLICA COM GUIAS DUPLAS, SEM VÃOS. AF_06/2017_P</t>
  </si>
  <si>
    <t>125,88</t>
  </si>
  <si>
    <t>96365</t>
  </si>
  <si>
    <t>PAREDE COM PLACAS DE GESSO ACARTONADO (DRYWALL), PARA USO INTERNO, COM UMA FACE SIMPLES E OUTRA FACE DUPLA E   ESTRUTURA METÁLICA COM GUIAS DUPLAS, COM VÃOS. AF_06/2017_P</t>
  </si>
  <si>
    <t>141,52</t>
  </si>
  <si>
    <t>96366</t>
  </si>
  <si>
    <t>PAREDE COM PLACAS DE GESSO ACARTONADO (DRYWALL), PARA USO INTERNO, COM DUAS FACES DUPLAS E ESTRUTURA METÁLICA COM GUIAS SIMPLES, SEM VÃOS. AF_06/2017_P</t>
  </si>
  <si>
    <t>130,17</t>
  </si>
  <si>
    <t>96367</t>
  </si>
  <si>
    <t>PAREDE COM PLACAS DE GESSO ACARTONADO (DRYWALL), PARA USO INTERNO, COM DUAS FACES DUPLAS E ESTRUTURA METÁLICA COM GUIAS SIMPLES, COM VÃOS. AF_06/2017_P</t>
  </si>
  <si>
    <t>138,57</t>
  </si>
  <si>
    <t>96368</t>
  </si>
  <si>
    <t>PAREDE COM PLACAS DE GESSO ACARTONADO (DRYWALL), PARA USO INTERNO COM DUAS FACES DUPLAS E ESTRUTURA METÁLICA COM GUIAS DUPLAS, SEM VÃOS. AF_06/2017</t>
  </si>
  <si>
    <t>151,37</t>
  </si>
  <si>
    <t>96369</t>
  </si>
  <si>
    <t>PAREDE COM PLACAS DE GESSO ACARTONADO (DRYWALL), PARA USO INTERNO, COM DUAS FACES DUPLAS E ESTRUTURA METÁLICA COM GUIAS DUPLAS, COM VÃOS. AF_06/2017_P</t>
  </si>
  <si>
    <t>167,27</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</si>
  <si>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</si>
  <si>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</si>
  <si>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</si>
  <si>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</si>
  <si>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58,33</t>
  </si>
  <si>
    <t>96372</t>
  </si>
  <si>
    <t>INSTALAÇÃO DE ISOLAMENTO COM LÃ DE ROCHA EM PAREDES DRYWALL. AF_06/2017</t>
  </si>
  <si>
    <t>22,30</t>
  </si>
  <si>
    <t>96373</t>
  </si>
  <si>
    <t>INSTALAÇÃO DE REFORÇO METÁLICO EM PAREDE DRYWALL. AF_06/2017</t>
  </si>
  <si>
    <t>96374</t>
  </si>
  <si>
    <t>INSTALAÇÃO DE REFORÇO DE MADEIRA EM PAREDE DRYWALL. AF_06/2017</t>
  </si>
  <si>
    <t>15,98</t>
  </si>
  <si>
    <t>73863/1</t>
  </si>
  <si>
    <t>ALVENARIA COM BLOCOS DE CONCRETO CELULAR 10X30X60CM, ESPESSURA 10CM, ASSENTADOS COM ARGAMASSA TRACO 1:2:9 (CIMENTO, CAL E AREIA) PREPARO MANUAL</t>
  </si>
  <si>
    <t>60,62</t>
  </si>
  <si>
    <t>73863/2</t>
  </si>
  <si>
    <t>ALVENARIA COM BLOCOS DE CONCRETO CELULAR 20X30X60CM, ESPESSURA 20CM, ASSENTADOS COM ARGAMASSA TRACO 1:2:9 (CIMENTO, CAL E AREIA) PREPARO MANUAL</t>
  </si>
  <si>
    <t>124,04</t>
  </si>
  <si>
    <t>73790/2</t>
  </si>
  <si>
    <t>REASSENTAMENTO DE PARALELEPIPEDO SOBRE COLCHAO DE PO DE PEDRA ESPESSURA 10CM, REJUNTADO COM BETUME E PEDRISCO, CONSIDERANDO APROVEITAMENTO DO PARALELEPIPEDO</t>
  </si>
  <si>
    <t>56,27</t>
  </si>
  <si>
    <t>73790/4</t>
  </si>
  <si>
    <t>REASSENTAMENTO DE PARALELEPIPEDO SOBRE COLCHAO DE PO DE PEDRA ESPESSURA 10CM, REJUNTADO COM ARGAMASSA TRACO 1:3 (CIMENTO E AREIA), CONSIDERANDO APROVEITAMENTO DO PARALELEPIPEDO</t>
  </si>
  <si>
    <t>42,91</t>
  </si>
  <si>
    <t>83694</t>
  </si>
  <si>
    <t>RECOMPOSICAO DE PAVIMENTACAO TIPO BLOKRET SOBRE COLCHAO DE AREIA COM REAPROVEITAMENTO DE MATERIAL</t>
  </si>
  <si>
    <t>83695/1</t>
  </si>
  <si>
    <t>REJUNTAMENTO PAVIMENTACAO PARALELEPIPEDO BETUME CASCALH INCL MATERIAIS</t>
  </si>
  <si>
    <t>28,04</t>
  </si>
  <si>
    <t>83771</t>
  </si>
  <si>
    <t>RECOMPOSICAO DE REVESTIMENTO PRIMARIO MEDIDO P/ VOLUME COMPACTADO</t>
  </si>
  <si>
    <t>92970</t>
  </si>
  <si>
    <t>DEMOLIÇÃO DE PAVIMENTAÇÃO ASFÁLTICA COM UTILIZAÇÃO DE MARTELO PERFURADOR, ESPESSURA ATÉ 15 CM, EXCLUSIVE CARGA E TRANSPORTE</t>
  </si>
  <si>
    <t>100576</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</si>
  <si>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</si>
  <si>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</si>
  <si>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</si>
  <si>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</si>
  <si>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MELHORADO COM CIMENTO (TEOR DE 2%) - EXCLUSIVE  SOLO, ESCAVAÇÃO, CARGA E TRANSPORTE. AF_11/2019</t>
  </si>
  <si>
    <t>96390</t>
  </si>
  <si>
    <t>EXECUÇÃO E COMPACTAÇÃO DE BASE E OU SUB BASE PARA PAVIMENTAÇÃO DE SOLO (PREDOMINANTEMENTE ARENOSO) MELHORADO COM CIMENTO (TEOR DE 4%) - EXCLUSIVE  SOLO, ESCAVAÇÃO, CARGA E TRANSPORTE. AF_11/2019</t>
  </si>
  <si>
    <t>54,04</t>
  </si>
  <si>
    <t>96391</t>
  </si>
  <si>
    <t>EXECUÇÃO E COMPACTAÇÃO DE BASE E OU SUB BASE PARA PAVIMENTAÇÃO DE SOLO (PREDOMINANTEMENTE ARENOSO) COM CIMENTO (TEOR DE 6%) - EXCLUSIVE SOLO, ESCAVAÇÃO, CARGA E TRANSPORTE. AF_11/2019</t>
  </si>
  <si>
    <t>75,87</t>
  </si>
  <si>
    <t>96392</t>
  </si>
  <si>
    <t>EXECUÇÃO E COMPACTAÇÃO DE BASE E OU SUB BASE PARA PAVIMENTAÇÃO DE SOLO (PREDOMINANTEMENTE ARENOSO) COM CIMENTO (TEOR DE 8%) - EXCLUSIVE SOLO, ESCAVAÇÃO, CARGA E TRANSPORTE. AF_11/2019</t>
  </si>
  <si>
    <t>96,97</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</si>
  <si>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</si>
  <si>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</si>
  <si>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</si>
  <si>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</si>
  <si>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177,33</t>
  </si>
  <si>
    <t>96398</t>
  </si>
  <si>
    <t>EXECUÇÃO E COMPACTAÇÃO DE BASE E OU SUB BASE PARA PAVIMENTAÇÃO DE CONCRETO COMPACTADO COM ROLO - EXCLUSIVE CARGA E TRANSPORTE. AF_11/2019</t>
  </si>
  <si>
    <t>193,09</t>
  </si>
  <si>
    <t>96399</t>
  </si>
  <si>
    <t>EXECUÇÃO E COMPACTAÇÃO DE BASE E OU SUB BASE PARA PAVIMENTAÇÃO DE PEDRA RACHÃO - EXCLUSIVE ESCAVAÇÃO, CARGA E TRANSPORTE. AF_11/2019</t>
  </si>
  <si>
    <t>100,04</t>
  </si>
  <si>
    <t>96400</t>
  </si>
  <si>
    <t>EXECUÇÃO E COMPACTAÇÃO DE BASE E OU SUB BASE PARA PAVIMENTAÇÃO DE MACADAME SECO - EXCLUSIVE CARGA E TRANSPORTE. AF_11/2019</t>
  </si>
  <si>
    <t>126,71</t>
  </si>
  <si>
    <t>96401</t>
  </si>
  <si>
    <t>EXECUÇÃO DE IMPRIMAÇÃO COM ASFALTO DILUÍDO CM-30. AF_11/2019</t>
  </si>
  <si>
    <t>96402</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</si>
  <si>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</si>
  <si>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</si>
  <si>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</si>
  <si>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78,77</t>
  </si>
  <si>
    <t>100565</t>
  </si>
  <si>
    <t>EXECUÇÃO E COMPACTAÇÃO DE BASE E OU SUB-BASE PARA PAVIMENTAÇÃO DE SOLO (PREDOMINANTEMENTE ARENOSO) BRITA - 50/50 - EXCLUSIVE SOLO, ESCAVAÇÃO, CARGA E TRANSPORTE. AF_11/2019</t>
  </si>
  <si>
    <t>67,81</t>
  </si>
  <si>
    <t>100566</t>
  </si>
  <si>
    <t>EXECUÇÃO E COMPACTAÇÃO DE BASE E OU SUB-BASE PARA PAVIMENTAÇÃO DE SOLO (PREDOMINANTEMENTE ARENOSO) BRITA - 40/60 COM CIMENTO (TEOR DE 4%) - EXCLUSIVE SOLO, ESCAVAÇÃO, CARGA E TRANSPORTE. AF_11/2019</t>
  </si>
  <si>
    <t>121,71</t>
  </si>
  <si>
    <t>100567</t>
  </si>
  <si>
    <t>EXECUÇÃO E COMPACTAÇÃO DE BASE E OU SUB-BASE PARA PAVIMENTAÇÃO DE SOLO (PREDOMINANTEMENTE ARENOSO) BRITA - 40/60 COM CIMENTO (TEOR DE 6%) - EXCLUSIVE SOLO, ESCAVAÇÃO, CARGA E TRANSPORTE. AF_11/2019</t>
  </si>
  <si>
    <t>141,81</t>
  </si>
  <si>
    <t>100568</t>
  </si>
  <si>
    <t>EXECUÇÃO E COMPACTAÇÃO DE BASE E OU SUB-BASE PARA PAVIMENTAÇÃO DE SOLO (PREDOMINANTEMENTE ARENOSO) BRITA - 40/60 COM CIMENTO (TEOR DE 8%) - EXCLUSIVE SOLO, ESCAVAÇÃO, CARGA E TRANSPORTE. AF_11/2019</t>
  </si>
  <si>
    <t>161,55</t>
  </si>
  <si>
    <t>100569</t>
  </si>
  <si>
    <t>EXECUÇÃO E COMPACTAÇÃO DE BASE E OU SUB-BASE PARA PAVIMENTAÇÃO DE SOLO (PREDOMINANTEMENTE ARENOSO) BRITA - 50/50 COM CIMENTO (TEOR DE 4%)  - EXCLUSIVE SOLO, ESCAVAÇÃO, CARGA E TRANSPORTE. AF_11/2019</t>
  </si>
  <si>
    <t>111,15</t>
  </si>
  <si>
    <t>100570</t>
  </si>
  <si>
    <t>EXECUÇÃO E COMPACTAÇÃO DE BASE E OU SUB-BASE PARA PAVIMENTAÇÃO DE SOLO (PREDOMINANTEMENTE ARENOSO) BRITA - 50/50 COM CIMENTO (TEOR DE 6%) - EXCLUSIVE SOLO, ESCAVAÇÃO, CARGA E TRANSPORTE. AF_11/2019</t>
  </si>
  <si>
    <t>132,72</t>
  </si>
  <si>
    <t>100571</t>
  </si>
  <si>
    <t>EXECUÇÃO E COMPACTAÇÃO DE BASE E OU SUB-BASE PARA PAVIMENTAÇÃO DE SOLO (PREDOMINANTEMENTE ARENOSO) BRITA - 50/50 COM CIMENTO (TEOR DE 8%) - EXCLUSIVE SOLO, ESCAVAÇÃO, CARGA E TRANSPORTE. AF_11/2019</t>
  </si>
  <si>
    <t>151,47</t>
  </si>
  <si>
    <t>100572</t>
  </si>
  <si>
    <t>EXECUÇÃO E COMPACTAÇÃO DE BASE E OU SUB-BASE PARA PAVIMENTAÇÃO DE SOLO (PREDOMINANTEMENTE ARGILOSO) BRITA - 40/60 - EXCLUSIVE SOLO, ESCAVAÇÃO, CARGA E TRANSPORTE. AF_11/2019</t>
  </si>
  <si>
    <t>81,78</t>
  </si>
  <si>
    <t>100573</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</si>
  <si>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</si>
  <si>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</si>
  <si>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</si>
  <si>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72799</t>
  </si>
  <si>
    <t>PAVIMENTO EM PARALELEPIPEDO SOBRE COLCHAO DE AREIA REJUNTADO COM ARGAMASSA DE CIMENTO E AREIA NO TRAÇO 1:3 (PEDRAS PEQUENAS 30 A 35 PECAS POR M2)</t>
  </si>
  <si>
    <t>72942</t>
  </si>
  <si>
    <t>PINTURA DE LIGACAO COM EMULSAO RR-1C</t>
  </si>
  <si>
    <t>72943</t>
  </si>
  <si>
    <t>PINTURA DE LIGACAO COM EMULSAO RR-2C</t>
  </si>
  <si>
    <t>72972</t>
  </si>
  <si>
    <t>CONTENCAO LATERAL COM SOLO LOCAL PARA PAVIMENTO POLIEDRICO</t>
  </si>
  <si>
    <t>72973</t>
  </si>
  <si>
    <t>CORTE E PREPARO DE CORDAO DE PEDRA PARA PAVIMENTO POLIEDRICO</t>
  </si>
  <si>
    <t>72974</t>
  </si>
  <si>
    <t>CORTE E PREPARO DE PEDRA PARA PAVIMENTO POLIEDRICO</t>
  </si>
  <si>
    <t>72975</t>
  </si>
  <si>
    <t>DESMONTE MANUAL DE PEDRA PARA PAVIMENTO POLIEDRICO</t>
  </si>
  <si>
    <t>72978</t>
  </si>
  <si>
    <t>EXTRACAO, CARGA E ASSENTAMENTO DE CORDAO DE PEDRA PARA PAVIMENTO POLIEDRICO, EXCLUSIVE TRANSPORTE DE PEDRA E INDENIZACAO PEDREIRA</t>
  </si>
  <si>
    <t>72979</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</si>
  <si>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</si>
  <si>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</si>
  <si>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</si>
  <si>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</si>
  <si>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</si>
  <si>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831,34</t>
  </si>
  <si>
    <t>73849/2</t>
  </si>
  <si>
    <t>AREIA ASFALTO A FRIO (AAUF), COM EMULSAO RR-2C INCLUSO USINAGEM E APLICACAO, EXCLUSIVE TRANSPORTE</t>
  </si>
  <si>
    <t>691,91</t>
  </si>
  <si>
    <t>92391</t>
  </si>
  <si>
    <t>EXECUÇÃO DE PAVIMENTO EM PISO INTERTRAVADO, COM BLOCO PISOGRAMA DE 35 X 25 CM, ESPESSURA 6 CM. AF_12/2015</t>
  </si>
  <si>
    <t>60,48</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</si>
  <si>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</si>
  <si>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</si>
  <si>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</si>
  <si>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</si>
  <si>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</si>
  <si>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</si>
  <si>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58,37</t>
  </si>
  <si>
    <t>92395</t>
  </si>
  <si>
    <t>EXECUÇÃO DE PAVIMENTO EM PISO INTERTRAVADO, COM BLOCO SEXTAVADO DE 25 X 25 CM, ESPESSURA 10 CM. AF_12/2015</t>
  </si>
  <si>
    <t>73,91</t>
  </si>
  <si>
    <t>92396</t>
  </si>
  <si>
    <t>EXECUÇÃO DE PASSEIO EM PISO INTERTRAVADO, COM BLOCO RETANGULAR COR NATURAL DE 20 X 10 CM, ESPESSURA 6 CM. AF_12/2015</t>
  </si>
  <si>
    <t>64,87</t>
  </si>
  <si>
    <t>92397</t>
  </si>
  <si>
    <t>EXECUÇÃO DE PÁTIO/ESTACIONAMENTO EM PISO INTERTRAVADO, COM BLOCO RETANGULAR COR NATURAL DE 20 X 10 CM, ESPESSURA 6 CM. AF_12/2015</t>
  </si>
  <si>
    <t>53,49</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</si>
  <si>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</si>
  <si>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</si>
  <si>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</si>
  <si>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</si>
  <si>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61,42</t>
  </si>
  <si>
    <t>92400</t>
  </si>
  <si>
    <t>EXECUÇÃO DE PÁTIO/ESTACIONAMENTO EM PISO INTERTRAVADO, COM BLOCO RETANGULAR DE 20 X 10 CM, ESPESSURA 10 CM. AF_12/2015</t>
  </si>
  <si>
    <t>73,82</t>
  </si>
  <si>
    <t>92401</t>
  </si>
  <si>
    <t>EXECUÇÃO DE VIA EM PISO INTERTRAVADO, COM BLOCO RETANGULAR DE 20 X 10 CM, ESPESSURA 10 CM. AF_12/2015</t>
  </si>
  <si>
    <t>92402</t>
  </si>
  <si>
    <t>EXECUÇÃO DE PASSEIO EM PISO INTERTRAVADO, COM BLOCO 16 FACES DE 22 X 11 CM, ESPESSURA 6 CM. AF_12/2015</t>
  </si>
  <si>
    <t>66,42</t>
  </si>
  <si>
    <t>92403</t>
  </si>
  <si>
    <t>EXECUÇÃO DE PÁTIO/ESTACIONAMENTO EM PISO INTERTRAVADO, COM BLOCO 16 FACES DE 22 X 11 CM, ESPESSURA 6 CM. AF_12/2015</t>
  </si>
  <si>
    <t>54,93</t>
  </si>
  <si>
    <t>92404</t>
  </si>
  <si>
    <t>EXECUÇÃO DE PÁTIO/ESTACIONAMENTO EM PISO INTERTRAVADO, COM BLOCO 16 FACES DE 22 X 11 CM, ESPESSURA 8 CM. AF_12/2015</t>
  </si>
  <si>
    <t>61,58</t>
  </si>
  <si>
    <t>92405</t>
  </si>
  <si>
    <t>EXECUÇÃO DE VIA EM PISO INTERTRAVADO, COM BLOCO 16 FACES DE 22 X 11 CM, ESPESSURA 8 CM. AF_12/2015</t>
  </si>
  <si>
    <t>62,84</t>
  </si>
  <si>
    <t>92406</t>
  </si>
  <si>
    <t>EXECUÇÃO DE PÁTIO/ESTACIONAMENTO EM PISO INTERTRAVADO, COM BLOCO 16 FACES DE 22 X 11 CM, ESPESSURA 10 CM. AF_12/2015</t>
  </si>
  <si>
    <t>75,26</t>
  </si>
  <si>
    <t>92407</t>
  </si>
  <si>
    <t>EXECUÇÃO DE VIA EM PISO INTERTRAVADO, COM BLOCO 16 FACES DE 22 X 11 CM, ESPESSURA 10 CM. AF_12/2015</t>
  </si>
  <si>
    <t>76,60</t>
  </si>
  <si>
    <t>93679</t>
  </si>
  <si>
    <t>EXECUÇÃO DE PASSEIO EM PISO INTERTRAVADO, COM BLOCO RETANGULAR COLORIDO DE 20 X 10 CM, ESPESSURA 6 CM. AF_12/2015</t>
  </si>
  <si>
    <t>70,74</t>
  </si>
  <si>
    <t>93680</t>
  </si>
  <si>
    <t>EXECUÇÃO DE PÁTIO/ESTACIONAMENTO EM PISO INTERTRAVADO, COM BLOCO RETANGULAR COLORIDO DE 20 X 10 CM, ESPESSURA 6 CM. AF_12/2015</t>
  </si>
  <si>
    <t>59,11</t>
  </si>
  <si>
    <t>93681</t>
  </si>
  <si>
    <t>EXECUÇÃO DE PÁTIO/ESTACIONAMENTO EM PISO INTERTRAVADO, COM BLOCO RETANGULAR COLORIDO DE 20 X 10 CM, ESPESSURA 8 CM. AF_12/2015</t>
  </si>
  <si>
    <t>71,38</t>
  </si>
  <si>
    <t>93682</t>
  </si>
  <si>
    <t>EXECUÇÃO DE VIA EM PISO INTERTRAVADO, COM BLOCO RETANGULAR COLORIDO DE 20 X 10 CM, ESPESSURA 8 CM. AF_12/2015</t>
  </si>
  <si>
    <t>72,76</t>
  </si>
  <si>
    <t>97114</t>
  </si>
  <si>
    <t>EXECUÇÃO DE JUNTAS DE CONTRAÇÃO PARA PAVIMENTOS DE CONCRETO. AF_11/2017</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</si>
  <si>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</si>
  <si>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</si>
  <si>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</si>
  <si>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</si>
  <si>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</si>
  <si>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CONSTRUÇÃO DE PAVIMENTO COM TRATAMENTO SUPERFICIAL SIMPLES, COM EMULSÃO ASFÁLTICA RR-2C. AF_01/2018</t>
  </si>
  <si>
    <t>97803</t>
  </si>
  <si>
    <t>CONSTRUÇÃO DE PAVIMENTO COM TRATAMENTO SUPERFICIAL SIMPLES, COM EMULSÃO ASFÁLTICA RR-2C, COM BANHO DILUÍDO. AF_01/2018</t>
  </si>
  <si>
    <t>97805</t>
  </si>
  <si>
    <t>CONSTRUÇÃO DE PAVIMENTO COM TRATAMENTO SUPERFICIAL DUPLO, COM EMULSÃO ASFÁLTICA RR-2C. AF_01/2018</t>
  </si>
  <si>
    <t>97806</t>
  </si>
  <si>
    <t>CONSTRUÇÃO DE PAVIMENTO COM TRATAMENTO SUPERFICIAL DUPLO, COM EMULSÃO ASFÁLTICA RR-2C, COM BANHO DILUÍDO. AF_01/2018</t>
  </si>
  <si>
    <t>97807</t>
  </si>
  <si>
    <t>CONSTRUÇÃO DE PAVIMENTO COM TRATAMENTO SUPERFICIAL DUPLO, COM EMULSÃO ASFÁLTICA RR-2C, COM CAPA SELANTE. AF_01/2018</t>
  </si>
  <si>
    <t>97809</t>
  </si>
  <si>
    <t>CONSTRUÇÃO DE PAVIMENTO COM TRATAMENTO SUPERFICIAL TRIPLO, COM EMULSÃO ASFÁLTICA RR-2C. AF_01/2018</t>
  </si>
  <si>
    <t>97810</t>
  </si>
  <si>
    <t>CONSTRUÇÃO DE PAVIMENTO COM TRATAMENTO SUPERFICIAL TRIPLO, COM EMULSÃO ASFÁLTICA RR-2C, COM BANHO DILUÍDO. AF_01/2018</t>
  </si>
  <si>
    <t>19,83</t>
  </si>
  <si>
    <t>97811</t>
  </si>
  <si>
    <t>CONSTRUÇÃO DE PAVIMENTO COM TRATAMENTO SUPERFICIAL TRIPLO, COM EMULSÃO ASFÁLTICA RR-2C, COM CAPA SELANTE. AF_01/2018</t>
  </si>
  <si>
    <t>97813</t>
  </si>
  <si>
    <t>RECONSTRUÇÃO DE PAVIMENTO COM TRATAMENTO SUPERFICIAL SIMPLES, COM EMULSÃO ASFÁLTICA RR-2C. AF_01/2018</t>
  </si>
  <si>
    <t>97814</t>
  </si>
  <si>
    <t>RECONSTRUÇÃO DE PAVIMENTO COM TRATAMENTO SUPERFICIAL SIMPLES, COM EMULSÃO ASFÁLTICA RR-2C, COM BANHO DILUÍDO. AF_01/2018</t>
  </si>
  <si>
    <t>97816</t>
  </si>
  <si>
    <t>RECONSTRUÇÃO DE PAVIMENTO COM TRATAMENTO SUPERFICIAL DUPLO, COM EMULSÃO ASFÁLTICA RR-2C. AF_01/2018</t>
  </si>
  <si>
    <t>97817</t>
  </si>
  <si>
    <t>RECONSTRUÇÃO DE PAVIMENTO COM TRATAMENTO SUPERFICIAL DUPLO, COM EMULSÃO ASFÁLTICA RR-2C, COM BANHO DILUÍDO. AF_01/2018</t>
  </si>
  <si>
    <t>97818</t>
  </si>
  <si>
    <t>RECONSTRUÇÃO DE PAVIMENTO COM TRATAMENTO SUPERFICIAL DUPLO, COM EMULSÃO ASFÁLTICA RR-2C, COM CAPA SELANTE. AF_01/2018</t>
  </si>
  <si>
    <t>97820</t>
  </si>
  <si>
    <t>RECONSTRUÇÃO DE PAVIMENTO COM TRATAMENTO SUPERFICIAL TRIPLO, COM EMULSÃO ASFÁLTICA RR-2C. AF_01/2018</t>
  </si>
  <si>
    <t>18,44</t>
  </si>
  <si>
    <t>97821</t>
  </si>
  <si>
    <t>RECONSTRUÇÃO DE PAVIMENTO COM TRATAMENTO SUPERFICIAL TRIPLO, COM EMULSÃO ASFÁLTICA RR-2C, COM BANHO DILUÍDO. AF_01/2018</t>
  </si>
  <si>
    <t>20,76</t>
  </si>
  <si>
    <t>97822</t>
  </si>
  <si>
    <t>RECONSTRUÇÃO DE PAVIMENTO COM TRATAMENTO SUPERFICIAL TRIPLO, COM EMULSÃO ASFÁLTICA RR-2C, COM CAPA SELANTE. AF_01/2018</t>
  </si>
  <si>
    <t>22,82</t>
  </si>
  <si>
    <t>72947</t>
  </si>
  <si>
    <t>SINALIZACAO HORIZONTAL COM TINTA RETRORREFLETIVA A BASE DE RESINA ACRILICA COM MICROESFERAS DE VIDRO</t>
  </si>
  <si>
    <t>83693</t>
  </si>
  <si>
    <t>CAIACAO EM MEIO FIO</t>
  </si>
  <si>
    <t>73770/1</t>
  </si>
  <si>
    <t>BARREIRA PRE-MOLDADA EXTERNA CONCRETO ARMADO 0,25X0,40X1,14M FCK=25MPA ACO CA-50 INCL VIGOTA HORIZONTAL MONTANTE A CADA 1,00M  FERROS DE LIGACAO E MATERIAIS.</t>
  </si>
  <si>
    <t>504,43</t>
  </si>
  <si>
    <t>73770/2</t>
  </si>
  <si>
    <t>BARREIRA DUPLA PRE-MOL INTER CONCRETO ARMADO 0,15X0,65X0,77M FCK=25MPA ACO CA-50 INCL FERROS DE LIGACAO E MATERIAIS.</t>
  </si>
  <si>
    <t>432,88</t>
  </si>
  <si>
    <t>83696/1</t>
  </si>
  <si>
    <t>PINTURA GUARDA-CORPO GUARDA-RODA E MURETA PROTECAO COM CAL EM PONTES EVIADUTOS MEDIDA PELO DOBRO DA AREA TOTAL (LARGURAXALTURA).</t>
  </si>
  <si>
    <t>72962</t>
  </si>
  <si>
    <t>USINAGEM DE CBUQ COM CAP 50/70, PARA CAPA DE ROLAMENTO</t>
  </si>
  <si>
    <t>322,56</t>
  </si>
  <si>
    <t>72963</t>
  </si>
  <si>
    <t>USINAGEM DE CBUQ COM CAP 50/70, PARA BINDER</t>
  </si>
  <si>
    <t>271,11</t>
  </si>
  <si>
    <t>73759/2</t>
  </si>
  <si>
    <t>PRE-MISTURADO A FRIO COM EMULSAO RL-1C, INCLUSO USINAGEM E APLICACAO, EXCLUSIVE TRANSPORTE</t>
  </si>
  <si>
    <t>491,00</t>
  </si>
  <si>
    <t>95995</t>
  </si>
  <si>
    <t>EXECUÇÃO DE PAVIMENTO COM APLICAÇÃO DE CONCRETO ASFÁLTICO, CAMADA DE ROLAMENTO - EXCLUSIVE CARGA E TRANSPORTE. AF_11/2019</t>
  </si>
  <si>
    <t>906,28</t>
  </si>
  <si>
    <t>95996</t>
  </si>
  <si>
    <t>EXECUÇÃO DE PAVIMENTO COM APLICAÇÃO DE CONCRETO ASFÁLTICO, CAMADA DE BINDER - EXCLUSIVE CARGA E TRANSPORTE. AF_11/2019</t>
  </si>
  <si>
    <t>860,49</t>
  </si>
  <si>
    <t>96001</t>
  </si>
  <si>
    <t>FRESAGEM DE PAVIMENTO ASFÁLTICO (PROFUNDIDADE ATÉ 5,0 CM) - EXCLUSIVE TRANSPORTE. AF_11/2019</t>
  </si>
  <si>
    <t>96393</t>
  </si>
  <si>
    <t>USINAGEM DE BRITA GRADUADA SIMPLES, UTILIZANDO BRITA COMERCIAL COM USINA 300 T/H. AF_06/2017</t>
  </si>
  <si>
    <t>96394</t>
  </si>
  <si>
    <t>USINAGEM DE BRITA GRADUADA TRATADA COM CIMENTO, UTILIZANDO BRITA COMERCIAL COM USINA 300 T/H. AF_06/2017</t>
  </si>
  <si>
    <t>169,51</t>
  </si>
  <si>
    <t>96395</t>
  </si>
  <si>
    <t>USINAGEM DE CONCRETO PARA COMPACTAÇÃO COM ROLO, UTILIZANDO BRITA COMERCIAL. AF_06/2017</t>
  </si>
  <si>
    <t>186,17</t>
  </si>
  <si>
    <t>73445</t>
  </si>
  <si>
    <t>CAIACAO INT OU EXT SOBRE REVESTIMENTO LISO C/ADOCAO DE FIXADOR COM    COM DUAS DEMAOS</t>
  </si>
  <si>
    <t>73446</t>
  </si>
  <si>
    <t>PINTURA DE SUPERFICIE C/TINTA GRAFITE</t>
  </si>
  <si>
    <t>74133/1</t>
  </si>
  <si>
    <t>EMASSAMENTO COM MASSA A OLEO, UMA DEMAO</t>
  </si>
  <si>
    <t>74133/2</t>
  </si>
  <si>
    <t>EMASSAMENTO COM MASSA A OLEO, DUAS DEMAOS</t>
  </si>
  <si>
    <t>20,14</t>
  </si>
  <si>
    <t>79462</t>
  </si>
  <si>
    <t>EMASSAMENTO COM MASSA EPOXI, 2 DEMAOS</t>
  </si>
  <si>
    <t>79494/1</t>
  </si>
  <si>
    <t>PINTURA DE QUADRO ESCOLAR COM TINTA ESMALTE ACABAMENTO FOSCO, DUAS DEMAOS SOBRE MASSA ACRILICA</t>
  </si>
  <si>
    <t>11,42</t>
  </si>
  <si>
    <t>84651</t>
  </si>
  <si>
    <t>PINTURA COM TINTA IMPERMEAVEL MINERAL EM PO, DUAS DEMAOS</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</si>
  <si>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</si>
  <si>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</si>
  <si>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</si>
  <si>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</si>
  <si>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</si>
  <si>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</si>
  <si>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</si>
  <si>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</si>
  <si>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</si>
  <si>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</si>
  <si>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</si>
  <si>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</si>
  <si>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</si>
  <si>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</si>
  <si>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</si>
  <si>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</si>
  <si>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</si>
  <si>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</si>
  <si>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20,51</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</si>
  <si>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</si>
  <si>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</si>
  <si>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</si>
  <si>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</si>
  <si>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</si>
  <si>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</si>
  <si>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</si>
  <si>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</si>
  <si>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24,84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</si>
  <si>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</si>
  <si>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</si>
  <si>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</si>
  <si>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</si>
  <si>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</si>
  <si>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</si>
  <si>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88482</t>
  </si>
  <si>
    <t>APLICAÇÃO DE FUNDO SELADOR LÁTEX PVA EM TETO, UMA DEMÃO. AF_06/2014</t>
  </si>
  <si>
    <t>88483</t>
  </si>
  <si>
    <t>APLICAÇÃO DE FUNDO SELADOR LÁTEX PVA EM PAREDES, UMA DEMÃO. AF_06/2014</t>
  </si>
  <si>
    <t>88484</t>
  </si>
  <si>
    <t>APLICAÇÃO DE FUNDO SELADOR ACRÍLICO EM TETO, UMA DEMÃO. AF_06/2014</t>
  </si>
  <si>
    <t>88485</t>
  </si>
  <si>
    <t>APLICAÇÃO DE FUNDO SELADOR ACRÍLICO EM PAREDES, UMA DEMÃO. AF_06/2014</t>
  </si>
  <si>
    <t>88486</t>
  </si>
  <si>
    <t>APLICAÇÃO MANUAL DE PINTURA COM TINTA LÁTEX PVA EM TETO, DUAS DEMÃOS. AF_06/2014</t>
  </si>
  <si>
    <t>88487</t>
  </si>
  <si>
    <t>APLICAÇÃO MANUAL DE PINTURA COM TINTA LÁTEX PVA EM PAREDES, DUAS DEMÃOS. AF_06/2014</t>
  </si>
  <si>
    <t>88488</t>
  </si>
  <si>
    <t>APLICAÇÃO MANUAL DE PINTURA COM TINTA LÁTEX ACRÍLICA EM TETO, DUAS DEMÃOS. AF_06/2014</t>
  </si>
  <si>
    <t>12,88</t>
  </si>
  <si>
    <t>88489</t>
  </si>
  <si>
    <t>APLICAÇÃO MANUAL DE PINTURA COM TINTA LÁTEX ACRÍLICA EM PAREDES, DUAS DEMÃOS. AF_06/2014</t>
  </si>
  <si>
    <t>88490</t>
  </si>
  <si>
    <t>APLICAÇÃO MECÂNICA DE PINTURA COM TINTA LÁTEX PVA EM TETO, DUAS DEMÃOS. AF_06/2014</t>
  </si>
  <si>
    <t>88491</t>
  </si>
  <si>
    <t>APLICAÇÃO MECÂNICA DE PINTURA COM TINTA LÁTEX PVA EM PAREDES, DUAS DEMÃOS. AF_06/2014</t>
  </si>
  <si>
    <t>88492</t>
  </si>
  <si>
    <t>APLICAÇÃO MECÂNICA DE PINTURA COM TINTA LÁTEX ACRÍLICA EM TETO, DUAS DEMÃOS. AF_06/2014</t>
  </si>
  <si>
    <t>88493</t>
  </si>
  <si>
    <t>APLICAÇÃO MECÂNICA DE PINTURA COM TINTA LÁTEX ACRÍLICA EM PAREDES, DUAS DEMÃOS. AF_06/2014</t>
  </si>
  <si>
    <t>88494</t>
  </si>
  <si>
    <t>APLICAÇÃO E LIXAMENTO DE MASSA LÁTEX EM TETO, UMA DEMÃO. AF_06/2014</t>
  </si>
  <si>
    <t>15,84</t>
  </si>
  <si>
    <t>88495</t>
  </si>
  <si>
    <t>APLICAÇÃO E LIXAMENTO DE MASSA LÁTEX EM PAREDES, UMA DEMÃO. AF_06/2014</t>
  </si>
  <si>
    <t>88496</t>
  </si>
  <si>
    <t>APLICAÇÃO E LIXAMENTO DE MASSA LÁTEX EM TETO, DUAS DEMÃOS. AF_06/2014</t>
  </si>
  <si>
    <t>21,50</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</si>
  <si>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</si>
  <si>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</si>
  <si>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</si>
  <si>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</si>
  <si>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</si>
  <si>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</si>
  <si>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</si>
  <si>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</si>
  <si>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</si>
  <si>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</si>
  <si>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</si>
  <si>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</si>
  <si>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</si>
  <si>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</si>
  <si>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</si>
  <si>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</si>
  <si>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</si>
  <si>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</si>
  <si>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</si>
  <si>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</si>
  <si>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</si>
  <si>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</si>
  <si>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</si>
  <si>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</si>
  <si>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</si>
  <si>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</si>
  <si>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</si>
  <si>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</si>
  <si>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</si>
  <si>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</si>
  <si>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15,22</t>
  </si>
  <si>
    <t>96133</t>
  </si>
  <si>
    <t>APLICAÇÃO MANUAL DE MASSA ACRÍLICA EM SUPERFÍCIES EXTERNAS DE SACADA DE EDIFÍCIOS DE MÚLTIPLOS PAVIMENTOS, DUAS DEMÃOS. AF_05/2017</t>
  </si>
  <si>
    <t>28,80</t>
  </si>
  <si>
    <t>96134</t>
  </si>
  <si>
    <t>APLICAÇÃO MANUAL DE MASSA ACRÍLICA EM SUPERFÍCIES INTERNAS DE SACADA DE EDIFÍCIOS DE MÚLTIPLOS PAVIMENTOS, DUAS DEMÃOS. AF_05/2017</t>
  </si>
  <si>
    <t>31,70</t>
  </si>
  <si>
    <t>96135</t>
  </si>
  <si>
    <t>APLICAÇÃO MANUAL DE MASSA ACRÍLICA EM PAREDES EXTERNAS DE CASAS, DUAS DEMÃOS. AF_05/2017</t>
  </si>
  <si>
    <t>21,15</t>
  </si>
  <si>
    <t>79460</t>
  </si>
  <si>
    <t>PINTURA EPOXI, DUAS DEMAOS</t>
  </si>
  <si>
    <t>79465</t>
  </si>
  <si>
    <t>PINTURA COM TINTA A BASE DE BORRACHA CLORADA, 2 DEMAOS</t>
  </si>
  <si>
    <t>79514/1</t>
  </si>
  <si>
    <t>PINTURA EPOXI, TRES DEMAOS</t>
  </si>
  <si>
    <t>56,08</t>
  </si>
  <si>
    <t>84647</t>
  </si>
  <si>
    <t>PINTURA EPOXI INCLUSO EMASSAMENTO E FUNDO PREPARADOR</t>
  </si>
  <si>
    <t>128,97</t>
  </si>
  <si>
    <t>84656</t>
  </si>
  <si>
    <t>TRATAMENTO EM  CONCRETO COM ESTUQUE E LIXAMENTO</t>
  </si>
  <si>
    <t>6082</t>
  </si>
  <si>
    <t>PINTURA EM VERNIZ SINTETICO BRILHANTE EM MADEIRA, TRES DEMAOS</t>
  </si>
  <si>
    <t>15,97</t>
  </si>
  <si>
    <t>40905</t>
  </si>
  <si>
    <t>VERNIZ SINTETICO EM MADEIRA, DUAS DEMAOS</t>
  </si>
  <si>
    <t>19,72</t>
  </si>
  <si>
    <t>73739/1</t>
  </si>
  <si>
    <t>PINTURA ESMALTE ACETINADO EM MADEIRA, DUAS DEMAOS</t>
  </si>
  <si>
    <t>15,82</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</si>
  <si>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</si>
  <si>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</si>
  <si>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</si>
  <si>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</si>
  <si>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</si>
  <si>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</si>
  <si>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79463</t>
  </si>
  <si>
    <t>PINTURA A OLEO, 1 DEMAO</t>
  </si>
  <si>
    <t>79464</t>
  </si>
  <si>
    <t>PINTURA A OLEO, 2 DEMAOS</t>
  </si>
  <si>
    <t>79466</t>
  </si>
  <si>
    <t>PINTURA COM VERNIZ POLIURETANO, 2 DEMAOS</t>
  </si>
  <si>
    <t>79497/1</t>
  </si>
  <si>
    <t>PINTURA A OLEO, 3 DEMAOS</t>
  </si>
  <si>
    <t>84645</t>
  </si>
  <si>
    <t>VERNIZ SINTETICO BRILHANTE, 2 DEMAOS</t>
  </si>
  <si>
    <t>84657</t>
  </si>
  <si>
    <t>FUNDO SINTETICO NIVELADOR BRANCO</t>
  </si>
  <si>
    <t>84659</t>
  </si>
  <si>
    <t>PINTURA ESMALTE FOSCO EM MADEIRA, DUAS DEMAOS</t>
  </si>
  <si>
    <t>84679</t>
  </si>
  <si>
    <t>PINTURA IMUNIZANTE PARA MADEIRA, DUAS DEMAOS</t>
  </si>
  <si>
    <t>19,00</t>
  </si>
  <si>
    <t>95464</t>
  </si>
  <si>
    <t>PINTURA VERNIZ POLIURETANO BRILHANTE EM MADEIRA, TRES DEMAOS</t>
  </si>
  <si>
    <t>73794/1</t>
  </si>
  <si>
    <t>PINTURA COM TINTA PROTETORA ACABAMENTO GRAFITE ESMALTE SOBRE SUPERFICIE METALICA, 2 DEMAOS</t>
  </si>
  <si>
    <t>33,62</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</si>
  <si>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</si>
  <si>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</si>
  <si>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</si>
  <si>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</si>
  <si>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</si>
  <si>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</si>
  <si>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24,32</t>
  </si>
  <si>
    <t>73924/3</t>
  </si>
  <si>
    <t>PINTURA ESMALTE FOSCO, DUAS DEMAOS, SOBRE SUPERFICIE METALICA</t>
  </si>
  <si>
    <t>74064/1</t>
  </si>
  <si>
    <t>FUNDO ANTICORROSIVO A BASE DE OXIDO DE FERRO (ZARCAO), DUAS DEMAOS</t>
  </si>
  <si>
    <t>18,56</t>
  </si>
  <si>
    <t>74064/2</t>
  </si>
  <si>
    <t>FUNDO ANTICORROSIVO A BASE DE OXIDO DE FERRO (ZARCAO), UMA DEMAO</t>
  </si>
  <si>
    <t>12,17</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</si>
  <si>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</si>
  <si>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</si>
  <si>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</si>
  <si>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</si>
  <si>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79515/1</t>
  </si>
  <si>
    <t>PINTURA COM TINTA PROTETORA ACABAMENTO ALUMINIO, TRES DEMAOS</t>
  </si>
  <si>
    <t>84660</t>
  </si>
  <si>
    <t>FUNDO PREPARADOR PRIMER SINTETICO, PARA ESTRUTURA METALICA, UMA DEMÃO, ESPESSURA DE 25 MICRA</t>
  </si>
  <si>
    <t>84661</t>
  </si>
  <si>
    <t>PINTURA COM TINTA PROTETORA ACABAMENTO ALUMINIO, UMA DEMAO SOBRE SUPERFCIE METALICA</t>
  </si>
  <si>
    <t>84662</t>
  </si>
  <si>
    <t>PINTURA COM TINTA PROTETORA ACABAMENTO ALUMINIO, DUAS DEMAOS SOBRE SUPERFICIE METALICA</t>
  </si>
  <si>
    <t>24,74</t>
  </si>
  <si>
    <t>95468</t>
  </si>
  <si>
    <t>PINTURA ESMALTE BRILHANTE (2 DEMAOS) SOBRE SUPERFICIE METALICA, INCLUSIVE PROTECAO COM ZARCAO (1 DEMAO)</t>
  </si>
  <si>
    <t>41595</t>
  </si>
  <si>
    <t>PINTURA ACRILICA DE FAIXAS DE DEMARCACAO EM QUADRA POLIESPORTIVA, 5 CM DE LARGURA</t>
  </si>
  <si>
    <t>73978/1</t>
  </si>
  <si>
    <t>PINTURA HIDROFUGANTE COM SILICONE SOBRE PISO CIMENTADO, UMA DEMAO</t>
  </si>
  <si>
    <t>74245/1</t>
  </si>
  <si>
    <t>PINTURA ACRILICA EM PISO CIMENTADO DUAS DEMAOS</t>
  </si>
  <si>
    <t>79467</t>
  </si>
  <si>
    <t>PINTURA COM TINTA A BASE DE BORRACHA CLORADA , DE FAIXAS DE DEMARCACAO, EM QUADRA POLIESPORTIVA, 5 CM DE LARGURA.</t>
  </si>
  <si>
    <t>ML</t>
  </si>
  <si>
    <t>79500/2</t>
  </si>
  <si>
    <t>PINTURA ACRILICA EM PISO CIMENTADO, TRES DEMAOS</t>
  </si>
  <si>
    <t>84663</t>
  </si>
  <si>
    <t>APLICACAO DE VERNIZ POLIURETANO FOSCO SOBRE PISO DE PEDRAS DECORATIVAS, 3 DEMAOS</t>
  </si>
  <si>
    <t>84665</t>
  </si>
  <si>
    <t>PINTURA ACRILICA PARA SINALIZAÇÃO HORIZONTAL EM PISO CIMENTADO</t>
  </si>
  <si>
    <t>84666</t>
  </si>
  <si>
    <t>POLIMENTO E ENCERAMENTO DE PISO EM MADEIRA</t>
  </si>
  <si>
    <t>75889</t>
  </si>
  <si>
    <t>PINTURA PARA TELHAS DE ALUMINIO COM TINTA ESMALTE AUTOMOTIVA</t>
  </si>
  <si>
    <t>72191</t>
  </si>
  <si>
    <t>RECOLOCACAO DE TACOS DE MADEIRA COM REAPROVEITAMENTO DE MATERIAL E ASSENTAMENTO COM ARGAMASSA 1:4 (CIMENTO E AREIA)</t>
  </si>
  <si>
    <t>73734/1</t>
  </si>
  <si>
    <t>PISO EM TACO DE MADEIRA 7X21CM, ASSENTADO COM ARGAMASSA TRACO 1:4 (CIMENTO E AREIA MEDIA)</t>
  </si>
  <si>
    <t>159,12</t>
  </si>
  <si>
    <t>84181</t>
  </si>
  <si>
    <t>PISO EM TACO DE MADEIRA 7X21CM, FIXADO COM COLA BASE DE PVA</t>
  </si>
  <si>
    <t>87246</t>
  </si>
  <si>
    <t>REVESTIMENTO CERÂMICO PARA PISO COM PLACAS TIPO ESMALTADA EXTRA DE DIMENSÕES 35X35 CM APLICADA EM AMBIENTES DE ÁREA MENOR QUE 5 M2. AF_06/2014</t>
  </si>
  <si>
    <t>37,81</t>
  </si>
  <si>
    <t>87247</t>
  </si>
  <si>
    <t>REVESTIMENTO CERÂMICO PARA PISO COM PLACAS TIPO ESMALTADA EXTRA DE DIMENSÕES 35X35 CM APLICADA EM AMBIENTES DE ÁREA ENTRE 5 M2 E 10 M2. AF_06/2014</t>
  </si>
  <si>
    <t>32,38</t>
  </si>
  <si>
    <t>87248</t>
  </si>
  <si>
    <t>REVESTIMENTO CERÂMICO PARA PISO COM PLACAS TIPO ESMALTADA EXTRA DE DIMENSÕES 35X35 CM APLICADA EM AMBIENTES DE ÁREA MAIOR QUE 10 M2. AF_06/2014</t>
  </si>
  <si>
    <t>27,81</t>
  </si>
  <si>
    <t>87249</t>
  </si>
  <si>
    <t>REVESTIMENTO CERÂMICO PARA PISO COM PLACAS TIPO ESMALTADA EXTRA DE DIMENSÕES 45X45 CM APLICADA EM AMBIENTES DE ÁREA MENOR QUE 5 M2. AF_06/2014</t>
  </si>
  <si>
    <t>43,08</t>
  </si>
  <si>
    <t>87250</t>
  </si>
  <si>
    <t>REVESTIMENTO CERÂMICO PARA PISO COM PLACAS TIPO ESMALTADA EXTRA DE DIMENSÕES 45X45 CM APLICADA EM AMBIENTES DE ÁREA ENTRE 5 M2 E 10 M2. AF_06/2014</t>
  </si>
  <si>
    <t>34,46</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</si>
  <si>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</si>
  <si>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</si>
  <si>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</si>
  <si>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</si>
  <si>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</si>
  <si>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</si>
  <si>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55,81</t>
  </si>
  <si>
    <t>87257</t>
  </si>
  <si>
    <t>REVESTIMENTO CERÂMICO PARA PISO COM PLACAS TIPO ESMALTADA EXTRA DE DIMENSÕES 60X60 CM APLICADA EM AMBIENTES DE ÁREA MAIOR QUE 10 M2. AF_06/2014</t>
  </si>
  <si>
    <t>49,22</t>
  </si>
  <si>
    <t>87258</t>
  </si>
  <si>
    <t>REVESTIMENTO CERÂMICO PARA PISO COM PLACAS TIPO PORCELANATO DE DIMENSÕES 45X45 CM APLICADA EM AMBIENTES DE ÁREA MENOR QUE 5 M². AF_06/2014</t>
  </si>
  <si>
    <t>88,44</t>
  </si>
  <si>
    <t>87259</t>
  </si>
  <si>
    <t>REVESTIMENTO CERÂMICO PARA PISO COM PLACAS TIPO PORCELANATO DE DIMENSÕES 45X45 CM APLICADA EM AMBIENTES DE ÁREA ENTRE 5 M² E 10 M². AF_06/2014</t>
  </si>
  <si>
    <t>78,97</t>
  </si>
  <si>
    <t>87260</t>
  </si>
  <si>
    <t>REVESTIMENTO CERÂMICO PARA PISO COM PLACAS TIPO PORCELANATO DE DIMENSÕES 45X45 CM APLICADA EM AMBIENTES DE ÁREA MAIOR QUE 10 M². AF_06/2014</t>
  </si>
  <si>
    <t>73,22</t>
  </si>
  <si>
    <t>87261</t>
  </si>
  <si>
    <t>REVESTIMENTO CERÂMICO PARA PISO COM PLACAS TIPO PORCELANATO DE DIMENSÕES 60X60 CM APLICADA EM AMBIENTES DE ÁREA MENOR QUE 5 M². AF_06/2014</t>
  </si>
  <si>
    <t>100,34</t>
  </si>
  <si>
    <t>87262</t>
  </si>
  <si>
    <t>REVESTIMENTO CERÂMICO PARA PISO COM PLACAS TIPO PORCELANATO DE DIMENSÕES 60X60 CM APLICADA EM AMBIENTES DE ÁREA ENTRE 5 M² E 10 M². AF_06/2014</t>
  </si>
  <si>
    <t>89,57</t>
  </si>
  <si>
    <t>87263</t>
  </si>
  <si>
    <t>REVESTIMENTO CERÂMICO PARA PISO COM PLACAS TIPO PORCELANATO DE DIMENSÕES 60X60 CM APLICADA EM AMBIENTES DE ÁREA MAIOR QUE 10 M². AF_06/2014</t>
  </si>
  <si>
    <t>89046</t>
  </si>
  <si>
    <t>(COMPOSIÇÃO REPRESENTATIVA) DO SERVIÇO DE REVESTIMENTO CERÂMICO PARA PISO COM PLACAS TIPO GRÉS DE DIMENSÕES 35X35 CM, PARA EDIFICAÇÃO HABITACIONAL MULTIFAMILIAR (PRÉDIO). AF_11/2014</t>
  </si>
  <si>
    <t>89171</t>
  </si>
  <si>
    <t>(COMPOSIÇÃO REPRESENTATIVA) DO SERVIÇO DE REVESTIMENTO CERÂMICO PARA PISO COM PLACAS TIPO GRÉS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</si>
  <si>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</si>
  <si>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AF_06/2014</t>
  </si>
  <si>
    <t>34,88</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</si>
  <si>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</si>
  <si>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</si>
  <si>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</si>
  <si>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</si>
  <si>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</si>
  <si>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</si>
  <si>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347,41</t>
  </si>
  <si>
    <t>73921/2</t>
  </si>
  <si>
    <t>PISO EM PEDRA ARDOSIA ASSENTADO SOBRE ARGAMASSA COLANTE REJUNTADO COM CIMENTO COMUM</t>
  </si>
  <si>
    <t>69,41</t>
  </si>
  <si>
    <t>84183</t>
  </si>
  <si>
    <t>PISO EM PEDRA PORTUGUESA ASSENTADO SOBRE BASE DE AREIA, REJUNTADO COM CIMENTO COMUM</t>
  </si>
  <si>
    <t>236,63</t>
  </si>
  <si>
    <t>98670</t>
  </si>
  <si>
    <t>PISO EM LADRILHO HIDRÁULICO APLICADO EM AMBIENTES INTERNOS, INCLUSO APLICAÇÃO DE RESINA. AF_06/2018</t>
  </si>
  <si>
    <t>129,29</t>
  </si>
  <si>
    <t>98671</t>
  </si>
  <si>
    <t>PISO EM GRANITO APLICADO EM AMBIENTES INTERNOS. AF_06/2018</t>
  </si>
  <si>
    <t>307,90</t>
  </si>
  <si>
    <t>98672</t>
  </si>
  <si>
    <t>PISO EM MÁRMORE APLICADO EM AMBIENTES INTERNOS. AF_06/2018</t>
  </si>
  <si>
    <t>351,24</t>
  </si>
  <si>
    <t>98673</t>
  </si>
  <si>
    <t>PISO VINÍLICO SEMI-FLEXÍVEL EM PLACAS, PADRÃO LISO, ESPESSURA 3,2 MM, FIXADO COM COLA. AF_06/2018</t>
  </si>
  <si>
    <t>128,62</t>
  </si>
  <si>
    <t>98679</t>
  </si>
  <si>
    <t>PISO CIMENTADO, TRAÇO 1:3 (CIMENTO E AREIA), ACABAMENTO LISO, ESPESSURA 2,0 CM, PREPARO MECÂNICO DA ARGAMASSA. AF_06/2018</t>
  </si>
  <si>
    <t>98680</t>
  </si>
  <si>
    <t>PISO CIMENTADO, TRAÇO 1:3 (CIMENTO E AREIA), ACABAMENTO LISO, ESPESSURA 3,0 CM, PREPARO MECÂNICO DA ARGAMASSA. AF_06/2018</t>
  </si>
  <si>
    <t>98681</t>
  </si>
  <si>
    <t>PISO CIMENTADO, TRAÇO 1:3 (CIMENTO E AREIA), ACABAMENTO RÚSTICO, ESPESSURA 2,0 CM, PREPARO MECÂNICO DA ARGAMASSA. AF_06/2018</t>
  </si>
  <si>
    <t>98682</t>
  </si>
  <si>
    <t>PISO CIMENTADO, TRAÇO 1:3 (CIMENTO E AREIA), ACABAMENTO RÚSTICO, ESPESSURA 3,0 CM, PREPARO MECÂNICO DA ARGAMASSA. AF_06/2018</t>
  </si>
  <si>
    <t>29,09</t>
  </si>
  <si>
    <t>98685</t>
  </si>
  <si>
    <t>RODAPÉ EM GRANITO, ALTURA 10 CM. AF_06/2018</t>
  </si>
  <si>
    <t>56,04</t>
  </si>
  <si>
    <t>98686</t>
  </si>
  <si>
    <t>RODAPÉ EM LADRILHO HIDRÁULICO, ALTURA 7 CM. AF_06/2018</t>
  </si>
  <si>
    <t>30,65</t>
  </si>
  <si>
    <t>98688</t>
  </si>
  <si>
    <t>RODAPÉ EM POLIESTIRENO, ALTURA 5 CM. AF_06/2018</t>
  </si>
  <si>
    <t>34,19</t>
  </si>
  <si>
    <t>98689</t>
  </si>
  <si>
    <t>SOLEIRA EM GRANITO, LARGURA 15 CM, ESPESSURA 2,0 CM. AF_06/2018</t>
  </si>
  <si>
    <t>79,87</t>
  </si>
  <si>
    <t>72187</t>
  </si>
  <si>
    <t>PISO DE BORRACHA FRISADO, ESPESSURA 7MM, ASSENTADO COM ARGAMASSA TRACO 1:3 (CIMENTO E AREIA)</t>
  </si>
  <si>
    <t>168,30</t>
  </si>
  <si>
    <t>72188</t>
  </si>
  <si>
    <t>PISO DE BORRACHA PASTILHADO, ESPESSURA 7MM, ASSENTADO COM ARGAMASSA TRACO 1:3 (CIMENTO E AREIA)</t>
  </si>
  <si>
    <t>73876/1</t>
  </si>
  <si>
    <t>PISO DE BORRACHA PASTILHADO, ESPESSURA 7MM, FIXADO COM COLA</t>
  </si>
  <si>
    <t>150,75</t>
  </si>
  <si>
    <t>84186</t>
  </si>
  <si>
    <t>PISO DE BORRACHA CANELADA, ESPESSURA 3,5MM, FIXADO COM COLA</t>
  </si>
  <si>
    <t>64,34</t>
  </si>
  <si>
    <t>84187</t>
  </si>
  <si>
    <t>ASSENTAMENTO DE PISO DE BORRACHA PASTILHADA FIXADO COM COLA</t>
  </si>
  <si>
    <t>72815</t>
  </si>
  <si>
    <t>APLICACAO DE TINTA A BASE DE EPOXI SOBRE PISO</t>
  </si>
  <si>
    <t>44,92</t>
  </si>
  <si>
    <t>84191</t>
  </si>
  <si>
    <t>PISO EM GRANILITE, MARMORITE OU GRANITINA ESPESSURA 8 MM, INCLUSO JUNTAS DE DILATACAO PLASTICAS</t>
  </si>
  <si>
    <t>108,23</t>
  </si>
  <si>
    <t>74111/1</t>
  </si>
  <si>
    <t>SOLEIRA / TABEIRA EM MARMORE BRANCO COMUM, POLIDO, LARGURA 5 CM, ESPESSURA 2 CM, ASSENTADA COM ARGAMASSA COLANTE</t>
  </si>
  <si>
    <t>98695</t>
  </si>
  <si>
    <t>SOLEIRA EM MÁRMORE, LARGURA 15 CM, ESPESSURA 2,0 CM. AF_06/2018</t>
  </si>
  <si>
    <t>98697</t>
  </si>
  <si>
    <t>RODAPÉ EM MÁRMORE, ALTURA 7 CM. AF_06/2018</t>
  </si>
  <si>
    <t>73886/1</t>
  </si>
  <si>
    <t>RODAPE EM MADEIRA, ALTURA 7CM, FIXADO EM PECAS DE MADEIRA</t>
  </si>
  <si>
    <t>16,03</t>
  </si>
  <si>
    <t>84162</t>
  </si>
  <si>
    <t>RODAPE EM MADEIRA, ALTURA 7CM, FIXADO COM COLA</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</si>
  <si>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</si>
  <si>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</si>
  <si>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</si>
  <si>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</si>
  <si>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</si>
  <si>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</si>
  <si>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</si>
  <si>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</si>
  <si>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73850/1</t>
  </si>
  <si>
    <t>RODAPE EM MARMORITE, ALTURA 10CM</t>
  </si>
  <si>
    <t>24,12</t>
  </si>
  <si>
    <t>84168</t>
  </si>
  <si>
    <t>RODAPE EM ARDOSIA ASSENTADO COM ARGAMASSA TRACO 1:4 (CIMENTO E AREIA) ALTURA 10CM</t>
  </si>
  <si>
    <t>68325</t>
  </si>
  <si>
    <t>PISO EM CONCRETO 20 MPA PREPARO MECANICO, ESPESSURA 7CM, INCLUSO SELANTE ELASTICO A BASE DE POLIURETANO</t>
  </si>
  <si>
    <t>68333</t>
  </si>
  <si>
    <t>PISO EM CONCRETO 20 MPA PREPARO MECANICO, ESPESSURA 7CM, INCLUSO JUNTAS DE DILATACAO EM MADEIRA</t>
  </si>
  <si>
    <t>44,53</t>
  </si>
  <si>
    <t>72183</t>
  </si>
  <si>
    <t>PISO EM CONCRETO 20MPA PREPARO MECANICO, ESPESSURA 7 CM, COM ARMACAO EM TELA SOLDADA</t>
  </si>
  <si>
    <t>94990</t>
  </si>
  <si>
    <t>EXECUÇÃO DE PASSEIO (CALÇADA) OU PISO DE CONCRETO COM CONCRETO MOLDADO IN LOCO, FEITO EM OBRA, ACABAMENTO CONVENCIONAL, NÃO ARMADO. AF_07/2016</t>
  </si>
  <si>
    <t>552,27</t>
  </si>
  <si>
    <t>94991</t>
  </si>
  <si>
    <t>EXECUÇÃO DE PASSEIO (CALÇADA) OU PISO DE CONCRETO COM CONCRETO MOLDADO IN LOCO, USINADO, ACABAMENTO CONVENCIONAL, NÃO ARMADO. AF_07/2016</t>
  </si>
  <si>
    <t>516,95</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</si>
  <si>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</si>
  <si>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</si>
  <si>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</si>
  <si>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</si>
  <si>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56,77</t>
  </si>
  <si>
    <t>94994</t>
  </si>
  <si>
    <t>EXECUÇÃO DE PASSEIO (CALÇADA) OU PISO DE CONCRETO COM CONCRETO MOLDADO IN LOCO, FEITO EM OBRA, ACABAMENTO CONVENCIONAL, ESPESSURA 8 CM, ARMADO. AF_07/2016</t>
  </si>
  <si>
    <t>70,94</t>
  </si>
  <si>
    <t>94995</t>
  </si>
  <si>
    <t>EXECUÇÃO DE PASSEIO (CALÇADA) OU PISO DE CONCRETO COM CONCRETO MOLDADO IN LOCO, USINADO, ACABAMENTO CONVENCIONAL, ESPESSURA 8 CM, ARMADO. AF_07/2016</t>
  </si>
  <si>
    <t>68,10</t>
  </si>
  <si>
    <t>94996</t>
  </si>
  <si>
    <t>EXECUÇÃO DE PASSEIO (CALÇADA) OU PISO DE CONCRETO COM CONCRETO MOLDADO IN LOCO, FEITO EM OBRA, ACABAMENTO CONVENCIONAL, ESPESSURA 10 CM, ARMADO. AF_07/2016</t>
  </si>
  <si>
    <t>82,21</t>
  </si>
  <si>
    <t>94997</t>
  </si>
  <si>
    <t>EXECUÇÃO DE PASSEIO (CALÇADA) OU PISO DE CONCRETO COM CONCRETO MOLDADO IN LOCO, USINADO, ACABAMENTO CONVENCIONAL, ESPESSURA 10 CM, ARMADO. AF_07/2016</t>
  </si>
  <si>
    <t>78,68</t>
  </si>
  <si>
    <t>94998</t>
  </si>
  <si>
    <t>EXECUÇÃO DE PASSEIO (CALÇADA) OU PISO DE CONCRETO COM CONCRETO MOLDADO IN LOCO, FEITO EM OBRA, ACABAMENTO CONVENCIONAL, ESPESSURA 12 CM, ARMADO. AF_07/2016</t>
  </si>
  <si>
    <t>93,25</t>
  </si>
  <si>
    <t>94999</t>
  </si>
  <si>
    <t>EXECUÇÃO DE PASSEIO (CALÇADA) OU PISO DE CONCRETO COM CONCRETO MOLDADO IN LOCO, USINADO, ACABAMENTO CONVENCIONAL, ESPESSURA 12 CM, ARMADO. AF_07/2016</t>
  </si>
  <si>
    <t>89,01</t>
  </si>
  <si>
    <t>87620</t>
  </si>
  <si>
    <t>CONTRAPISO EM ARGAMASSA TRAÇO 1:4 (CIMENTO E AREIA), PREPARO MECÂNICO COM BETONEIRA 400 L, APLICADO EM ÁREAS SECAS SOBRE LAJE, ADERIDO, ESPESSURA 2CM. AF_06/2014</t>
  </si>
  <si>
    <t>25,03</t>
  </si>
  <si>
    <t>87622</t>
  </si>
  <si>
    <t>CONTRAPISO EM ARGAMASSA TRAÇO 1:4 (CIMENTO E AREIA), PREPARO MANUAL, APLICADO EM ÁREAS SECAS SOBRE LAJE, ADERIDO, ESPESSURA 2CM. AF_06/2014</t>
  </si>
  <si>
    <t>28,15</t>
  </si>
  <si>
    <t>87623</t>
  </si>
  <si>
    <t>CONTRAPISO EM ARGAMASSA PRONTA, PREPARO MECÂNICO COM MISTURADOR 300 KG, APLICADO EM ÁREAS SECAS SOBRE LAJE, ADERIDO, ESPESSURA 2CM. AF_06/2014</t>
  </si>
  <si>
    <t>60,29</t>
  </si>
  <si>
    <t>87624</t>
  </si>
  <si>
    <t>CONTRAPISO EM ARGAMASSA PRONTA, PREPARO MANUAL, APLICADO EM ÁREAS SECAS SOBRE LAJE, ADERIDO, ESPESSURA 2CM. AF_06/2014</t>
  </si>
  <si>
    <t>65,71</t>
  </si>
  <si>
    <t>87630</t>
  </si>
  <si>
    <t>CONTRAPISO EM ARGAMASSA TRAÇO 1:4 (CIMENTO E AREIA), PREPARO MECÂNICO COM BETONEIRA 400 L, APLICADO EM ÁREAS SECAS SOBRE LAJE, ADERIDO, ESPESSURA 3CM. AF_06/2014</t>
  </si>
  <si>
    <t>30,77</t>
  </si>
  <si>
    <t>87632</t>
  </si>
  <si>
    <t>CONTRAPISO EM ARGAMASSA TRAÇO 1:4 (CIMENTO E AREIA), PREPARO MANUAL, APLICADO EM ÁREAS SECAS SOBRE LAJE, ADERIDO, ESPESSURA 3CM. AF_06/2014</t>
  </si>
  <si>
    <t>35,12</t>
  </si>
  <si>
    <t>87633</t>
  </si>
  <si>
    <t>CONTRAPISO EM ARGAMASSA PRONTA, PREPARO MECÂNICO COM MISTURADOR 300 KG, APLICADO EM ÁREAS SECAS SOBRE LAJE, ADERIDO, ESPESSURA 3CM. AF_06/2014</t>
  </si>
  <si>
    <t>79,80</t>
  </si>
  <si>
    <t>87634</t>
  </si>
  <si>
    <t>CONTRAPISO EM ARGAMASSA PRONTA, PREPARO MANUAL, APLICADO EM ÁREAS SECAS SOBRE LAJE, ADERIDO, ESPESSURA 3CM. AF_06/2014</t>
  </si>
  <si>
    <t>87,33</t>
  </si>
  <si>
    <t>87640</t>
  </si>
  <si>
    <t>CONTRAPISO EM ARGAMASSA TRAÇO 1:4 (CIMENTO E AREIA), PREPARO MECÂNICO COM BETONEIRA 400 L, APLICADO EM ÁREAS SECAS SOBRE LAJE, ADERIDO, ESPESSURA 4CM. AF_06/2014</t>
  </si>
  <si>
    <t>87642</t>
  </si>
  <si>
    <t>CONTRAPISO EM ARGAMASSA TRAÇO 1:4 (CIMENTO E AREIA), PREPARO MANUAL, APLICADO EM ÁREAS SECAS SOBRE LAJE, ADERIDO, ESPESSURA 4CM. AF_06/2014</t>
  </si>
  <si>
    <t>40,73</t>
  </si>
  <si>
    <t>87643</t>
  </si>
  <si>
    <t>CONTRAPISO EM ARGAMASSA PRONTA, PREPARO MECÂNICO COM MISTURADOR 300 KG, APLICADO EM ÁREAS SECAS SOBRE LAJE, ADERIDO, ESPESSURA 4CM. AF_06/2014</t>
  </si>
  <si>
    <t>87644</t>
  </si>
  <si>
    <t>CONTRAPISO EM ARGAMASSA PRONTA, PREPARO MANUAL, APLICADO EM ÁREAS SECAS SOBRE LAJE, ADERIDO, ESPESSURA 4CM. AF_06/2014</t>
  </si>
  <si>
    <t>104,93</t>
  </si>
  <si>
    <t>87680</t>
  </si>
  <si>
    <t>CONTRAPISO EM ARGAMASSA TRAÇO 1:4 (CIMENTO E AREIA), PREPARO MECÂNICO COM BETONEIRA 400 L, APLICADO EM ÁREAS SECAS SOBRE LAJE, NÃO ADERIDO, ESPESSURA 4CM. AF_06/2014</t>
  </si>
  <si>
    <t>87682</t>
  </si>
  <si>
    <t>CONTRAPISO EM ARGAMASSA TRAÇO 1:4 (CIMENTO E AREIA), PREPARO MANUAL, APLICADO EM ÁREAS SECAS SOBRE LAJE, NÃO ADERIDO, ESPESSURA 4CM. AF_06/2014</t>
  </si>
  <si>
    <t>87683</t>
  </si>
  <si>
    <t>CONTRAPISO EM ARGAMASSA PRONTA, PREPARO MECÂNICO COM MISTURADOR 300 KG, APLICADO EM ÁREAS SECAS SOBRE LAJE, NÃO ADERIDO, ESPESSURA 4CM. AF_06/2014</t>
  </si>
  <si>
    <t>88,60</t>
  </si>
  <si>
    <t>87684</t>
  </si>
  <si>
    <t>CONTRAPISO EM ARGAMASSA PRONTA, PREPARO MANUAL, APLICADO EM ÁREAS SECAS SOBRE LAJE, NÃO ADERIDO, ESPESSURA 4CM. AF_06/2014</t>
  </si>
  <si>
    <t>97,86</t>
  </si>
  <si>
    <t>87690</t>
  </si>
  <si>
    <t>CONTRAPISO EM ARGAMASSA TRAÇO 1:4 (CIMENTO E AREIA), PREPARO MECÂNICO COM BETONEIRA 400 L, APLICADO EM ÁREAS SECAS SOBRE LAJE, NÃO ADERIDO, ESPESSURA 5CM. AF_06/2014</t>
  </si>
  <si>
    <t>32,93</t>
  </si>
  <si>
    <t>87692</t>
  </si>
  <si>
    <t>CONTRAPISO EM ARGAMASSA TRAÇO 1:4 (CIMENTO E AREIA), PREPARO MANUAL, APLICADO EM ÁREAS SECAS SOBRE LAJE, NÃO ADERIDO, ESPESSURA 5CM. AF_06/2014</t>
  </si>
  <si>
    <t>39,05</t>
  </si>
  <si>
    <t>87693</t>
  </si>
  <si>
    <t>CONTRAPISO EM ARGAMASSA PRONTA, PREPARO MECÂNICO COM MISTURADOR 300 KG, APLICADO EM ÁREAS SECAS SOBRE LAJE, NÃO ADERIDO, ESPESSURA 5CM. AF_06/2014</t>
  </si>
  <si>
    <t>101,97</t>
  </si>
  <si>
    <t>87694</t>
  </si>
  <si>
    <t>CONTRAPISO EM ARGAMASSA PRONTA, PREPARO MANUAL, APLICADO EM ÁREAS SECAS SOBRE LAJE, NÃO ADERIDO, ESPESSURA 5CM. AF_06/2014</t>
  </si>
  <si>
    <t>112,57</t>
  </si>
  <si>
    <t>87700</t>
  </si>
  <si>
    <t>CONTRAPISO EM ARGAMASSA TRAÇO 1:4 (CIMENTO E AREIA), PREPARO MECÂNICO COM BETONEIRA 400 L, APLICADO EM ÁREAS SECAS SOBRE LAJE, NÃO ADERIDO, ESPESSURA 6CM. AF_06/2014</t>
  </si>
  <si>
    <t>35,55</t>
  </si>
  <si>
    <t>87702</t>
  </si>
  <si>
    <t>CONTRAPISO EM ARGAMASSA TRAÇO 1:4 (CIMENTO E AREIA), PREPARO MANUAL, APLICADO EM ÁREAS SECAS SOBRE LAJE, NÃO ADERIDO, ESPESSURA 6CM. AF_06/2014</t>
  </si>
  <si>
    <t>42,21</t>
  </si>
  <si>
    <t>87703</t>
  </si>
  <si>
    <t>CONTRAPISO EM ARGAMASSA PRONTA, PREPARO MECÂNICO COM MISTURADOR 300 KG, APLICADO EM ÁREAS SECAS SOBRE LAJE, NÃO ADERIDO, ESPESSURA 6CM. AF_06/2014</t>
  </si>
  <si>
    <t>110,74</t>
  </si>
  <si>
    <t>87704</t>
  </si>
  <si>
    <t>CONTRAPISO EM ARGAMASSA PRONTA, PREPARO MANUAL, APLICADO EM ÁREAS SECAS SOBRE LAJE, NÃO ADERIDO, ESPESSURA 6CM. AF_06/2014</t>
  </si>
  <si>
    <t>122,28</t>
  </si>
  <si>
    <t>87735</t>
  </si>
  <si>
    <t>CONTRAPISO EM ARGAMASSA TRAÇO 1:4 (CIMENTO E AREIA), PREPARO MECÂNICO COM BETONEIRA 400 L, APLICADO EM ÁREAS MOLHADAS SOBRE LAJE, ADERIDO, ESPESSURA 2CM. AF_06/2014</t>
  </si>
  <si>
    <t>87737</t>
  </si>
  <si>
    <t>CONTRAPISO EM ARGAMASSA TRAÇO 1:4 (CIMENTO E AREIA), PREPARO MANUAL, APLICADO EM ÁREAS MOLHADAS SOBRE LAJE, ADERIDO, ESPESSURA 2CM. AF_06/2014</t>
  </si>
  <si>
    <t>36,50</t>
  </si>
  <si>
    <t>87738</t>
  </si>
  <si>
    <t>CONTRAPISO EM ARGAMASSA PRONTA, PREPARO MECÂNICO COM MISTURADOR 300 KG, APLICADO EM ÁREAS MOLHADAS SOBRE LAJE, ADERIDO, ESPESSURA 2CM. AF_06/2014</t>
  </si>
  <si>
    <t>68,64</t>
  </si>
  <si>
    <t>87739</t>
  </si>
  <si>
    <t>CONTRAPISO EM ARGAMASSA PRONTA, PREPARO MANUAL, APLICADO EM ÁREAS MOLHADAS SOBRE LAJE, ADERIDO, ESPESSURA 2CM. AF_06/2014</t>
  </si>
  <si>
    <t>74,06</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</si>
  <si>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</si>
  <si>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</si>
  <si>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</si>
  <si>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</si>
  <si>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87748</t>
  </si>
  <si>
    <t>CONTRAPISO EM ARGAMASSA PRONTA, PREPARO MECÂNICO COM MISTURADOR 300 KG, APLICADO EM ÁREAS MOLHADAS SOBRE LAJE, ADERIDO, ESPESSURA 3CM. AF_06/2014</t>
  </si>
  <si>
    <t>88,15</t>
  </si>
  <si>
    <t>87749</t>
  </si>
  <si>
    <t>CONTRAPISO EM ARGAMASSA PRONTA, PREPARO MANUAL, APLICADO EM ÁREAS MOLHADAS SOBRE LAJE, ADERIDO, ESPESSURA 3CM. AF_06/2014</t>
  </si>
  <si>
    <t>95,68</t>
  </si>
  <si>
    <t>87755</t>
  </si>
  <si>
    <t>CONTRAPISO EM ARGAMASSA TRAÇO 1:4 (CIMENTO E AREIA), PREPARO MECÂNICO COM BETONEIRA 400 L, APLICADO EM ÁREAS MOLHADAS SOBRE IMPERMEABILIZAÇÃO, ESPESSURA 3CM. AF_06/2014</t>
  </si>
  <si>
    <t>87757</t>
  </si>
  <si>
    <t>CONTRAPISO EM ARGAMASSA TRAÇO 1:4 (CIMENTO E AREIA), PREPARO MANUAL, APLICADO EM ÁREAS MOLHADAS SOBRE IMPERMEABILIZAÇÃO, ESPESSURA 3CM. AF_06/2014</t>
  </si>
  <si>
    <t>87758</t>
  </si>
  <si>
    <t>CONTRAPISO EM ARGAMASSA PRONTA, PREPARO MECÂNICO COM MISTURADOR 300 KG, APLICADO EM ÁREAS MOLHADAS SOBRE IMPERMEABILIZAÇÃO, ESPESSURA 3CM. AF_06/2014</t>
  </si>
  <si>
    <t>84,11</t>
  </si>
  <si>
    <t>87759</t>
  </si>
  <si>
    <t>CONTRAPISO EM ARGAMASSA PRONTA, PREPARO MANUAL, APLICADO EM ÁREAS MOLHADAS SOBRE IMPERMEABILIZAÇÃO, ESPESSURA 3CM. AF_06/2014</t>
  </si>
  <si>
    <t>91,64</t>
  </si>
  <si>
    <t>87765</t>
  </si>
  <si>
    <t>CONTRAPISO EM ARGAMASSA TRAÇO 1:4 (CIMENTO E AREIA), PREPARO MECÂNICO COM BETONEIRA 400 L, APLICADO EM ÁREAS MOLHADAS SOBRE IMPERMEABILIZAÇÃO, ESPESSURA 4CM. AF_06/2014</t>
  </si>
  <si>
    <t>39,70</t>
  </si>
  <si>
    <t>87767</t>
  </si>
  <si>
    <t>CONTRAPISO EM ARGAMASSA TRAÇO 1:4 (CIMENTO E AREIA), PREPARO MANUAL, APLICADO EM ÁREAS MOLHADAS SOBRE IMPERMEABILIZAÇÃO, ESPESSURA 4CM. AF_06/2014</t>
  </si>
  <si>
    <t>87768</t>
  </si>
  <si>
    <t>CONTRAPISO EM ARGAMASSA PRONTA, PREPARO MECÂNICO COM MISTURADOR 300 KG, APLICADO EM ÁREAS MOLHADAS SOBRE IMPERMEABILIZAÇÃO, ESPESSURA 4CM. AF_06/2014</t>
  </si>
  <si>
    <t>87769</t>
  </si>
  <si>
    <t>CONTRAPISO EM ARGAMASSA PRONTA, PREPARO MANUAL, APLICADO EM ÁREAS MOLHADAS SOBRE IMPERMEABILIZAÇÃO, ESPESSURA 4CM. AF_06/2014</t>
  </si>
  <si>
    <t>109,24</t>
  </si>
  <si>
    <t>88470</t>
  </si>
  <si>
    <t>CONTRAPISO AUTONIVELANTE, APLICADO SOBRE LAJE, NÃO ADERIDO, ESPESSURA 3CM. AF_06/2014</t>
  </si>
  <si>
    <t>24,03</t>
  </si>
  <si>
    <t>88471</t>
  </si>
  <si>
    <t>CONTRAPISO AUTONIVELANTE, APLICADO SOBRE LAJE, NÃO ADERIDO, ESPESSURA 4CM. AF_06/2014</t>
  </si>
  <si>
    <t>88472</t>
  </si>
  <si>
    <t>CONTRAPISO AUTONIVELANTE, APLICADO SOBRE LAJE, NÃO ADERIDO, ESPESSURA 5CM. AF_06/2014</t>
  </si>
  <si>
    <t>34,10</t>
  </si>
  <si>
    <t>88476</t>
  </si>
  <si>
    <t>CONTRAPISO AUTONIVELANTE, APLICADO SOBRE LAJE, ADERIDO, ESPESSURA 2CM. AF_06/2014</t>
  </si>
  <si>
    <t>88477</t>
  </si>
  <si>
    <t>CONTRAPISO AUTONIVELANTE, APLICADO SOBRE LAJE, ADERIDO, ESPESSURA 3CM. AF_06/2014</t>
  </si>
  <si>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</si>
  <si>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</si>
  <si>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</si>
  <si>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</si>
  <si>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57,32</t>
  </si>
  <si>
    <t>90902</t>
  </si>
  <si>
    <t>CONTRAPISO ACÚSTICO EM ARGAMASSA TRAÇO 1:4 (CIMENTO E AREIA), PREPARO MANUAL, APLICADO EM ÁREAS SECAS MENORES QUE 15M2, ESPESSURA 5CM. AF_10/2014</t>
  </si>
  <si>
    <t>63,44</t>
  </si>
  <si>
    <t>90903</t>
  </si>
  <si>
    <t>CONTRAPISO ACÚSTICO EM ARGAMASSA PRONTA, PREPARO MECÂNICO COM MISTURADOR 300 KG, APLICADO EM ÁREAS SECAS MENORES QUE 15M2, ESPESSURA 5CM. AF_10/2014</t>
  </si>
  <si>
    <t>126,36</t>
  </si>
  <si>
    <t>90904</t>
  </si>
  <si>
    <t>CONTRAPISO ACÚSTICO EM ARGAMASSA PRONTA, PREPARO MANUAL, APLICADO EM ÁREAS SECAS MENORES QUE 15M2, ESPESSURA 5CM. AF_10/2014</t>
  </si>
  <si>
    <t>136,96</t>
  </si>
  <si>
    <t>90910</t>
  </si>
  <si>
    <t>CONTRAPISO ACÚSTICO EM ARGAMASSA TRAÇO 1:4 (CIMENTO E AREIA), PREPARO MECÂNICO COM BETONEIRA 400L, APLICADO EM ÁREAS SECAS MENORES QUE 15M2, ESPESSURA 6CM. AF_10/2014</t>
  </si>
  <si>
    <t>90912</t>
  </si>
  <si>
    <t>CONTRAPISO ACÚSTICO EM ARGAMASSA TRAÇO 1:4 (CIMENTO E AREIA), PREPARO MANUAL, APLICADO EM ÁREAS SECAS MENORES QUE 15M2, ESPESSURA 6CM. AF_10/2014</t>
  </si>
  <si>
    <t>67,34</t>
  </si>
  <si>
    <t>90913</t>
  </si>
  <si>
    <t>CONTRAPISO ACÚSTICO EM ARGAMASSA PRONTA, PREPARO MECÂNICO COM MISTURADOR 300 KG, APLICADO EM ÁREAS SECAS MENORES QUE 15M2, ESPESSURA 6CM. AF_10/2014</t>
  </si>
  <si>
    <t>135,87</t>
  </si>
  <si>
    <t>90914</t>
  </si>
  <si>
    <t>CONTRAPISO ACÚSTICO EM ARGAMASSA PRONTA, PREPARO MANUAL, APLICADO EM ÁREAS SECAS MENORES QUE 15M2, ESPESSURA 6CM. AF_10/2014</t>
  </si>
  <si>
    <t>147,41</t>
  </si>
  <si>
    <t>90920</t>
  </si>
  <si>
    <t>CONTRAPISO ACÚSTICO EM ARGAMASSA TRAÇO 1:4 (CIMENTO E AREIA), PREPARO MECÂNICO COM BETONEIRA 400L, APLICADO EM ÁREAS SECAS MENORES QUE 15M2, ESPESSURA 7CM. AF_10/2014</t>
  </si>
  <si>
    <t>66,91</t>
  </si>
  <si>
    <t>90922</t>
  </si>
  <si>
    <t>CONTRAPISO ACÚSTICO EM ARGAMASSA TRAÇO 1:4 (CIMENTO E AREIA), PREPARO MANUAL, APLICADO EM ÁREAS SECAS MENORES QUE 15M2, ESPESSURA 7CM. AF_10/2014</t>
  </si>
  <si>
    <t>90923</t>
  </si>
  <si>
    <t>CONTRAPISO ACÚSTICO EM ARGAMASSA PRONTA, PREPARO MECÂNICO COM MISTURADOR 300 KG, APLICADO EM ÁREAS SECAS MENORES QUE 15M2, ESPESSURA 7CM. AF_10/2014</t>
  </si>
  <si>
    <t>153,36</t>
  </si>
  <si>
    <t>90924</t>
  </si>
  <si>
    <t>CONTRAPISO ACÚSTICO EM ARGAMASSA PRONTA, PREPARO MANUAL, APLICADO EM ÁREAS SECAS MENORES QUE 15M2, ESPESSURA 7CM. AF_10/2014</t>
  </si>
  <si>
    <t>166,63</t>
  </si>
  <si>
    <t>90930</t>
  </si>
  <si>
    <t>CONTRAPISO ACÚSTICO EM ARGAMASSA TRAÇO 1:4 (CIMENTO E AREIA), PREPARO MECÂNICO COM BETONEIRA 400L, APLICADO EM ÁREAS SECAS MAIORES QUE 15M2, ESPESSURA 5CM. AF_10/2014</t>
  </si>
  <si>
    <t>90932</t>
  </si>
  <si>
    <t>CONTRAPISO ACÚSTICO EM ARGAMASSA TRAÇO 1:4 (CIMENTO E AREIA), PREPARO MANUAL, APLICADO EM ÁREAS SECAS MAIORES QUE 15M2, ESPESSURA 5CM. AF_10/2014</t>
  </si>
  <si>
    <t>90933</t>
  </si>
  <si>
    <t>CONTRAPISO ACÚSTICO EM ARGAMASSA PRONTA, PREPARO MECÂNICO COM MISTURADOR 300 KG, APLICADO EM ÁREAS SECAS MAIORES QUE 15M2, ESPESSURA 5CM. AF_10/2014</t>
  </si>
  <si>
    <t>121,04</t>
  </si>
  <si>
    <t>90934</t>
  </si>
  <si>
    <t>CONTRAPISO ACÚSTICO EM ARGAMASSA PRONTA, PREPARO MANUAL, APLICADO EM ÁREAS SECAS MAIORES QUE 15M2, ESPESSURA 5CM. AF_10/2014</t>
  </si>
  <si>
    <t>131,64</t>
  </si>
  <si>
    <t>90940</t>
  </si>
  <si>
    <t>CONTRAPISO ACÚSTICO EM ARGAMASSA TRAÇO 1:4 (CIMENTO E AREIA), PREPARO MECÂNICO COM BETONEIRA 400L, APLICADO EM ÁREAS SECAS MAIORES QUE 15M2, ESPESSURA 6CM. AF_10/2014</t>
  </si>
  <si>
    <t>90942</t>
  </si>
  <si>
    <t>CONTRAPISO ACÚSTICO EM ARGAMASSA TRAÇO 1:4 (CIMENTO E AREIA), PREPARO MANUAL, APLICADO EM ÁREAS SECAS MAIORES QUE 15M2, ESPESSURA 6CM. AF_10/2014</t>
  </si>
  <si>
    <t>62,05</t>
  </si>
  <si>
    <t>90943</t>
  </si>
  <si>
    <t>CONTRAPISO ACÚSTICO EM ARGAMASSA PRONTA, PREPARO MECÂNICO COM MISTURADOR 300 KG, APLICADO EM ÁREAS SECAS MAIORES QUE 15M2, ESPESSURA 6CM. AF_10/2014</t>
  </si>
  <si>
    <t>130,58</t>
  </si>
  <si>
    <t>90944</t>
  </si>
  <si>
    <t>CONTRAPISO ACÚSTICO EM ARGAMASSA PRONTA, PREPARO MANUAL, APLICADO EM ÁREAS SECAS MAIORES QUE 15M2, ESPESSURA 6CM. AF_10/2014</t>
  </si>
  <si>
    <t>142,12</t>
  </si>
  <si>
    <t>90950</t>
  </si>
  <si>
    <t>CONTRAPISO ACÚSTICO EM ARGAMASSA TRAÇO 1:4 (CIMENTO E AREIA), PREPARO MECÂNICO COM BETONEIRA 400L, APLICADO EM ÁREAS SECAS MAIORES QUE 15M2, ESPESSURA 7CM. AF_10/2014</t>
  </si>
  <si>
    <t>90952</t>
  </si>
  <si>
    <t>CONTRAPISO ACÚSTICO EM ARGAMASSA TRAÇO 1:4 (CIMENTO E AREIA), PREPARO MANUAL, APLICADO EM ÁREAS SECAS MAIORES QUE 15M2, ESPESSURA 7CM. AF_10/2014</t>
  </si>
  <si>
    <t>69,25</t>
  </si>
  <si>
    <t>90953</t>
  </si>
  <si>
    <t>CONTRAPISO ACÚSTICO EM ARGAMASSA PRONTA, PREPARO MECÂNICO COM MISTURADOR 300 KG, APLICADO EM ÁREAS SECAS MAIORES QUE 15M2, ESPESSURA 7CM. AF_10/2014</t>
  </si>
  <si>
    <t>148,04</t>
  </si>
  <si>
    <t>90954</t>
  </si>
  <si>
    <t>CONTRAPISO ACÚSTICO EM ARGAMASSA PRONTA, PREPARO MANUAL, APLICADO EM ÁREAS SECAS MAIORES QUE 15M2, ESPESSURA 7CM. AF_10/2014</t>
  </si>
  <si>
    <t>161,31</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</si>
  <si>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</si>
  <si>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</si>
  <si>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33,12</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</si>
  <si>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</si>
  <si>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</si>
  <si>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</si>
  <si>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</si>
  <si>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32,17</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</si>
  <si>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</si>
  <si>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</si>
  <si>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36,28</t>
  </si>
  <si>
    <t>72190</t>
  </si>
  <si>
    <t>RODAPE BORRACHA LISO, ALTURA = 7CM, ESPESSURA = 2 MM, PARA ARGAMASSA</t>
  </si>
  <si>
    <t>28,98</t>
  </si>
  <si>
    <t>87871</t>
  </si>
  <si>
    <t>CHAPISCO APLICADO SOMENTE EM ESTRUTURAS DE CONCRETO EM ALVENARIAS INTERNAS, COM DESEMPENADEIRA DENTADA. ARGAMASSA INDUSTRIALIZADA COM PREPARO MANUAL. AF_06/2014</t>
  </si>
  <si>
    <t>16,78</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</si>
  <si>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</si>
  <si>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</si>
  <si>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</si>
  <si>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</si>
  <si>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</si>
  <si>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</si>
  <si>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</si>
  <si>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</si>
  <si>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</si>
  <si>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</si>
  <si>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</si>
  <si>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</si>
  <si>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</si>
  <si>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</si>
  <si>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</si>
  <si>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</si>
  <si>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</si>
  <si>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</si>
  <si>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</si>
  <si>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</si>
  <si>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</si>
  <si>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</si>
  <si>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</si>
  <si>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</si>
  <si>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</si>
  <si>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</si>
  <si>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21,34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</si>
  <si>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</si>
  <si>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</si>
  <si>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</si>
  <si>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</si>
  <si>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</si>
  <si>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</si>
  <si>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10,17</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</si>
  <si>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</si>
  <si>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</si>
  <si>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</si>
  <si>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</si>
  <si>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</si>
  <si>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</si>
  <si>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</si>
  <si>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</si>
  <si>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</si>
  <si>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</si>
  <si>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</si>
  <si>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</si>
  <si>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6,69</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</si>
  <si>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</si>
  <si>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</si>
  <si>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</si>
  <si>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</si>
  <si>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</si>
  <si>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</si>
  <si>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</si>
  <si>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</si>
  <si>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</si>
  <si>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</si>
  <si>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</si>
  <si>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</si>
  <si>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</si>
  <si>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</si>
  <si>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</si>
  <si>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</si>
  <si>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</si>
  <si>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</si>
  <si>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5991</t>
  </si>
  <si>
    <t>BARRA LISA COM ARGAMASSA TRACO 1:4 (CIMENTO E AREIA GROSSA), ESPESSURA 2,0CM, INCLUSO ADITIVO IMPERMEABILIZANTE, PREPARO MECANICO DA ARGAMASSA</t>
  </si>
  <si>
    <t>84023</t>
  </si>
  <si>
    <t>BARRA LISA TRACO 1:3 (CIMENTO E AREIA MEDIA), ESPESSURA 1,5CM, PREPARO MANUAL DA ARGAMASSA</t>
  </si>
  <si>
    <t>39,33</t>
  </si>
  <si>
    <t>84024</t>
  </si>
  <si>
    <t>BARRA LISA TRACO 1:3 (CIMENTO E AREIA MEDIA), ESPESSURA 1,0CM, PREPARO MANUAL DA ARGAMASSA</t>
  </si>
  <si>
    <t>37,13</t>
  </si>
  <si>
    <t>84026</t>
  </si>
  <si>
    <t>BARRA LISA TRACO 1:4 (CIMENTO E AREIA MEDIA), ESPESSURA 2,0CM, PREPARO MANUAL DA ARGAMASSA</t>
  </si>
  <si>
    <t>45,97</t>
  </si>
  <si>
    <t>84027</t>
  </si>
  <si>
    <t>BARRA LISA TRACO 1:3 (CIMENTO E AREIA MEDIA), ESPESSURA 0,5CM, PREPARO MANUAL DA ARGAMASSA</t>
  </si>
  <si>
    <t>31,35</t>
  </si>
  <si>
    <t>84028</t>
  </si>
  <si>
    <t>BARRA LISA TRACO 1:4 (CIMENTO E AREIA MEDIA), COM CORANTE AMARELO, ESPESSURA 2,0CM, PREPARO MANUAL DA ARGAMASSA</t>
  </si>
  <si>
    <t>84072</t>
  </si>
  <si>
    <t>BARRA LISA TRACO 1:3 (CIMENTO E AREIA MEDIA NAO PENEIRADA), INCLUSO ADITIVO IMPERMEABILIZANTE, ESPESSURA 0,5CM, PREPARO MANUAL DA ARGAMASSA</t>
  </si>
  <si>
    <t>31,83</t>
  </si>
  <si>
    <t>87411</t>
  </si>
  <si>
    <t>APLICAÇÃO MANUAL DE GESSO DESEMPENADO (SEM TALISCAS) EM TETO DE AMBIENTES DE ÁREA MAIOR QUE 10M², ESPESSURA DE 0,5CM. AF_06/2014</t>
  </si>
  <si>
    <t>12,76</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</si>
  <si>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</si>
  <si>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</si>
  <si>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</si>
  <si>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</si>
  <si>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21,16</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</si>
  <si>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</si>
  <si>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</si>
  <si>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</si>
  <si>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</si>
  <si>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</si>
  <si>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</si>
  <si>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</si>
  <si>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</si>
  <si>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</si>
  <si>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</si>
  <si>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</si>
  <si>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</si>
  <si>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</si>
  <si>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</si>
  <si>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20,37</t>
  </si>
  <si>
    <t>87421</t>
  </si>
  <si>
    <t>APLICAÇÃO MANUAL DE GESSO DESEMPENADO (SEM TALISCAS) EM PAREDES DE AMBIENTES DE ÁREA ENTRE 5M² E 10M², ESPESSURA DE 1,0CM. AF_06/2014</t>
  </si>
  <si>
    <t>20,77</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</si>
  <si>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</si>
  <si>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</si>
  <si>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</si>
  <si>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</si>
  <si>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</si>
  <si>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</si>
  <si>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</si>
  <si>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</si>
  <si>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28,41</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</si>
  <si>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</si>
  <si>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</si>
  <si>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</si>
  <si>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</si>
  <si>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32,25</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</si>
  <si>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</si>
  <si>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</si>
  <si>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</si>
  <si>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</si>
  <si>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</si>
  <si>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</si>
  <si>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15,52</t>
  </si>
  <si>
    <t>87431</t>
  </si>
  <si>
    <t>APLICAÇÃO DE GESSO PROJETADO COM EQUIPAMENTO DE PROJEÇÃO EM PAREDES DE AMBIENTES DE ÁREA MENOR QUE 5M², DESEMPENADO (SEM TALISCAS), ESPESSURA DE 0,5CM. AF_06/2014</t>
  </si>
  <si>
    <t>15,72</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</si>
  <si>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</si>
  <si>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</si>
  <si>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</si>
  <si>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</si>
  <si>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</si>
  <si>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</si>
  <si>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23,22</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</si>
  <si>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</si>
  <si>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</si>
  <si>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</si>
  <si>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</si>
  <si>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</si>
  <si>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</si>
  <si>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</si>
  <si>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</si>
  <si>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</si>
  <si>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</si>
  <si>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</si>
  <si>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</si>
  <si>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32,58</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</si>
  <si>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</si>
  <si>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</si>
  <si>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</si>
  <si>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</si>
  <si>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</si>
  <si>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</si>
  <si>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24,49</t>
  </si>
  <si>
    <t>87530</t>
  </si>
  <si>
    <t>MASSA ÚNICA, PARA RECEBIMENTO DE PINTURA, EM ARGAMASSA TRAÇO 1:2:8, PREPARO MANUAL, APLICADA MANUALMENTE EM FACES INTERNAS DE PAREDES, ESPESSURA DE 20MM, COM EXECUÇÃO DE TALISCAS. AF_06/2014</t>
  </si>
  <si>
    <t>28,48</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</si>
  <si>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</si>
  <si>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</si>
  <si>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</si>
  <si>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</si>
  <si>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</si>
  <si>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</si>
  <si>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</si>
  <si>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</si>
  <si>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24,66</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</si>
  <si>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</si>
  <si>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</si>
  <si>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52,67</t>
  </si>
  <si>
    <t>87538</t>
  </si>
  <si>
    <t>MASSA ÚNICA, PARA RECEBIMENTO DE PINTURA, EM ARGAMASSA INDUSTRIALIZADA, PREPARO MECÂNICO, APLICADO COM EQUIPAMENTO DE MISTURA E PROJEÇÃO DE 1,5 M3/H DE ARGAMASSA EM FACES INTERNAS DE PAREDES, ESPESSURA DE 20MM, COM EXECUÇÃO DE TALISCAS. AF_06/2014</t>
  </si>
  <si>
    <t>50,26</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</si>
  <si>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</si>
  <si>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</si>
  <si>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49,41</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</si>
  <si>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</si>
  <si>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</si>
  <si>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46,99</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</si>
  <si>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</si>
  <si>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</si>
  <si>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</si>
  <si>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</si>
  <si>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</si>
  <si>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</si>
  <si>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</si>
  <si>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</si>
  <si>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</si>
  <si>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</si>
  <si>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</si>
  <si>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</si>
  <si>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15,01</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</si>
  <si>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</si>
  <si>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</si>
  <si>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</si>
  <si>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</si>
  <si>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</si>
  <si>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</si>
  <si>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14,45</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</si>
  <si>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</si>
  <si>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</si>
  <si>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32,32</t>
  </si>
  <si>
    <t>87556</t>
  </si>
  <si>
    <t>MASSA ÚNICA, PARA RECEBIMENTO DE PINTURA, EM ARGAMASSA INDUSTRIALIZADA, PREPARO MECÂNICO, APLICADO COM EQUIPAMENTO DE MISTURA E PROJEÇÃO DE 1,5 M3/H DE ARGAMASSA EM FACES INTERNAS DE PAREDES, ESPESSURA DE 10MM, COM EXECUÇÃO DE TALISCAS. AF_06/2014</t>
  </si>
  <si>
    <t>29,94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</si>
  <si>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</si>
  <si>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</si>
  <si>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29,06</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</si>
  <si>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</si>
  <si>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</si>
  <si>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26,65</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</si>
  <si>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</si>
  <si>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</si>
  <si>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</si>
  <si>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</si>
  <si>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</si>
  <si>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</si>
  <si>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43,35</t>
  </si>
  <si>
    <t>87778</t>
  </si>
  <si>
    <t>EMBOÇO OU MASSA ÚNICA EM ARGAMASSA INDUSTRIALIZADA, PREPARO MECÂNICO E APLICAÇÃO COM EQUIPAMENTO DE MISTURA E PROJEÇÃO DE 1,5 M3/H DE ARGAMASSA EM PANOS DE FACHADA COM PRESENÇA DE VÃOS, ESPESSURA DE 25 MM. AF_06/2014</t>
  </si>
  <si>
    <t>59,12</t>
  </si>
  <si>
    <t>87779</t>
  </si>
  <si>
    <t>EMBOÇO OU MASSA ÚNICA EM ARGAMASSA TRAÇO 1:2:8, PREPARO MECÂNICO COM BETONEIRA 400 L, APLICADA MANUALMENTE EM PANOS DE FACHADA COM PRESENÇA DE VÃOS, ESPESSURA DE 35 MM. AF_06/2014</t>
  </si>
  <si>
    <t>46,42</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</si>
  <si>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</si>
  <si>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</si>
  <si>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</si>
  <si>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</si>
  <si>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73,63</t>
  </si>
  <si>
    <t>87784</t>
  </si>
  <si>
    <t>EMBOÇO OU MASSA ÚNICA EM ARGAMASSA TRAÇO 1:2:8, PREPARO MECÂNICO COM BETONEIRA 400 L, APLICADA MANUALMENTE EM PANOS DE FACHADA COM PRESENÇA DE VÃOS, ESPESSURA DE 45 MM. AF_06/2014</t>
  </si>
  <si>
    <t>52,83</t>
  </si>
  <si>
    <t>87786</t>
  </si>
  <si>
    <t>EMBOÇO OU MASSA ÚNICA EM ARGAMASSA TRAÇO 1:2:8, PREPARO MANUAL, APLICADA MANUALMENTE EM PANOS DE FACHADA COM PRESENÇA DE VÃOS, ESPESSURA DE 45 MM. AF_06/2014</t>
  </si>
  <si>
    <t>58,42</t>
  </si>
  <si>
    <t>87787</t>
  </si>
  <si>
    <t>EMBOÇO OU MASSA ÚNICA EM ARGAMASSA INDUSTRIALIZADA, PREPARO MECÂNICO E APLICAÇÃO COM EQUIPAMENTO DE MISTURA E PROJEÇÃO DE 1,5 M3/H DE ARGAMASSA EM PANOS DE FACHADA COM PRESENÇA DE VÃOS, ESPESSURA DE 45 MM. AF_06/2014</t>
  </si>
  <si>
    <t>88,12</t>
  </si>
  <si>
    <t>87788</t>
  </si>
  <si>
    <t>EMBOÇO OU MASSA ÚNICA EM ARGAMASSA TRAÇO 1:2:8, PREPARO MECÂNICO COM BETONEIRA 400 L, APLICADA MANUALMENTE EM PANOS DE FACHADA COM PRESENÇA DE VÃOS, ESPESSURA MAIOR OU IGUAL A 50 MM. AF_06/2014</t>
  </si>
  <si>
    <t>68,57</t>
  </si>
  <si>
    <t>87790</t>
  </si>
  <si>
    <t>EMBOÇO OU MASSA ÚNICA EM ARGAMASSA TRAÇO 1:2:8, PREPARO MANUAL, APLICADA MANUALMENTE EM PANOS DE FACHADA COM PRESENÇA DE VÃOS, ESPESSURA MAIOR OU IGUAL A 50 MM. AF_06/2014</t>
  </si>
  <si>
    <t>74,72</t>
  </si>
  <si>
    <t>87791</t>
  </si>
  <si>
    <t>EMBOÇO OU MASSA ÚNICA EM ARGAMASSA INDUSTRIALIZADA, PREPARO MECÂNICO E APLICAÇÃO COM EQUIPAMENTO DE MISTURA E PROJEÇÃO DE 1,5 M3/H DE ARGAMASSA EM PANOS DE FACHADA COM PRESENÇA DE VÃOS, ESPESSURA MAIOR OU IGUAL A 50 MM. AF_06/2014</t>
  </si>
  <si>
    <t>104,63</t>
  </si>
  <si>
    <t>87792</t>
  </si>
  <si>
    <t>EMBOÇO OU MASSA ÚNICA EM ARGAMASSA TRAÇO 1:2:8, PREPARO MECÂNICO COM BETONEIRA 400 L, APLICADA MANUALMENTE EM PANOS CEGOS DE FACHADA (SEM PRESENÇA DE VÃOS), ESPESSURA DE 25 MM. AF_06/2014</t>
  </si>
  <si>
    <t>25,95</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</si>
  <si>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</si>
  <si>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</si>
  <si>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</si>
  <si>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</si>
  <si>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43,45</t>
  </si>
  <si>
    <t>87797</t>
  </si>
  <si>
    <t>EMBOÇO OU MASSA ÚNICA EM ARGAMASSA TRAÇO 1:2:8, PREPARO MECÂNICO COM BETONEIRA 400 L, APLICADA MANUALMENTE EM PANOS CEGOS DE FACHADA (SEM PRESENÇA DE VÃOS), ESPESSURA DE 35 MM. AF_06/2014</t>
  </si>
  <si>
    <t>32,12</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</si>
  <si>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</si>
  <si>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</si>
  <si>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</si>
  <si>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</si>
  <si>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57,19</t>
  </si>
  <si>
    <t>87801</t>
  </si>
  <si>
    <t>EMBOÇO OU MASSA ÚNICA EM ARGAMASSA TRAÇO 1:2:8, PREPARO MECÂNICO COM BETONEIRA 400 L, APLICADA MANUALMENTE EM PANOS CEGOS DE FACHADA (SEM PRESENÇA DE VÃOS), ESPESSURA DE 45 MM. AF_06/2014</t>
  </si>
  <si>
    <t>38,29</t>
  </si>
  <si>
    <t>87803</t>
  </si>
  <si>
    <t>EMBOÇO OU MASSA ÚNICA EM ARGAMASSA TRAÇO 1:2:8, PREPARO MANUAL, APLICADA MANUALMENTE EM PANOS CEGOS DE FACHADA (SEM PRESENÇA DE VÃOS), ESPESSURA DE 45 MM. AF_06/2014</t>
  </si>
  <si>
    <t>43,52</t>
  </si>
  <si>
    <t>87804</t>
  </si>
  <si>
    <t>EMBOÇO OU MASSA ÚNICA EM ARGAMASSA INDUSTRIALIZADA, PREPARO MECÂNICO E APLICAÇÃO COM EQUIPAMENTO DE MISTURA E PROJEÇÃO DE 1,5 M3/H DE ARGAMASSA EM PANOS CEGOS DE FACHADA (SEM PRESENÇA DE VÃOS), ESPESSURA DE 45 MM. AF_06/2014</t>
  </si>
  <si>
    <t>70,92</t>
  </si>
  <si>
    <t>87805</t>
  </si>
  <si>
    <t>EMBOÇO OU MASSA ÚNICA EM ARGAMASSA TRAÇO 1:2:8, PREPARO MECÂNICO COM BETONEIRA 400 L, APLICADA MANUALMENTE EM PANOS CEGOS DE FACHADA (SEM PRESENÇA DE VÃOS), ESPESSURA MAIOR OU IGUAL A 50 MM. AF_06/2014</t>
  </si>
  <si>
    <t>44,24</t>
  </si>
  <si>
    <t>87807</t>
  </si>
  <si>
    <t>EMBOÇO OU MASSA ÚNICA EM ARGAMASSA TRAÇO 1:2:8, PREPARO MANUAL, APLICADA MANUALMENTE EM PANOS CEGOS DE FACHADA (SEM PRESENÇA DE VÃOS), ESPESSURA MAIOR OU IGUAL A 50 MM. AF_06/2014</t>
  </si>
  <si>
    <t>49,99</t>
  </si>
  <si>
    <t>87808</t>
  </si>
  <si>
    <t>EMBOÇO OU MASSA ÚNICA EM ARGAMASSA INDUSTRIALIZADA, PREPARO MECÂNICO E APLICAÇÃO COM EQUIPAMENTO DE MISTURA E PROJEÇÃO DE 1,5 M3/H DE ARGAMASSA EM PANOS CEGOS DE FACHADA (SEM PRESENÇA DE VÃOS), ESPESSURA MAIOR OU IGUAL A 50 MM. AF_06/2014</t>
  </si>
  <si>
    <t>77,44</t>
  </si>
  <si>
    <t>87809</t>
  </si>
  <si>
    <t>EMBOÇO OU MASSA ÚNICA EM ARGAMASSA TRAÇO 1:2:8, PREPARO MECÂNICO COM BETONEIRA 400 L, APLICADA MANUALMENTE EM SUPERFÍCIES EXTERNAS DA SACADA, ESPESSURA DE 25 MM, SEM USO DE TELA METÁLICA DE REFORÇO CONTRA FISSURAÇÃO. AF_06/2014</t>
  </si>
  <si>
    <t>65,22</t>
  </si>
  <si>
    <t>87811</t>
  </si>
  <si>
    <t>EMBOÇO OU MASSA ÚNICA EM ARGAMASSA TRAÇO 1:2:8, PREPARO MANUAL, APLICADA MANUALMENTE EM SUPERFÍCIES EXTERNAS DA SACADA, ESPESSURA DE 25 MM, SEM USO DE TELA METÁLICA DE REFORÇO CONTRA FISSURAÇÃO. AF_06/2014</t>
  </si>
  <si>
    <t>68,32</t>
  </si>
  <si>
    <t>87812</t>
  </si>
  <si>
    <t>EMBOÇO OU MASSA ÚNICA EM ARGAMASSA INDUSTRIALIZADA, PREPARO MECÂNICO E APLICAÇÃO COM EQUIPAMENTO DE MISTURA E PROJEÇÃO DE 1,5 M3/H EM SUPERFÍCIES EXTERNAS DA SACADA, ESPESSURA 25 MM, SEM USO DE TELA METÁLICA. AF_06/2014</t>
  </si>
  <si>
    <t>82,37</t>
  </si>
  <si>
    <t>87813</t>
  </si>
  <si>
    <t>EMBOÇO OU MASSA ÚNICA EM ARGAMASSA TRAÇO 1:2:8, PREPARO MECÂNICO COM BETONEIRA 400 L, APLICADA MANUALMENTE EM SUPERFÍCIES EXTERNAS DA SACADA, ESPESSURA DE 35 MM, SEM USO DE TELA METÁLICA DE REFORÇO CONTRA FISSURAÇÃO. AF_06/2014</t>
  </si>
  <si>
    <t>71,39</t>
  </si>
  <si>
    <t>87815</t>
  </si>
  <si>
    <t>EMBOÇO OU MASSA ÚNICA EM ARGAMASSA TRAÇO 1:2:8, PREPARO MANUAL, APLICADA MANUALMENTE EM SUPERFÍCIES EXTERNAS DA SACADA, ESPESSURA DE 35 MM, SEM USO DE TELA METÁLICA DE REFORÇO CONTRA FISSURAÇÃO. AF_06/2014</t>
  </si>
  <si>
    <t>75,55</t>
  </si>
  <si>
    <t>87816</t>
  </si>
  <si>
    <t>EMBOÇO OU MASSA ÚNICA EM ARGAMASSA INDUSTRIALIZADA, PREPARO MECÂNICO E APLICAÇÃO COM EQUIPAMENTO DE MISTURA E PROJEÇÃO DE 1,5 M3/H EM SUPERFÍCIES EXTERNAS DA SACADA, ESPESSURA 35 MM, SEM USO DE TELA METÁLICA. AF_06/2014</t>
  </si>
  <si>
    <t>96,11</t>
  </si>
  <si>
    <t>87817</t>
  </si>
  <si>
    <t>EMBOÇO OU MASSA ÚNICA EM ARGAMASSA TRAÇO 1:2:8, PREPARO MECÂNICO COM BETONEIRA 400 L, APLICADA MANUALMENTE EM SUPERFÍCIES EXTERNAS DA SACADA, ESPESSURA DE 45 MM, SEM USO DE TELA METÁLICA DE REFORÇO CONTRA FISSURAÇÃO. AF_06/2014</t>
  </si>
  <si>
    <t>77,20</t>
  </si>
  <si>
    <t>87819</t>
  </si>
  <si>
    <t>EMBOÇO OU MASSA ÚNICA EM ARGAMASSA TRAÇO 1:2:8, PREPARO MANUAL, APLICADA MANUALMENTE EM SUPERFÍCIES EXTERNAS DA SACADA, ESPESSURA DE 45 MM, SEM USO DE TELA METÁLICA DE REFORÇO CONTRA FISSURAÇÃO. AF_06/2014</t>
  </si>
  <si>
    <t>82,43</t>
  </si>
  <si>
    <t>87820</t>
  </si>
  <si>
    <t>EMBOÇO OU MASSA ÚNICA EM ARGAMASSA INDUSTRIALIZADA, PREPARO MECÂNICO E APLICAÇÃO COM EQUIPAMENTO DE MISTURA E PROJEÇÃO DE 1,5 M3/H EM SUPERFÍCIES EXTERNAS DA SACADA, ESPESSURA 45 MM, SEM USO DE TELA METÁLICA. AF_06/2014</t>
  </si>
  <si>
    <t>109,85</t>
  </si>
  <si>
    <t>87821</t>
  </si>
  <si>
    <t>EMBOÇO OU MASSA ÚNICA EM ARGAMASSA TRAÇO 1:2:8, PREPARO MECÂNICO COM BETONEIRA 400 L, APLICADA MANUALMENTE EM SUPERFÍCIES EXTERNAS DA SACADA, ESPESSURA MAIOR OU IGUAL A 50 MM, SEM USO DE TELA METÁLICA DE REFORÇO CONTRA FISSURAÇÃO. AF_06/2014</t>
  </si>
  <si>
    <t>112,18</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</si>
  <si>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</si>
  <si>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</si>
  <si>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</si>
  <si>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</si>
  <si>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145,03</t>
  </si>
  <si>
    <t>87825</t>
  </si>
  <si>
    <t>EMBOÇO OU MASSA ÚNICA EM ARGAMASSA TRAÇO 1:2:8, PREPARO MECÂNICO COM BETONEIRA 400 L, APLICADA MANUALMENTE NAS PAREDES INTERNAS DA SACADA, ESPESSURA DE 25 MM, SEM USO DE TELA METÁLICA DE REFORÇO CONTRA FISSURAÇÃO. AF_06/2014</t>
  </si>
  <si>
    <t>50,91</t>
  </si>
  <si>
    <t>87827</t>
  </si>
  <si>
    <t>EMBOÇO OU MASSA ÚNICA EM ARGAMASSA TRAÇO 1:2:8, PREPARO MANUAL, APLICADA MANUALMENTE NAS PAREDES INTERNAS DA SACADA, ESPESSURA DE 25 MM, SEM USO DE TELA METÁLICA DE REFORÇO CONTRA FISSURAÇÃO. AF_06/2014</t>
  </si>
  <si>
    <t>54,71</t>
  </si>
  <si>
    <t>87828</t>
  </si>
  <si>
    <t>EMBOÇO OU MASSA ÚNICA EM ARGAMASSA INDUSTRIALIZADA, PREPARO MECÂNICO E APLICAÇÃO COM EQUIPAMENTO DE MISTURA E PROJEÇÃO DE 1,5 M3/H NAS PAREDES INTERNAS DA SACADA, ESPESSURA 25 MM, SEM USO DE TELA METÁLICA. AF_06/2014</t>
  </si>
  <si>
    <t>73,42</t>
  </si>
  <si>
    <t>87829</t>
  </si>
  <si>
    <t>EMBOÇO OU MASSA ÚNICA EM ARGAMASSA TRAÇO 1:2:8, PREPARO MECÂNICO COM BETONEIRA 400 L, APLICADA MANUALMENTE NAS PAREDES INTERNAS DA SACADA, ESPESSURA DE 35 MM, SEM USO DE TELA METÁLICA DE REFORÇO CONTRA FISSURAÇÃO. AF_06/2014</t>
  </si>
  <si>
    <t>57,82</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</si>
  <si>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</si>
  <si>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</si>
  <si>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</si>
  <si>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</si>
  <si>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89,55</t>
  </si>
  <si>
    <t>87834</t>
  </si>
  <si>
    <t>REVESTIMENTO DECORATIVO MONOCAMADA APLICADO MANUALMENTE EM PANOS CEGOS DA FACHADA DE UM EDIFÍCIO DE ESTRUTURA CONVENCIONAL, COM ACABAMENTO RASPADO. AF_06/2014</t>
  </si>
  <si>
    <t>150,78</t>
  </si>
  <si>
    <t>87835</t>
  </si>
  <si>
    <t>REVESTIMENTO DECORATIVO MONOCAMADA APLICADO MANUALMENTE EM PANOS CEGOS DA FACHADA DE UM EDIFÍCIO DE ALVENARIA ESTRUTURAL, COM ACABAMENTO RASPADO. AF_06/2014</t>
  </si>
  <si>
    <t>102,64</t>
  </si>
  <si>
    <t>87836</t>
  </si>
  <si>
    <t>REVESTIMENTO DECORATIVO MONOCAMADA APLICADO COM EQUIPAMENTO DE PROJEÇÃO EM PANOS CEGOS DA FACHADA DE UM EDIFÍCIO DE ESTRUTURA CONVENCIONAL, COM ACABAMENTO RASPADO. AF_06/2014</t>
  </si>
  <si>
    <t>144,45</t>
  </si>
  <si>
    <t>87837</t>
  </si>
  <si>
    <t>REVESTIMENTO DECORATIVO MONOCAMADA APLICADO COM EQUIPAMENTO DE PROJEÇÃO EM PANOS CEGOS DA FACHADA DE UM EDIFÍCIO DE ALVENARIA ESTRUTURAL, COM ACABAMENTO RASPADO. AF_06/2014</t>
  </si>
  <si>
    <t>97,06</t>
  </si>
  <si>
    <t>87838</t>
  </si>
  <si>
    <t>REVESTIMENTO DECORATIVO MONOCAMADA APLICADO MANUALMENTE EM PANOS DA FACHADA COM PRESENÇA DE VÃOS, DE UM EDIFÍCIO DE ESTRUTURA CONVENCIONAL E ACABAMENTO RASPADO. AF_06/2014</t>
  </si>
  <si>
    <t>157,84</t>
  </si>
  <si>
    <t>87839</t>
  </si>
  <si>
    <t>REVESTIMENTO DECORATIVO MONOCAMADA APLICADO MANUALMENTE EM PANOS DA FACHADA COM PRESENÇA DE VÃOS, DE UM EDIFÍCIO DE ALVENARIA ESTRUTURAL E ACABAMENTO RASPADO. AF_06/2014</t>
  </si>
  <si>
    <t>107,25</t>
  </si>
  <si>
    <t>87840</t>
  </si>
  <si>
    <t>REVESTIMENTO DECORATIVO MONOCAMADA APLICADO COM EQUIPAMENTO DE PROJEÇÃO EM PANOS DA FACHADA COM PRESENÇA DE VÃOS, DE UM EDIFÍCIO DE ESTRUTURA CONVENCIONAL E ACABAMENTO RASPADO. AF_06/2014</t>
  </si>
  <si>
    <t>150,04</t>
  </si>
  <si>
    <t>87841</t>
  </si>
  <si>
    <t>REVESTIMENTO DECORATIVO MONOCAMADA APLICADO COM EQUIPAMENTO DE PROJEÇÃO EM PANOS DA FACHADA COM PRESENÇA DE VÃOS, DE UM EDIFÍCIO DE ALVENARIA ESTRUTURAL E ACABAMENTO RASPADO. AF_06/2014</t>
  </si>
  <si>
    <t>100,19</t>
  </si>
  <si>
    <t>87842</t>
  </si>
  <si>
    <t>REVESTIMENTO DECORATIVO MONOCAMADA APLICADO MANUALMENTE EM SUPERFÍCIES EXTERNAS DA SACADA DE UM EDIFÍCIO DE ESTRUTURA CONVENCIONAL E ACABAMENTO RASPADO. AF_06/2014</t>
  </si>
  <si>
    <t>154,01</t>
  </si>
  <si>
    <t>87843</t>
  </si>
  <si>
    <t>REVESTIMENTO DECORATIVO MONOCAMADA APLICADO MANUALMENTE EM SUPERFÍCIES EXTERNAS DA SACADA DE UM EDIFÍCIO DE ALVENARIA ESTRUTURAL E ACABAMENTO RASPADO. AF_06/2014</t>
  </si>
  <si>
    <t>113,73</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</si>
  <si>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</si>
  <si>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</si>
  <si>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</si>
  <si>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</si>
  <si>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102,83</t>
  </si>
  <si>
    <t>87846</t>
  </si>
  <si>
    <t>REVESTIMENTO DECORATIVO MONOCAMADA APLICADO MANUALMENTE EM PANOS CEGOS DA FACHADA DE UM EDIFÍCIO DE ESTRUTURA CONVENCIONAL, COM ACABAMENTO TRAVERTINO. AF_06/2014</t>
  </si>
  <si>
    <t>163,14</t>
  </si>
  <si>
    <t>87847</t>
  </si>
  <si>
    <t>REVESTIMENTO DECORATIVO MONOCAMADA APLICADO MANUALMENTE EM PANOS CEGOS DA FACHADA DE UM EDIFÍCIO DE ALVENARIA ESTRUTURAL, COM ACABAMENTO TRAVERTINO. AF_06/2014</t>
  </si>
  <si>
    <t>114,99</t>
  </si>
  <si>
    <t>87848</t>
  </si>
  <si>
    <t>REVESTIMENTO DECORATIVO MONOCAMADA APLICADO COM EQUIPAMENTO DE PROJEÇÃO EM PANOS CEGOS DA FACHADA DE UM EDIFÍCIO DE ESTRUTURA CONVENCIONAL, COM ACABAMENTO TRAVERTINO. AF_06/2014</t>
  </si>
  <si>
    <t>155,72</t>
  </si>
  <si>
    <t>87849</t>
  </si>
  <si>
    <t>REVESTIMENTO DECORATIVO MONOCAMADA APLICADO COM EQUIPAMENTO DE PROJEÇÃO EM PANOS CEGOS DA FACHADA DE UM EDIFÍCIO DE ALVENARIA ESTRUTURAL, COM ACABAMENTO TRAVERTINO. AF_06/2014</t>
  </si>
  <si>
    <t>108,33</t>
  </si>
  <si>
    <t>87850</t>
  </si>
  <si>
    <t>REVESTIMENTO DECORATIVO MONOCAMADA APLICADO MANUALMENTE EM PANOS DA FACHADA COM PRESENÇA DE VÃOS, DE UM EDIFÍCIO DE ESTRUTURA CONVENCIONAL E ACABAMENTO TRAVERTINO. AF_06/2014</t>
  </si>
  <si>
    <t>170,22</t>
  </si>
  <si>
    <t>87851</t>
  </si>
  <si>
    <t>REVESTIMENTO DECORATIVO MONOCAMADA APLICADO MANUALMENTE EM PANOS DA FACHADA COM PRESENÇA DE VÃOS, DE UM EDIFÍCIO DE ALVENARIA ESTRUTURAL E ACABAMENTO TRAVERTINO. AF_06/2014</t>
  </si>
  <si>
    <t>119,63</t>
  </si>
  <si>
    <t>87852</t>
  </si>
  <si>
    <t>REVESTIMENTO DECORATIVO MONOCAMADA APLICADO COM EQUIPAMENTO DE PROJEÇÃO EM PANOS DA FACHADA COM PRESENÇA DE VÃOS, DE UM EDIFÍCIO DE ESTRUTURA CONVENCIONAL E ACABAMENTO TRAVERTINO. AF_06/2014</t>
  </si>
  <si>
    <t>161,30</t>
  </si>
  <si>
    <t>87853</t>
  </si>
  <si>
    <t>REVESTIMENTO DECORATIVO MONOCAMADA APLICADO COM EQUIPAMENTO DE PROJEÇÃO EM PANOS DA FACHADA COM PRESENÇA DE VÃOS, DE UM EDIFÍCIO DE ALVENARIA ESTRUTURAL E ACABAMENTO TRAVERTINO. AF_06/2014</t>
  </si>
  <si>
    <t>111,45</t>
  </si>
  <si>
    <t>87854</t>
  </si>
  <si>
    <t>REVESTIMENTO DECORATIVO MONOCAMADA APLICADO MANUALMENTE EM SUPERFÍCIES EXTERNAS DA SACADA DE UM EDIFÍCIO DE ESTRUTURA CONVENCIONAL E ACABAMENTO TRAVERTINO. AF_06/2014</t>
  </si>
  <si>
    <t>166,37</t>
  </si>
  <si>
    <t>87855</t>
  </si>
  <si>
    <t>REVESTIMENTO DECORATIVO MONOCAMADA APLICADO MANUALMENTE EM SUPERFÍCIES EXTERNAS DA SACADA DE UM EDIFÍCIO DE ALVENARIA ESTRUTURAL E ACABAMENTO TRAVERTINO. AF_06/2014</t>
  </si>
  <si>
    <t>126,11</t>
  </si>
  <si>
    <t>87856</t>
  </si>
  <si>
    <t>REVESTIMENTO DECORATIVO MONOCAMADA APLICADO COM EQUIPAMENTO DE PROJEÇÃO EM SUPERFÍCIES EXTERNAS DA SACADA DE UM EDIFÍCIO DE ESTRUTURA CONVENCIONAL E ACABAMENTO TRAVERTINO. AF_06/2014</t>
  </si>
  <si>
    <t>153,61</t>
  </si>
  <si>
    <t>87857</t>
  </si>
  <si>
    <t>REVESTIMENTO DECORATIVO MONOCAMADA APLICADO COM EQUIPAMENTO DE PROJEÇÃO EM SUPERFÍCIES EXTERNAS DA SACADA DE UM EDIFÍCIO DE ALVENARIA ESTRUTURAL E ACABAMENTO TRAVERTINO. AF_06/2014</t>
  </si>
  <si>
    <t>114,09</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</si>
  <si>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</si>
  <si>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</si>
  <si>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</si>
  <si>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</si>
  <si>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127,05</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</si>
  <si>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</si>
  <si>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</si>
  <si>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</si>
  <si>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</si>
  <si>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</si>
  <si>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</si>
  <si>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</si>
  <si>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</si>
  <si>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32,73</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</si>
  <si>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</si>
  <si>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</si>
  <si>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</si>
  <si>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</si>
  <si>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</si>
  <si>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</si>
  <si>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26,29</t>
  </si>
  <si>
    <t>84084</t>
  </si>
  <si>
    <t>APICOAMENTO MANUAL DE SUPERFICIE DE CONCRETO</t>
  </si>
  <si>
    <t>87242</t>
  </si>
  <si>
    <t>REVESTIMENTO CERÂMICO PARA PAREDES EXTERNAS EM PASTILHAS DE PORCELANA 5 X 5 CM (PLACAS DE 30 X 30 CM), ALINHADAS A PRUMO, APLICADO EM PANOS COM VÃOS. AF_06/2014</t>
  </si>
  <si>
    <t>212,50</t>
  </si>
  <si>
    <t>87243</t>
  </si>
  <si>
    <t>REVESTIMENTO CERÂMICO PARA PAREDES EXTERNAS EM PASTILHAS DE PORCELANA 5 X 5 CM (PLACAS DE 30 X 30 CM), ALINHADAS A PRUMO, APLICADO EM PANOS SEM VÃOS. AF_06/2014</t>
  </si>
  <si>
    <t>195,72</t>
  </si>
  <si>
    <t>87244</t>
  </si>
  <si>
    <t>REVESTIMENTO CERÂMICO PARA PAREDES EXTERNAS EM PASTILHAS DE PORCELANA 5 X 5 CM (PLACAS DE 30 X 30 CM), ALINHADAS A PRUMO, APLICADO EM SUPERFÍCIES EXTERNAS DA SACADA. AF_06/2014</t>
  </si>
  <si>
    <t>205,53</t>
  </si>
  <si>
    <t>87245</t>
  </si>
  <si>
    <t>REVESTIMENTO CERÂMICO PARA PAREDES EXTERNAS EM PASTILHAS DE PORCELANA 5 X 5 CM (PLACAS DE 30 X 30 CM), ALINHADAS A PRUMO, APLICADO EM SUPERFÍCIES INTERNAS DA SACADA. AF_06/2014</t>
  </si>
  <si>
    <t>246,63</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</si>
  <si>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</si>
  <si>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</si>
  <si>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</si>
  <si>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</si>
  <si>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37,07</t>
  </si>
  <si>
    <t>87266</t>
  </si>
  <si>
    <t>REVESTIMENTO CERÂMICO PARA PAREDES INTERNAS COM PLACAS TIPO ESMALTADA EXTRA DE DIMENSÕES 20X20 CM APLICADAS EM AMBIENTES DE ÁREA MENOR QUE 5 M² A MEIA ALTURA DAS PAREDES. AF_06/2014</t>
  </si>
  <si>
    <t>45,46</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</si>
  <si>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</si>
  <si>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</si>
  <si>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</si>
  <si>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</si>
  <si>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46,81</t>
  </si>
  <si>
    <t>87269</t>
  </si>
  <si>
    <t>REVESTIMENTO CERÂMICO PARA PAREDES INTERNAS COM PLACAS TIPO ESMALTADA EXTRA DE DIMENSÕES 25X35 CM APLICADAS EM AMBIENTES DE ÁREA MAIOR QUE 5 M² NA ALTURA INTEIRA DAS PAREDES. AF_06/2014</t>
  </si>
  <si>
    <t>40,10</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</si>
  <si>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</si>
  <si>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</si>
  <si>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</si>
  <si>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</si>
  <si>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45,53</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</si>
  <si>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</si>
  <si>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</si>
  <si>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</si>
  <si>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</si>
  <si>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</si>
  <si>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</si>
  <si>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51,63</t>
  </si>
  <si>
    <t>87275</t>
  </si>
  <si>
    <t>REVESTIMENTO CERÂMICO PARA PAREDES INTERNAS COM PLACAS TIPO ESMALTADA EXTRA  DE DIMENSÕES 33X45 CM APLICADAS EM AMBIENTES DE ÁREA MAIOR QUE 5 M² A MEIA ALTURA DAS PAREDES. AF_06/2014</t>
  </si>
  <si>
    <t>48,81</t>
  </si>
  <si>
    <t>88786</t>
  </si>
  <si>
    <t>REVESTIMENTO CERÂMICO PARA PAREDES EXTERNAS EM PASTILHAS DE PORCELANA 2,5 X 2,5 CM (PLACAS DE 30 X 30 CM), ALINHADAS A PRUMO, APLICADO EM PANOS COM VÃOS. AF_10/2014</t>
  </si>
  <si>
    <t>236,88</t>
  </si>
  <si>
    <t>88787</t>
  </si>
  <si>
    <t>REVESTIMENTO CERÂMICO PARA PAREDES EXTERNAS EM PASTILHAS DE PORCELANA 2,5 X 2,5 CM (PLACAS DE 30 X 30 CM), ALINHADAS A PRUMO, APLICADO EM PANOS SEM VÃOS. AF_10/2014</t>
  </si>
  <si>
    <t>218,99</t>
  </si>
  <si>
    <t>88788</t>
  </si>
  <si>
    <t>REVESTIMENTO CERÂMICO PARA PAREDES EXTERNAS EM PASTILHAS DE PORCELANA 2,5 X 2,5 CM (PLACAS DE 30 X 30 CM), ALINHADAS A PRUMO, APLICADO EM SUPERFÍCIES EXTERNAS DA SACADA. AF_10/2014</t>
  </si>
  <si>
    <t>228,80</t>
  </si>
  <si>
    <t>88789</t>
  </si>
  <si>
    <t>REVESTIMENTO CERÂMICO PARA PAREDES EXTERNAS EM PASTILHAS DE PORCELANA 2,5 X 2,5 CM (PLACAS DE 30 X 30 CM), ALINHADAS A PRUMO, APLICADO EM SUPERFÍCIES INTERNAS DA SACADA. AF_10/2014</t>
  </si>
  <si>
    <t>273,73</t>
  </si>
  <si>
    <t>89045</t>
  </si>
  <si>
    <t>(COMPOSIÇÃO REPRESENTATIVA) DO SERVIÇO DE REVESTIMENTO CERÂMICO PARA AMBIENTES DE ÁREAS MOLHADAS, MEIA PAREDE OU PAREDE INTEIRA, COM PLACAS TIPO GRÊS OU SEMI-GRÊS, DIMENSÕES 20X20 CM, PARA EDIFICAÇÃO HABITACIONAL MULTIFAMILIAR (PRÉDIO). AF_11/2014</t>
  </si>
  <si>
    <t>43,09</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</si>
  <si>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</si>
  <si>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</si>
  <si>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41,53</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</si>
  <si>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</si>
  <si>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</si>
  <si>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</si>
  <si>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</si>
  <si>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</si>
  <si>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</si>
  <si>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37,91</t>
  </si>
  <si>
    <t>93395</t>
  </si>
  <si>
    <t>REVESTIMENTO CERÂMICO PARA PAREDES INTERNAS COM PLACAS TIPO ESMALTADA PADRÃO POPULAR DE DIMENSÕES 20X20 CM, ARGAMASSA TIPO AC I, APLICADAS EM AMBIENTES DE ÁREA MAIOR QUE 5 M2 A MEIA ALTURA DAS PAREDES. AF_06/2014</t>
  </si>
  <si>
    <t>35,14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</si>
  <si>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</si>
  <si>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</si>
  <si>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</si>
  <si>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</si>
  <si>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</si>
  <si>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</si>
  <si>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43,89</t>
  </si>
  <si>
    <t>99198</t>
  </si>
  <si>
    <t>REVESTIMENTO CERÂMICO PARA PAREDES INTERNAS COM PLACAS TIPO ESMALTADA PADRÃO POPULAR DE DIMENSÕES 20X20 CM, ARGAMASSA TIPO AC III, APLICADAS EM AMBIENTES DE ÁREA MAIOR QUE 5 M2 A MEIA ALTURA DAS PAREDES. AF_06/2014</t>
  </si>
  <si>
    <t>41,12</t>
  </si>
  <si>
    <t>84088</t>
  </si>
  <si>
    <t>PEITORIL EM MARMORE BRANCO, LARGURA DE 15CM, ASSENTADO COM ARGAMASSA TRACO 1:4 (CIMENTO E AREIA MEDIA), PREPARO MANUAL DA ARGAMASSA</t>
  </si>
  <si>
    <t>81,63</t>
  </si>
  <si>
    <t>84089</t>
  </si>
  <si>
    <t>PEITORIL EM MARMORE BRANCO, LARGURA DE 25CM, ASSENTADO COM ARGAMASSA TRACO 1:3 (CIMENTO E AREIA MEDIA), PREPARO MANUAL DA ARGAMASSA</t>
  </si>
  <si>
    <t>115,45</t>
  </si>
  <si>
    <t>40675</t>
  </si>
  <si>
    <t>ASSENTAMENTO DE PEITORIL COM ARGAMASSA DE CIMENTO COLANTE</t>
  </si>
  <si>
    <t>84093</t>
  </si>
  <si>
    <t>TABEIRA DE MADEIRA LEI, 1A QUALIDADE, 2,5X30,0CM PARA BEIRAL DE TELHADO</t>
  </si>
  <si>
    <t>96112</t>
  </si>
  <si>
    <t>FORRO EM MADEIRA PINUS, PARA AMBIENTES RESIDENCIAIS, INCLUSIVE ESTRUTURA DE FIXAÇÃO. AF_05/2017</t>
  </si>
  <si>
    <t>88,08</t>
  </si>
  <si>
    <t>96117</t>
  </si>
  <si>
    <t>FORRO EM MADEIRA PINUS, PARA AMBIENTES COMERCIAIS, INCLUSIVE ESTRUTURA DE FIXAÇÃO. AF_05/2017</t>
  </si>
  <si>
    <t>96122</t>
  </si>
  <si>
    <t>ACABAMENTOS PARA FORRO (RODA-FORRO EM MADEIRA PINUS). AF_05/2017</t>
  </si>
  <si>
    <t>21,71</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</si>
  <si>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</si>
  <si>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</si>
  <si>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</si>
  <si>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</si>
  <si>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</si>
  <si>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</si>
  <si>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</si>
  <si>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</si>
  <si>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</si>
  <si>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</si>
  <si>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</si>
  <si>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</si>
  <si>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23,77</t>
  </si>
  <si>
    <t>99054</t>
  </si>
  <si>
    <t>ACABAMENTOS PARA FORRO (SANCA DE GESSO MONTADA NA OBRA). AF_05/2017_P</t>
  </si>
  <si>
    <t>46,29</t>
  </si>
  <si>
    <t>72200</t>
  </si>
  <si>
    <t>REVESTIMENTO EM LAMINADO MELAMINICO TEXTURIZADO, ESPESSURA 0,8 MM, FIXADO COM COLA</t>
  </si>
  <si>
    <t>91,75</t>
  </si>
  <si>
    <t>73807/1</t>
  </si>
  <si>
    <t>CORRIMAO EM MARMORITE, LARGURA 15CM</t>
  </si>
  <si>
    <t>92,71</t>
  </si>
  <si>
    <t>72201</t>
  </si>
  <si>
    <t>RECOLOCACO DE FORROS EM REGUA DE PVC E PERFIS, CONSIDERANDO REAPROVEITAMENTO DO MATERIAL</t>
  </si>
  <si>
    <t>96111</t>
  </si>
  <si>
    <t>FORRO EM RÉGUAS DE PVC, FRISADO, PARA AMBIENTES RESIDENCIAIS, INCLUSIVE ESTRUTURA DE FIXAÇÃO. AF_05/2017_P</t>
  </si>
  <si>
    <t>35,77</t>
  </si>
  <si>
    <t>96116</t>
  </si>
  <si>
    <t>FORRO EM RÉGUAS DE PVC, FRISADO, PARA AMBIENTES COMERCIAIS, INCLUSIVE ESTRUTURA DE FIXAÇÃO. AF_05/2017_P</t>
  </si>
  <si>
    <t>96121</t>
  </si>
  <si>
    <t>ACABAMENTOS PARA FORRO (RODA-FORRO EM PERFIL METÁLICO E PLÁSTICO). AF_05/2017</t>
  </si>
  <si>
    <t>96485</t>
  </si>
  <si>
    <t>FORRO EM RÉGUAS DE PVC, LISO, PARA AMBIENTES RESIDENCIAIS, INCLUSIVE ESTRUTURA DE FIXAÇÃO. AF_05/2017_P</t>
  </si>
  <si>
    <t>40,89</t>
  </si>
  <si>
    <t>96486</t>
  </si>
  <si>
    <t>FORRO DE PVC, LISO, PARA AMBIENTES COMERCIAIS, INCLUSIVE ESTRUTURA DE FIXAÇÃO. AF_05/2017_P</t>
  </si>
  <si>
    <t>72198</t>
  </si>
  <si>
    <t>ISOLAMENTO TERMICO COM ARGAMASSA TRACO 1:3 (CIMENTO E AREIA GROSSA NAO PENEIRADA), COM ADICAO DE PEROLAS DE ISOPOR, ESPESSURA 6CM, PREPARO MANUAL DA ARGAMASSA</t>
  </si>
  <si>
    <t>104,07</t>
  </si>
  <si>
    <t>73833/1</t>
  </si>
  <si>
    <t>ISOLAMENTO TERMICO COM MANTA DE LA DE VIDRO, ESPESSURA 2,5CM</t>
  </si>
  <si>
    <t>64,11</t>
  </si>
  <si>
    <t>83730</t>
  </si>
  <si>
    <t>REPARO ESTRUTURAL DE ESTRUTURAS DE CONCRETO COM ARGAMASSA POLIMERICA DE ALTO DESEMPENHO, E=2 CM</t>
  </si>
  <si>
    <t>142,09</t>
  </si>
  <si>
    <t>83736</t>
  </si>
  <si>
    <t>REPARO/COLAGEM DE ESTRUTURAS DE CONCRETO COM ADESIVO ESTRUTURAL A BASE DE EPOXI, E=2 MM</t>
  </si>
  <si>
    <t>151,17</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</si>
  <si>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</si>
  <si>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</si>
  <si>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</si>
  <si>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</si>
  <si>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</si>
  <si>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</si>
  <si>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</si>
  <si>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</si>
  <si>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</si>
  <si>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</si>
  <si>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</si>
  <si>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</si>
  <si>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</si>
  <si>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</si>
  <si>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</si>
  <si>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</si>
  <si>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87280</t>
  </si>
  <si>
    <t>ARGAMASSA TRAÇO 1:7 (EM VOLUME DE CIMENTO E AREIA MÉDIA ÚMIDA) COM ADIÇÃO DE PLASTIFICANTE PARA EMBOÇO/MASSA ÚNICA/ASSENTAMENTO DE ALVENARIA DE VEDAÇÃO, PREPARO MECÂNICO COM BETONEIRA 400 L. AF_08/2019</t>
  </si>
  <si>
    <t>273,83</t>
  </si>
  <si>
    <t>87281</t>
  </si>
  <si>
    <t>ARGAMASSA TRAÇO 1:7 (EM VOLUME DE CIMENTO E AREIA MÉDIA ÚMIDA) COM ADIÇÃO DE PLASTIFICANTE PARA EMBOÇO/MASSA ÚNICA/ASSENTAMENTO DE ALVENARIA DE VEDAÇÃO, PREPARO MECÂNICO COM BETONEIRA 600 L. AF_08/2019</t>
  </si>
  <si>
    <t>271,12</t>
  </si>
  <si>
    <t>87283</t>
  </si>
  <si>
    <t>ARGAMASSA TRAÇO 1:6 (EM VOLUME DE CIMENTO E AREIA MÉDIA ÚMIDA) COM ADIÇÃO DE PLASTIFICANTE PARA EMBOÇO/MASSA ÚNICA/ASSENTAMENTO DE ALVENARIA DE VEDAÇÃO, PREPARO MECÂNICO COM BETONEIRA 400 L. AF_08/2019</t>
  </si>
  <si>
    <t>283,95</t>
  </si>
  <si>
    <t>87284</t>
  </si>
  <si>
    <t>ARGAMASSA TRAÇO 1:6 (EM VOLUME DE CIMENTO E AREIA MÉDIA ÚMIDA) COM ADIÇÃO DE PLASTIFICANTE PARA EMBOÇO/MASSA ÚNICA/ASSENTAMENTO DE ALVENARIA DE VEDAÇÃO, PREPARO MECÂNICO COM BETONEIRA 600 L. AF_08/2019</t>
  </si>
  <si>
    <t>280,29</t>
  </si>
  <si>
    <t>87286</t>
  </si>
  <si>
    <t>ARGAMASSA TRAÇO 1:1:6 (EM VOLUME DE CIMENTO, CAL E AREIA MÉDIA ÚMIDA) PARA EMBOÇO/MASSA ÚNICA/ASSENTAMENTO DE ALVENARIA DE VEDAÇÃO, PREPARO MECÂNICO COM BETONEIRA 400 L. AF_08/2019</t>
  </si>
  <si>
    <t>343,19</t>
  </si>
  <si>
    <t>87287</t>
  </si>
  <si>
    <t>ARGAMASSA TRAÇO 1:1:6 (EM VOLUME DE CIMENTO, CAL E AREIA MÉDIA ÚMIDA) PARA EMBOÇO/MASSA ÚNICA/ASSENTAMENTO DE ALVENARIA DE VEDAÇÃO, PREPARO MECÂNICO COM BETONEIRA 600 L. AF_08/2019</t>
  </si>
  <si>
    <t>332,66</t>
  </si>
  <si>
    <t>87289</t>
  </si>
  <si>
    <t>ARGAMASSA TRAÇO 1:1,5:7,5 (EM VOLUME DE CIMENTO, CAL E AREIA MÉDIA ÚMIDA) PARA EMBOÇO/MASSA ÚNICA/ASSENTAMENTO DE ALVENARIA DE VEDAÇÃO, PREPARO MECÂNICO COM BETONEIRA 400 L. AF_08/2019</t>
  </si>
  <si>
    <t>327,08</t>
  </si>
  <si>
    <t>87290</t>
  </si>
  <si>
    <t>ARGAMASSA TRAÇO 1:1,5:7,5 (EM VOLUME DE CIMENTO, CAL E AREIA MÉDIA ÚMIDA) PARA EMBOÇO/MASSA ÚNICA/ASSENTAMENTO DE ALVENARIA DE VEDAÇÃO, PREPARO MECÂNICO COM BETONEIRA 600 L. AF_08/2019</t>
  </si>
  <si>
    <t>322,30</t>
  </si>
  <si>
    <t>87292</t>
  </si>
  <si>
    <t>ARGAMASSA TRAÇO 1:2:8 (EM VOLUME DE CIMENTO, CAL E AREIA MÉDIA ÚMIDA) PARA EMBOÇO/MASSA ÚNICA/ASSENTAMENTO DE ALVENARIA DE VEDAÇÃO, PREPARO MECÂNICO COM BETONEIRA 400 L. AF_08/2019</t>
  </si>
  <si>
    <t>330,83</t>
  </si>
  <si>
    <t>87294</t>
  </si>
  <si>
    <t>ARGAMASSA TRAÇO 1:2:9 (EM VOLUME DE CIMENTO, CAL E AREIA MÉDIA ÚMIDA) PARA EMBOÇO/MASSA ÚNICA/ASSENTAMENTO DE ALVENARIA DE VEDAÇÃO, PREPARO MECÂNICO COM BETONEIRA 600 L. AF_08/2019</t>
  </si>
  <si>
    <t>318,07</t>
  </si>
  <si>
    <t>87295</t>
  </si>
  <si>
    <t>ARGAMASSA TRAÇO 1:3:12 (EM VOLUME DE CIMENTO, CAL E AREIA MÉDIA ÚMIDA) PARA EMBOÇO/MASSA ÚNICA/ASSENTAMENTO DE ALVENARIA DE VEDAÇÃO, PREPARO MECÂNICO COM BETONEIRA 400 L. AF_08/2019</t>
  </si>
  <si>
    <t>321,70</t>
  </si>
  <si>
    <t>87296</t>
  </si>
  <si>
    <t>ARGAMASSA TRAÇO 1:3:12 (EM VOLUME DE CIMENTO, CAL E AREIA MÉDIA ÚMIDA) PARA EMBOÇO/MASSA ÚNICA/ASSENTAMENTO DE ALVENARIA DE VEDAÇÃO, PREPARO MECÂNICO COM BETONEIRA 600 L. AF_08/2019</t>
  </si>
  <si>
    <t>304,65</t>
  </si>
  <si>
    <t>87298</t>
  </si>
  <si>
    <t>ARGAMASSA TRAÇO 1:3 (EM VOLUME DE CIMENTO E AREIA MÉDIA ÚMIDA) PARA CONTRAPISO, PREPARO MECÂNICO COM BETONEIRA 400 L. AF_08/2019</t>
  </si>
  <si>
    <t>425,85</t>
  </si>
  <si>
    <t>87299</t>
  </si>
  <si>
    <t>ARGAMASSA TRAÇO 1:3 (EM VOLUME DE CIMENTO E AREIA MÉDIA ÚMIDA) PARA CONTRAPISO, PREPARO MECÂNICO COM BETONEIRA 600 L. AF_08/2019</t>
  </si>
  <si>
    <t>278,71</t>
  </si>
  <si>
    <t>87301</t>
  </si>
  <si>
    <t>ARGAMASSA TRAÇO 1:4 (EM VOLUME DE CIMENTO E AREIA MÉDIA ÚMIDA) PARA CONTRAPISO, PREPARO MECÂNICO COM BETONEIRA 400 L. AF_08/2019</t>
  </si>
  <si>
    <t>382,10</t>
  </si>
  <si>
    <t>87302</t>
  </si>
  <si>
    <t>ARGAMASSA TRAÇO 1:4 (EM VOLUME DE CIMENTO E AREIA MÉDIA ÚMIDA) PARA CONTRAPISO, PREPARO MECÂNICO COM BETONEIRA 600 L. AF_08/2019</t>
  </si>
  <si>
    <t>377,46</t>
  </si>
  <si>
    <t>87304</t>
  </si>
  <si>
    <t>ARGAMASSA TRAÇO 1:5 (EM VOLUME DE CIMENTO E AREIA MÉDIA ÚMIDA) PARA CONTRAPISO, PREPARO MECÂNICO COM BETONEIRA 400 L. AF_08/2019</t>
  </si>
  <si>
    <t>344,21</t>
  </si>
  <si>
    <t>87305</t>
  </si>
  <si>
    <t>ARGAMASSA TRAÇO 1:5 (EM VOLUME DE CIMENTO E AREIA MÉDIA ÚMIDA) PARA CONTRAPISO, PREPARO MECÂNICO COM BETONEIRA 600 L. AF_08/2019</t>
  </si>
  <si>
    <t>347,34</t>
  </si>
  <si>
    <t>87307</t>
  </si>
  <si>
    <t>ARGAMASSA TRAÇO 1:6 (EM VOLUME DE CIMENTO E AREIA MÉDIA ÚMIDA) PARA CONTRAPISO, PREPARO MECÂNICO COM BETONEIRA 400 L. AF_08/2019</t>
  </si>
  <si>
    <t>327,15</t>
  </si>
  <si>
    <t>87308</t>
  </si>
  <si>
    <t>ARGAMASSA TRAÇO 1:6 (EM VOLUME DE CIMENTO E AREIA MÉDIA ÚMIDA) PARA CONTRAPISO, PREPARO MECÂNICO COM BETONEIRA 600 L. AF_08/2019</t>
  </si>
  <si>
    <t>322,22</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</si>
  <si>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</si>
  <si>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</si>
  <si>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</si>
  <si>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</si>
  <si>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260,63</t>
  </si>
  <si>
    <t>87313</t>
  </si>
  <si>
    <t>ARGAMASSA TRAÇO 1:3 (EM VOLUME DE CIMENTO E AREIA GROSSA ÚMIDA) PARA CHAPISCO CONVENCIONAL, PREPARO MECÂNICO COM BETONEIRA 400 L. AF_08/2019</t>
  </si>
  <si>
    <t>326,60</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</si>
  <si>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</si>
  <si>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</si>
  <si>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</si>
  <si>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</si>
  <si>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294,62</t>
  </si>
  <si>
    <t>87317</t>
  </si>
  <si>
    <t>ARGAMASSA TRAÇO 1:4 (EM VOLUME DE CIMENTO E AREIA GROSSA ÚMIDA) PARA CHAPISCO CONVENCIONAL, PREPARO MECÂNICO COM BETONEIRA 600 L. AF_08/2019</t>
  </si>
  <si>
    <t>286,02</t>
  </si>
  <si>
    <t>87319</t>
  </si>
  <si>
    <t>ARGAMASSA TRAÇO 1:5 (EM VOLUME DE CIMENTO E AREIA GROSSA ÚMIDA) COM ADIÇÃO DE EMULSÃO POLIMÉRICA PARA CHAPISCO ROLADO, PREPARO MECÂNICO COM BETONEIRA 400 L. AF_08/2019</t>
  </si>
  <si>
    <t>2.353,75</t>
  </si>
  <si>
    <t>87320</t>
  </si>
  <si>
    <t>ARGAMASSA TRAÇO 1:5 (EM VOLUME DE CIMENTO E AREIA GROSSA ÚMIDA) COM ADIÇÃO DE EMULSÃO POLIMÉRICA PARA CHAPISCO ROLADO, PREPARO MECÂNICO COM BETONEIRA 600 L. AF_08/2019</t>
  </si>
  <si>
    <t>2.358,69</t>
  </si>
  <si>
    <t>87322</t>
  </si>
  <si>
    <t>ARGAMASSA TRAÇO 1:3 (EM VOLUME DE CIMENTO E AREIA GROSSA ÚMIDA) COM ADIÇÃO DE EMULSÃO POLIMÉRICA PARA CHAPISCO ROLADO, PREPARO MECÂNICO COM BETONEIRA 400 L. AF_08/2019</t>
  </si>
  <si>
    <t>2.426,02</t>
  </si>
  <si>
    <t>87323</t>
  </si>
  <si>
    <t>ARGAMASSA TRAÇO 1:3 (EM VOLUME DE CIMENTO E AREIA GROSSA ÚMIDA) COM ADIÇÃO DE EMULSÃO POLIMÉRICA PARA CHAPISCO ROLADO, PREPARO MECÂNICO COM BETONEIRA 600 L. AF_08/2019</t>
  </si>
  <si>
    <t>2.426,80</t>
  </si>
  <si>
    <t>87325</t>
  </si>
  <si>
    <t>ARGAMASSA TRAÇO 1:4 (EM VOLUME DE CIMENTO E AREIA GROSSA ÚMIDA) COM ADIÇÃO DE EMULSÃO POLIMÉRICA PARA CHAPISCO ROLADO, PREPARO MECÂNICO COM BETONEIRA 400 L. AF_08/2019</t>
  </si>
  <si>
    <t>2.371,89</t>
  </si>
  <si>
    <t>87326</t>
  </si>
  <si>
    <t>ARGAMASSA TRAÇO 1:4 (EM VOLUME DE CIMENTO E AREIA GROSSA ÚMIDA) COM ADIÇÃO DE EMULSÃO POLIMÉRICA PARA CHAPISCO ROLADO, PREPARO MECÂNICO COM BETONEIRA 600 L. AF_08/2019</t>
  </si>
  <si>
    <t>2.379,26</t>
  </si>
  <si>
    <t>87327</t>
  </si>
  <si>
    <t>ARGAMASSA TRAÇO 1:7 (EM VOLUME DE CIMENTO E AREIA MÉDIA ÚMIDA) COM ADIÇÃO DE PLASTIFICANTE PARA EMBOÇO/MASSA ÚNICA/ASSENTAMENTO DE ALVENARIA DE VEDAÇÃO, PREPARO MECÂNICO COM MISTURADOR DE EIXO HORIZONTAL DE 300 KG. AF_08/2019</t>
  </si>
  <si>
    <t>289,47</t>
  </si>
  <si>
    <t>87328</t>
  </si>
  <si>
    <t>ARGAMASSA TRAÇO 1:7 (EM VOLUME DE CIMENTO E AREIA MÉDIA ÚMIDA) COM ADIÇÃO DE PLASTIFICANTE PARA EMBOÇO/MASSA ÚNICA/ASSENTAMENTO DE ALVENARIA DE VEDAÇÃO, PREPARO MECÂNICO COM MISTURADOR DE EIXO HORIZONTAL DE 600 KG. AF_08/2019</t>
  </si>
  <si>
    <t>252,04</t>
  </si>
  <si>
    <t>87329</t>
  </si>
  <si>
    <t>ARGAMASSA TRAÇO 1:6 (EM VOLUME DE CIMENTO E AREIA MÉDIA ÚMIDA) COM ADIÇÃO DE PLASTIFICANTE PARA EMBOÇO/MASSA ÚNICA/ASSENTAMENTO DE ALVENARIA DE VEDAÇÃO, PREPARO MECÂNICO COM MISTURADOR DE EIXO HORIZONTAL DE 300 KG. AF_08/2019</t>
  </si>
  <si>
    <t>311,51</t>
  </si>
  <si>
    <t>87330</t>
  </si>
  <si>
    <t>ARGAMASSA TRAÇO 1:6 (EM VOLUME DE CIMENTO E AREIA MÉDIA ÚMIDA) COM ADIÇÃO DE PLASTIFICANTE PARA EMBOÇO/MASSA ÚNICA/ASSENTAMENTO DE ALVENARIA DE VEDAÇÃO, PREPARO MECÂNICO COM MISTURADOR DE EIXO HORIZONTAL DE 600 KG. AF_08/2019</t>
  </si>
  <si>
    <t>268,96</t>
  </si>
  <si>
    <t>87331</t>
  </si>
  <si>
    <t>ARGAMASSA TRAÇO 1:1:6 (EM VOLUME DE CIMENTO, CAL E AREIA MÉDIA ÚMIDA) PARA EMBOÇO/MASSA ÚNICA/ASSENTAMENTO DE ALVENARIA DE VEDAÇÃO, PREPARO MECÂNICO COM MISTURADOR DE EIXO HORIZONTAL DE 300 KG. AF_08/2019</t>
  </si>
  <si>
    <t>358,47</t>
  </si>
  <si>
    <t>87332</t>
  </si>
  <si>
    <t>ARGAMASSA TRAÇO 1:1:6 (EM VOLUME DE CIMENTO, CAL E AREIA MÉDIA ÚMIDA) PARA EMBOÇO/MASSA ÚNICA/ASSENTAMENTO DE ALVENARIA DE VEDAÇÃO, PREPARO MECÂNICO COM MISTURADOR DE EIXO HORIZONTAL DE 600 KG. AF_08/2019</t>
  </si>
  <si>
    <t>319,45</t>
  </si>
  <si>
    <t>87333</t>
  </si>
  <si>
    <t>ARGAMASSA TRAÇO 1:1,5:7,5 (EM VOLUME DE CIMENTO, CAL E AREIA MÉDIA ÚMIDA) PARA EMBOÇO/MASSA ÚNICA/ASSENTAMENTO DE ALVENARIA DE VEDAÇÃO, PREPARO MECÂNICO COM MISTURADOR DE EIXO HORIZONTAL DE 300 KG. AF_08/2019</t>
  </si>
  <si>
    <t>331,24</t>
  </si>
  <si>
    <t>87334</t>
  </si>
  <si>
    <t>ARGAMASSA TRAÇO 1:1,5:7,5 (EM VOLUME DE CIMENTO, CAL E AREIA MÉDIA ÚMIDA) PARA EMBOÇO/MASSA ÚNICA/ASSENTAMENTO DE ALVENARIA DE VEDAÇÃO, PREPARO MECÂNICO COM MISTURADOR DE EIXO HORIZONTAL DE 600 KG. AF_08/2019</t>
  </si>
  <si>
    <t>308,00</t>
  </si>
  <si>
    <t>87335</t>
  </si>
  <si>
    <t>ARGAMASSA TRAÇO 1:2:8 (EM VOLUME DE CIMENTO, CAL E AREIA MÉDIA ÚMIDA) PARA EMBOÇO/MASSA ÚNICA/ASSENTAMENTO DE ALVENARIA DE VEDAÇÃO, PREPARO MECÂNICO COM MISTURADOR DE EIXO HORIZONTAL DE 300 KG. AF_08/2019</t>
  </si>
  <si>
    <t>326,36</t>
  </si>
  <si>
    <t>87336</t>
  </si>
  <si>
    <t>ARGAMASSA TRAÇO 1:2:8 (EM VOLUME DE CIMENTO, CAL E AREIA MÉDIA ÚMIDA) PARA EMBOÇO/MASSA ÚNICA/ASSENTAMENTO DE ALVENARIA DE VEDAÇÃO, PREPARO MECÂNICO COM MISTURADOR DE EIXO HORIZONTAL DE 600 KG. AF_08/2019</t>
  </si>
  <si>
    <t>314,77</t>
  </si>
  <si>
    <t>87337</t>
  </si>
  <si>
    <t>ARGAMASSA TRAÇO 1:2:9 (EM VOLUME DE CIMENTO, CAL E AREIA MÉDIA ÚMIDA) PARA EMBOÇO/MASSA ÚNICA/ASSENTAMENTO DE ALVENARIA DE VEDAÇÃO, PREPARO MECÂNICO COM MISTURADOR DE EIXO HORIZONTAL DE 300 KG. AF_08/2019</t>
  </si>
  <si>
    <t>319,01</t>
  </si>
  <si>
    <t>87338</t>
  </si>
  <si>
    <t>ARGAMASSA TRAÇO 1:3:12 (EM VOLUME DE CIMENTO, CAL E AREIA MÉDIA ÚMIDA) PARA EMBOÇO/MASSA ÚNICA/ASSENTAMENTO DE ALVENARIA DE VEDAÇÃO, PREPARO MECÂNICO COM MISTURADOR DE EIXO HORIZONTAL DE 600 KG. AF_08/2019</t>
  </si>
  <si>
    <t>304,54</t>
  </si>
  <si>
    <t>87339</t>
  </si>
  <si>
    <t>ARGAMASSA TRAÇO 1:3 (EM VOLUME DE CIMENTO E AREIA MÉDIA ÚMIDA) PARA CONTRAPISO, PREPARO MECÂNICO COM MISTURADOR DE EIXO HORIZONTAL DE 160 KG. AF_08/2019</t>
  </si>
  <si>
    <t>506,13</t>
  </si>
  <si>
    <t>87340</t>
  </si>
  <si>
    <t>ARGAMASSA TRAÇO 1:3 (EM VOLUME DE CIMENTO E AREIA MÉDIA ÚMIDA) PARA CONTRAPISO, PREPARO MECÂNICO COM MISTURADOR DE EIXO HORIZONTAL DE 300 KG. AF_08/2019</t>
  </si>
  <si>
    <t>425,12</t>
  </si>
  <si>
    <t>87341</t>
  </si>
  <si>
    <t>ARGAMASSA TRAÇO 1:3 (EM VOLUME DE CIMENTO E AREIA MÉDIA ÚMIDA) PARA CONTRAPISO, PREPARO MECÂNICO COM MISTURADOR DE EIXO HORIZONTAL DE 600 KG. AF_08/2019</t>
  </si>
  <si>
    <t>405,93</t>
  </si>
  <si>
    <t>87342</t>
  </si>
  <si>
    <t>ARGAMASSA TRAÇO 1:4 (EM VOLUME DE CIMENTO E AREIA MÉDIA ÚMIDA) PARA CONTRAPISO, PREPARO MECÂNICO COM MISTURADOR DE EIXO HORIZONTAL DE 160 KG. AF_08/2019</t>
  </si>
  <si>
    <t>429,28</t>
  </si>
  <si>
    <t>87343</t>
  </si>
  <si>
    <t>ARGAMASSA TRAÇO 1:4 (EM VOLUME DE CIMENTO E AREIA MÉDIA ÚMIDA) PARA CONTRAPISO, PREPARO MECÂNICO COM MISTURADOR DE EIXO HORIZONTAL DE 300 KG. AF_08/2019</t>
  </si>
  <si>
    <t>383,41</t>
  </si>
  <si>
    <t>87344</t>
  </si>
  <si>
    <t>ARGAMASSA TRAÇO 1:4 (EM VOLUME DE CIMENTO E AREIA MÉDIA ÚMIDA) PARA CONTRAPISO, PREPARO MECÂNICO COM MISTURADOR DE EIXO HORIZONTAL DE 600 KG. AF_08/2019</t>
  </si>
  <si>
    <t>359,22</t>
  </si>
  <si>
    <t>87345</t>
  </si>
  <si>
    <t>ARGAMASSA TRAÇO 1:5 (EM VOLUME DE CIMENTO E AREIA MÉDIA ÚMIDA) PARA CONTRAPISO, PREPARO MECÂNICO COM MISTURADOR DE EIXO HORIZONTAL DE 160 KG. AF_08/2019</t>
  </si>
  <si>
    <t>383,98</t>
  </si>
  <si>
    <t>87346</t>
  </si>
  <si>
    <t>ARGAMASSA TRAÇO 1:5 (EM VOLUME DE CIMENTO E AREIA MÉDIA ÚMIDA) PARA CONTRAPISO, PREPARO MECÂNICO COM MISTURADOR DE EIXO HORIZONTAL DE 300 KG. AF_08/2019</t>
  </si>
  <si>
    <t>346,15</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</si>
  <si>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</si>
  <si>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</si>
  <si>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</si>
  <si>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</si>
  <si>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350,16</t>
  </si>
  <si>
    <t>87349</t>
  </si>
  <si>
    <t>ARGAMASSA TRAÇO 1:6 (EM VOLUME DE CIMENTO E AREIA MÉDIA ÚMIDA) PARA CONTRAPISO, PREPARO MECÂNICO COM MISTURADOR DE EIXO HORIZONTAL DE 600 KG. AF_08/2019</t>
  </si>
  <si>
    <t>301,67</t>
  </si>
  <si>
    <t>87350</t>
  </si>
  <si>
    <t>ARGAMASSA TRAÇO 1:5 (EM VOLUME DE CIMENTO E AREIA GROSSA ÚMIDA) PARA CHAPISCO CONVENCIONAL, PREPARO MECÂNICO COM MISTURADOR DE EIXO HORIZONTAL DE 300 KG. AF_08/2019</t>
  </si>
  <si>
    <t>296,50</t>
  </si>
  <si>
    <t>87351</t>
  </si>
  <si>
    <t>ARGAMASSA TRAÇO 1:5 (EM VOLUME DE CIMENTO E AREIA GROSSA ÚMIDA) PARA CHAPISCO CONVENCIONAL, PREPARO MECÂNICO COM MISTURADOR DE EIXO HORIZONTAL DE 600 KG. AF_08/2019</t>
  </si>
  <si>
    <t>250,51</t>
  </si>
  <si>
    <t>87352</t>
  </si>
  <si>
    <t>ARGAMASSA TRAÇO 1:3 (EM VOLUME DE CIMENTO E AREIA GROSSA ÚMIDA) PARA CHAPISCO CONVENCIONAL, PREPARO MECÂNICO COM MISTURADOR DE EIXO HORIZONTAL DE 160 KG. AF_08/2019</t>
  </si>
  <si>
    <t>380,31</t>
  </si>
  <si>
    <t>87353</t>
  </si>
  <si>
    <t>ARGAMASSA TRAÇO 1:3 (EM VOLUME DE CIMENTO E AREIA GROSSA ÚMIDA) PARA CHAPISCO CONVENCIONAL, PREPARO MECÂNICO COM MISTURADOR DE EIXO HORIZONTAL DE 300 KG. AF_08/2019</t>
  </si>
  <si>
    <t>330,20</t>
  </si>
  <si>
    <t>87354</t>
  </si>
  <si>
    <t>ARGAMASSA TRAÇO 1:3 (EM VOLUME DE CIMENTO E AREIA GROSSA ÚMIDA) PARA CHAPISCO CONVENCIONAL, PREPARO MECÂNICO COM MISTURADOR DE EIXO HORIZONTAL DE 600 KG. AF_08/2019</t>
  </si>
  <si>
    <t>308,73</t>
  </si>
  <si>
    <t>87355</t>
  </si>
  <si>
    <t>ARGAMASSA TRAÇO 1:4 (EM VOLUME DE CIMENTO E AREIA GROSSA ÚMIDA) PARA CHAPISCO CONVENCIONAL, PREPARO MECÂNICO COM MISTURADOR DE EIXO HORIZONTAL DE 160 KG. AF_08/2019</t>
  </si>
  <si>
    <t>320,40</t>
  </si>
  <si>
    <t>87356</t>
  </si>
  <si>
    <t>ARGAMASSA TRAÇO 1:4 (EM VOLUME DE CIMENTO E AREIA GROSSA ÚMIDA) PARA CHAPISCO CONVENCIONAL, PREPARO MECÂNICO COM MISTURADOR DE EIXO HORIZONTAL DE 300 KG. AF_08/2019</t>
  </si>
  <si>
    <t>286,51</t>
  </si>
  <si>
    <t>87357</t>
  </si>
  <si>
    <t>ARGAMASSA TRAÇO 1:4 (EM VOLUME DE CIMENTO E AREIA GROSSA ÚMIDA) PARA CHAPISCO CONVENCIONAL, PREPARO MECÂNICO COM MISTURADOR DE EIXO HORIZONTAL DE 600 KG. AF_08/2019</t>
  </si>
  <si>
    <t>271,13</t>
  </si>
  <si>
    <t>87358</t>
  </si>
  <si>
    <t>ARGAMASSA TRAÇO 1:5 (EM VOLUME DE CIMENTO E AREIA GROSSA ÚMIDA) COM ADIÇÃO DE EMULSÃO POLIMÉRICA PARA CHAPISCO ROLADO, PREPARO MECÂNICO COM MISTURADOR DE EIXO HORIZONTAL DE 300 KG. AF_08/2019</t>
  </si>
  <si>
    <t>2.327,46</t>
  </si>
  <si>
    <t>87359</t>
  </si>
  <si>
    <t>ARGAMASSA TRAÇO 1:5 (EM VOLUME DE CIMENTO E AREIA GROSSA ÚMIDA) COM ADIÇÃO DE EMULSÃO POLIMÉRICA PARA CHAPISCO ROLADO, PREPARO MECÂNICO COM MISTURADOR DE EIXO HORIZONTAL DE 600 KG. AF_08/2019</t>
  </si>
  <si>
    <t>2.310,56</t>
  </si>
  <si>
    <t>87360</t>
  </si>
  <si>
    <t>ARGAMASSA TRAÇO 1:3 (EM VOLUME DE CIMENTO E AREIA GROSSA ÚMIDA) COM ADIÇÃO DE EMULSÃO POLIMÉRICA PARA CHAPISCO ROLADO, PREPARO MECÂNICO COM MISTURADOR DE EIXO HORIZONTAL DE 160 KG. AF_08/2019</t>
  </si>
  <si>
    <t>2.397,26</t>
  </si>
  <si>
    <t>87361</t>
  </si>
  <si>
    <t>ARGAMASSA TRAÇO 1:3 (EM VOLUME DE CIMENTO E AREIA GROSSA ÚMIDA) COM ADIÇÃO DE EMULSÃO POLIMÉRICA PARA CHAPISCO ROLADO, PREPARO MECÂNICO COM MISTURADOR DE EIXO HORIZONTAL DE 300 KG. AF_08/2019</t>
  </si>
  <si>
    <t>2.369,08</t>
  </si>
  <si>
    <t>87362</t>
  </si>
  <si>
    <t>ARGAMASSA TRAÇO 1:3 (EM VOLUME DE CIMENTO E AREIA GROSSA ÚMIDA) COM ADIÇÃO DE EMULSÃO POLIMÉRICA PARA CHAPISCO ROLADO, PREPARO MECÂNICO COM MISTURADOR DE EIXO HORIZONTAL DE 600 KG. AF_08/2019</t>
  </si>
  <si>
    <t>2.370,10</t>
  </si>
  <si>
    <t>87363</t>
  </si>
  <si>
    <t>ARGAMASSA TRAÇO 1:4 (EM VOLUME DE CIMENTO E AREIA GROSSA ÚMIDA) COM ADIÇÃO DE EMULSÃO POLIMÉRICA PARA CHAPISCO ROLADO, PREPARO MECÂNICO COM MISTURADOR DE EIXO HORIZONTAL DE 300 KG. AF_08/2019</t>
  </si>
  <si>
    <t>2.351,95</t>
  </si>
  <si>
    <t>87364</t>
  </si>
  <si>
    <t>ARGAMASSA TRAÇO 1:4 (EM VOLUME DE CIMENTO E AREIA GROSSA ÚMIDA) COM ADIÇÃO DE EMULSÃO POLIMÉRICA PARA CHAPISCO ROLADO, PREPARO MECÂNICO COM MISTURADOR DE EIXO HORIZONTAL DE 600 KG. AF_08/2019</t>
  </si>
  <si>
    <t>2.335,70</t>
  </si>
  <si>
    <t>87365</t>
  </si>
  <si>
    <t>ARGAMASSA TRAÇO 1:7 (EM VOLUME DE CIMENTO E AREIA MÉDIA ÚMIDA) COM ADIÇÃO DE PLASTIFICANTE PARA EMBOÇO/MASSA ÚNICA/ASSENTAMENTO DE ALVENARIA DE VEDAÇÃO, PREPARO MANUAL. AF_08/2019</t>
  </si>
  <si>
    <t>373,32</t>
  </si>
  <si>
    <t>87366</t>
  </si>
  <si>
    <t>ARGAMASSA TRAÇO 1:6 (EM VOLUME DE CIMENTO E AREIA MÉDIA ÚMIDA) COM ADIÇÃO DE PLASTIFICANTE PARA EMBOÇO/MASSA ÚNICA/ASSENTAMENTO DE ALVENARIA DE VEDAÇÃO, PREPARO MANUAL. AF_08/2019</t>
  </si>
  <si>
    <t>393,75</t>
  </si>
  <si>
    <t>87367</t>
  </si>
  <si>
    <t>ARGAMASSA TRAÇO 1:1:6 (EM VOLUME DE CIMENTO, CAL E AREIA MÉDIA ÚMIDA) PARA EMBOÇO/MASSA ÚNICA/ASSENTAMENTO DE ALVENARIA DE VEDAÇÃO, PREPARO MANUAL. AF_08/2019</t>
  </si>
  <si>
    <t>443,95</t>
  </si>
  <si>
    <t>87368</t>
  </si>
  <si>
    <t>ARGAMASSA TRAÇO 1:1,5:7,5 (EM VOLUME DE CIMENTO, CAL E AREIA MÉDIA ÚMIDA) PARA EMBOÇO/MASSA ÚNICA/ASSENTAMENTO DE ALVENARIA DE VEDAÇÃO, PREPARO MANUAL. AF_08/2019</t>
  </si>
  <si>
    <t>431,23</t>
  </si>
  <si>
    <t>87369</t>
  </si>
  <si>
    <t>ARGAMASSA TRAÇO 1:2:8 (EM VOLUME DE CIMENTO, CAL E AREIA MÉDIA ÚMIDA) PARA EMBOÇO/MASSA ÚNICA/ASSENTAMENTO DE ALVENARIA DE VEDAÇÃO, PREPARO MANUAL. AF_08/2019</t>
  </si>
  <si>
    <t>436,74</t>
  </si>
  <si>
    <t>87370</t>
  </si>
  <si>
    <t>ARGAMASSA TRAÇO 1:2:9 (EM VOLUME DE CIMENTO, CAL E AREIA MÉDIA ÚMIDA) PARA EMBOÇO/MASSA ÚNICA/ASSENTAMENTO DE ALVENARIA DE VEDAÇÃO, PREPARO MANUAL. AF_08/2019</t>
  </si>
  <si>
    <t>422,91</t>
  </si>
  <si>
    <t>87371</t>
  </si>
  <si>
    <t>ARGAMASSA TRAÇO 1:3:12 (EM VOLUME DE CIMENTO, CAL E AREIA MÉDIA ÚMIDA) PARA EMBOÇO/MASSA ÚNICA/ASSENTAMENTO DE ALVENARIA DE VEDAÇÃO, PREPARO MANUAL. AF_08/2019</t>
  </si>
  <si>
    <t>411,13</t>
  </si>
  <si>
    <t>87372</t>
  </si>
  <si>
    <t>ARGAMASSA TRAÇO 1:3 (EM VOLUME DE CIMENTO E AREIA MÉDIA ÚMIDA) PARA CONTRAPISO, PREPARO MANUAL. AF_08/2019</t>
  </si>
  <si>
    <t>540,08</t>
  </si>
  <si>
    <t>87373</t>
  </si>
  <si>
    <t>ARGAMASSA TRAÇO 1:4 (EM VOLUME DE CIMENTO E AREIA MÉDIA ÚMIDA) PARA CONTRAPISO, PREPARO MANUAL. AF_08/2019</t>
  </si>
  <si>
    <t>482,87</t>
  </si>
  <si>
    <t>87374</t>
  </si>
  <si>
    <t>ARGAMASSA TRAÇO 1:5 (EM VOLUME DE CIMENTO E AREIA MÉDIA ÚMIDA) PARA CONTRAPISO, PREPARO MANUAL. AF_08/2019</t>
  </si>
  <si>
    <t>451,80</t>
  </si>
  <si>
    <t>87375</t>
  </si>
  <si>
    <t>ARGAMASSA TRAÇO 1:6 (EM VOLUME DE CIMENTO E AREIA MÉDIA ÚMIDA) PARA CONTRAPISO, PREPARO MANUAL. AF_08/2019</t>
  </si>
  <si>
    <t>87376</t>
  </si>
  <si>
    <t>ARGAMASSA TRAÇO 1:5 (EM VOLUME DE CIMENTO E AREIA GROSSA ÚMIDA) PARA CHAPISCO CONVENCIONAL, PREPARO MANUAL. AF_08/2019</t>
  </si>
  <si>
    <t>371,78</t>
  </si>
  <si>
    <t>87377</t>
  </si>
  <si>
    <t>ARGAMASSA TRAÇO 1:3 (EM VOLUME DE CIMENTO E AREIA GROSSA ÚMIDA) PARA CHAPISCO CONVENCIONAL, PREPARO MANUAL. AF_08/2019</t>
  </si>
  <si>
    <t>435,95</t>
  </si>
  <si>
    <t>87378</t>
  </si>
  <si>
    <t>ARGAMASSA TRAÇO 1:4 (EM VOLUME DE CIMENTO E AREIA GROSSA ÚMIDA) PARA CHAPISCO CONVENCIONAL, PREPARO MANUAL. AF_08/2019</t>
  </si>
  <si>
    <t>393,88</t>
  </si>
  <si>
    <t>87379</t>
  </si>
  <si>
    <t>ARGAMASSA TRAÇO 1:5 (EM VOLUME DE CIMENTO E AREIA GROSSA ÚMIDA) COM ADIÇÃO DE EMULSÃO POLIMÉRICA PARA CHAPISCO ROLADO, PREPARO MANUAL. AF_08/2019</t>
  </si>
  <si>
    <t>2.444,78</t>
  </si>
  <si>
    <t>87380</t>
  </si>
  <si>
    <t>ARGAMASSA TRAÇO 1:3 (EM VOLUME DE CIMENTO E AREIA GROSSA ÚMIDA) COM ADIÇÃO DE EMULSÃO POLIMÉRICA PARA CHAPISCO ROLADO, PREPARO MANUAL. AF_08/2019</t>
  </si>
  <si>
    <t>2.507,53</t>
  </si>
  <si>
    <t>87381</t>
  </si>
  <si>
    <t>ARGAMASSA TRAÇO 1:4 (EM VOLUME DE CIMENTO E AREIA GROSSA ÚMIDA) COM ADIÇÃO DE EMULSÃO POLIMÉRICA PARA CHAPISCO ROLADO, PREPARO MANUAL. AF_08/2019</t>
  </si>
  <si>
    <t>2.466,18</t>
  </si>
  <si>
    <t>87382</t>
  </si>
  <si>
    <t>ARGAMASSA INDUSTRIALIZADA MULTIUSO PARA REVESTIMENTOS E ASSENTAMENTO DA ALVENARIA, PREPARO COM MISTURADOR DE EIXO HORIZONTAL DE 160 KG. AF_08/2019</t>
  </si>
  <si>
    <t>1.062,27</t>
  </si>
  <si>
    <t>87383</t>
  </si>
  <si>
    <t>ARGAMASSA INDUSTRIALIZADA MULTIUSO PARA REVESTIMENTOS E ASSENTAMENTO DA ALVENARIA, PREPARO COM MISTURADOR DE EIXO HORIZONTAL DE 300 KG. AF_08/2019</t>
  </si>
  <si>
    <t>1.058,29</t>
  </si>
  <si>
    <t>87384</t>
  </si>
  <si>
    <t>ARGAMASSA INDUSTRIALIZADA MULTIUSO PARA REVESTIMENTOS E ASSENTAMENTO DA ALVENARIA, PREPARO COM MISTURADOR DE EIXO HORIZONTAL DE 600 KG. AF_08/2019</t>
  </si>
  <si>
    <t>1.053,14</t>
  </si>
  <si>
    <t>87385</t>
  </si>
  <si>
    <t>ARGAMASSA PRONTA PARA CONTRAPISO, PREPARO COM MISTURADOR DE EIXO HORIZONTAL DE 160 KG. AF_08/2019</t>
  </si>
  <si>
    <t>1.524,20</t>
  </si>
  <si>
    <t>87386</t>
  </si>
  <si>
    <t>ARGAMASSA PRONTA PARA CONTRAPISO, PREPARO COM MISTURADOR DE EIXO HORIZONTAL DE 300 KG. AF_08/2019</t>
  </si>
  <si>
    <t>1.519,58</t>
  </si>
  <si>
    <t>87387</t>
  </si>
  <si>
    <t>ARGAMASSA PRONTA PARA CONTRAPISO, PREPARO COM MISTURADOR DE EIXO HORIZONTAL DE 600 KG. AF_08/2019</t>
  </si>
  <si>
    <t>1.518,11</t>
  </si>
  <si>
    <t>87388</t>
  </si>
  <si>
    <t>ARGAMASSA PARA REVESTIMENTO DECORATIVO MONOCAMADA (MONOCAPA), PREPARO COM MISTURADOR DE EIXO HORIZONTAL DE 160 KG. AF_08/2019</t>
  </si>
  <si>
    <t>3.578,96</t>
  </si>
  <si>
    <t>87389</t>
  </si>
  <si>
    <t>ARGAMASSA PARA REVESTIMENTO DECORATIVO MONOCAMADA (MONOCAPA), PREPARO COM MISTURADOR DE EIXO HORIZONTAL DE 300 KG. AF_08/2019</t>
  </si>
  <si>
    <t>3.593,61</t>
  </si>
  <si>
    <t>87390</t>
  </si>
  <si>
    <t>ARGAMASSA PARA REVESTIMENTO DECORATIVO MONOCAMADA (MONOCAPA), PREPARO COM MISTURADOR DE EIXO HORIZONTAL DE 600 KG. AF_08/2019</t>
  </si>
  <si>
    <t>3.613,70</t>
  </si>
  <si>
    <t>87391</t>
  </si>
  <si>
    <t>ARGAMASSA INDUSTRIALIZADA PARA CHAPISCO ROLADO, PREPARO COM MISTURADOR DE EIXO HORIZONTAL DE 160 KG. AF_08/2019</t>
  </si>
  <si>
    <t>5.172,81</t>
  </si>
  <si>
    <t>87393</t>
  </si>
  <si>
    <t>ARGAMASSA INDUSTRIALIZADA PARA CHAPISCO ROLADO, PREPARO COM MISTURADOR DE EIXO HORIZONTAL DE 300 KG. AF_08/2019</t>
  </si>
  <si>
    <t>5.225,09</t>
  </si>
  <si>
    <t>87394</t>
  </si>
  <si>
    <t>ARGAMASSA INDUSTRIALIZADA PARA CHAPISCO ROLADO, PREPARO COM MISTURADOR DE EIXO HORIZONTAL DE 600 KG. AF_08/2019</t>
  </si>
  <si>
    <t>5.278,13</t>
  </si>
  <si>
    <t>87395</t>
  </si>
  <si>
    <t>ARGAMASSA INDUSTRIALIZADA PARA CHAPISCO COLANTE, PREPARO COM MISTURADOR DE EIXO HORIZONTAL DE 160 KG. AF_08/2019</t>
  </si>
  <si>
    <t>4.058,47</t>
  </si>
  <si>
    <t>87396</t>
  </si>
  <si>
    <t>ARGAMASSA INDUSTRIALIZADA PARA CHAPISCO COLANTE, PREPARO COM MISTURADOR DE EIXO HORIZONTAL DE 300 KG. AF_08/2019</t>
  </si>
  <si>
    <t>4.095,79</t>
  </si>
  <si>
    <t>87397</t>
  </si>
  <si>
    <t>ARGAMASSA INDUSTRIALIZADA PARA CHAPISCO COLANTE, PREPARO COM MISTURADOR DE EIXO HORIZONTAL DE 600 KG. AF_08/2019</t>
  </si>
  <si>
    <t>4.134,53</t>
  </si>
  <si>
    <t>87398</t>
  </si>
  <si>
    <t>ARGAMASSA INDUSTRIALIZADA MULTIUSO PARA REVESTIMENTOS E ASSENTAMENTO DA ALVENARIA, PREPARO MANUAL. AF_08/2019</t>
  </si>
  <si>
    <t>1.221,41</t>
  </si>
  <si>
    <t>87399</t>
  </si>
  <si>
    <t>ARGAMASSA PRONTA PARA CONTRAPISO, PREPARO MANUAL. AF_08/2019</t>
  </si>
  <si>
    <t>1.694,20</t>
  </si>
  <si>
    <t>87401</t>
  </si>
  <si>
    <t>ARGAMASSA INDUSTRIALIZADA PARA CHAPISCO ROLADO, PREPARO MANUAL. AF_08/2019</t>
  </si>
  <si>
    <t>5.438,69</t>
  </si>
  <si>
    <t>87402</t>
  </si>
  <si>
    <t>ARGAMASSA INDUSTRIALIZADA PARA CHAPISCO COLANTE, PREPARO MANUAL. AF_08/2019</t>
  </si>
  <si>
    <t>4.301,54</t>
  </si>
  <si>
    <t>87404</t>
  </si>
  <si>
    <t>ARGAMASSA PARA REVESTIMENTO DECORATIVO MONOCAMADA (MONOCAPA), MISTURA E PROJEÇÃO DE 1,5 M3/H DE ARGAMASSA. AF_08/2019</t>
  </si>
  <si>
    <t>3.718,51</t>
  </si>
  <si>
    <t>87405</t>
  </si>
  <si>
    <t>ARGAMASSA PARA REVESTIMENTO DECORATIVO MONOCAMADA (MONOCAPA), MISTURA E PROJEÇÃO DE 2 M3/H DE ARGAMASSA. AF_06/2014</t>
  </si>
  <si>
    <t>3.728,40</t>
  </si>
  <si>
    <t>87407</t>
  </si>
  <si>
    <t>ARGAMASSA INDUSTRIALIZADA PARA REVESTIMENTOS, MISTURA E PROJEÇÃO DE 1,5 M³/H DE ARGAMASSA. AF_08/2019</t>
  </si>
  <si>
    <t>1.087,42</t>
  </si>
  <si>
    <t>87408</t>
  </si>
  <si>
    <t>ARGAMASSA INDUSTRIALIZADA PARA REVESTIMENTOS, MISTURA E PROJEÇÃO DE 2 M³/H DE ARGAMASSA. AF_06/2014</t>
  </si>
  <si>
    <t>1.077,96</t>
  </si>
  <si>
    <t>87410</t>
  </si>
  <si>
    <t>ARGAMASSA À BASE DE GESSO, MISTURA E PROJEÇÃO DE 1,5 M³/H DE ARGAMASSA. AF_08/2019</t>
  </si>
  <si>
    <t>772,78</t>
  </si>
  <si>
    <t>88626</t>
  </si>
  <si>
    <t>ARGAMASSA TRAÇO 1:0,5:4,5 (EM VOLUME DE CIMENTO, CAL E AREIA MÉDIA ÚMIDA), PREPARO MECÂNICO COM BETONEIRA 400 L. AF_08/2019</t>
  </si>
  <si>
    <t>335,94</t>
  </si>
  <si>
    <t>88627</t>
  </si>
  <si>
    <t>ARGAMASSA TRAÇO 1:0,5:4,5 (EM VOLUME DE CIMENTO, CAL E AREIA MÉDIA ÚMIDA) PARA ASSENTAMENTO DE ALVENARIA, PREPARO MANUAL. AF_08/2019</t>
  </si>
  <si>
    <t>418,57</t>
  </si>
  <si>
    <t>88628</t>
  </si>
  <si>
    <t>ARGAMASSA TRAÇO 1:3 (EM VOLUME DE CIMENTO E AREIA MÉDIA ÚMIDA), PREPARO MECÂNICO COM BETONEIRA 400 L. AF_08/2019</t>
  </si>
  <si>
    <t>354,50</t>
  </si>
  <si>
    <t>88629</t>
  </si>
  <si>
    <t>ARGAMASSA TRAÇO 1:3 (EM VOLUME DE CIMENTO E AREIA MÉDIA ÚMIDA), PREPARO MANUAL. AF_08/2019</t>
  </si>
  <si>
    <t>440,21</t>
  </si>
  <si>
    <t>88630</t>
  </si>
  <si>
    <t>ARGAMASSA TRAÇO 1:4 (CIMENTO E AREIA MÉDIA), PREPARO MECÂNICO COM BETONEIRA 400 L. AF_08/2014</t>
  </si>
  <si>
    <t>300,56</t>
  </si>
  <si>
    <t>88631</t>
  </si>
  <si>
    <t>ARGAMASSA TRAÇO 1:4 (EM VOLUME DE CIMENTO E AREIA MÉDIA ÚMIDA), PREPARO MANUAL. AF_08/2019</t>
  </si>
  <si>
    <t>394,96</t>
  </si>
  <si>
    <t>88715</t>
  </si>
  <si>
    <t>ARGAMASSA TRAÇO 1:2:9 (EM VOLUME DE CIMENTO, CAL E AREIA MÉDIA ÚMIDA) PARA EMBOÇO/MASSA ÚNICA/ASSENTAMENTO DE ALVENARIA DE VEDAÇÃO, PREPARO MECÂNICO COM BETONEIRA 400 L. AF_08/2019</t>
  </si>
  <si>
    <t>312,46</t>
  </si>
  <si>
    <t>95563</t>
  </si>
  <si>
    <t>ARGAMASSA TRAÇO 1:1,65 (CIMENTO E AREIA MÉDIA), FCK 20 MPA, PREPARO MECÂNICO COM MISTURADOR DUPLO HORIZONTAL DE ALTA TURBULÊNCIA. AF_11/2016</t>
  </si>
  <si>
    <t>543,78</t>
  </si>
  <si>
    <t>100464</t>
  </si>
  <si>
    <t>ARGAMASSA TRAÇO 1:0,5:4,5  (EM VOLUME DE CIMENTO, CAL E AREIA MÉDIA ÚMIDA), PREPARO MECÂNICO COM MISTURADOR DE EIXO HORIZONTAL DE 160 KG. AF_08/2019</t>
  </si>
  <si>
    <t>353,44</t>
  </si>
  <si>
    <t>100465</t>
  </si>
  <si>
    <t>ARGAMASSA TRAÇO 1:0,5:4,5  (EM VOLUME DE CIMENTO, CAL E AREIA MÉDIA ÚMIDA), PREPARO MECÂNICO COM MISTURADOR DE EIXO HORIZONTAL DE 300 KG. AF_08/2019</t>
  </si>
  <si>
    <t>328,30</t>
  </si>
  <si>
    <t>100466</t>
  </si>
  <si>
    <t>ARGAMASSA TRAÇO 1:0,5:4,5  (EM VOLUME DE CIMENTO, CAL E AREIA MÉDIA ÚMIDA), PREPARO MECÂNICO COM MISTURADOR DE EIXO HORIZONTAL DE 600 KG. AF_08/2019</t>
  </si>
  <si>
    <t>316,95</t>
  </si>
  <si>
    <t>100468</t>
  </si>
  <si>
    <t>ARGAMASSA TRAÇO 1:3 (EM VOLUME DE CIMENTO E AREIA MÉDIA ÚMIDA), PREPARO MECÂNICO COM MISTURADOR DE EIXO HORIZONTAL DE 160 KG. AF_08/2019</t>
  </si>
  <si>
    <t>432,21</t>
  </si>
  <si>
    <t>100469</t>
  </si>
  <si>
    <t>ARGAMASSA TRAÇO 1:3 (EM VOLUME DE CIMENTO E AREIA MÉDIA ÚMIDA), PREPARO MECÂNICO COM MISTURADOR DE EIXO HORIZONTAL DE 300 KG. AF_08/2019</t>
  </si>
  <si>
    <t>348,52</t>
  </si>
  <si>
    <t>100470</t>
  </si>
  <si>
    <t>ARGAMASSA TRAÇO 1:3 (EM VOLUME DE CIMENTO E AREIA MÉDIA ÚMIDA), PREPARO MECÂNICO COM MISTURADOR DE EIXO HORIZONTAL DE 600 KG. AF_08/2019</t>
  </si>
  <si>
    <t>310,59</t>
  </si>
  <si>
    <t>100472</t>
  </si>
  <si>
    <t>ARGAMASSA TRAÇO 1:4 (EM VOLUME DE CIMENTO E AREIA MÉDIA ÚMIDA), PREPARO MECÂNICO COM MISTURADOR DE EIXO HORIZONTAL DE 160 KG. AF_08/2019</t>
  </si>
  <si>
    <t>344,34</t>
  </si>
  <si>
    <t>100473</t>
  </si>
  <si>
    <t>ARGAMASSA TRAÇO 1:4 (EM VOLUME DE CIMENTO E AREIA MÉDIA ÚMIDA), PREPARO MECÂNICO COM MISTURADOR DE EIXO HORIZONTAL DE 300 KG. AF_08/2019</t>
  </si>
  <si>
    <t>312,47</t>
  </si>
  <si>
    <t>100474</t>
  </si>
  <si>
    <t>ARGAMASSA TRAÇO 1:4 (EM VOLUME DE CIMENTO E AREIA MÉDIA ÚMIDA), PREPARO MECÂNICO COM MISTURADOR DE EIXO HORIZONTAL DE 600 KG. AF_08/2019</t>
  </si>
  <si>
    <t>299,68</t>
  </si>
  <si>
    <t>100475</t>
  </si>
  <si>
    <t>ARGAMASSA TRAÇO 1:3 (EM VOLUME DE CIMENTO E AREIA MÉDIA ÚMIDA) COM ADIÇÃO DE IMPERMEABILIZANTE, PREPARO MECÂNICO COM BETONEIRA 400 L. AF_08/2019</t>
  </si>
  <si>
    <t>452,31</t>
  </si>
  <si>
    <t>100477</t>
  </si>
  <si>
    <t>ARGAMASSA TRAÇO 1:3 (EM VOLUME DE CIMENTO E AREIA MÉDIA ÚMIDA) COM ADIÇÃO DE IMPERMEABILIZANTE, PREPARO MECÂNICO COM MISTURADOR DE EIXO HORIZONTAL DE 160 KG. AF_08/2019</t>
  </si>
  <si>
    <t>493,29</t>
  </si>
  <si>
    <t>100478</t>
  </si>
  <si>
    <t>ARGAMASSA TRAÇO 1:3 (EM VOLUME DE CIMENTO E AREIA MÉDIA ÚMIDA) COM ADIÇÃO DE IMPERMEABILIZANTE, PREPARO MECÂNICO COM MISTURADOR DE EIXO HORIZONTAL DE 300 KG. AF_08/2019</t>
  </si>
  <si>
    <t>444,03</t>
  </si>
  <si>
    <t>100479</t>
  </si>
  <si>
    <t>ARGAMASSA TRAÇO 1:3 (EM VOLUME DE CIMENTO E AREIA MÉDIA ÚMIDA) COM ADIÇÃO DE IMPERMEABILIZANTE, PREPARO MECÂNICO COM MISTURADOR DE EIXO HORIZONTAL DE 600 KG. AF_08/2019</t>
  </si>
  <si>
    <t>434,87</t>
  </si>
  <si>
    <t>100480</t>
  </si>
  <si>
    <t>ARGAMASSA TRAÇO 1:3 (EM VOLUME DE CIMENTO E AREIA MÉDIA ÚMIDA) COM ADIÇÃO DE IMPERMEABILIZANTE, PREPARO MANUAL. AF_08/2019</t>
  </si>
  <si>
    <t>537,86</t>
  </si>
  <si>
    <t>100481</t>
  </si>
  <si>
    <t>ARGAMASSA TRAÇO 1:4 (EM VOLUME DE CIMENTO E AREIA MÉDIA ÚMIDA) COM ADIÇÃO DE IMPERMEABILIZANTE, PREPARO MECÂNICO COM BETONEIRA 400 L. AF_08/2019</t>
  </si>
  <si>
    <t>389,04</t>
  </si>
  <si>
    <t>100483</t>
  </si>
  <si>
    <t>ARGAMASSA TRAÇO 1:4 (EM VOLUME DE CIMENTO E AREIA MÉDIA ÚMIDA) COM ADIÇÃO DE IMPERMEABILIZANTE, PREPARO MECÂNICO COM MISTURADOR DE EIXO HORIZONTAL DE 160 KG. AF_08/2019</t>
  </si>
  <si>
    <t>419,83</t>
  </si>
  <si>
    <t>100484</t>
  </si>
  <si>
    <t>ARGAMASSA TRAÇO 1:4 (EM VOLUME DE CIMENTO E AREIA MÉDIA ÚMIDA) COM ADIÇÃO DE IMPERMEABILIZANTE, PREPARO MECÂNICO COM MISTURADOR DE EIXO HORIZONTAL DE 300 KG. AF_08/2019</t>
  </si>
  <si>
    <t>388,63</t>
  </si>
  <si>
    <t>100485</t>
  </si>
  <si>
    <t>ARGAMASSA TRAÇO 1:4 (EM VOLUME DE CIMENTO E AREIA MÉDIA ÚMIDA) COM ADIÇÃO DE IMPERMEABILIZANTE, PREPARO MECÂNICO COM MISTURADOR DE EIXO HORIZONTAL DE 600 KG. AF_08/2019</t>
  </si>
  <si>
    <t>377,35</t>
  </si>
  <si>
    <t>100486</t>
  </si>
  <si>
    <t>ARGAMASSA TRAÇO 1:4 (EM VOLUME DE CIMENTO E AREIA MÉDIA ÚMIDA) COM ADIÇÃO DE IMPERMEABILIZANTE, PREPARO MANUAL. AF_08/2019</t>
  </si>
  <si>
    <t>476,96</t>
  </si>
  <si>
    <t>100487</t>
  </si>
  <si>
    <t>ARGAMASSA TRAÇO 1:2:9 (EM VOLUME DE CIMENTO, CAL E AREIA MÉDIA ÚMIDA) PARA EMBOÇO/MASSA ÚNICA/ASSENTAMENTO DE ALVENARIA DE VEDAÇÃO, PREPARO MECÂNICO COM MISTURADOR DE EIXO HORIZONTAL DE 600 KG. AF_08/2019</t>
  </si>
  <si>
    <t>298,21</t>
  </si>
  <si>
    <t>100488</t>
  </si>
  <si>
    <t>ARGAMASSA TRAÇO 1:0,5:4,5 (EM VOLUME DE CIMENTO, CAL E AREIA MÉDIA ÚMIDA), PREPARO MECÂNICO COM BETONEIRA 600 L. AF_08/2019</t>
  </si>
  <si>
    <t>331,91</t>
  </si>
  <si>
    <t>100489</t>
  </si>
  <si>
    <t>ARGAMASSA TRAÇO 1:3 (EM VOLUME DE CIMENTO E AREIA MÉDIA ÚMIDA), PREPARO MECÂNICO COM BETONEIRA 600 L. AF_08/2019</t>
  </si>
  <si>
    <t>354,86</t>
  </si>
  <si>
    <t>100490</t>
  </si>
  <si>
    <t>ARGAMASSA TRAÇO 1:4 (EM VOLUME DE CIMENTO E AREIA MÉDIA ÚMIDA), PREPARO MECÂNICO COM BETONEIRA 600 L. AF_08/2019</t>
  </si>
  <si>
    <t>311,77</t>
  </si>
  <si>
    <t>100491</t>
  </si>
  <si>
    <t>ARGAMASSA TRAÇO 1:3 (EM VOLUME DE CIMENTO E AREIA MÉDIA ÚMIDA) COM ADIÇÃO DE IMPERMEABILIZANTE, PREPARO MECÂNICO COM BETONEIRA 600 L. AF_08/2019</t>
  </si>
  <si>
    <t>453,67</t>
  </si>
  <si>
    <t>100492</t>
  </si>
  <si>
    <t>ARGAMASSA TRAÇO 1:4 (EM VOLUME DE CIMENTO E AREIA MÉDIA ÚMIDA) COM ADIÇÃO DE IMPERMEABILIZANTE, PREPARO MECÂNICO COM BETONEIRA 600 L. AF_08/2019</t>
  </si>
  <si>
    <t>390,60</t>
  </si>
  <si>
    <t>92121</t>
  </si>
  <si>
    <t>PENEIRAMENTO DE AREIA COM PENEIRA ELÉTRICA. AF_11/2015</t>
  </si>
  <si>
    <t>22,64</t>
  </si>
  <si>
    <t>92122</t>
  </si>
  <si>
    <t>PENEIRAMENTO DE AREIA COM PENEIRA MANUAL. AF_11/2015</t>
  </si>
  <si>
    <t>38,24</t>
  </si>
  <si>
    <t>92123</t>
  </si>
  <si>
    <t>ENSACAMENTO DE AREIA. AF_11/2015</t>
  </si>
  <si>
    <t>36,74</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</si>
  <si>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</si>
  <si>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</si>
  <si>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</si>
  <si>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</si>
  <si>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</si>
  <si>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</si>
  <si>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</si>
  <si>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</si>
  <si>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</si>
  <si>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</si>
  <si>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</si>
  <si>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</si>
  <si>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</si>
  <si>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</si>
  <si>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</si>
  <si>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</si>
  <si>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</si>
  <si>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</si>
  <si>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</si>
  <si>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</si>
  <si>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</si>
  <si>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</si>
  <si>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</si>
  <si>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1.089,48</t>
  </si>
  <si>
    <t>100206</t>
  </si>
  <si>
    <t>TRANSPORTE HORIZONTAL COM JERICA DE 90 L, DE MASSA/ GRANEL (UNIDADE: M3XKM). AF_07/2019</t>
  </si>
  <si>
    <t>787,51</t>
  </si>
  <si>
    <t>100207</t>
  </si>
  <si>
    <t>TRANSPORTE HORIZONTAL COM CARREGADEIRA, DE MASSA/ GRANEL (UNIDADE: M3XKM). AF_07/2019</t>
  </si>
  <si>
    <t>277,51</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</si>
  <si>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</si>
  <si>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</si>
  <si>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</si>
  <si>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</si>
  <si>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</si>
  <si>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</si>
  <si>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</si>
  <si>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</si>
  <si>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</si>
  <si>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</si>
  <si>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</si>
  <si>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</si>
  <si>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</si>
  <si>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</si>
  <si>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</si>
  <si>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</si>
  <si>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</si>
  <si>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</si>
  <si>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</si>
  <si>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</si>
  <si>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</si>
  <si>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</si>
  <si>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</si>
  <si>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</si>
  <si>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</si>
  <si>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</si>
  <si>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</si>
  <si>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</si>
  <si>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</si>
  <si>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</si>
  <si>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</si>
  <si>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</si>
  <si>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8,89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</si>
  <si>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</si>
  <si>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</si>
  <si>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</si>
  <si>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</si>
  <si>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</si>
  <si>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</si>
  <si>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</si>
  <si>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</si>
  <si>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</si>
  <si>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</si>
  <si>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</si>
  <si>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</si>
  <si>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</si>
  <si>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</si>
  <si>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</si>
  <si>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</si>
  <si>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</si>
  <si>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</si>
  <si>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</si>
  <si>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</si>
  <si>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</si>
  <si>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</si>
  <si>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</si>
  <si>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</si>
  <si>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</si>
  <si>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</si>
  <si>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</si>
  <si>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</si>
  <si>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</si>
  <si>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</si>
  <si>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</si>
  <si>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</si>
  <si>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</si>
  <si>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</si>
  <si>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</si>
  <si>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3,96</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</si>
  <si>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</si>
  <si>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</si>
  <si>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</si>
  <si>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</si>
  <si>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</si>
  <si>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</si>
  <si>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</si>
  <si>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</si>
  <si>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</si>
  <si>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</si>
  <si>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</si>
  <si>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</si>
  <si>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</si>
  <si>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</si>
  <si>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</si>
  <si>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</si>
  <si>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</si>
  <si>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</si>
  <si>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</si>
  <si>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</si>
  <si>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</si>
  <si>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</si>
  <si>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</si>
  <si>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</si>
  <si>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</si>
  <si>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</si>
  <si>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</si>
  <si>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</si>
  <si>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</si>
  <si>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</si>
  <si>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</si>
  <si>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</si>
  <si>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</si>
  <si>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</si>
  <si>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</si>
  <si>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</si>
  <si>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</si>
  <si>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</si>
  <si>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</si>
  <si>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</si>
  <si>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</si>
  <si>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</si>
  <si>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</si>
  <si>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</si>
  <si>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</si>
  <si>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</si>
  <si>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</si>
  <si>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</si>
  <si>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</si>
  <si>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</si>
  <si>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</si>
  <si>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</si>
  <si>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29,22</t>
  </si>
  <si>
    <t>100265</t>
  </si>
  <si>
    <t>TRANSPORTE VERTICAL MANUAL, 1 PAVIMENTO, DE JANELA (UNIDADE: M2). AF_07/2019</t>
  </si>
  <si>
    <t>100266</t>
  </si>
  <si>
    <t>TRANSPORTE HORIZONTAL MANUAL, DE PORTA (UNIDADE: UNIDXKM). AF_07/2019</t>
  </si>
  <si>
    <t>62,11</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</si>
  <si>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</si>
  <si>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</si>
  <si>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</si>
  <si>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</si>
  <si>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</si>
  <si>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</si>
  <si>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</si>
  <si>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</si>
  <si>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</si>
  <si>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</si>
  <si>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46,58</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</si>
  <si>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</si>
  <si>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</si>
  <si>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</si>
  <si>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</si>
  <si>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</si>
  <si>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</si>
  <si>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</si>
  <si>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</si>
  <si>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</si>
  <si>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</si>
  <si>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</si>
  <si>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</si>
  <si>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</si>
  <si>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</si>
  <si>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</si>
  <si>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</si>
  <si>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</si>
  <si>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</si>
  <si>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</si>
  <si>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</si>
  <si>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</si>
  <si>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</si>
  <si>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</si>
  <si>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</si>
  <si>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</si>
  <si>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</si>
  <si>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</si>
  <si>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</si>
  <si>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</si>
  <si>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</si>
  <si>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</si>
  <si>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</si>
  <si>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84117</t>
  </si>
  <si>
    <t>RASPAGEM / CALAFETACAO TACOS MADEIRA 1 DEMAO CERA</t>
  </si>
  <si>
    <t>84120</t>
  </si>
  <si>
    <t>ENCERAMENTO MANUAL EM MADEIRA - 3 DEMAOS</t>
  </si>
  <si>
    <t>12,96</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</si>
  <si>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</si>
  <si>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</si>
  <si>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</si>
  <si>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</si>
  <si>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</si>
  <si>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</si>
  <si>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</si>
  <si>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</si>
  <si>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</si>
  <si>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</si>
  <si>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</si>
  <si>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</si>
  <si>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</si>
  <si>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</si>
  <si>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</si>
  <si>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</si>
  <si>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</si>
  <si>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</si>
  <si>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</si>
  <si>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</si>
  <si>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</si>
  <si>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</si>
  <si>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74163/1</t>
  </si>
  <si>
    <t>PERFURACAO DE POCO COM PERFURATRIZ PNEUMATICA</t>
  </si>
  <si>
    <t>74163/2</t>
  </si>
  <si>
    <t>PERFURACAO DE POCO COM PERFURATRIZ A PERCUSSAO</t>
  </si>
  <si>
    <t>68,48</t>
  </si>
  <si>
    <t>84127</t>
  </si>
  <si>
    <t>REVESTIMENTO DE POCOS C/ TUBOS DE CONCRETO</t>
  </si>
  <si>
    <t>372,75</t>
  </si>
  <si>
    <t>40841</t>
  </si>
  <si>
    <t>ABRACADEIRA P/POCOS PROFUNDOS</t>
  </si>
  <si>
    <t>109,70</t>
  </si>
  <si>
    <t>71516</t>
  </si>
  <si>
    <t>CONJUNTO DE MANGUEIRA PARA COMBATE A INCENDIO EM FIBRA DE POLIESTER PURA, COM 1.1/2", REVESTIDA INTERNAMENTE, COM 2 LANCES DE 15M CADA</t>
  </si>
  <si>
    <t>500,00</t>
  </si>
  <si>
    <t>73361</t>
  </si>
  <si>
    <t>CONCRETO CICLOPICO FCK=10MPA 30% PEDRA DE MAO INCLUSIVE LANCAMENTO</t>
  </si>
  <si>
    <t>381,35</t>
  </si>
  <si>
    <t>73714</t>
  </si>
  <si>
    <t>CAIXA PARA RALO C OM GRELHA FOFO 135 KG DE ALV TIJOLO MACICO (7X10X20) PAREDES DE UMA VEZ (0.20 M) DE 0.90X1.20X1.50 M (EXTERNA) COM ARGAMASSA 1:4 CIMENTO:AREIA, BASE CONC FCK=10 MPA, EXCLUSIVE ESCAVACAO E REATERRO.</t>
  </si>
  <si>
    <t>1.368,42</t>
  </si>
  <si>
    <t>86957</t>
  </si>
  <si>
    <t>MÃO FRANCESA EM BARRA DE FERRO CHATO RETANGULAR 2" X 1/4", REFORÇADA, 40 X 30 CM</t>
  </si>
  <si>
    <t>21,59</t>
  </si>
  <si>
    <t>86958</t>
  </si>
  <si>
    <t>MÃO FRANCESA EM BARRA DE FERRO CHATO RETANGULAR 2" X 1/4", REFORÇADA, 30 X 25 CM</t>
  </si>
  <si>
    <t>17,59</t>
  </si>
  <si>
    <t>97010</t>
  </si>
  <si>
    <t>GUARDA-CORPO FIXADO EM FÔRMA DE MADEIRA COM TRAVESSÕES EM MADEIRA PREGADA E FECHAMENTO EM TELA DE POLIPROPILENO PARA EDIFICAÇÕES COM ATÉ 2 PAVIMENTOS. AF_11/2017</t>
  </si>
  <si>
    <t>33,44</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</si>
  <si>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</si>
  <si>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</si>
  <si>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</si>
  <si>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</si>
  <si>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</si>
  <si>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</si>
  <si>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</si>
  <si>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</si>
  <si>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</si>
  <si>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</si>
  <si>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</si>
  <si>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</si>
  <si>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</si>
  <si>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</si>
  <si>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22,05</t>
  </si>
  <si>
    <t>97018</t>
  </si>
  <si>
    <t>GUARDA-CORPO FIXADO EM FÔRMA DE MADEIRA COM TRAVESSÕES EM MADEIRA PREGADA PRÉ-MONTADA E ENCAIXE NA FÔRMA. PARA EDIFICAÇÕES COM ALTURA IGUAL OU SUPERIOR A 4 PAVIMENTOS. AF_11/2017</t>
  </si>
  <si>
    <t>18,87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</si>
  <si>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</si>
  <si>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</si>
  <si>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</si>
  <si>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</si>
  <si>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</si>
  <si>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</si>
  <si>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58,03</t>
  </si>
  <si>
    <t>97034</t>
  </si>
  <si>
    <t>GUARDA-CORPO EM LAJE PÓS-DESFORMA, PARA ESTRUTURAS EM CONCRETO, COM ESCORAS METÁLICAS ESTRONCADAS NA ESTRUTURA, TRAVESSÕES DE MADEIRA E FECHAMENTO EM TELA DE POLIPROPILENO PARA EDIFICAÇÕES ACIMA DE 4 PAVIMENTOS (2 MONTAGENS POR OBRA). AF_11/2017</t>
  </si>
  <si>
    <t>35,80</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</si>
  <si>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</si>
  <si>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</si>
  <si>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</si>
  <si>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</si>
  <si>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</si>
  <si>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</si>
  <si>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95,20</t>
  </si>
  <si>
    <t>97046</t>
  </si>
  <si>
    <t>PONTEIRAS DE PROTEÇÃO DE VERGALHÕES EXPOSTOS EM FUNDAÇÕES. AF_11/2017</t>
  </si>
  <si>
    <t>0,25</t>
  </si>
  <si>
    <t>97047</t>
  </si>
  <si>
    <t>PONTEIRAS DE PROTEÇÃO DE VERGALHÕES EXPOSTOS EM ESTRUTURAS DE CONCRETO ARMADO CONVENCIONAL. AF_11/2017</t>
  </si>
  <si>
    <t>97048</t>
  </si>
  <si>
    <t>PONTEIRAS DE PROTEÇÃO DE VERGALHÕES EXPOSTOS EM ALVENARIA ESTRUTURAL. AF_11/2017</t>
  </si>
  <si>
    <t>97051</t>
  </si>
  <si>
    <t>SINALIZAÇÃO COM FITA FIXADA NA ESTRUTURA. AF_11/2017</t>
  </si>
  <si>
    <t>97053</t>
  </si>
  <si>
    <t>SINALIZAÇÃO COM FITA FIXADA EM CONE PLÁSTICO, INCLUINDO CONE.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</si>
  <si>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</si>
  <si>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</si>
  <si>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</si>
  <si>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</si>
  <si>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</si>
  <si>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</si>
  <si>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</si>
  <si>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</si>
  <si>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</si>
  <si>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SOBRE ESTRUTURA DE ANDAIME, INCLUSIVE MONTAGEM E DESMONTAGEM. AF_11/2017</t>
  </si>
  <si>
    <t>49,43</t>
  </si>
  <si>
    <t>97067</t>
  </si>
  <si>
    <t>PLATAFORMA DE PROTEÇÃO PRINCIPAL PARA ALVENARIA ESTRUTURAL PARA SER APOIADA EM ANDAIME, INCLUSIVE MONTAGEM E DESMONTAGEM. AF_11/2017</t>
  </si>
  <si>
    <t>412,98</t>
  </si>
  <si>
    <t>73916/2</t>
  </si>
  <si>
    <t>PLACA ESMALTADA PARA IDENTIFICAÇÃO NR DE RUA, DIMENSÕES 45X25CM</t>
  </si>
  <si>
    <t>105,78</t>
  </si>
  <si>
    <t>73672</t>
  </si>
  <si>
    <t>DESMATAMENTO E LIMPEZA MECANIZADA DE TERRENO COM ARVORES ATE Ø 15CM, UTILIZANDO TRATOR DE ESTEIRAS</t>
  </si>
  <si>
    <t>73822/2</t>
  </si>
  <si>
    <t>LIMPEZA MECANIZADA DE TERRENO COM REMOCAO DE CAMADA VEGETAL, UTILIZANDO MOTONIVELADORA</t>
  </si>
  <si>
    <t>0,45</t>
  </si>
  <si>
    <t>73859/1</t>
  </si>
  <si>
    <t>DESMATAMENTO E LIMPEZA MECANIZADA DE TERRENO COM REMOCAO DE CAMADA VEGETAL, UTILIZANDO TRATOR DE ESTEIRAS</t>
  </si>
  <si>
    <t>73859/2</t>
  </si>
  <si>
    <t>CAPINA E LIMPEZA MANUAL DE TERRENO</t>
  </si>
  <si>
    <t>85331</t>
  </si>
  <si>
    <t>CORTE DE CAPOEIRA FINA A FOICE</t>
  </si>
  <si>
    <t>85422</t>
  </si>
  <si>
    <t>PREPARO MANUAL DE TERRENO S/ RASPAGEM SUPERFICIAL</t>
  </si>
  <si>
    <t>74220/1</t>
  </si>
  <si>
    <t>TAPUME DE CHAPA DE MADEIRA COMPENSADA, E= 6MM, COM PINTURA A CAL E REAPROVEITAMENTO DE 2X</t>
  </si>
  <si>
    <t>52,64</t>
  </si>
  <si>
    <t>74221/1</t>
  </si>
  <si>
    <t>SINALIZACAO DE TRANSITO - NOTURNA</t>
  </si>
  <si>
    <t>74219/1</t>
  </si>
  <si>
    <t>PASSADICOS COM TABUAS DE MADEIRA PARA PEDESTRES</t>
  </si>
  <si>
    <t>50,48</t>
  </si>
  <si>
    <t>74219/2</t>
  </si>
  <si>
    <t>PASSADICOS COM TABUAS DE MADEIRA PARA VEICULOS</t>
  </si>
  <si>
    <t>47,82</t>
  </si>
  <si>
    <t>84126</t>
  </si>
  <si>
    <t>CHAPA DE ACO CARBONO 3/8 (COLOC/ USO/ RETIR) P/ PASS VEICULO SOBRE VALA MEDIDA P/ AREA CHAPA EM CADA APLICACAO</t>
  </si>
  <si>
    <t>36,86</t>
  </si>
  <si>
    <t>85421</t>
  </si>
  <si>
    <t>REMOCAO DE VIDRO COMUM</t>
  </si>
  <si>
    <t>97621</t>
  </si>
  <si>
    <t>DEMOLIÇÃO DE ALVENARIA DE BLOCO FURADO, DE FORMA MANUAL, COM REAPROVEITAMENTO. AF_12/2017</t>
  </si>
  <si>
    <t>85,24</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</si>
  <si>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</si>
  <si>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</si>
  <si>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</si>
  <si>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</si>
  <si>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</si>
  <si>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</si>
  <si>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78,11</t>
  </si>
  <si>
    <t>97625</t>
  </si>
  <si>
    <t>DEMOLIÇÃO DE ALVENARIA PARA QUALQUER TIPO DE BLOCO, DE FORMA MECANIZADA, SEM REAPROVEITAMENTO. AF_12/2017</t>
  </si>
  <si>
    <t>33,99</t>
  </si>
  <si>
    <t>97626</t>
  </si>
  <si>
    <t>DEMOLIÇÃO DE PILARES E VIGAS EM CONCRETO ARMADO, DE FORMA MANUAL, SEM REAPROVEITAMENTO. AF_12/2017</t>
  </si>
  <si>
    <t>430,96</t>
  </si>
  <si>
    <t>97627</t>
  </si>
  <si>
    <t>DEMOLIÇÃO DE PILARES E VIGAS EM CONCRETO ARMADO, DE FORMA MECANIZADA COM MARTELETE, SEM REAPROVEITAMENTO. AF_12/2017</t>
  </si>
  <si>
    <t>182,71</t>
  </si>
  <si>
    <t>97628</t>
  </si>
  <si>
    <t>DEMOLIÇÃO DE LAJES, DE FORMA MANUAL, SEM REAPROVEITAMENTO. AF_12/2017</t>
  </si>
  <si>
    <t>205,33</t>
  </si>
  <si>
    <t>97629</t>
  </si>
  <si>
    <t>DEMOLIÇÃO DE LAJES, DE FORMA MECANIZADA COM MARTELETE, SEM REAPROVEITAMENTO. AF_12/2017</t>
  </si>
  <si>
    <t>86,36</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</si>
  <si>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</si>
  <si>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</si>
  <si>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</si>
  <si>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</si>
  <si>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</si>
  <si>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</si>
  <si>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16,53</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</si>
  <si>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</si>
  <si>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</si>
  <si>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</si>
  <si>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</si>
  <si>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</si>
  <si>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</si>
  <si>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</si>
  <si>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</si>
  <si>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</si>
  <si>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</si>
  <si>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</si>
  <si>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</si>
  <si>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</si>
  <si>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</si>
  <si>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</si>
  <si>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</si>
  <si>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</si>
  <si>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</si>
  <si>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</si>
  <si>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</si>
  <si>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17,88</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</si>
  <si>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</si>
  <si>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</si>
  <si>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</si>
  <si>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</si>
  <si>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</si>
  <si>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</si>
  <si>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</si>
  <si>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</si>
  <si>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</si>
  <si>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</si>
  <si>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</si>
  <si>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</si>
  <si>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</si>
  <si>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</si>
  <si>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61,56</t>
  </si>
  <si>
    <t>97652</t>
  </si>
  <si>
    <t>REMOÇÃO DE TESOURAS DE MADEIRA, COM VÃO MAIOR OU IGUAL A 8M, DE FORMA MANUAL, SEM REAPROVEITAMENTO. AF_12/2017</t>
  </si>
  <si>
    <t>139,55</t>
  </si>
  <si>
    <t>97653</t>
  </si>
  <si>
    <t>REMOÇÃO DE TESOURAS DE MADEIRA, COM VÃO MENOR QUE 8M, DE FORMA MECANIZADA, COM REAPROVEITAMENTO. AF_12/2017</t>
  </si>
  <si>
    <t>79,55</t>
  </si>
  <si>
    <t>97654</t>
  </si>
  <si>
    <t>REMOÇÃO DE TESOURAS DE MADEIRA, COM VÃO MAIOR OU IGUAL A 8M, DE FORMA MECANIZADA, COM REAPROVEITAMENTO. AF_12/2017</t>
  </si>
  <si>
    <t>100,90</t>
  </si>
  <si>
    <t>97655</t>
  </si>
  <si>
    <t>REMOÇÃO DE TRAMA METÁLICA PARA COBERTURA, DE FORMA MANUAL, SEM REAPROVEITAMENTO. AF_12/2017</t>
  </si>
  <si>
    <t>17,54</t>
  </si>
  <si>
    <t>97656</t>
  </si>
  <si>
    <t>REMOÇÃO DE TESOURAS METÁLICAS, COM VÃO MENOR QUE 8M, DE FORMA MANUAL, SEM REAPROVEITAMENTO. AF_12/2017</t>
  </si>
  <si>
    <t>97657</t>
  </si>
  <si>
    <t>REMOÇÃO DE TESOURAS METÁLICAS, COM VÃO MAIOR OU IGUAL A 8M, DE FORMA MANUAL, SEM REAPROVEITAMENTO. AF_12/2017</t>
  </si>
  <si>
    <t>342,04</t>
  </si>
  <si>
    <t>97658</t>
  </si>
  <si>
    <t>REMOÇÃO DE TESOURAS METÁLICAS, COM VÃO MENOR QUE 8M, DE FORMA MECANIZADA, COM REAPROVEITAMENTO. AF_12/2017</t>
  </si>
  <si>
    <t>121,52</t>
  </si>
  <si>
    <t>97659</t>
  </si>
  <si>
    <t>REMOÇÃO DE TESOURAS METÁLICAS, COM VÃO MAIOR OU IGUAL A 8M, DE FORMA MECANIZADA, COM REAPROVEITAMENTO. AF_12/2017</t>
  </si>
  <si>
    <t>169,25</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</si>
  <si>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</si>
  <si>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</si>
  <si>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</si>
  <si>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</si>
  <si>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</si>
  <si>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</si>
  <si>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</si>
  <si>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</si>
  <si>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</si>
  <si>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</si>
  <si>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</si>
  <si>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</si>
  <si>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</si>
  <si>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</si>
  <si>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85423</t>
  </si>
  <si>
    <t>ISOLAMENTO DE OBRA COM TELA PLASTICA COM MALHA DE 5MM</t>
  </si>
  <si>
    <t>7,29</t>
  </si>
  <si>
    <t>85424</t>
  </si>
  <si>
    <t>ISOLAMENTO DE OBRA COM TELA PLASTICA COM MALHA DE 5MM E ESTRUTURA DE MADEIRA PONTALETEADA</t>
  </si>
  <si>
    <t>20,99</t>
  </si>
  <si>
    <t>95967</t>
  </si>
  <si>
    <t>SERVIÇOS TÉCNICOS ESPECIALIZADOS PARA ACOMPANHAMENTO DE EXECUÇÃO DE FUNDAÇÕES PROFUNDAS E ESTRUTURAS DE CONTENÇÃO</t>
  </si>
  <si>
    <t>126,18</t>
  </si>
  <si>
    <t>99058</t>
  </si>
  <si>
    <t>LOCAÇÃO DE PONTO PARA REFERÊNCIA TOPOGRÁFICA. AF_10/2018</t>
  </si>
  <si>
    <t>99059</t>
  </si>
  <si>
    <t>LOCACAO CONVENCIONAL DE OBRA, UTILIZANDO GABARITO DE TÁBUAS CORRIDAS PONTALETADAS A CADA 2,00M -  2 UTILIZAÇÕES. AF_10/2018</t>
  </si>
  <si>
    <t>99060</t>
  </si>
  <si>
    <t>CAVALETE DE OBRA COM ALTURA DE 1,00 M - 2 UTILIZAÇÕES. AF_10/2018</t>
  </si>
  <si>
    <t>88,41</t>
  </si>
  <si>
    <t>99061</t>
  </si>
  <si>
    <t>CAVALETE DE OBRA COM ALTURA DE 0,50 M - 2 UTILIZAÇÕES. AF_10/2018</t>
  </si>
  <si>
    <t>61,31</t>
  </si>
  <si>
    <t>99062</t>
  </si>
  <si>
    <t>MARCAÇÃO DE PONTOS EM GABARITO OU CAVALETE. AF_10/2018</t>
  </si>
  <si>
    <t>99063</t>
  </si>
  <si>
    <t>LOCAÇÃO DE REDE DE ÁGUA OU ESGOTO. AF_10/2018</t>
  </si>
  <si>
    <t>99064</t>
  </si>
  <si>
    <t>LOCAÇÃO DE PAVIMENTAÇÃO. AF_10/2018</t>
  </si>
  <si>
    <t>78472</t>
  </si>
  <si>
    <t>SERVICOS TOPOGRAFICOS PARA PAVIMENTACAO, INCLUSIVE NOTA DE SERVICOS, ACOMPANHAMENTO E GREIDE</t>
  </si>
  <si>
    <t>93588</t>
  </si>
  <si>
    <t>TRANSPORTE COM CAMINHÃO BASCULANTE DE 10 M3, EM VIA URBANA EM LEITO NATURAL (UNIDADE: M3XKM). AF_04/2016</t>
  </si>
  <si>
    <t>93589</t>
  </si>
  <si>
    <t>TRANSPORTE COM CAMINHÃO BASCULANTE DE 10 M3, EM VIA URBANA EM REVESTIMENTO PRIMÁRIO (UNIDADE: M3XKM). AF_04/2016</t>
  </si>
  <si>
    <t>93590</t>
  </si>
  <si>
    <t>TRANSPORTE COM CAMINHÃO BASCULANTE DE 10 M3, EM VIA URBANA PAVIMENTADA, DMT ACIMA DE 30KM (UNIDADE: M3XKM). AF_04/2016</t>
  </si>
  <si>
    <t>93591</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</si>
  <si>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</si>
  <si>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</si>
  <si>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</si>
  <si>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93594</t>
  </si>
  <si>
    <t>TRANSPORTE COM CAMINHÃO BASCULANTE DE 10 M3, EM VIA URBANA EM LEITO NATURAL (UNIDADE: TXKM). AF_04/2016</t>
  </si>
  <si>
    <t>93595</t>
  </si>
  <si>
    <t>TRANSPORTE COM CAMINHÃO BASCULANTE DE 10 M3, EM VIA URBANA EM REVESTIMENTO PRIMÁRIO (UNIDADE: TXKM). AF_04/2016</t>
  </si>
  <si>
    <t>93596</t>
  </si>
  <si>
    <t>TRANSPORTE COM CAMINHÃO BASCULANTE DE 10 M3, EM VIA URBANA PAVIMENTADA, DMT ACIMA DE 30 KM (UNIDADE: TXKM). AF_04/2016</t>
  </si>
  <si>
    <t>93597</t>
  </si>
  <si>
    <t>TRANSPORTE COM CAMINHÃO BASCULANTE DE 14 M3, EM VIA URBANA EM LEITO NATURAL (UNIDADE: TXKM). AF_04/2016</t>
  </si>
  <si>
    <t>93598</t>
  </si>
  <si>
    <t>TRANSPORTE COM CAMINHÃO BASCULANTE DE 14 M3, EM VIA URBANA EM REVESTIMENTO PRIMÁRIO (UNIDADE: TXKM). AF_04/2016</t>
  </si>
  <si>
    <t>93599</t>
  </si>
  <si>
    <t>TRANSPORTE COM CAMINHÃO BASCULANTE DE 14 M3, EM VIA URBANA PAVIMENTADA, DMT ACIMA DE 30 KM (UNIDADE: TXKM). AF_04/2016</t>
  </si>
  <si>
    <t>95425</t>
  </si>
  <si>
    <t>TRANSPORTE COM CAMINHÃO BASCULANTE DE 18 M3, EM VIA URBANA EM LEITO NATURAL (UNIDADE: M3XKM). AF_09/2016</t>
  </si>
  <si>
    <t>95426</t>
  </si>
  <si>
    <t>TRANSPORTE COM CAMINHÃO BASCULANTE DE 18 M3, EM VIA URBANA EM REVESTIMENTO PRIMÁRIO (UNIDADE: M3XKM). AF_09/2016</t>
  </si>
  <si>
    <t>95427</t>
  </si>
  <si>
    <t>TRANSPORTE COM CAMINHÃO BASCULANTE DE 18 M3, EM VIA URBANA PAVIMENTADA, DMT ACIMA DE 30 KM(UNIDADE: M3XKM). AF_09/2016</t>
  </si>
  <si>
    <t>95428</t>
  </si>
  <si>
    <t>TRANSPORTE COM CAMINHÃO BASCULANTE DE 18 M3, EM VIA URBANA EM LEITO NATURAL (UNIDADE: TXKM). AF_09/2016</t>
  </si>
  <si>
    <t>95429</t>
  </si>
  <si>
    <t>TRANSPORTE COM CAMINHÃO BASCULANTE DE 18 M3, EM VIA URBANA EM REVESTIMENTO PRIMÁRIO (UNIDADE: TXKM). AF_09/2016</t>
  </si>
  <si>
    <t>95430</t>
  </si>
  <si>
    <t>TRANSPORTE COM CAMINHÃO BASCULANTE DE 18 M3, EM VIA URBANA PAVIMENTADA, DMT ACIMA DE 30 KM (UNIDADE: TXKM). AF_09/2016</t>
  </si>
  <si>
    <t>95875</t>
  </si>
  <si>
    <t>TRANSPORTE COM CAMINHÃO BASCULANTE DE 10 M3, EM VIA URBANA PAVIMENTADA, DMT ATÉ 30 KM (UNIDADE: M3XKM). AF_12/2016</t>
  </si>
  <si>
    <t>95876</t>
  </si>
  <si>
    <t>TRANSPORTE COM CAMINHÃO BASCULANTE DE 14 M3, EM VIA URBANA PAVIMENTADA, DMT ATÉ 30 KM (UNIDADE: M3XKM). AF_12/2016</t>
  </si>
  <si>
    <t>95877</t>
  </si>
  <si>
    <t>TRANSPORTE COM CAMINHÃO BASCULANTE DE 18 M3, EM VIA URBANA PAVIMENTADA, DMT ATÉ 30 KM (UNIDADE: M3XKM). AF_12/2016</t>
  </si>
  <si>
    <t>95878</t>
  </si>
  <si>
    <t>TRANSPORTE COM CAMINHÃO BASCULANTE DE 10 M3, EM VIA URBANA PAVIMENTADA, DMT ATÉ 30 KM (UNIDADE: TXKM). AF_12/2016</t>
  </si>
  <si>
    <t>95879</t>
  </si>
  <si>
    <t>TRANSPORTE COM CAMINHÃO BASCULANTE DE 14 M3, EM VIA URBANA PAVIMENTADA, DMT ATÉ 30 KM (UNIDADE: TXKM). AF_12/2016</t>
  </si>
  <si>
    <t>95880</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</si>
  <si>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</si>
  <si>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</si>
  <si>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93177</t>
  </si>
  <si>
    <t>TRANSPORTE DE MATERIAL ASFALTICO, COM CAMINHÃO COM CAPACIDADE DE 20000 L EM RODOVIA PAVIMENTADA PARA DISTÂNCIAS MÉDIAS DE TRANSPORTE IGUAL OU INFERIOR A 100 KM. AF_02/2016</t>
  </si>
  <si>
    <t>93178</t>
  </si>
  <si>
    <t>TRANSPORTE DE MATERIAL ASFALTICO, COM CAMINHÃO COM CAPACIDADE DE 30000 L EM RODOVIA NÃO PAVIMENTADA PARA DISTÂNCIAS MÉDIAS DE TRANSPORTE SUPERIORES A 100 KM. AF_02/2016</t>
  </si>
  <si>
    <t>93179</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</si>
  <si>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</si>
  <si>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</si>
  <si>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</si>
  <si>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28,88</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</si>
  <si>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</si>
  <si>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</si>
  <si>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</si>
  <si>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</si>
  <si>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46,26</t>
  </si>
  <si>
    <t>74142/2</t>
  </si>
  <si>
    <t>CERCA COM MOUROES DE MADEIRA, 7,5X7,5CM, ESPACAMENTO DE 2M, ALTURA LIVRE DE 2M, CRAVADOS 0,5M, COM 4 FIOS DE ARAME FARPADO Nº 14 CLASSE 250</t>
  </si>
  <si>
    <t>18,60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</si>
  <si>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</si>
  <si>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</si>
  <si>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</si>
  <si>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</si>
  <si>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54,13</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</si>
  <si>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</si>
  <si>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</si>
  <si>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</si>
  <si>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</si>
  <si>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53,78</t>
  </si>
  <si>
    <t>85171</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</si>
  <si>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</si>
  <si>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</si>
  <si>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</si>
  <si>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190,78</t>
  </si>
  <si>
    <t>74244/1</t>
  </si>
  <si>
    <t>ALAMBRADO PARA QUADRA POLIESPORTIVA, ESTRUTURADO POR TUBOS DE ACO GALVANIZADO, COM COSTURA, DIN 2440, DIAMETRO 2", COM TELA DE ARAME GALVANIZADO, FIO 14 BWG E MALHA QUADRADA 5X5CM</t>
  </si>
  <si>
    <t>73788/2</t>
  </si>
  <si>
    <t>GRADE EM MADEIRA PARA PROTECAO DE MUDAS DE ARVORES</t>
  </si>
  <si>
    <t>134,52</t>
  </si>
  <si>
    <t>98509</t>
  </si>
  <si>
    <t>PLANTIO DE ARBUSTO OU  CERCA VIVA. AF_05/2018</t>
  </si>
  <si>
    <t>98510</t>
  </si>
  <si>
    <t>PLANTIO DE ÁRVORE ORNAMENTAL COM ALTURA DE MUDA MENOR OU IGUAL A 2,00 M. AF_05/2018</t>
  </si>
  <si>
    <t>78,87</t>
  </si>
  <si>
    <t>98511</t>
  </si>
  <si>
    <t>PLANTIO DE ÁRVORE ORNAMENTAL COM ALTURA DE MUDA MAIOR QUE 2,00 M E MENOR OU IGUAL A 4,00 M. AF_05/2018</t>
  </si>
  <si>
    <t>152,60</t>
  </si>
  <si>
    <t>98516</t>
  </si>
  <si>
    <t>PLANTIO DE PALMEIRA COM ALTURA DE MUDA MENOR OU IGUAL A 2,00 M. AF_05/2018</t>
  </si>
  <si>
    <t>296,73</t>
  </si>
  <si>
    <t>98519</t>
  </si>
  <si>
    <t>REVOLVIMENTO E LIMPEZA MANUAL DE SOLO. AF_05/2018</t>
  </si>
  <si>
    <t>1,57</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</si>
  <si>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</si>
  <si>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</si>
  <si>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</si>
  <si>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</si>
  <si>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</si>
  <si>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</si>
  <si>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106,03</t>
  </si>
  <si>
    <t>98524</t>
  </si>
  <si>
    <t>LIMPEZA MANUAL DE VEGETAÇÃO EM TERRENO COM ENXADA.AF_05/2018</t>
  </si>
  <si>
    <t>85179</t>
  </si>
  <si>
    <t>PLANTIO DE GRAMA SAO CARLOS EM LEIVAS</t>
  </si>
  <si>
    <t>85180</t>
  </si>
  <si>
    <t>PLANTIO DE GRAMA ESMERALDA EM ROLO</t>
  </si>
  <si>
    <t>98503</t>
  </si>
  <si>
    <t>PLANTIO DE GRAMA EM PAVIMENTO CONCREGRAMA. AF_05/2018</t>
  </si>
  <si>
    <t>98504</t>
  </si>
  <si>
    <t>PLANTIO DE GRAMA EM PLACAS. AF_05/2018</t>
  </si>
  <si>
    <t>8,95</t>
  </si>
  <si>
    <t>98505</t>
  </si>
  <si>
    <t>PLANTIO DE FORRAÇÃO. AF_05/2018</t>
  </si>
  <si>
    <t>79,37</t>
  </si>
  <si>
    <t>85184</t>
  </si>
  <si>
    <t>RETIRADA DE GRAMA EM PLACAS</t>
  </si>
  <si>
    <t>85185</t>
  </si>
  <si>
    <t>PODA E LIMPEZA DE ARBUSTO TIPO CERCA VIVA</t>
  </si>
  <si>
    <t>4,80</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</si>
  <si>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</si>
  <si>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</si>
  <si>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</si>
  <si>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</si>
  <si>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53,08</t>
  </si>
  <si>
    <t>98527</t>
  </si>
  <si>
    <t>REMOÇÃO DE RAÍZES REMANESCENTES DE TRONCO DE ÁRVORE COM DIÂMETRO MAIOR OU IGUAL A 0,40 M E MENOR QUE 0,60 M.AF_05/2018</t>
  </si>
  <si>
    <t>114,27</t>
  </si>
  <si>
    <t>98528</t>
  </si>
  <si>
    <t>REMOÇÃO DE RAÍZES REMANESCENTES DE TRONCO DE ÁRVORE COM DIÂMETRO MAIOR OU IGUAL A 0,60 M.AF_05/2018</t>
  </si>
  <si>
    <t>167,11</t>
  </si>
  <si>
    <t>98529</t>
  </si>
  <si>
    <t>CORTE RASO E RECORTE DE ÁRVORE COM DIÂMETRO DE TRONCO MAIOR OU IGUAL A 0,20 M E MENOR QUE 0,40 M.AF_05/2018</t>
  </si>
  <si>
    <t>54,31</t>
  </si>
  <si>
    <t>98530</t>
  </si>
  <si>
    <t>CORTE RASO E RECORTE DE ÁRVORE COM DIÂMETRO DE TRONCO MAIOR OU IGUAL A 0,40 M E MENOR QUE 0,60 M.AF_05/2018</t>
  </si>
  <si>
    <t>96,75</t>
  </si>
  <si>
    <t>98531</t>
  </si>
  <si>
    <t>CORTE RASO E RECORTE DE ÁRVORE COM DIÂMETRO DE TRONCO MAIOR OU IGUAL A 0,60 M.AF_05/2018</t>
  </si>
  <si>
    <t>187,91</t>
  </si>
  <si>
    <t>98532</t>
  </si>
  <si>
    <t>PODA EM ALTURA DE ÁRVORE COM DIÂMETRO DE TRONCO MENOR QUE 0,20 M.AF_05/2018</t>
  </si>
  <si>
    <t>98533</t>
  </si>
  <si>
    <t>PODA EM ALTURA DE ÁRVORE COM DIÂMETRO DE TRONCO MAIOR OU IGUAL A 0,20 M E MENOR QUE 0,40 M.AF_05/2018</t>
  </si>
  <si>
    <t>192,53</t>
  </si>
  <si>
    <t>98534</t>
  </si>
  <si>
    <t>PODA EM ALTURA DE ÁRVORE COM DIÂMETRO DE TRONCO MAIOR OU IGUAL A 0,40 M E MENOR QUE 0,60 M.AF_05/2018</t>
  </si>
  <si>
    <t>495,03</t>
  </si>
  <si>
    <t>98535</t>
  </si>
  <si>
    <t>PODA EM ALTURA DE ÁRVORE COM DIÂMETRO DE TRONCO MAIOR OU IGUAL A 0,60 M.AF_05/2018</t>
  </si>
  <si>
    <t>780,50</t>
  </si>
  <si>
    <t>88238</t>
  </si>
  <si>
    <t>AJUDANTE DE ARMADOR COM ENCARGOS COMPLEMENTARES</t>
  </si>
  <si>
    <t>88239</t>
  </si>
  <si>
    <t>AJUDANTE DE CARPINTEIRO COM ENCARGOS COMPLEMENTARES</t>
  </si>
  <si>
    <t>16,57</t>
  </si>
  <si>
    <t>88240</t>
  </si>
  <si>
    <t>AJUDANTE DE ESTRUTURA METÁLICA COM ENCARGOS COMPLEMENTARES</t>
  </si>
  <si>
    <t>88241</t>
  </si>
  <si>
    <t>AJUDANTE DE OPERAÇÃO EM GERAL COM ENCARGOS COMPLEMENTARES</t>
  </si>
  <si>
    <t>15,59</t>
  </si>
  <si>
    <t>88242</t>
  </si>
  <si>
    <t>AJUDANTE DE PEDREIRO COM ENCARGOS COMPLEMENTARES</t>
  </si>
  <si>
    <t>88243</t>
  </si>
  <si>
    <t>AJUDANTE ESPECIALIZADO COM ENCARGOS COMPLEMENTARES</t>
  </si>
  <si>
    <t>88245</t>
  </si>
  <si>
    <t>ARMADOR COM ENCARGOS COMPLEMENTARES</t>
  </si>
  <si>
    <t>19,78</t>
  </si>
  <si>
    <t>88246</t>
  </si>
  <si>
    <t>ASSENTADOR DE TUBOS COM ENCARGOS COMPLEMENTARES</t>
  </si>
  <si>
    <t>16,60</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</si>
  <si>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</si>
  <si>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</si>
  <si>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</si>
  <si>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</si>
  <si>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</si>
  <si>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</si>
  <si>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</si>
  <si>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</si>
  <si>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13,38</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</si>
  <si>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</si>
  <si>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</si>
  <si>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</si>
  <si>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</si>
  <si>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</si>
  <si>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</si>
  <si>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</si>
  <si>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</si>
  <si>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24,38</t>
  </si>
  <si>
    <t>88256</t>
  </si>
  <si>
    <t>AZULEJISTA OU LADRILHISTA COM ENCARGOS COMPLEMENTARES</t>
  </si>
  <si>
    <t>88257</t>
  </si>
  <si>
    <t>BLASTER, DINAMITADOR OU CABO DE FOGO COM ENCARGOS COMPLEMENTARES</t>
  </si>
  <si>
    <t>88258</t>
  </si>
  <si>
    <t>CADASTRISTA DE REDES DE AGUA E ESGOTO COM ENCARGOS COMPLEMENTARES</t>
  </si>
  <si>
    <t>88259</t>
  </si>
  <si>
    <t>CALAFETADOR/CALAFATE COM ENCARGOS COMPLEMENTARES</t>
  </si>
  <si>
    <t>88260</t>
  </si>
  <si>
    <t>CALCETEIRO COM ENCARGOS COMPLEMENTARES</t>
  </si>
  <si>
    <t>88261</t>
  </si>
  <si>
    <t>CARPINTEIRO DE ESQUADRIA COM ENCARGOS COMPLEMENTARES</t>
  </si>
  <si>
    <t>21,13</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</si>
  <si>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</si>
  <si>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</si>
  <si>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</si>
  <si>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</si>
  <si>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</si>
  <si>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</si>
  <si>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</si>
  <si>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</si>
  <si>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</si>
  <si>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</si>
  <si>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</si>
  <si>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</si>
  <si>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88268</t>
  </si>
  <si>
    <t>ESTUCADOR COM ENCARGOS COMPLEMENTARES</t>
  </si>
  <si>
    <t>88269</t>
  </si>
  <si>
    <t>GESSEIRO COM ENCARGOS COMPLEMENTARES</t>
  </si>
  <si>
    <t>88270</t>
  </si>
  <si>
    <t>IMPERMEABILIZADOR COM ENCARGOS COMPLEMENTARES</t>
  </si>
  <si>
    <t>88272</t>
  </si>
  <si>
    <t>MACARIQUEIRO COM ENCARGOS COMPLEMENTARES</t>
  </si>
  <si>
    <t>20,26</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</si>
  <si>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</si>
  <si>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</si>
  <si>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</si>
  <si>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</si>
  <si>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</si>
  <si>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</si>
  <si>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</si>
  <si>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</si>
  <si>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</si>
  <si>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</si>
  <si>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14,27</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</si>
  <si>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</si>
  <si>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</si>
  <si>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</si>
  <si>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</si>
  <si>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</si>
  <si>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</si>
  <si>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</si>
  <si>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</si>
  <si>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19,85</t>
  </si>
  <si>
    <t>88284</t>
  </si>
  <si>
    <t>MOTORISTA DE VEIÍCULO LEVE COM ENCARGOS COMPLEMENTARES</t>
  </si>
  <si>
    <t>14,99</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</si>
  <si>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</si>
  <si>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</si>
  <si>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</si>
  <si>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</si>
  <si>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</si>
  <si>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</si>
  <si>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</si>
  <si>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</si>
  <si>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</si>
  <si>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</si>
  <si>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15,27</t>
  </si>
  <si>
    <t>88293</t>
  </si>
  <si>
    <t>OPERADOR DE DEMARCADORA DE FAIXAS COM ENCARGOS COMPLEMENTARES</t>
  </si>
  <si>
    <t>17,19</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</si>
  <si>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</si>
  <si>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</si>
  <si>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</si>
  <si>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</si>
  <si>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</si>
  <si>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</si>
  <si>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</si>
  <si>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</si>
  <si>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15,04</t>
  </si>
  <si>
    <t>88298</t>
  </si>
  <si>
    <t>OPERADOR DE MARTELETE OU MARTELETEIRO COM ENCARGOS COMPLEMENTARES</t>
  </si>
  <si>
    <t>88299</t>
  </si>
  <si>
    <t>OPERADOR DE MOTO-ESCREIPER COM ENCARGOS COMPLEMENTARES</t>
  </si>
  <si>
    <t>17,40</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</si>
  <si>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</si>
  <si>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</si>
  <si>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</si>
  <si>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</si>
  <si>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</si>
  <si>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</si>
  <si>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</si>
  <si>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</si>
  <si>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</si>
  <si>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</si>
  <si>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</si>
  <si>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</si>
  <si>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19,87</t>
  </si>
  <si>
    <t>88307</t>
  </si>
  <si>
    <t>OPERADOR PARA BATE ESTACAS COM ENCARGOS COMPLEMENTARES</t>
  </si>
  <si>
    <t>88308</t>
  </si>
  <si>
    <t>PASTILHEIRO COM ENCARGOS COMPLEMENTARES</t>
  </si>
  <si>
    <t>88309</t>
  </si>
  <si>
    <t>PEDREIRO COM ENCARGOS COMPLEMENTARES</t>
  </si>
  <si>
    <t>19,88</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</si>
  <si>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</si>
  <si>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</si>
  <si>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</si>
  <si>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</si>
  <si>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</si>
  <si>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</si>
  <si>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</si>
  <si>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</si>
  <si>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</si>
  <si>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</si>
  <si>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</si>
  <si>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</si>
  <si>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</si>
  <si>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</si>
  <si>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</si>
  <si>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</si>
  <si>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</si>
  <si>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</si>
  <si>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88320</t>
  </si>
  <si>
    <t>TAQUEADOR OU TAQUEIRO COM ENCARGOS COMPLEMENTARES</t>
  </si>
  <si>
    <t>23,13</t>
  </si>
  <si>
    <t>88321</t>
  </si>
  <si>
    <t>TÉCNICO DE LABORATÓRIO COM ENCARGOS COMPLEMENTARES</t>
  </si>
  <si>
    <t>22,60</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</si>
  <si>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</si>
  <si>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</si>
  <si>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</si>
  <si>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</si>
  <si>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</si>
  <si>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</si>
  <si>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</si>
  <si>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</si>
  <si>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</si>
  <si>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</si>
  <si>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</si>
  <si>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</si>
  <si>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</si>
  <si>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</si>
  <si>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</si>
  <si>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</si>
  <si>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</si>
  <si>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</si>
  <si>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</si>
  <si>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</si>
  <si>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</si>
  <si>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</si>
  <si>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67,72</t>
  </si>
  <si>
    <t>90769</t>
  </si>
  <si>
    <t>ARQUITETO DE OBRA PLENO COM ENCARGOS COMPLEMENTARES</t>
  </si>
  <si>
    <t>95,78</t>
  </si>
  <si>
    <t>90770</t>
  </si>
  <si>
    <t>ARQUITETO DE OBRA SENIOR COM ENCARGOS COMPLEMENTARES</t>
  </si>
  <si>
    <t>126,32</t>
  </si>
  <si>
    <t>90771</t>
  </si>
  <si>
    <t>AUXILIAR DE DESENHISTA COM ENCARGOS COMPLEMENTARES</t>
  </si>
  <si>
    <t>90772</t>
  </si>
  <si>
    <t>AUXILIAR DE ESCRITORIO COM ENCARGOS COMPLEMENTARES</t>
  </si>
  <si>
    <t>13,10</t>
  </si>
  <si>
    <t>90773</t>
  </si>
  <si>
    <t>DESENHISTA COPISTA COM ENCARGOS COMPLEMENTARES</t>
  </si>
  <si>
    <t>90775</t>
  </si>
  <si>
    <t>DESENHISTA PROJETISTA COM ENCARGOS COMPLEMENTARES</t>
  </si>
  <si>
    <t>90776</t>
  </si>
  <si>
    <t>ENCARREGADO GERAL COM ENCARGOS COMPLEMENTARES</t>
  </si>
  <si>
    <t>21,67</t>
  </si>
  <si>
    <t>90777</t>
  </si>
  <si>
    <t>ENGENHEIRO CIVIL DE OBRA JUNIOR COM ENCARGOS COMPLEMENTARES</t>
  </si>
  <si>
    <t>90778</t>
  </si>
  <si>
    <t>ENGENHEIRO CIVIL DE OBRA PLENO COM ENCARGOS COMPLEMENTARES</t>
  </si>
  <si>
    <t>104,51</t>
  </si>
  <si>
    <t>90779</t>
  </si>
  <si>
    <t>ENGENHEIRO CIVIL DE OBRA SENIOR COM ENCARGOS COMPLEMENTARES</t>
  </si>
  <si>
    <t>142,49</t>
  </si>
  <si>
    <t>90780</t>
  </si>
  <si>
    <t>MESTRE DE OBRAS COM ENCARGOS COMPLEMENTARES</t>
  </si>
  <si>
    <t>90781</t>
  </si>
  <si>
    <t>TOPOGRAFO COM ENCARGOS COMPLEMENTARES</t>
  </si>
  <si>
    <t>91677</t>
  </si>
  <si>
    <t>ENGENHEIRO ELETRICISTA COM ENCARGOS COMPLEMENTARES</t>
  </si>
  <si>
    <t>88,86</t>
  </si>
  <si>
    <t>91678</t>
  </si>
  <si>
    <t>ENGENHEIRO SANITARISTA COM ENCARGOS COMPLEMENTARES</t>
  </si>
  <si>
    <t>86,02</t>
  </si>
  <si>
    <t>93558</t>
  </si>
  <si>
    <t>MOTORISTA DE CAMINHAO COM ENCARGOS COMPLEMENTARES</t>
  </si>
  <si>
    <t>MES</t>
  </si>
  <si>
    <t>3.310,13</t>
  </si>
  <si>
    <t>93559</t>
  </si>
  <si>
    <t>3.318,54</t>
  </si>
  <si>
    <t>93560</t>
  </si>
  <si>
    <t>2.550,29</t>
  </si>
  <si>
    <t>93561</t>
  </si>
  <si>
    <t>2.691,09</t>
  </si>
  <si>
    <t>93562</t>
  </si>
  <si>
    <t>2.690,40</t>
  </si>
  <si>
    <t>93563</t>
  </si>
  <si>
    <t>2.844,99</t>
  </si>
  <si>
    <t>93564</t>
  </si>
  <si>
    <t>2.766,50</t>
  </si>
  <si>
    <t>93565</t>
  </si>
  <si>
    <t>16.270,20</t>
  </si>
  <si>
    <t>93566</t>
  </si>
  <si>
    <t>2.332,66</t>
  </si>
  <si>
    <t>93567</t>
  </si>
  <si>
    <t>18.492,76</t>
  </si>
  <si>
    <t>93568</t>
  </si>
  <si>
    <t>25.209,87</t>
  </si>
  <si>
    <t>93569</t>
  </si>
  <si>
    <t>ARQUITETO JUNIOR COM ENCARGOS COMPLEMENTARES</t>
  </si>
  <si>
    <t>12.002,38</t>
  </si>
  <si>
    <t>93570</t>
  </si>
  <si>
    <t>ARQUITETO PLENO COM ENCARGOS COMPLEMENTARES</t>
  </si>
  <si>
    <t>16.969,07</t>
  </si>
  <si>
    <t>93571</t>
  </si>
  <si>
    <t>ARQUITETO SENIOR COM ENCARGOS COMPLEMENTARES</t>
  </si>
  <si>
    <t>22.373,84</t>
  </si>
  <si>
    <t>93572</t>
  </si>
  <si>
    <t>ENCARREGADO GERAL DE OBRAS COM ENCARGOS COMPLEMENTARES</t>
  </si>
  <si>
    <t>3.845,21</t>
  </si>
  <si>
    <t>94295</t>
  </si>
  <si>
    <t>5.694,87</t>
  </si>
  <si>
    <t>94296</t>
  </si>
  <si>
    <t>3.425,59</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</si>
  <si>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</si>
  <si>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</si>
  <si>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</si>
  <si>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</si>
  <si>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</si>
  <si>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</si>
  <si>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</si>
  <si>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</si>
  <si>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</si>
  <si>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</si>
  <si>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</si>
  <si>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</si>
  <si>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</si>
  <si>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</si>
  <si>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</si>
  <si>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</si>
  <si>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</si>
  <si>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</si>
  <si>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</si>
  <si>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</si>
  <si>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</si>
  <si>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</si>
  <si>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</si>
  <si>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</si>
  <si>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</si>
  <si>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</si>
  <si>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</si>
  <si>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</si>
  <si>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</si>
  <si>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</si>
  <si>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</si>
  <si>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</si>
  <si>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</si>
  <si>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</si>
  <si>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</si>
  <si>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</si>
  <si>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</si>
  <si>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</si>
  <si>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95327</t>
  </si>
  <si>
    <t>CURSO DE CAPACITAÇÃO PARA CALAFETADOR/CALAFATE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</si>
  <si>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</si>
  <si>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</si>
  <si>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</si>
  <si>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</si>
  <si>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</si>
  <si>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</si>
  <si>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</si>
  <si>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</si>
  <si>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</si>
  <si>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</si>
  <si>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</si>
  <si>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</si>
  <si>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</si>
  <si>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</si>
  <si>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</si>
  <si>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</si>
  <si>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0,19</t>
  </si>
  <si>
    <t>95336</t>
  </si>
  <si>
    <t>CURSO DE CAPACITAÇÃO PARA ESTUCADOR (ENCARGOS COMPLEMENTARES) - HORISTA</t>
  </si>
  <si>
    <t>95337</t>
  </si>
  <si>
    <t>CURSO DE CAPACITAÇÃO PARA GESSEIRO (ENCARGOS COMPLEMENTARES) - HORISTA</t>
  </si>
  <si>
    <t>95338</t>
  </si>
  <si>
    <t>CURSO DE CAPACITAÇÃO PARA IMPERMEABILIZADOR (ENCARGOS COMPLEMENTARES) - HORISTA</t>
  </si>
  <si>
    <t>0,22</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</si>
  <si>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</si>
  <si>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</si>
  <si>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</si>
  <si>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</si>
  <si>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</si>
  <si>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</si>
  <si>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</si>
  <si>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</si>
  <si>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</si>
  <si>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</si>
  <si>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</si>
  <si>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</si>
  <si>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</si>
  <si>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</si>
  <si>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</si>
  <si>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</si>
  <si>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</si>
  <si>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</si>
  <si>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</si>
  <si>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</si>
  <si>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</si>
  <si>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</si>
  <si>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</si>
  <si>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</si>
  <si>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</si>
  <si>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</si>
  <si>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</si>
  <si>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</si>
  <si>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</si>
  <si>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</si>
  <si>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</si>
  <si>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</si>
  <si>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</si>
  <si>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</si>
  <si>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</si>
  <si>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</si>
  <si>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</si>
  <si>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</si>
  <si>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</si>
  <si>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</si>
  <si>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</si>
  <si>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</si>
  <si>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</si>
  <si>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</si>
  <si>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</si>
  <si>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</si>
  <si>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</si>
  <si>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</si>
  <si>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</si>
  <si>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</si>
  <si>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</si>
  <si>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</si>
  <si>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</si>
  <si>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</si>
  <si>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</si>
  <si>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</si>
  <si>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</si>
  <si>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</si>
  <si>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</si>
  <si>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</si>
  <si>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</si>
  <si>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</si>
  <si>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</si>
  <si>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</si>
  <si>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</si>
  <si>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</si>
  <si>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</si>
  <si>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</si>
  <si>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</si>
  <si>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</si>
  <si>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</si>
  <si>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</si>
  <si>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</si>
  <si>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</si>
  <si>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</si>
  <si>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</si>
  <si>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</si>
  <si>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</si>
  <si>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</si>
  <si>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</si>
  <si>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</si>
  <si>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</si>
  <si>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</si>
  <si>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</si>
  <si>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</si>
  <si>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</si>
  <si>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</si>
  <si>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</si>
  <si>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</si>
  <si>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</si>
  <si>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</si>
  <si>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</si>
  <si>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</si>
  <si>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</si>
  <si>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</si>
  <si>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</si>
  <si>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</si>
  <si>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</si>
  <si>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</si>
  <si>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</si>
  <si>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</si>
  <si>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</si>
  <si>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</si>
  <si>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</si>
  <si>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</si>
  <si>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</si>
  <si>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</si>
  <si>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</si>
  <si>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</si>
  <si>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</si>
  <si>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</si>
  <si>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</si>
  <si>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</si>
  <si>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</si>
  <si>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</si>
  <si>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</si>
  <si>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</si>
  <si>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</si>
  <si>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</si>
  <si>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</si>
  <si>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</si>
  <si>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</si>
  <si>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</si>
  <si>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</si>
  <si>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</si>
  <si>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</si>
  <si>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</si>
  <si>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</si>
  <si>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</si>
  <si>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</si>
  <si>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</si>
  <si>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</si>
  <si>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</si>
  <si>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</si>
  <si>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</si>
  <si>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</si>
  <si>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</si>
  <si>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</si>
  <si>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</si>
  <si>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</si>
  <si>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</si>
  <si>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</si>
  <si>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</si>
  <si>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</si>
  <si>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</si>
  <si>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</si>
  <si>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</si>
  <si>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</si>
  <si>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</si>
  <si>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</si>
  <si>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124,46</t>
  </si>
  <si>
    <t>95416</t>
  </si>
  <si>
    <t>CURSO DE CAPACITAÇÃO PARA AUXILIAR DE ESCRITÓRIO (ENCARGOS COMPLEMENTARES) - MENSALISTA</t>
  </si>
  <si>
    <t>95417</t>
  </si>
  <si>
    <t>CURSO DE CAPACITAÇÃO PARA ENGENHEIRO CIVIL DE OBRA PLENO (ENCARGOS COMPLEMENTARES) - MENSALISTA</t>
  </si>
  <si>
    <t>141,66</t>
  </si>
  <si>
    <t>95418</t>
  </si>
  <si>
    <t>CURSO DE CAPACITAÇÃO PARA ENGENHEIRO CIVIL DE OBRA SÊNIOR (ENCARGOS COMPLEMENTARES) - MENSALISTA</t>
  </si>
  <si>
    <t>193,65</t>
  </si>
  <si>
    <t>95419</t>
  </si>
  <si>
    <t>CURSO DE CAPACITAÇÃO PARA ARQUITETO JÚNIOR (ENCARGOS COMPLEMENTARES) - MENSALISTA</t>
  </si>
  <si>
    <t>51,75</t>
  </si>
  <si>
    <t>95420</t>
  </si>
  <si>
    <t>CURSO DE CAPACITAÇÃO PARA ARQUITETO PLENO (ENCARGOS COMPLEMENTARES) - MENSALISTA</t>
  </si>
  <si>
    <t>73,51</t>
  </si>
  <si>
    <t>95421</t>
  </si>
  <si>
    <t>CURSO DE CAPACITAÇÃO PARA ARQUITETO SÊNIOR (ENCARGOS COMPLEMENTARES) - MENSALISTA</t>
  </si>
  <si>
    <t>97,18</t>
  </si>
  <si>
    <t>95422</t>
  </si>
  <si>
    <t>CURSO DE CAPACITAÇÃO PARA ENCARREGADO GERAL DE OBRAS (ENCARGOS COMPLEMENTARES) - MENSALISTA</t>
  </si>
  <si>
    <t>39,56</t>
  </si>
  <si>
    <t>95423</t>
  </si>
  <si>
    <t>CURSO DE CAPACITAÇÃO PARA MESTRE DE OBRAS (ENCARGOS COMPLEMENTARES) - MENSALISTA</t>
  </si>
  <si>
    <t>60,05</t>
  </si>
  <si>
    <t>95424</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</si>
  <si>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</si>
  <si>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</si>
  <si>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</si>
  <si>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</si>
  <si>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</si>
  <si>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</si>
  <si>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</si>
  <si>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</si>
  <si>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</si>
  <si>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</si>
  <si>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</si>
  <si>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</si>
  <si>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</si>
  <si>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</si>
  <si>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</si>
  <si>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</si>
  <si>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</si>
  <si>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</si>
  <si>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</si>
  <si>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</si>
  <si>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</si>
  <si>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</si>
  <si>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</si>
  <si>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</si>
  <si>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</si>
  <si>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</si>
  <si>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</si>
  <si>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</si>
  <si>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</si>
  <si>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</si>
  <si>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</si>
  <si>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133,43</t>
  </si>
  <si>
    <t>100303</t>
  </si>
  <si>
    <t>AUXILIAR DE AZULEJISTA COM ENCARGOS COMPLEMENTARES</t>
  </si>
  <si>
    <t>15,73</t>
  </si>
  <si>
    <t>100304</t>
  </si>
  <si>
    <t>ARQUITETO PAISAGISTA COM ENCARGOS COMPLEMENTARES</t>
  </si>
  <si>
    <t>63,85</t>
  </si>
  <si>
    <t>100305</t>
  </si>
  <si>
    <t>ENGENHEIRO CIVIL JUNIOR COM ENCARGOS COMPLEMENTARES</t>
  </si>
  <si>
    <t>93,05</t>
  </si>
  <si>
    <t>100306</t>
  </si>
  <si>
    <t>ENGENHEIRO CIVIL PLENO COM ENCARGOS COMPLEMENTARES</t>
  </si>
  <si>
    <t>104,86</t>
  </si>
  <si>
    <t>100307</t>
  </si>
  <si>
    <t>MONTADOR DE ELETROELETRÔNICOS COM ENCARGOS COMPLEMENTARES</t>
  </si>
  <si>
    <t>100308</t>
  </si>
  <si>
    <t>MECÂNICO DE REFRIGERAÇÃO COM ENCARGOS COMPLEMENTARES</t>
  </si>
  <si>
    <t>100309</t>
  </si>
  <si>
    <t>TÉCNICO EM SEGURAÇA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</si>
  <si>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</si>
  <si>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</si>
  <si>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</si>
  <si>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</si>
  <si>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</si>
  <si>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</si>
  <si>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29,98</t>
  </si>
  <si>
    <t>100313</t>
  </si>
  <si>
    <t>CURSO DE CAPACITAÇÃO PARA ENGENHEIRO CIVIL JUNIOR (ENCARGOS COMPLEMENTARES) - MENSALISTA</t>
  </si>
  <si>
    <t>100314</t>
  </si>
  <si>
    <t>CURSO DE CAPACITAÇÃO PARA ENGENHEIRO CIVIL PLENO (ENCARGOS COMPLEMENTARES) - MENSALISTA</t>
  </si>
  <si>
    <t>111,41</t>
  </si>
  <si>
    <t>100315</t>
  </si>
  <si>
    <t>CURSO DE CAPACITAÇÃO PARA TÉCNICO EM SEGURANÇA DO TRABALHO (ENCARGOS COMPLEMENTARES) - MENSALISTA</t>
  </si>
  <si>
    <t>37,98</t>
  </si>
  <si>
    <t>100316</t>
  </si>
  <si>
    <t>2.226,82</t>
  </si>
  <si>
    <t>100317</t>
  </si>
  <si>
    <t>COORDENADOR / GERENTE DE OBRA COM ENCARGOS COMPLEMENTARES</t>
  </si>
  <si>
    <t>23.643,42</t>
  </si>
  <si>
    <t>100318</t>
  </si>
  <si>
    <t>11.324,81</t>
  </si>
  <si>
    <t>100319</t>
  </si>
  <si>
    <t>16.477,27</t>
  </si>
  <si>
    <t>100320</t>
  </si>
  <si>
    <t>18.565,43</t>
  </si>
  <si>
    <t>100321</t>
  </si>
  <si>
    <t>TÉCNICO EM SEGURANÇA DO TRABALHO COM ENCARGOS COMPLEMENTARES</t>
  </si>
  <si>
    <t>4.237,29</t>
  </si>
  <si>
    <t>100533</t>
  </si>
  <si>
    <t>TECNICO DE EDIFICACOES COM ENCARGOS COMPLEMENTARES</t>
  </si>
  <si>
    <t>100534</t>
  </si>
  <si>
    <t>2.774,81</t>
  </si>
  <si>
    <t>100535</t>
  </si>
  <si>
    <t>CURSO DE CAPACITAÇÃO PARA TECNICO DE EDIFICACOES (ENCARGOS COMPLEMENTARES) - HORISTA</t>
  </si>
  <si>
    <t>100536</t>
  </si>
  <si>
    <t>CURSO DE CAPACITAÇÃO PARA TECNICO DE EDIFICACOES (ENCARGOS COMPLEMENTARES) - MENSALISTA</t>
  </si>
  <si>
    <r>
      <rPr>
        <sz val="12"/>
        <rFont val="DejaVu Serif"/>
        <family val="1"/>
        <charset val="1"/>
      </rPr>
      <t xml:space="preserve">Código </t>
    </r>
    <r>
      <rPr>
        <b/>
        <sz val="12"/>
        <rFont val="DejaVu Serif"/>
        <family val="1"/>
        <charset val="1"/>
      </rPr>
      <t>C3353</t>
    </r>
    <r>
      <rPr>
        <sz val="12"/>
        <rFont val="DejaVu Serif"/>
        <family val="1"/>
        <charset val="1"/>
      </rPr>
      <t xml:space="preserve"> - Catálogo de Composições Analíticas Tabela SEINFRA</t>
    </r>
  </si>
  <si>
    <t>C O M P O S I Ç Ã O    A U X I L I A R    D E    C U S T O    U N I T Á R I O  -  S I N A L I Z A Ç Ã O</t>
  </si>
  <si>
    <t>PLACA DE REGULAMENTAÇÃO/ADVERTÊNCIA REFLETIVA EM AÇO GALVANIZADO</t>
  </si>
  <si>
    <t>Código SINAPI</t>
  </si>
  <si>
    <t>Discriminação</t>
  </si>
  <si>
    <t>Unid.</t>
  </si>
  <si>
    <t>Coeficiente</t>
  </si>
  <si>
    <t>Preço Unit. R$</t>
  </si>
  <si>
    <t>EQUIPAMENTOS (HORÁRIO)</t>
  </si>
  <si>
    <t>MATERIAIS</t>
  </si>
  <si>
    <t>INSUMO</t>
  </si>
  <si>
    <t>MÃO DE OBRA</t>
  </si>
  <si>
    <t>SERVIÇOS</t>
  </si>
  <si>
    <t>Foi Adotado para a composição a referência da Tabela SEINFRA código C3353</t>
  </si>
  <si>
    <t>Código 12039 - Catálogo de Composições Analíticas Tabela ORSE</t>
  </si>
  <si>
    <t>C O M P O S I Ç Ã O    A U X I L I A R    D E    C U S T O    U N I T Á R I O    P I S O    T Á T I L</t>
  </si>
  <si>
    <t>PISO TÁTIL DIRECIONAL E/OU ALERTA, DE CONCRETO, NA COR NATURAL, P/DEFICIENTES VISUAIS, DIMENSÕES 25X25CM, APLICADO COM ARGAMASSA INDUSTRIALIZADA AC-II, REJUNTADO, EXCLUSIVE REGULARIZAÇÃO DE BASE.</t>
  </si>
  <si>
    <t>Foi Adotado para a composição a referência da Tabela ORSE código 12039</t>
  </si>
  <si>
    <t>C O M P O S I Ç Ã O    A U X I L I A R    D E    C U S T O    U N I T Á R I O    A D M I N I S T R A Ç Ã O    L O C A L</t>
  </si>
  <si>
    <t>ADMINISTRAÇÃO LOCAL</t>
  </si>
  <si>
    <t>SINAPI</t>
  </si>
  <si>
    <t>COMPONENTES</t>
  </si>
  <si>
    <t>Custos
Unit. (R$)</t>
  </si>
  <si>
    <t>Custos
Total (R$)</t>
  </si>
  <si>
    <t>Cálculo de Horas:
Duração da Obra: 2 Mêses
Dias úteis por mês: 20 dias
Horas Adm por dia: 0.50 h (30 minutos)
40 dias x 0.50hs/dia = 20,00 horas</t>
  </si>
  <si>
    <t>DMT</t>
  </si>
  <si>
    <t>Pavim.</t>
  </si>
  <si>
    <t>Não Pavim.</t>
  </si>
  <si>
    <t>C O M P O S I Ç Ã O    A U X I L I A R    D E    C U S T O    U N I T Á R I O    M O B I L I Z A Ç Ã O    E    D E S M O B I L I Z A Ç Ã O</t>
  </si>
  <si>
    <t>MOBILIZAÇÃO DE EQUIPAMENTOS PARA OBRA (LIMITADO ATÉ 2,0% DO VALOR DE INVESTIMENTO CONVÊNIO/OBRA).</t>
  </si>
  <si>
    <t>Energia Consumida</t>
  </si>
  <si>
    <t>Quant.</t>
  </si>
  <si>
    <t>Peso do Equipamento</t>
  </si>
  <si>
    <t>Momento de Transporte
( t x Km)</t>
  </si>
  <si>
    <t>Valor do Mom. De Transporte (R$)</t>
  </si>
  <si>
    <t>Custo Parcial
R$</t>
  </si>
  <si>
    <t>Potência
(kW)</t>
  </si>
  <si>
    <t>Tipo
Combust.</t>
  </si>
  <si>
    <t>E9042</t>
  </si>
  <si>
    <t>Trator de esteiras com lâmina - 74,5 kW</t>
  </si>
  <si>
    <t>Diesel</t>
  </si>
  <si>
    <t>unid.</t>
  </si>
  <si>
    <t>E9524</t>
  </si>
  <si>
    <t>Motoniveladora - 93 kW</t>
  </si>
  <si>
    <t>E9577</t>
  </si>
  <si>
    <t>Trator Agrícola - 77 kW</t>
  </si>
  <si>
    <t>E9526</t>
  </si>
  <si>
    <t>Retroescavadeira de pneus - 58 kW</t>
  </si>
  <si>
    <t>E9685</t>
  </si>
  <si>
    <t>Rolo compactador pé de carneiro vibratório autopropelido de 11,6 t - 82 kW</t>
  </si>
  <si>
    <t>E016</t>
  </si>
  <si>
    <t>Carregadeira de Pneus - 1,33 m³</t>
  </si>
  <si>
    <t>E9530</t>
  </si>
  <si>
    <t>Rolo compactador liso autopropelido vibratório de 11 t - 97 kW</t>
  </si>
  <si>
    <t>E9544</t>
  </si>
  <si>
    <t>Vassoura mecânica rebocável</t>
  </si>
  <si>
    <t>-</t>
  </si>
  <si>
    <t>E9514</t>
  </si>
  <si>
    <t>Distribuidor de agregados autopropelido - 130 kW</t>
  </si>
  <si>
    <t>E9558</t>
  </si>
  <si>
    <t>Tanque de estocagem de asfalto - 30.000L</t>
  </si>
  <si>
    <t>Obs.: Foi considerado a mobilização e desmobilização para os equipamentos pesados específicos para pavimentação. O preço unitário do transporte corresponde ao Custo Unitário do Serviço 72840 - TRANSPORTE COMERCIAL COM CAMINHÃO CARROCERIA 9 T, RODOVIA PAVIMENTADA (Não Desonerado e sem BDI), da referência de custo do SINAPI/MT – Julho/2019.</t>
  </si>
  <si>
    <t>Referência: Foi adotada a DMT de até 62 km, considerando o município de Porto dos Gaúchos – MT.</t>
  </si>
  <si>
    <t>DESMOBILIZAÇÃO DE EQUIPAMENTOS PARA OBRA (LIMITADO ATÉ 2,0% DO VALOR DE INVESTIMENTO CONVÊNIO/OBRA).</t>
  </si>
  <si>
    <t>C O M P O S I Ç Ã O    A U X I L I A R    D E    C U S T O    U N I T Á R I O    I M P R I M A Ç Ã O</t>
  </si>
  <si>
    <t>EXECUÇÃO DE IMPRIMAÇÃO COM ASFALTO DILUÍDO CM-30. AF_09/2017</t>
  </si>
  <si>
    <t>Obs.: FOI CONSIDERADO O VALOR UNITÁRIO PARA O ITEM 2 “ASFALTO DILUIDO DE PETROLEO CM-30” A TABELA ANP MT DE AGOSTO DE 2019 (ULTIMO VALOR ATUALIZADO)</t>
  </si>
  <si>
    <t>C O M P O S I Ç Ã O    A U X I L I A R    D E    C U S T O    U N I T Á R I O    T S D</t>
  </si>
  <si>
    <t>ANP 530101013</t>
  </si>
  <si>
    <t>EMULSÃO ASFÁLTICA CATIÔNICA RR-2C PARA USO EM PAVIMENTAÇÃO ASFÁLTICA (Referência ANP 04/2019)</t>
  </si>
  <si>
    <t>FOI CONSIDERADO O VALOR UNITÁRIO PARA O ITEM 5 “EMULSÃO ASFÁLTICA CATIÔNICA RR-2C PARA USO EM PAVIMENTAÇÃO ASFÁLTICA” A TABELA ANP MT AGOSTO DE 2019 (ULTIMO VALOR ATUALIZADO)</t>
  </si>
  <si>
    <t>PMPG ADM</t>
  </si>
  <si>
    <t>COMPOSIÇÕES ADM</t>
  </si>
  <si>
    <t>PMPG ADM 001</t>
  </si>
  <si>
    <t>PMPG MOBDESM</t>
  </si>
  <si>
    <t>COMPOSIÇÕES MOBDESM</t>
  </si>
  <si>
    <t>PMPG MOB_DESM 001</t>
  </si>
  <si>
    <t>PMPG MOB_DESM 002</t>
  </si>
  <si>
    <t>PMPG IMPRIM</t>
  </si>
  <si>
    <t>COMPOSIÇÕES IMPRIMAÇÃO</t>
  </si>
  <si>
    <t>PMPG IMPRIM 001</t>
  </si>
  <si>
    <t>PMPG TSD</t>
  </si>
  <si>
    <t>COMPOSIÇÕES TRATAMENTO SUPERFICIAL DUPLO</t>
  </si>
  <si>
    <t>PMPG TSD 001</t>
  </si>
  <si>
    <t>PMPG TATIL</t>
  </si>
  <si>
    <t>COMPOSIÇÕES DO PISO TÁTIL</t>
  </si>
  <si>
    <t>PMPG TATIL 001</t>
  </si>
  <si>
    <t>PMPG SINAL</t>
  </si>
  <si>
    <t>COMPOSIÇÕES DA SINALIZAÇÃO DE TRÂNSITO</t>
  </si>
  <si>
    <t>PMPG SINAL 001</t>
  </si>
  <si>
    <t>ASSOCIAÇÃO MATO-GROSSENSE
 DOS MUNICÍPIOS</t>
  </si>
  <si>
    <r>
      <rPr>
        <sz val="10"/>
        <rFont val="Arial"/>
        <family val="2"/>
        <charset val="1"/>
      </rPr>
      <t xml:space="preserve">SITE: </t>
    </r>
    <r>
      <rPr>
        <b/>
        <sz val="10"/>
        <rFont val="Arial"/>
        <family val="2"/>
        <charset val="1"/>
      </rPr>
      <t>www.amm.org.br</t>
    </r>
    <r>
      <rPr>
        <sz val="10"/>
        <rFont val="Arial"/>
        <family val="2"/>
        <charset val="1"/>
      </rPr>
      <t xml:space="preserve">   -   e-mail: </t>
    </r>
    <r>
      <rPr>
        <b/>
        <sz val="10"/>
        <rFont val="Arial"/>
        <family val="2"/>
        <charset val="1"/>
      </rPr>
      <t xml:space="preserve">centraldeprojetosamm@gmail.com
</t>
    </r>
    <r>
      <rPr>
        <sz val="10"/>
        <rFont val="Arial"/>
        <family val="2"/>
        <charset val="1"/>
      </rPr>
      <t xml:space="preserve"> AV. RUBENS DE MENDONÇA Nº 3.920 - CEP: 78,000-070 - CUIABÁ - MT  
FONE: (65) 2123-1200  -  FAX: 2123-1251</t>
    </r>
  </si>
  <si>
    <t xml:space="preserve">BDI DIFERENCIADO CONFORME ACÓRDÃO Nº 2622/2013 – TCU – Plenário </t>
  </si>
  <si>
    <t>C O O R D E N A Ç Ã O   D E   P R O J E T O S</t>
  </si>
  <si>
    <r>
      <rPr>
        <b/>
        <sz val="12"/>
        <rFont val="Arial"/>
        <family val="2"/>
        <charset val="1"/>
      </rPr>
      <t>S -</t>
    </r>
    <r>
      <rPr>
        <sz val="12"/>
        <rFont val="Arial"/>
        <family val="2"/>
        <charset val="1"/>
      </rPr>
      <t xml:space="preserve"> Seguros</t>
    </r>
  </si>
  <si>
    <t>1.5</t>
  </si>
  <si>
    <r>
      <rPr>
        <b/>
        <sz val="12"/>
        <rFont val="Arial"/>
        <family val="2"/>
        <charset val="1"/>
      </rPr>
      <t>G -</t>
    </r>
    <r>
      <rPr>
        <sz val="12"/>
        <rFont val="Arial"/>
        <family val="2"/>
        <charset val="1"/>
      </rPr>
      <t xml:space="preserve"> Garantias</t>
    </r>
  </si>
  <si>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</si>
  <si>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</si>
  <si>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</si>
  <si>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</si>
  <si>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</si>
  <si>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</si>
  <si>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</si>
  <si>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</si>
  <si>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</si>
  <si>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</si>
  <si>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</si>
  <si>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</si>
  <si>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</si>
  <si>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</si>
  <si>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</si>
  <si>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</si>
  <si>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</si>
  <si>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</si>
  <si>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</si>
  <si>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</si>
  <si>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</si>
  <si>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</si>
  <si>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</si>
  <si>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</si>
  <si>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</si>
  <si>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</si>
  <si>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</si>
  <si>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</si>
  <si>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</si>
  <si>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</si>
  <si>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</si>
  <si>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</si>
  <si>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</si>
  <si>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</si>
  <si>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</si>
  <si>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</si>
  <si>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</si>
  <si>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</si>
  <si>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</si>
  <si>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</si>
  <si>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</si>
  <si>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</si>
  <si>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</si>
  <si>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</si>
  <si>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</si>
  <si>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</si>
  <si>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</si>
  <si>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</si>
  <si>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</si>
  <si>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</si>
  <si>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</si>
  <si>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</si>
  <si>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</si>
  <si>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</si>
  <si>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</si>
  <si>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</si>
  <si>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</si>
  <si>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</si>
  <si>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</si>
  <si>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</si>
  <si>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</si>
  <si>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</si>
  <si>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</si>
  <si>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rPr>
        <sz val="12"/>
        <color rgb="FF000000"/>
        <rFont val="Arial"/>
        <family val="2"/>
        <charset val="1"/>
      </rPr>
      <t xml:space="preserve">REINCIDÊNCIA DE GRUPO </t>
    </r>
    <r>
      <rPr>
        <b/>
        <sz val="12"/>
        <color rgb="FF000000"/>
        <rFont val="Arial"/>
        <family val="2"/>
        <charset val="1"/>
      </rPr>
      <t>A</t>
    </r>
    <r>
      <rPr>
        <sz val="12"/>
        <color rgb="FF000000"/>
        <rFont val="Arial"/>
        <family val="2"/>
        <charset val="1"/>
      </rPr>
      <t xml:space="preserve"> SOBRE GRUPO </t>
    </r>
    <r>
      <rPr>
        <b/>
        <sz val="12"/>
        <color rgb="FF000000"/>
        <rFont val="Arial"/>
        <family val="2"/>
        <charset val="1"/>
      </rPr>
      <t xml:space="preserve">B </t>
    </r>
  </si>
  <si>
    <t>D2</t>
  </si>
  <si>
    <t>REINCIDÊNCIA DE GRUPO A SOBRE AVISO PRÉVIO TRABALHADO E REINCIDÊNCIA DO FGTS SOBRE AVISO PRÉVIO INDENIZADO</t>
  </si>
  <si>
    <t>D</t>
  </si>
  <si>
    <t>Memória de Cálculo Transporte de Cascalho Vias  Pavimentada</t>
  </si>
  <si>
    <t>4.14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</si>
</sst>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d/m/yyyy"/>
    <numFmt numFmtId="165" formatCode="* #,##0.00\ ;* \(#,##0.00\);* \-#\ ;@\ "/>
    <numFmt numFmtId="166" formatCode="_-* #,##0.00_-;\-* #,##0.00_-;_-* \-??_-;_-@_-"/>
    <numFmt numFmtId="167" formatCode="&quot; R$ &quot;* #,##0.00\ ;&quot;-R$ &quot;* #,##0.00\ ;&quot; R$ &quot;* \-#\ ;@\ "/>
    <numFmt numFmtId="168" formatCode="&quot; R$ &quot;* #,##0.00\ ;&quot; R$ &quot;* \(#,##0.00\);&quot; R$ &quot;* \-#\ ;@\ "/>
    <numFmt numFmtId="169" formatCode="[$R$-416]\ #,##0.00;[Red]\-[$R$-416]\ #,##0.00"/>
    <numFmt numFmtId="170" formatCode="#,##0.00\ ;[Red]\(#,##0.00\)"/>
    <numFmt numFmtId="171" formatCode="* #,##0.00\ ;\-* #,##0.00\ ;* \-#\ ;@\ "/>
    <numFmt numFmtId="172" formatCode="0.00000"/>
  </numFmts>
  <fonts count="70">
    <font>
      <sz val="11"/>
      <color rgb="FF000000"/>
      <name val="Calibri"/>
      <family val="2"/>
      <charset val="1"/>
    </font>
    <font>
      <sz val="12"/>
      <name val="DejaVu Serif"/>
      <family val="1"/>
      <charset val="1"/>
    </font>
    <font>
      <b/>
      <sz val="20"/>
      <name val="DejaVu Serif"/>
      <family val="1"/>
      <charset val="1"/>
    </font>
    <font>
      <b/>
      <sz val="12"/>
      <name val="DejaVu Serif"/>
      <family val="1"/>
      <charset val="1"/>
    </font>
    <font>
      <b/>
      <sz val="12"/>
      <color rgb="FF000000"/>
      <name val="DejaVu Serif"/>
      <family val="1"/>
      <charset val="1"/>
    </font>
    <font>
      <b/>
      <sz val="14"/>
      <name val="DejaVu Serif"/>
      <family val="1"/>
      <charset val="1"/>
    </font>
    <font>
      <sz val="12"/>
      <color rgb="FF000000"/>
      <name val="DejaVu Serif"/>
      <family val="1"/>
      <charset val="1"/>
    </font>
    <font>
      <b/>
      <sz val="16"/>
      <name val="DejaVu Serif"/>
      <family val="1"/>
      <charset val="1"/>
    </font>
    <font>
      <sz val="10"/>
      <name val="Arial"/>
      <family val="2"/>
      <charset val="1"/>
    </font>
    <font>
      <sz val="12"/>
      <name val="Arial"/>
      <family val="2"/>
      <charset val="1"/>
    </font>
    <font>
      <b/>
      <sz val="12"/>
      <name val="Arial"/>
      <family val="2"/>
      <charset val="1"/>
    </font>
    <font>
      <sz val="1"/>
      <name val="Arial"/>
      <family val="2"/>
      <charset val="1"/>
    </font>
    <font>
      <b/>
      <sz val="16"/>
      <name val="Arial"/>
      <family val="2"/>
      <charset val="1"/>
    </font>
    <font>
      <b/>
      <sz val="10"/>
      <name val="Arial"/>
      <family val="2"/>
      <charset val="1"/>
    </font>
    <font>
      <b/>
      <i/>
      <sz val="11"/>
      <name val="Arial"/>
      <family val="2"/>
      <charset val="1"/>
    </font>
    <font>
      <b/>
      <sz val="13"/>
      <name val="Arial"/>
      <family val="2"/>
      <charset val="1"/>
    </font>
    <font>
      <b/>
      <sz val="20"/>
      <name val="Arial"/>
      <family val="2"/>
      <charset val="1"/>
    </font>
    <font>
      <b/>
      <sz val="14"/>
      <name val="Arial"/>
      <family val="2"/>
      <charset val="1"/>
    </font>
    <font>
      <sz val="10"/>
      <name val="DejaVu Serif"/>
      <family val="1"/>
      <charset val="1"/>
    </font>
    <font>
      <b/>
      <sz val="9"/>
      <name val="Arial"/>
      <family val="2"/>
      <charset val="1"/>
    </font>
    <font>
      <sz val="9"/>
      <name val="Arial"/>
      <family val="2"/>
      <charset val="1"/>
    </font>
    <font>
      <b/>
      <sz val="10"/>
      <name val="DejaVu Serif"/>
      <family val="1"/>
      <charset val="1"/>
    </font>
    <font>
      <b/>
      <sz val="18"/>
      <name val="Arial"/>
      <family val="2"/>
      <charset val="1"/>
    </font>
    <font>
      <b/>
      <sz val="21.5"/>
      <name val="Arial"/>
      <family val="2"/>
      <charset val="1"/>
    </font>
    <font>
      <b/>
      <sz val="11"/>
      <name val="Arial"/>
      <family val="2"/>
      <charset val="1"/>
    </font>
    <font>
      <sz val="14"/>
      <name val="Arial"/>
      <family val="2"/>
      <charset val="1"/>
    </font>
    <font>
      <b/>
      <sz val="32"/>
      <name val="Arial"/>
      <family val="2"/>
      <charset val="1"/>
    </font>
    <font>
      <b/>
      <sz val="28"/>
      <name val="Arial"/>
      <family val="2"/>
      <charset val="1"/>
    </font>
    <font>
      <b/>
      <sz val="12"/>
      <color rgb="FFFFFFFF"/>
      <name val="Arial"/>
      <family val="2"/>
      <charset val="1"/>
    </font>
    <font>
      <b/>
      <sz val="12"/>
      <color rgb="FF000000"/>
      <name val="Arial"/>
      <family val="2"/>
      <charset val="1"/>
    </font>
    <font>
      <sz val="12"/>
      <color rgb="FF000000"/>
      <name val="Arial"/>
      <family val="2"/>
      <charset val="1"/>
    </font>
    <font>
      <b/>
      <sz val="14"/>
      <color rgb="FFFFFFFF"/>
      <name val="Arial"/>
      <family val="2"/>
      <charset val="1"/>
    </font>
    <font>
      <sz val="30"/>
      <name val="Arial"/>
      <family val="2"/>
      <charset val="1"/>
    </font>
    <font>
      <b/>
      <sz val="10"/>
      <color rgb="FFFFFFFF"/>
      <name val="Arial"/>
      <family val="2"/>
      <charset val="1"/>
    </font>
    <font>
      <b/>
      <sz val="20"/>
      <color rgb="FFFF0000"/>
      <name val="Arial"/>
      <family val="2"/>
      <charset val="1"/>
    </font>
    <font>
      <sz val="30"/>
      <color rgb="FFFF0000"/>
      <name val="Arial"/>
      <family val="2"/>
      <charset val="1"/>
    </font>
    <font>
      <sz val="3"/>
      <name val="Arial"/>
      <family val="2"/>
      <charset val="1"/>
    </font>
    <font>
      <b/>
      <sz val="3"/>
      <color rgb="FFFFFFFF"/>
      <name val="Arial"/>
      <family val="2"/>
      <charset val="1"/>
    </font>
    <font>
      <b/>
      <sz val="20"/>
      <color rgb="FFFFFFFF"/>
      <name val="Arial"/>
      <family val="2"/>
      <charset val="1"/>
    </font>
    <font>
      <sz val="11"/>
      <name val="Arial"/>
      <family val="2"/>
      <charset val="1"/>
    </font>
    <font>
      <b/>
      <sz val="18"/>
      <color rgb="FFFFFFFF"/>
      <name val="Arial"/>
      <family val="2"/>
      <charset val="1"/>
    </font>
    <font>
      <b/>
      <sz val="1"/>
      <color rgb="FFFFFFFF"/>
      <name val="Arial"/>
      <family val="2"/>
      <charset val="1"/>
    </font>
    <font>
      <b/>
      <sz val="1"/>
      <name val="Arial"/>
      <family val="2"/>
      <charset val="1"/>
    </font>
    <font>
      <b/>
      <sz val="12"/>
      <color rgb="FFFF0000"/>
      <name val="Arial"/>
      <family val="2"/>
      <charset val="1"/>
    </font>
    <font>
      <sz val="4"/>
      <name val="Arial"/>
      <family val="2"/>
      <charset val="1"/>
    </font>
    <font>
      <sz val="10"/>
      <color rgb="FFFF0000"/>
      <name val="Arial"/>
      <family val="2"/>
      <charset val="1"/>
    </font>
    <font>
      <b/>
      <sz val="16"/>
      <color rgb="FFFF0000"/>
      <name val="Arial"/>
      <family val="2"/>
      <charset val="1"/>
    </font>
    <font>
      <b/>
      <sz val="3"/>
      <name val="Arial"/>
      <family val="2"/>
      <charset val="1"/>
    </font>
    <font>
      <b/>
      <sz val="8"/>
      <name val="Arial"/>
      <family val="2"/>
      <charset val="1"/>
    </font>
    <font>
      <b/>
      <sz val="10"/>
      <color rgb="FF000000"/>
      <name val="Arial"/>
      <family val="2"/>
      <charset val="1"/>
    </font>
    <font>
      <sz val="10"/>
      <color rgb="FF000000"/>
      <name val="Arial"/>
      <family val="2"/>
      <charset val="1"/>
    </font>
    <font>
      <b/>
      <sz val="4"/>
      <name val="Arial"/>
      <family val="2"/>
      <charset val="1"/>
    </font>
    <font>
      <sz val="10"/>
      <color rgb="FF99CC00"/>
      <name val="Arial"/>
      <family val="2"/>
      <charset val="1"/>
    </font>
    <font>
      <sz val="4"/>
      <color rgb="FF99CC00"/>
      <name val="Arial"/>
      <family val="2"/>
      <charset val="1"/>
    </font>
    <font>
      <sz val="4"/>
      <color rgb="FF000000"/>
      <name val="Arial"/>
      <family val="2"/>
      <charset val="1"/>
    </font>
    <font>
      <b/>
      <sz val="12"/>
      <color rgb="FF000000"/>
      <name val="Calibri"/>
      <family val="2"/>
      <charset val="1"/>
    </font>
    <font>
      <b/>
      <sz val="11"/>
      <color rgb="FF000000"/>
      <name val="Calibri"/>
      <family val="2"/>
      <charset val="1"/>
    </font>
    <font>
      <b/>
      <i/>
      <sz val="12"/>
      <name val="DejaVu Serif"/>
      <family val="1"/>
      <charset val="1"/>
    </font>
    <font>
      <b/>
      <sz val="18"/>
      <color rgb="FFFFFFFF"/>
      <name val="DejaVu Serif"/>
      <family val="1"/>
      <charset val="1"/>
    </font>
    <font>
      <b/>
      <sz val="12"/>
      <color rgb="FFFFFFFF"/>
      <name val="DejaVu Serif"/>
      <family val="1"/>
      <charset val="1"/>
    </font>
    <font>
      <b/>
      <sz val="18"/>
      <name val="DejaVu Serif"/>
      <family val="1"/>
      <charset val="1"/>
    </font>
    <font>
      <i/>
      <sz val="12"/>
      <color rgb="FF000000"/>
      <name val="DejaVu Serif"/>
      <family val="1"/>
      <charset val="1"/>
    </font>
    <font>
      <b/>
      <sz val="12"/>
      <name val="DejaVu Serif"/>
      <charset val="1"/>
    </font>
    <font>
      <b/>
      <i/>
      <sz val="12"/>
      <color rgb="FF000000"/>
      <name val="DejaVu Serif"/>
      <family val="1"/>
      <charset val="1"/>
    </font>
    <font>
      <b/>
      <sz val="11"/>
      <color rgb="FF000000"/>
      <name val="Arial"/>
      <family val="2"/>
      <charset val="1"/>
    </font>
    <font>
      <sz val="10"/>
      <name val="Courier New"/>
      <charset val="1"/>
    </font>
    <font>
      <sz val="10"/>
      <name val="Courier New"/>
      <family val="3"/>
      <charset val="1"/>
    </font>
    <font>
      <sz val="12"/>
      <color rgb="FFFF0000"/>
      <name val="DejaVu Serif"/>
      <family val="1"/>
      <charset val="1"/>
    </font>
    <font>
      <b/>
      <sz val="16"/>
      <color rgb="FFFFFFFF"/>
      <name val="Arial"/>
      <family val="2"/>
      <charset val="1"/>
    </font>
    <font>
      <sz val="11"/>
      <color rgb="FF000000"/>
      <name val="Calibri"/>
      <family val="2"/>
      <charset val="1"/>
    </font>
  </fonts>
  <fills count="23">
    <fill>
      <patternFill patternType="none"/>
    </fill>
    <fill>
      <patternFill patternType="gray125"/>
    </fill>
    <fill>
      <patternFill patternType="solid">
        <fgColor rgb="FF7F7F7F"/>
        <bgColor rgb="FF716765"/>
      </patternFill>
    </fill>
    <fill>
      <patternFill patternType="solid">
        <fgColor rgb="FFD9D9D9"/>
        <bgColor rgb="FFDDDDDD"/>
      </patternFill>
    </fill>
    <fill>
      <patternFill patternType="solid">
        <fgColor rgb="FFEEEEEE"/>
        <bgColor rgb="FFDEEBF7"/>
      </patternFill>
    </fill>
    <fill>
      <patternFill patternType="solid">
        <fgColor rgb="FFDDDDDD"/>
        <bgColor rgb="FFD9D9D9"/>
      </patternFill>
    </fill>
    <fill>
      <patternFill patternType="solid">
        <fgColor rgb="FF0070C0"/>
        <bgColor rgb="FF0066B3"/>
      </patternFill>
    </fill>
    <fill>
      <patternFill patternType="solid">
        <fgColor rgb="FFFFFFFF"/>
        <bgColor rgb="FFEEEEEE"/>
      </patternFill>
    </fill>
    <fill>
      <patternFill patternType="solid">
        <fgColor rgb="FF0066B3"/>
        <bgColor rgb="FF0070C0"/>
      </patternFill>
    </fill>
    <fill>
      <patternFill patternType="solid">
        <fgColor rgb="FF00A65D"/>
        <bgColor rgb="FF00A933"/>
      </patternFill>
    </fill>
    <fill>
      <patternFill patternType="solid">
        <fgColor rgb="FFFFCC99"/>
        <bgColor rgb="FFD9D9D9"/>
      </patternFill>
    </fill>
    <fill>
      <patternFill patternType="solid">
        <fgColor rgb="FFC0C0C0"/>
        <bgColor rgb="FFB9C8DC"/>
      </patternFill>
    </fill>
    <fill>
      <patternFill patternType="solid">
        <fgColor rgb="FFC6D9F1"/>
        <bgColor rgb="FFD9D9D9"/>
      </patternFill>
    </fill>
    <fill>
      <patternFill patternType="solid">
        <fgColor rgb="FFDEEBF7"/>
        <bgColor rgb="FFDBEEF4"/>
      </patternFill>
    </fill>
    <fill>
      <patternFill patternType="solid">
        <fgColor rgb="FFDCE6F2"/>
        <bgColor rgb="FFDEEBF7"/>
      </patternFill>
    </fill>
    <fill>
      <patternFill patternType="solid">
        <fgColor rgb="FF00A933"/>
        <bgColor rgb="FF00A65D"/>
      </patternFill>
    </fill>
    <fill>
      <patternFill patternType="solid">
        <fgColor rgb="FFC2E0AE"/>
        <bgColor rgb="FFD9D9D9"/>
      </patternFill>
    </fill>
    <fill>
      <patternFill patternType="solid">
        <fgColor rgb="FFDBEEF4"/>
        <bgColor rgb="FFDEEBF7"/>
      </patternFill>
    </fill>
    <fill>
      <patternFill patternType="solid">
        <fgColor rgb="FFC4BD97"/>
        <bgColor rgb="FFC0C0C0"/>
      </patternFill>
    </fill>
    <fill>
      <patternFill patternType="solid">
        <fgColor rgb="FFFFFF00"/>
        <bgColor rgb="FFFFFF00"/>
      </patternFill>
    </fill>
    <fill>
      <patternFill patternType="solid">
        <fgColor rgb="FF4D73B4"/>
        <bgColor rgb="FF7590BF"/>
      </patternFill>
    </fill>
    <fill>
      <patternFill patternType="solid">
        <fgColor rgb="FF716765"/>
        <bgColor rgb="FF7F7F7F"/>
      </patternFill>
    </fill>
    <fill>
      <patternFill patternType="solid">
        <fgColor rgb="FFB9C8DC"/>
        <bgColor rgb="FFC0C0C0"/>
      </patternFill>
    </fill>
  </fills>
  <borders count="87">
    <border>
      <left/>
      <right/>
      <top/>
      <bottom/>
      <diagonal/>
    </border>
    <border>
      <left style="hair">
        <color auto="1"/>
      </left>
      <right style="hair">
        <color auto="1"/>
      </right>
      <top style="hair">
        <color auto="1"/>
      </top>
      <bottom style="medium">
        <color auto="1"/>
      </bottom>
      <diagonal/>
    </border>
    <border>
      <left style="hair">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right style="hair">
        <color auto="1"/>
      </right>
      <top/>
      <bottom/>
      <diagonal/>
    </border>
    <border>
      <left/>
      <right style="medium">
        <color auto="1"/>
      </right>
      <top/>
      <bottom style="medium">
        <color auto="1"/>
      </bottom>
      <diagonal/>
    </border>
    <border>
      <left style="hair">
        <color auto="1"/>
      </left>
      <right style="hair">
        <color auto="1"/>
      </right>
      <top style="medium">
        <color auto="1"/>
      </top>
      <bottom style="medium">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style="hair">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medium">
        <color auto="1"/>
      </left>
      <right style="medium">
        <color auto="1"/>
      </right>
      <top style="thin">
        <color auto="1"/>
      </top>
      <bottom style="medium">
        <color auto="1"/>
      </bottom>
      <diagonal/>
    </border>
    <border>
      <left style="hair">
        <color auto="1"/>
      </left>
      <right/>
      <top style="hair">
        <color auto="1"/>
      </top>
      <bottom style="hair">
        <color auto="1"/>
      </bottom>
      <diagonal/>
    </border>
    <border>
      <left style="hair">
        <color auto="1"/>
      </left>
      <right style="hair">
        <color auto="1"/>
      </right>
      <top/>
      <bottom style="hair">
        <color auto="1"/>
      </bottom>
      <diagonal/>
    </border>
    <border>
      <left/>
      <right/>
      <top/>
      <bottom style="thin">
        <color rgb="FF4C4C4C"/>
      </bottom>
      <diagonal/>
    </border>
    <border>
      <left style="thin">
        <color rgb="FF4C4C4C"/>
      </left>
      <right/>
      <top style="thin">
        <color rgb="FF4C4C4C"/>
      </top>
      <bottom style="thin">
        <color rgb="FF4C4C4C"/>
      </bottom>
      <diagonal/>
    </border>
    <border>
      <left/>
      <right/>
      <top style="thin">
        <color rgb="FF4C4C4C"/>
      </top>
      <bottom style="thin">
        <color rgb="FF4C4C4C"/>
      </bottom>
      <diagonal/>
    </border>
    <border>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style="medium">
        <color auto="1"/>
      </top>
      <bottom/>
      <diagonal/>
    </border>
    <border>
      <left/>
      <right/>
      <top/>
      <bottom style="medium">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bottom style="double">
        <color rgb="FF008000"/>
      </bottom>
      <diagonal/>
    </border>
    <border>
      <left/>
      <right style="double">
        <color rgb="FF008000"/>
      </right>
      <top/>
      <bottom/>
      <diagonal/>
    </border>
    <border>
      <left style="double">
        <color rgb="FF008000"/>
      </left>
      <right style="double">
        <color rgb="FF008000"/>
      </right>
      <top style="double">
        <color rgb="FF008000"/>
      </top>
      <bottom/>
      <diagonal/>
    </border>
    <border>
      <left style="double">
        <color rgb="FF008000"/>
      </left>
      <right style="double">
        <color rgb="FF008000"/>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bottom/>
      <diagonal/>
    </border>
    <border>
      <left style="double">
        <color rgb="FF008000"/>
      </left>
      <right style="double">
        <color rgb="FF008000"/>
      </right>
      <top/>
      <bottom style="double">
        <color rgb="FF008000"/>
      </bottom>
      <diagonal/>
    </border>
    <border>
      <left/>
      <right/>
      <top/>
      <bottom style="thin">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top style="hair">
        <color auto="1"/>
      </top>
      <bottom style="hair">
        <color auto="1"/>
      </bottom>
      <diagonal/>
    </border>
    <border>
      <left/>
      <right style="medium">
        <color auto="1"/>
      </right>
      <top style="hair">
        <color auto="1"/>
      </top>
      <bottom style="hair">
        <color auto="1"/>
      </bottom>
      <diagonal/>
    </border>
    <border>
      <left style="medium">
        <color auto="1"/>
      </left>
      <right style="medium">
        <color auto="1"/>
      </right>
      <top/>
      <bottom style="thin">
        <color rgb="FF7590BF"/>
      </bottom>
      <diagonal/>
    </border>
    <border>
      <left style="medium">
        <color auto="1"/>
      </left>
      <right style="thin">
        <color rgb="FF7590BF"/>
      </right>
      <top style="thin">
        <color rgb="FF7590BF"/>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auto="1"/>
      </right>
      <top style="thin">
        <color rgb="FF7590BF"/>
      </top>
      <bottom style="thin">
        <color rgb="FF7590BF"/>
      </bottom>
      <diagonal/>
    </border>
    <border>
      <left style="medium">
        <color auto="1"/>
      </left>
      <right style="medium">
        <color auto="1"/>
      </right>
      <top style="thin">
        <color rgb="FF7590BF"/>
      </top>
      <bottom style="thin">
        <color rgb="FF7590BF"/>
      </bottom>
      <diagonal/>
    </border>
    <border>
      <left style="medium">
        <color auto="1"/>
      </left>
      <right style="thin">
        <color rgb="FF7590BF"/>
      </right>
      <top style="thin">
        <color rgb="FF7590BF"/>
      </top>
      <bottom style="medium">
        <color auto="1"/>
      </bottom>
      <diagonal/>
    </border>
    <border>
      <left style="thin">
        <color rgb="FF7590BF"/>
      </left>
      <right style="thin">
        <color rgb="FF7590BF"/>
      </right>
      <top style="thin">
        <color rgb="FF7590BF"/>
      </top>
      <bottom style="medium">
        <color auto="1"/>
      </bottom>
      <diagonal/>
    </border>
    <border>
      <left style="thin">
        <color rgb="FF7590BF"/>
      </left>
      <right style="medium">
        <color auto="1"/>
      </right>
      <top style="thin">
        <color rgb="FF7590BF"/>
      </top>
      <bottom style="medium">
        <color auto="1"/>
      </bottom>
      <diagonal/>
    </border>
  </borders>
  <cellStyleXfs count="5">
    <xf numFmtId="0" fontId="0" fillId="0" borderId="0"/>
    <xf numFmtId="165" fontId="8" fillId="0" borderId="0" applyBorder="0" applyProtection="0"/>
    <xf numFmtId="167" fontId="69" fillId="0" borderId="0"/>
    <xf numFmtId="9" fontId="69" fillId="0" borderId="0"/>
    <xf numFmtId="0" fontId="69" fillId="0" borderId="0"/>
  </cellStyleXfs>
  <cellXfs count="723">
    <xf numFmtId="0" fontId="0" fillId="0" borderId="0" xfId="0"/>
    <xf numFmtId="0" fontId="1" fillId="0" borderId="0" xfId="0" applyFont="1" applyBorder="1" applyAlignment="1">
      <alignment vertical="center"/>
    </xf>
    <xf numFmtId="0" fontId="1" fillId="0" borderId="0" xfId="0" applyFont="1" applyAlignment="1">
      <alignment vertical="center"/>
    </xf>
    <xf numFmtId="0" fontId="3" fillId="0" borderId="4" xfId="4" applyFont="1" applyBorder="1" applyAlignment="1">
      <alignment horizontal="center" vertical="center" wrapText="1"/>
    </xf>
    <xf numFmtId="0" fontId="5" fillId="0" borderId="4" xfId="4" applyFont="1" applyBorder="1" applyAlignment="1">
      <alignment horizontal="center" vertical="center"/>
    </xf>
    <xf numFmtId="0" fontId="3" fillId="0" borderId="8" xfId="4" applyFont="1" applyBorder="1" applyAlignment="1">
      <alignment vertical="center" wrapText="1"/>
    </xf>
    <xf numFmtId="0" fontId="1" fillId="0" borderId="9" xfId="4" applyFont="1" applyBorder="1" applyAlignment="1">
      <alignment horizontal="left" vertical="center"/>
    </xf>
    <xf numFmtId="0" fontId="6" fillId="0" borderId="0" xfId="0" applyFont="1" applyAlignment="1">
      <alignment vertical="center"/>
    </xf>
    <xf numFmtId="0" fontId="3" fillId="0" borderId="9" xfId="4" applyFont="1" applyBorder="1" applyAlignment="1">
      <alignment horizontal="right" vertical="center" wrapText="1"/>
    </xf>
    <xf numFmtId="164" fontId="1" fillId="0" borderId="10" xfId="4" applyNumberFormat="1" applyFont="1" applyBorder="1" applyAlignment="1">
      <alignment horizontal="right" vertical="center"/>
    </xf>
    <xf numFmtId="0" fontId="3" fillId="0" borderId="0" xfId="0" applyFont="1" applyAlignment="1">
      <alignment horizontal="right" vertical="center"/>
    </xf>
    <xf numFmtId="164" fontId="1" fillId="0" borderId="0" xfId="0" applyNumberFormat="1" applyFont="1" applyAlignment="1">
      <alignment vertical="center"/>
    </xf>
    <xf numFmtId="0" fontId="3" fillId="0" borderId="11" xfId="4" applyFont="1" applyBorder="1" applyAlignment="1">
      <alignment vertical="center" wrapText="1"/>
    </xf>
    <xf numFmtId="0" fontId="1" fillId="0" borderId="12" xfId="4" applyFont="1" applyBorder="1" applyAlignment="1">
      <alignment horizontal="left" vertical="center"/>
    </xf>
    <xf numFmtId="10" fontId="1" fillId="0" borderId="13" xfId="4" applyNumberFormat="1" applyFont="1" applyBorder="1" applyAlignment="1" applyProtection="1">
      <alignment horizontal="right" vertical="center" wrapText="1"/>
    </xf>
    <xf numFmtId="10" fontId="1" fillId="0" borderId="0" xfId="0" applyNumberFormat="1" applyFont="1" applyAlignment="1">
      <alignment vertical="center"/>
    </xf>
    <xf numFmtId="0" fontId="3" fillId="0" borderId="0" xfId="0" applyFont="1" applyBorder="1" applyAlignment="1">
      <alignment horizontal="center" vertical="center"/>
    </xf>
    <xf numFmtId="0" fontId="3" fillId="4" borderId="17" xfId="0" applyFont="1" applyFill="1" applyBorder="1" applyAlignment="1">
      <alignment horizontal="center" vertical="center"/>
    </xf>
    <xf numFmtId="0" fontId="3" fillId="0" borderId="18" xfId="0" applyFont="1" applyBorder="1" applyAlignment="1">
      <alignment horizontal="center" vertical="center"/>
    </xf>
    <xf numFmtId="0" fontId="1" fillId="0" borderId="15" xfId="0" applyFont="1" applyBorder="1" applyAlignment="1">
      <alignment horizontal="center" vertical="center"/>
    </xf>
    <xf numFmtId="0" fontId="1" fillId="0" borderId="19" xfId="0" applyFont="1" applyBorder="1" applyAlignment="1">
      <alignment vertical="center"/>
    </xf>
    <xf numFmtId="4" fontId="1" fillId="0" borderId="18" xfId="1" applyNumberFormat="1" applyFont="1" applyBorder="1" applyAlignment="1" applyProtection="1">
      <alignment horizontal="center" vertical="center"/>
    </xf>
    <xf numFmtId="0" fontId="1" fillId="0" borderId="18" xfId="0" applyFont="1" applyBorder="1" applyAlignment="1">
      <alignment horizontal="center" vertical="center"/>
    </xf>
    <xf numFmtId="0" fontId="1" fillId="0" borderId="18" xfId="0" applyFont="1" applyBorder="1" applyAlignment="1">
      <alignment vertical="center"/>
    </xf>
    <xf numFmtId="2" fontId="3" fillId="0" borderId="20" xfId="0" applyNumberFormat="1" applyFont="1" applyBorder="1" applyAlignment="1">
      <alignment vertical="center"/>
    </xf>
    <xf numFmtId="2" fontId="3" fillId="0" borderId="20" xfId="0" applyNumberFormat="1" applyFont="1" applyBorder="1" applyAlignment="1">
      <alignment horizontal="center" vertical="center"/>
    </xf>
    <xf numFmtId="0" fontId="3" fillId="3" borderId="17" xfId="0" applyFont="1" applyFill="1" applyBorder="1" applyAlignment="1">
      <alignment horizontal="center" vertical="center" wrapText="1"/>
    </xf>
    <xf numFmtId="0" fontId="3" fillId="3" borderId="17" xfId="0" applyFont="1" applyFill="1" applyBorder="1" applyAlignment="1">
      <alignment horizontal="center" vertical="center"/>
    </xf>
    <xf numFmtId="2" fontId="1" fillId="0" borderId="0" xfId="0" applyNumberFormat="1" applyFont="1" applyBorder="1" applyAlignment="1">
      <alignment vertical="center"/>
    </xf>
    <xf numFmtId="0" fontId="1" fillId="0" borderId="0" xfId="0" applyFont="1" applyBorder="1" applyAlignment="1">
      <alignment vertical="center" wrapText="1"/>
    </xf>
    <xf numFmtId="4" fontId="3" fillId="0" borderId="18" xfId="0" applyNumberFormat="1" applyFont="1" applyBorder="1" applyAlignment="1">
      <alignment horizontal="center" vertical="center" wrapText="1"/>
    </xf>
    <xf numFmtId="0" fontId="3" fillId="0" borderId="18" xfId="0" applyFont="1" applyBorder="1" applyAlignment="1">
      <alignment horizontal="center" vertical="center" wrapText="1"/>
    </xf>
    <xf numFmtId="4" fontId="1" fillId="0" borderId="0" xfId="1" applyNumberFormat="1" applyFont="1" applyBorder="1" applyAlignment="1" applyProtection="1">
      <alignment horizontal="center" vertical="center"/>
    </xf>
    <xf numFmtId="0" fontId="3" fillId="0" borderId="22" xfId="0" applyFont="1" applyBorder="1" applyAlignment="1">
      <alignment horizontal="center" vertical="center"/>
    </xf>
    <xf numFmtId="2" fontId="1" fillId="0" borderId="18" xfId="0" applyNumberFormat="1" applyFont="1" applyBorder="1" applyAlignment="1">
      <alignment horizontal="center" vertical="center"/>
    </xf>
    <xf numFmtId="0" fontId="1" fillId="0" borderId="19" xfId="0" applyFont="1" applyBorder="1" applyAlignment="1">
      <alignment horizontal="center" vertical="center"/>
    </xf>
    <xf numFmtId="0" fontId="1" fillId="0" borderId="22" xfId="0" applyFont="1" applyBorder="1" applyAlignment="1">
      <alignment horizontal="center" vertical="center"/>
    </xf>
    <xf numFmtId="4" fontId="1" fillId="0" borderId="0" xfId="0" applyNumberFormat="1" applyFont="1" applyBorder="1" applyAlignment="1">
      <alignment vertical="center"/>
    </xf>
    <xf numFmtId="0" fontId="1" fillId="0" borderId="0" xfId="0" applyFont="1" applyBorder="1" applyAlignment="1">
      <alignment horizontal="center" vertical="center" wrapText="1"/>
    </xf>
    <xf numFmtId="2" fontId="3" fillId="0" borderId="23" xfId="0" applyNumberFormat="1" applyFont="1" applyBorder="1" applyAlignment="1">
      <alignment horizontal="center" vertical="center"/>
    </xf>
    <xf numFmtId="0" fontId="11" fillId="2" borderId="24" xfId="4" applyFont="1" applyFill="1" applyBorder="1" applyAlignment="1">
      <alignment horizontal="center" vertical="center"/>
    </xf>
    <xf numFmtId="0" fontId="13" fillId="0" borderId="27" xfId="4" applyFont="1" applyBorder="1" applyAlignment="1">
      <alignment horizontal="center" vertical="center" wrapText="1"/>
    </xf>
    <xf numFmtId="0" fontId="16" fillId="0" borderId="4" xfId="4" applyFont="1" applyBorder="1" applyAlignment="1">
      <alignment horizontal="center" vertical="center"/>
    </xf>
    <xf numFmtId="10" fontId="16" fillId="0" borderId="4" xfId="4" applyNumberFormat="1" applyFont="1" applyBorder="1" applyAlignment="1" applyProtection="1">
      <alignment horizontal="center" vertical="center" wrapText="1"/>
    </xf>
    <xf numFmtId="0" fontId="3" fillId="0" borderId="19" xfId="0" applyFont="1" applyBorder="1" applyAlignment="1">
      <alignment horizontal="center" vertical="center"/>
    </xf>
    <xf numFmtId="0" fontId="3" fillId="0" borderId="22"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2" xfId="0" applyFont="1" applyBorder="1" applyAlignment="1">
      <alignment horizontal="center" vertical="center" wrapText="1"/>
    </xf>
    <xf numFmtId="4" fontId="1" fillId="0" borderId="18" xfId="0" applyNumberFormat="1" applyFont="1" applyBorder="1" applyAlignment="1">
      <alignment vertical="center"/>
    </xf>
    <xf numFmtId="165" fontId="1" fillId="0" borderId="22" xfId="0" applyNumberFormat="1" applyFont="1" applyBorder="1" applyAlignment="1">
      <alignment vertical="center"/>
    </xf>
    <xf numFmtId="4" fontId="3" fillId="0" borderId="20" xfId="0" applyNumberFormat="1" applyFont="1" applyBorder="1" applyAlignment="1">
      <alignment vertical="center"/>
    </xf>
    <xf numFmtId="0" fontId="1" fillId="0" borderId="20" xfId="0" applyFont="1" applyBorder="1" applyAlignment="1">
      <alignment vertical="center"/>
    </xf>
    <xf numFmtId="165" fontId="3" fillId="0" borderId="23" xfId="0" applyNumberFormat="1" applyFont="1" applyBorder="1" applyAlignment="1">
      <alignment vertical="center"/>
    </xf>
    <xf numFmtId="0" fontId="1" fillId="0" borderId="0" xfId="0" applyFont="1" applyBorder="1" applyAlignment="1">
      <alignment horizontal="center" vertical="center"/>
    </xf>
    <xf numFmtId="166" fontId="1" fillId="0" borderId="0" xfId="0" applyNumberFormat="1" applyFont="1" applyAlignment="1">
      <alignment vertical="center"/>
    </xf>
    <xf numFmtId="165" fontId="1" fillId="0" borderId="18" xfId="0" applyNumberFormat="1" applyFont="1" applyBorder="1" applyAlignment="1">
      <alignment vertical="center"/>
    </xf>
    <xf numFmtId="165" fontId="1" fillId="0" borderId="18" xfId="0" applyNumberFormat="1" applyFont="1" applyBorder="1" applyAlignment="1">
      <alignment horizontal="center" vertical="center"/>
    </xf>
    <xf numFmtId="0" fontId="3" fillId="0" borderId="23" xfId="0" applyFont="1" applyBorder="1" applyAlignment="1">
      <alignment vertical="center"/>
    </xf>
    <xf numFmtId="0" fontId="9" fillId="0" borderId="0" xfId="0" applyFont="1" applyBorder="1" applyAlignment="1">
      <alignment vertical="center"/>
    </xf>
    <xf numFmtId="0" fontId="11" fillId="2" borderId="30" xfId="4" applyFont="1" applyFill="1" applyBorder="1" applyAlignment="1">
      <alignment horizontal="center" vertical="center"/>
    </xf>
    <xf numFmtId="0" fontId="11" fillId="2" borderId="30" xfId="4" applyFont="1" applyFill="1" applyBorder="1" applyAlignment="1">
      <alignment vertical="center" wrapText="1"/>
    </xf>
    <xf numFmtId="4" fontId="11" fillId="2" borderId="30" xfId="4" applyNumberFormat="1" applyFont="1" applyFill="1" applyBorder="1" applyAlignment="1">
      <alignment vertical="center"/>
    </xf>
    <xf numFmtId="4" fontId="11" fillId="0" borderId="0" xfId="4" applyNumberFormat="1" applyFont="1" applyBorder="1" applyAlignment="1">
      <alignment vertical="center"/>
    </xf>
    <xf numFmtId="0" fontId="14" fillId="0" borderId="0" xfId="4" applyFont="1" applyBorder="1" applyAlignment="1">
      <alignment horizontal="center" vertical="center" wrapText="1"/>
    </xf>
    <xf numFmtId="0" fontId="10" fillId="0" borderId="0" xfId="4" applyFont="1" applyBorder="1" applyAlignment="1">
      <alignment horizontal="center" vertical="center" wrapText="1"/>
    </xf>
    <xf numFmtId="0" fontId="10" fillId="0" borderId="0" xfId="0" applyFont="1" applyBorder="1" applyAlignment="1">
      <alignment horizontal="center" vertical="center"/>
    </xf>
    <xf numFmtId="0" fontId="17" fillId="0" borderId="0"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21" xfId="0" applyFont="1" applyBorder="1" applyAlignment="1">
      <alignment horizontal="center" vertical="center"/>
    </xf>
    <xf numFmtId="0" fontId="9" fillId="0" borderId="19" xfId="0" applyFont="1" applyBorder="1" applyAlignment="1">
      <alignment horizontal="left" vertical="center"/>
    </xf>
    <xf numFmtId="2" fontId="9" fillId="0" borderId="18" xfId="0" applyNumberFormat="1" applyFont="1" applyBorder="1" applyAlignment="1">
      <alignment horizontal="center" vertical="center"/>
    </xf>
    <xf numFmtId="0" fontId="9" fillId="0" borderId="18" xfId="0" applyFont="1" applyBorder="1" applyAlignment="1">
      <alignment horizontal="center" vertical="center"/>
    </xf>
    <xf numFmtId="0" fontId="9" fillId="0" borderId="22" xfId="0" applyFont="1" applyBorder="1" applyAlignment="1">
      <alignment horizontal="center" vertical="center"/>
    </xf>
    <xf numFmtId="0" fontId="9" fillId="0" borderId="19" xfId="0" applyFont="1" applyBorder="1" applyAlignment="1">
      <alignment vertical="center"/>
    </xf>
    <xf numFmtId="0" fontId="10" fillId="0" borderId="19" xfId="0" applyFont="1" applyBorder="1" applyAlignment="1">
      <alignment horizontal="left" vertical="center"/>
    </xf>
    <xf numFmtId="0" fontId="10" fillId="0" borderId="18" xfId="0" applyFont="1" applyBorder="1" applyAlignment="1">
      <alignment horizontal="center" vertical="center"/>
    </xf>
    <xf numFmtId="0" fontId="10" fillId="0" borderId="22" xfId="0" applyFont="1" applyBorder="1" applyAlignment="1">
      <alignment horizontal="center" vertical="center"/>
    </xf>
    <xf numFmtId="0" fontId="10" fillId="0" borderId="0" xfId="0" applyFont="1" applyBorder="1" applyAlignment="1">
      <alignment vertical="center"/>
    </xf>
    <xf numFmtId="0" fontId="9" fillId="0" borderId="19" xfId="0" applyFont="1" applyBorder="1" applyAlignment="1">
      <alignment horizontal="center" vertical="center"/>
    </xf>
    <xf numFmtId="2" fontId="9" fillId="0" borderId="22" xfId="0" applyNumberFormat="1" applyFont="1" applyBorder="1" applyAlignment="1">
      <alignment horizontal="center" vertical="center"/>
    </xf>
    <xf numFmtId="2" fontId="9" fillId="0" borderId="0" xfId="0" applyNumberFormat="1" applyFont="1" applyBorder="1" applyAlignment="1">
      <alignment horizontal="center" vertical="center"/>
    </xf>
    <xf numFmtId="2" fontId="10" fillId="0" borderId="18" xfId="0" applyNumberFormat="1" applyFont="1" applyBorder="1" applyAlignment="1">
      <alignment horizontal="center" vertical="center"/>
    </xf>
    <xf numFmtId="2" fontId="10" fillId="0" borderId="22" xfId="0" applyNumberFormat="1" applyFont="1" applyBorder="1" applyAlignment="1">
      <alignment horizontal="center" vertical="center"/>
    </xf>
    <xf numFmtId="2" fontId="10" fillId="0" borderId="23" xfId="0" applyNumberFormat="1" applyFont="1" applyBorder="1" applyAlignment="1">
      <alignment horizontal="center" vertical="center"/>
    </xf>
    <xf numFmtId="2" fontId="10" fillId="0" borderId="0" xfId="0" applyNumberFormat="1" applyFont="1" applyBorder="1" applyAlignment="1">
      <alignment horizontal="center" vertical="center"/>
    </xf>
    <xf numFmtId="0" fontId="9" fillId="0" borderId="0" xfId="0" applyFont="1" applyBorder="1" applyAlignment="1">
      <alignment wrapText="1"/>
    </xf>
    <xf numFmtId="0" fontId="18" fillId="0" borderId="0" xfId="0" applyFont="1" applyAlignment="1">
      <alignment vertical="center"/>
    </xf>
    <xf numFmtId="0" fontId="12" fillId="0" borderId="15" xfId="4" applyFont="1" applyBorder="1" applyAlignment="1">
      <alignment horizontal="center" vertical="center"/>
    </xf>
    <xf numFmtId="10" fontId="12" fillId="0" borderId="15" xfId="4" applyNumberFormat="1" applyFont="1" applyBorder="1" applyAlignment="1" applyProtection="1">
      <alignment horizontal="center" vertical="center" wrapText="1"/>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21" xfId="0" applyFont="1" applyFill="1" applyBorder="1" applyAlignment="1">
      <alignment horizontal="center" vertical="center" wrapText="1"/>
    </xf>
    <xf numFmtId="0" fontId="18" fillId="0" borderId="19" xfId="0" applyFont="1" applyBorder="1" applyAlignment="1">
      <alignment vertical="center" wrapText="1"/>
    </xf>
    <xf numFmtId="0" fontId="18" fillId="0" borderId="18" xfId="0" applyFont="1" applyBorder="1" applyAlignment="1">
      <alignment horizontal="center" vertical="center"/>
    </xf>
    <xf numFmtId="0" fontId="18" fillId="0" borderId="22" xfId="0" applyFont="1" applyBorder="1" applyAlignment="1">
      <alignment horizontal="center" vertical="center"/>
    </xf>
    <xf numFmtId="0" fontId="21" fillId="0" borderId="23" xfId="0" applyFont="1" applyBorder="1" applyAlignment="1">
      <alignment vertical="center"/>
    </xf>
    <xf numFmtId="0" fontId="9" fillId="0" borderId="0" xfId="0" applyFont="1"/>
    <xf numFmtId="0" fontId="9" fillId="0" borderId="0" xfId="0" applyFont="1" applyAlignment="1">
      <alignment wrapText="1"/>
    </xf>
    <xf numFmtId="0" fontId="10" fillId="0" borderId="36" xfId="0" applyFont="1" applyBorder="1" applyAlignment="1">
      <alignment horizontal="center" vertical="center" wrapText="1"/>
    </xf>
    <xf numFmtId="4" fontId="10" fillId="0" borderId="36" xfId="0" applyNumberFormat="1" applyFont="1" applyBorder="1" applyAlignment="1">
      <alignment horizontal="center" vertical="center" wrapText="1"/>
    </xf>
    <xf numFmtId="2" fontId="10" fillId="0" borderId="37" xfId="0" applyNumberFormat="1" applyFont="1" applyBorder="1" applyAlignment="1">
      <alignment horizontal="center" vertical="center" wrapText="1"/>
    </xf>
    <xf numFmtId="0" fontId="9" fillId="0" borderId="0" xfId="0" applyFont="1" applyAlignment="1">
      <alignment horizontal="center" vertical="center" wrapText="1"/>
    </xf>
    <xf numFmtId="0" fontId="10" fillId="0" borderId="38" xfId="0" applyFont="1" applyBorder="1" applyAlignment="1">
      <alignment horizontal="center" vertical="center" wrapText="1"/>
    </xf>
    <xf numFmtId="0" fontId="9" fillId="0" borderId="39" xfId="0" applyFont="1" applyBorder="1" applyAlignment="1">
      <alignment horizontal="left" vertical="center" wrapText="1"/>
    </xf>
    <xf numFmtId="167" fontId="9" fillId="0" borderId="40" xfId="2" applyFont="1" applyBorder="1" applyAlignment="1" applyProtection="1">
      <alignment vertical="center"/>
    </xf>
    <xf numFmtId="0" fontId="8" fillId="0" borderId="0" xfId="4" applyFont="1" applyAlignment="1">
      <alignment vertical="center"/>
    </xf>
    <xf numFmtId="0" fontId="8" fillId="0" borderId="0" xfId="4" applyFont="1" applyAlignment="1">
      <alignment horizontal="center" vertical="center"/>
    </xf>
    <xf numFmtId="0" fontId="8" fillId="0" borderId="0" xfId="4" applyFont="1" applyAlignment="1">
      <alignment vertical="center" wrapText="1"/>
    </xf>
    <xf numFmtId="4" fontId="8" fillId="0" borderId="0" xfId="4" applyNumberFormat="1" applyFont="1" applyAlignment="1">
      <alignment horizontal="center" vertical="center"/>
    </xf>
    <xf numFmtId="10" fontId="13" fillId="0" borderId="0" xfId="4" applyNumberFormat="1" applyFont="1" applyBorder="1" applyAlignment="1" applyProtection="1">
      <alignment vertical="center"/>
    </xf>
    <xf numFmtId="4" fontId="8" fillId="0" borderId="0" xfId="4" applyNumberFormat="1" applyFont="1" applyAlignment="1">
      <alignment vertical="center"/>
    </xf>
    <xf numFmtId="0" fontId="11" fillId="0" borderId="0" xfId="4" applyFont="1" applyBorder="1" applyAlignment="1">
      <alignment vertical="center"/>
    </xf>
    <xf numFmtId="4" fontId="11" fillId="2" borderId="43" xfId="4" applyNumberFormat="1" applyFont="1" applyFill="1" applyBorder="1" applyAlignment="1">
      <alignment vertical="center"/>
    </xf>
    <xf numFmtId="0" fontId="8" fillId="0" borderId="0" xfId="4" applyFont="1" applyBorder="1" applyAlignment="1">
      <alignment vertical="center"/>
    </xf>
    <xf numFmtId="0" fontId="8" fillId="0" borderId="25" xfId="4" applyFont="1" applyBorder="1" applyAlignment="1">
      <alignment vertical="center"/>
    </xf>
    <xf numFmtId="0" fontId="22" fillId="0" borderId="3" xfId="4" applyFont="1" applyBorder="1" applyAlignment="1">
      <alignment vertical="center" wrapText="1"/>
    </xf>
    <xf numFmtId="0" fontId="8" fillId="0" borderId="44" xfId="4" applyFont="1" applyBorder="1" applyAlignment="1">
      <alignment vertical="center"/>
    </xf>
    <xf numFmtId="0" fontId="22" fillId="0" borderId="45" xfId="4" applyFont="1" applyBorder="1" applyAlignment="1">
      <alignment vertical="center" wrapText="1"/>
    </xf>
    <xf numFmtId="0" fontId="24" fillId="0" borderId="46" xfId="4" applyFont="1" applyBorder="1" applyAlignment="1">
      <alignment vertical="center" wrapText="1"/>
    </xf>
    <xf numFmtId="0" fontId="24" fillId="0" borderId="6" xfId="4" applyFont="1" applyBorder="1" applyAlignment="1">
      <alignment vertical="center" wrapText="1"/>
    </xf>
    <xf numFmtId="0" fontId="25" fillId="0" borderId="0" xfId="4" applyFont="1" applyBorder="1" applyAlignment="1">
      <alignment vertical="center"/>
    </xf>
    <xf numFmtId="0" fontId="11" fillId="0" borderId="24" xfId="4" applyFont="1" applyBorder="1" applyAlignment="1">
      <alignment horizontal="center" vertical="center"/>
    </xf>
    <xf numFmtId="4" fontId="11" fillId="0" borderId="43" xfId="4" applyNumberFormat="1" applyFont="1" applyBorder="1" applyAlignment="1">
      <alignment vertical="center"/>
    </xf>
    <xf numFmtId="0" fontId="10" fillId="0" borderId="25" xfId="4" applyFont="1" applyBorder="1" applyAlignment="1">
      <alignment vertical="center" wrapText="1"/>
    </xf>
    <xf numFmtId="0" fontId="9" fillId="0" borderId="0" xfId="4" applyFont="1" applyBorder="1" applyAlignment="1">
      <alignment vertical="center"/>
    </xf>
    <xf numFmtId="0" fontId="10" fillId="0" borderId="47" xfId="4" applyFont="1" applyBorder="1" applyAlignment="1">
      <alignment vertical="center"/>
    </xf>
    <xf numFmtId="0" fontId="10" fillId="0" borderId="47" xfId="4" applyFont="1" applyBorder="1" applyAlignment="1">
      <alignment horizontal="center" vertical="center"/>
    </xf>
    <xf numFmtId="0" fontId="10" fillId="0" borderId="47" xfId="4" applyFont="1" applyBorder="1" applyAlignment="1">
      <alignment horizontal="right" vertical="center" wrapText="1"/>
    </xf>
    <xf numFmtId="164" fontId="9" fillId="0" borderId="3" xfId="4" applyNumberFormat="1" applyFont="1" applyBorder="1" applyAlignment="1">
      <alignment horizontal="right" vertical="center"/>
    </xf>
    <xf numFmtId="0" fontId="10" fillId="0" borderId="46" xfId="4" applyFont="1" applyBorder="1" applyAlignment="1">
      <alignment vertical="center" wrapText="1"/>
    </xf>
    <xf numFmtId="0" fontId="9" fillId="0" borderId="48" xfId="4" applyFont="1" applyBorder="1" applyAlignment="1">
      <alignment vertical="center"/>
    </xf>
    <xf numFmtId="0" fontId="10" fillId="0" borderId="48" xfId="4" applyFont="1" applyBorder="1" applyAlignment="1">
      <alignment vertical="center" wrapText="1"/>
    </xf>
    <xf numFmtId="0" fontId="10" fillId="0" borderId="48" xfId="4" applyFont="1" applyBorder="1" applyAlignment="1">
      <alignment vertical="center"/>
    </xf>
    <xf numFmtId="0" fontId="28" fillId="0" borderId="48" xfId="4" applyFont="1" applyBorder="1" applyAlignment="1">
      <alignment horizontal="center" vertical="center"/>
    </xf>
    <xf numFmtId="0" fontId="29" fillId="0" borderId="48" xfId="4" applyFont="1" applyBorder="1" applyAlignment="1">
      <alignment horizontal="right" vertical="center"/>
    </xf>
    <xf numFmtId="10" fontId="30" fillId="0" borderId="6" xfId="4" applyNumberFormat="1" applyFont="1" applyBorder="1" applyAlignment="1" applyProtection="1">
      <alignment horizontal="right" vertical="center" wrapText="1"/>
    </xf>
    <xf numFmtId="0" fontId="9" fillId="0" borderId="0" xfId="4" applyFont="1" applyAlignment="1">
      <alignment vertical="center"/>
    </xf>
    <xf numFmtId="0" fontId="9" fillId="7" borderId="19" xfId="4" applyFont="1" applyFill="1" applyBorder="1" applyAlignment="1">
      <alignment horizontal="center" vertical="center" wrapText="1"/>
    </xf>
    <xf numFmtId="4" fontId="9" fillId="7" borderId="41" xfId="4" applyNumberFormat="1" applyFont="1" applyFill="1" applyBorder="1" applyAlignment="1">
      <alignment horizontal="center" vertical="center" wrapText="1"/>
    </xf>
    <xf numFmtId="4" fontId="9" fillId="7" borderId="49" xfId="4" applyNumberFormat="1" applyFont="1" applyFill="1" applyBorder="1" applyAlignment="1">
      <alignment vertical="center"/>
    </xf>
    <xf numFmtId="4" fontId="9" fillId="7" borderId="49" xfId="4" applyNumberFormat="1" applyFont="1" applyFill="1" applyBorder="1" applyAlignment="1">
      <alignment horizontal="center" vertical="center"/>
    </xf>
    <xf numFmtId="10" fontId="9" fillId="7" borderId="41" xfId="4" applyNumberFormat="1" applyFont="1" applyFill="1" applyBorder="1" applyAlignment="1" applyProtection="1">
      <alignment horizontal="center" vertical="center"/>
    </xf>
    <xf numFmtId="4" fontId="9" fillId="7" borderId="41" xfId="4" applyNumberFormat="1" applyFont="1" applyFill="1" applyBorder="1" applyAlignment="1">
      <alignment vertical="center"/>
    </xf>
    <xf numFmtId="4" fontId="9" fillId="7" borderId="50" xfId="4" applyNumberFormat="1" applyFont="1" applyFill="1" applyBorder="1" applyAlignment="1" applyProtection="1">
      <alignment vertical="center"/>
    </xf>
    <xf numFmtId="4" fontId="9" fillId="0" borderId="0" xfId="4" applyNumberFormat="1" applyFont="1" applyAlignment="1">
      <alignment vertical="center"/>
    </xf>
    <xf numFmtId="10" fontId="22" fillId="7" borderId="20" xfId="4" applyNumberFormat="1" applyFont="1" applyFill="1" applyBorder="1" applyAlignment="1" applyProtection="1">
      <alignment horizontal="center" vertical="center"/>
    </xf>
    <xf numFmtId="0" fontId="32" fillId="0" borderId="0" xfId="4" applyFont="1" applyBorder="1" applyAlignment="1">
      <alignment vertical="center"/>
    </xf>
    <xf numFmtId="0" fontId="33" fillId="0" borderId="0" xfId="4" applyFont="1" applyBorder="1" applyAlignment="1">
      <alignment horizontal="right" vertical="center"/>
    </xf>
    <xf numFmtId="0" fontId="34" fillId="0" borderId="0" xfId="4" applyFont="1" applyBorder="1" applyAlignment="1">
      <alignment horizontal="center" vertical="center" wrapText="1"/>
    </xf>
    <xf numFmtId="4" fontId="16" fillId="0" borderId="0" xfId="4" applyNumberFormat="1" applyFont="1" applyAlignment="1">
      <alignment vertical="center" wrapText="1"/>
    </xf>
    <xf numFmtId="0" fontId="32" fillId="0" borderId="0" xfId="4" applyFont="1" applyAlignment="1">
      <alignment vertical="center" wrapText="1"/>
    </xf>
    <xf numFmtId="4" fontId="32" fillId="0" borderId="0" xfId="4" applyNumberFormat="1" applyFont="1" applyAlignment="1">
      <alignment horizontal="center" vertical="center" wrapText="1"/>
    </xf>
    <xf numFmtId="0" fontId="32" fillId="0" borderId="0" xfId="4" applyFont="1" applyAlignment="1">
      <alignment horizontal="center" vertical="center" wrapText="1"/>
    </xf>
    <xf numFmtId="4" fontId="25" fillId="0" borderId="4" xfId="4" applyNumberFormat="1" applyFont="1" applyBorder="1" applyAlignment="1">
      <alignment vertical="center"/>
    </xf>
    <xf numFmtId="0" fontId="35" fillId="0" borderId="4" xfId="4" applyFont="1" applyBorder="1" applyAlignment="1">
      <alignment vertical="center"/>
    </xf>
    <xf numFmtId="0" fontId="19" fillId="0" borderId="0" xfId="4" applyFont="1" applyBorder="1" applyAlignment="1">
      <alignment horizontal="center" vertical="center" wrapText="1"/>
    </xf>
    <xf numFmtId="0" fontId="25" fillId="0" borderId="0" xfId="4" applyFont="1" applyAlignment="1">
      <alignment vertical="center"/>
    </xf>
    <xf numFmtId="0" fontId="36" fillId="0" borderId="0" xfId="4" applyFont="1" applyBorder="1" applyAlignment="1">
      <alignment vertical="center"/>
    </xf>
    <xf numFmtId="0" fontId="37" fillId="0" borderId="0" xfId="4" applyFont="1" applyBorder="1" applyAlignment="1">
      <alignment horizontal="right" vertical="center"/>
    </xf>
    <xf numFmtId="0" fontId="36" fillId="2" borderId="24" xfId="4" applyFont="1" applyFill="1" applyBorder="1" applyAlignment="1">
      <alignment horizontal="center" vertical="center" wrapText="1"/>
    </xf>
    <xf numFmtId="0" fontId="36" fillId="2" borderId="47" xfId="4" applyFont="1" applyFill="1" applyBorder="1" applyAlignment="1">
      <alignment horizontal="center" vertical="center" wrapText="1"/>
    </xf>
    <xf numFmtId="0" fontId="36" fillId="2" borderId="47" xfId="4" applyFont="1" applyFill="1" applyBorder="1" applyAlignment="1">
      <alignment vertical="center" wrapText="1"/>
    </xf>
    <xf numFmtId="4" fontId="36" fillId="2" borderId="47" xfId="4" applyNumberFormat="1" applyFont="1" applyFill="1" applyBorder="1" applyAlignment="1">
      <alignment vertical="center" wrapText="1"/>
    </xf>
    <xf numFmtId="4" fontId="36" fillId="2" borderId="47" xfId="4" applyNumberFormat="1" applyFont="1" applyFill="1" applyBorder="1" applyAlignment="1">
      <alignment horizontal="center" vertical="center" wrapText="1"/>
    </xf>
    <xf numFmtId="4" fontId="36" fillId="2" borderId="3" xfId="4" applyNumberFormat="1" applyFont="1" applyFill="1" applyBorder="1" applyAlignment="1">
      <alignment vertical="center" wrapText="1"/>
    </xf>
    <xf numFmtId="0" fontId="38" fillId="0" borderId="0" xfId="4" applyFont="1" applyBorder="1" applyAlignment="1">
      <alignment horizontal="right" vertical="center"/>
    </xf>
    <xf numFmtId="0" fontId="8" fillId="0" borderId="25" xfId="4" applyFont="1" applyBorder="1" applyAlignment="1">
      <alignment vertical="center" wrapText="1"/>
    </xf>
    <xf numFmtId="0" fontId="22" fillId="0" borderId="3" xfId="4" applyFont="1" applyBorder="1" applyAlignment="1">
      <alignment horizontal="center" vertical="center" wrapText="1"/>
    </xf>
    <xf numFmtId="0" fontId="8" fillId="0" borderId="44" xfId="4" applyFont="1" applyBorder="1" applyAlignment="1">
      <alignment vertical="center" wrapText="1"/>
    </xf>
    <xf numFmtId="0" fontId="22" fillId="0" borderId="45" xfId="4" applyFont="1" applyBorder="1" applyAlignment="1">
      <alignment horizontal="center" vertical="center" wrapText="1"/>
    </xf>
    <xf numFmtId="0" fontId="24" fillId="0" borderId="6" xfId="4" applyFont="1" applyBorder="1" applyAlignment="1">
      <alignment horizontal="center" vertical="center" wrapText="1"/>
    </xf>
    <xf numFmtId="0" fontId="39" fillId="0" borderId="27" xfId="4" applyFont="1" applyBorder="1" applyAlignment="1">
      <alignment horizontal="center" vertical="center" wrapText="1"/>
    </xf>
    <xf numFmtId="0" fontId="12" fillId="0" borderId="1" xfId="4" applyFont="1" applyBorder="1" applyAlignment="1">
      <alignment horizontal="center" vertical="center" wrapText="1"/>
    </xf>
    <xf numFmtId="0" fontId="31" fillId="0" borderId="0" xfId="4" applyFont="1" applyBorder="1" applyAlignment="1">
      <alignment horizontal="right" vertical="center"/>
    </xf>
    <xf numFmtId="0" fontId="36" fillId="2" borderId="30" xfId="4" applyFont="1" applyFill="1" applyBorder="1" applyAlignment="1">
      <alignment horizontal="center" vertical="center" wrapText="1"/>
    </xf>
    <xf numFmtId="0" fontId="36" fillId="2" borderId="30" xfId="4" applyFont="1" applyFill="1" applyBorder="1" applyAlignment="1">
      <alignment vertical="center" wrapText="1"/>
    </xf>
    <xf numFmtId="4" fontId="36" fillId="2" borderId="30" xfId="4" applyNumberFormat="1" applyFont="1" applyFill="1" applyBorder="1" applyAlignment="1">
      <alignment vertical="center" wrapText="1"/>
    </xf>
    <xf numFmtId="4" fontId="36" fillId="2" borderId="30" xfId="4" applyNumberFormat="1" applyFont="1" applyFill="1" applyBorder="1" applyAlignment="1">
      <alignment horizontal="center" vertical="center" wrapText="1"/>
    </xf>
    <xf numFmtId="4" fontId="36" fillId="2" borderId="43" xfId="4" applyNumberFormat="1" applyFont="1" applyFill="1" applyBorder="1" applyAlignment="1">
      <alignment vertical="center" wrapText="1"/>
    </xf>
    <xf numFmtId="164" fontId="9" fillId="0" borderId="3" xfId="4" applyNumberFormat="1" applyFont="1" applyBorder="1" applyAlignment="1">
      <alignment horizontal="right" vertical="center" wrapText="1"/>
    </xf>
    <xf numFmtId="0" fontId="24" fillId="5" borderId="52" xfId="4" applyFont="1" applyFill="1" applyBorder="1" applyAlignment="1">
      <alignment horizontal="center" vertical="center" wrapText="1"/>
    </xf>
    <xf numFmtId="0" fontId="24" fillId="5" borderId="53" xfId="4" applyFont="1" applyFill="1" applyBorder="1" applyAlignment="1">
      <alignment horizontal="center" vertical="center" wrapText="1"/>
    </xf>
    <xf numFmtId="4" fontId="24" fillId="5" borderId="53" xfId="4" applyNumberFormat="1" applyFont="1" applyFill="1" applyBorder="1" applyAlignment="1">
      <alignment horizontal="center" vertical="center" wrapText="1"/>
    </xf>
    <xf numFmtId="4" fontId="24" fillId="5" borderId="54" xfId="4" applyNumberFormat="1" applyFont="1" applyFill="1" applyBorder="1" applyAlignment="1">
      <alignment horizontal="center" vertical="center" wrapText="1"/>
    </xf>
    <xf numFmtId="4" fontId="41" fillId="0" borderId="0" xfId="4" applyNumberFormat="1" applyFont="1" applyBorder="1" applyAlignment="1">
      <alignment horizontal="right" vertical="center"/>
    </xf>
    <xf numFmtId="0" fontId="42" fillId="7" borderId="0" xfId="4" applyFont="1" applyFill="1" applyBorder="1" applyAlignment="1">
      <alignment vertical="center" wrapText="1"/>
    </xf>
    <xf numFmtId="0" fontId="42" fillId="7" borderId="0" xfId="4" applyFont="1" applyFill="1" applyBorder="1" applyAlignment="1">
      <alignment horizontal="center" vertical="center" wrapText="1"/>
    </xf>
    <xf numFmtId="4" fontId="42" fillId="7" borderId="0" xfId="4" applyNumberFormat="1" applyFont="1" applyFill="1" applyBorder="1" applyAlignment="1">
      <alignment horizontal="center" vertical="center" wrapText="1"/>
    </xf>
    <xf numFmtId="4" fontId="11" fillId="0" borderId="0" xfId="4" applyNumberFormat="1" applyFont="1" applyAlignment="1">
      <alignment vertical="center"/>
    </xf>
    <xf numFmtId="0" fontId="28" fillId="0" borderId="0" xfId="4" applyFont="1" applyBorder="1" applyAlignment="1">
      <alignment horizontal="right" vertical="center"/>
    </xf>
    <xf numFmtId="0" fontId="10" fillId="5" borderId="55" xfId="4" applyFont="1" applyFill="1" applyBorder="1" applyAlignment="1">
      <alignment horizontal="center" vertical="center" wrapText="1"/>
    </xf>
    <xf numFmtId="4" fontId="10" fillId="5" borderId="57" xfId="4" applyNumberFormat="1" applyFont="1" applyFill="1" applyBorder="1" applyAlignment="1" applyProtection="1">
      <alignment vertical="center" wrapText="1"/>
    </xf>
    <xf numFmtId="0" fontId="9" fillId="0" borderId="29" xfId="4" applyFont="1" applyBorder="1" applyAlignment="1">
      <alignment horizontal="center" vertical="center" wrapText="1"/>
    </xf>
    <xf numFmtId="0" fontId="9" fillId="0" borderId="20" xfId="4" applyFont="1" applyBorder="1" applyAlignment="1">
      <alignment horizontal="center" vertical="center" wrapText="1"/>
    </xf>
    <xf numFmtId="0" fontId="9" fillId="0" borderId="20" xfId="4" applyFont="1" applyBorder="1" applyAlignment="1">
      <alignment vertical="center" wrapText="1"/>
    </xf>
    <xf numFmtId="4" fontId="9" fillId="0" borderId="20" xfId="4" applyNumberFormat="1" applyFont="1" applyBorder="1" applyAlignment="1">
      <alignment horizontal="center" vertical="center" wrapText="1"/>
    </xf>
    <xf numFmtId="4" fontId="9" fillId="0" borderId="23" xfId="4" applyNumberFormat="1" applyFont="1" applyBorder="1" applyAlignment="1" applyProtection="1">
      <alignment vertical="center" wrapText="1"/>
    </xf>
    <xf numFmtId="1" fontId="9" fillId="0" borderId="0" xfId="4" applyNumberFormat="1" applyFont="1" applyBorder="1" applyAlignment="1">
      <alignment horizontal="left" vertical="center"/>
    </xf>
    <xf numFmtId="4" fontId="43" fillId="0" borderId="0" xfId="4" applyNumberFormat="1" applyFont="1" applyBorder="1" applyAlignment="1" applyProtection="1">
      <alignment horizontal="left" vertical="center"/>
    </xf>
    <xf numFmtId="2" fontId="9" fillId="0" borderId="0" xfId="4" applyNumberFormat="1" applyFont="1" applyBorder="1" applyAlignment="1">
      <alignment vertical="center"/>
    </xf>
    <xf numFmtId="0" fontId="10" fillId="7" borderId="0" xfId="4" applyFont="1" applyFill="1" applyBorder="1" applyAlignment="1">
      <alignment vertical="center" wrapText="1"/>
    </xf>
    <xf numFmtId="0" fontId="10" fillId="7" borderId="0" xfId="4" applyFont="1" applyFill="1" applyBorder="1" applyAlignment="1">
      <alignment horizontal="center" vertical="center" wrapText="1"/>
    </xf>
    <xf numFmtId="4" fontId="10" fillId="7" borderId="0" xfId="4" applyNumberFormat="1" applyFont="1" applyFill="1" applyBorder="1" applyAlignment="1">
      <alignment horizontal="center" vertical="center" wrapText="1"/>
    </xf>
    <xf numFmtId="4" fontId="9" fillId="0" borderId="0" xfId="4" applyNumberFormat="1" applyFont="1" applyBorder="1" applyAlignment="1">
      <alignment vertical="center"/>
    </xf>
    <xf numFmtId="4" fontId="10" fillId="5" borderId="57" xfId="4" applyNumberFormat="1" applyFont="1" applyFill="1" applyBorder="1" applyAlignment="1">
      <alignment vertical="center" wrapText="1"/>
    </xf>
    <xf numFmtId="0" fontId="9" fillId="0" borderId="19" xfId="4" applyFont="1" applyBorder="1" applyAlignment="1">
      <alignment horizontal="center" vertical="center" wrapText="1"/>
    </xf>
    <xf numFmtId="0" fontId="9" fillId="0" borderId="18" xfId="4" applyFont="1" applyBorder="1" applyAlignment="1">
      <alignment horizontal="center" vertical="center" wrapText="1"/>
    </xf>
    <xf numFmtId="0" fontId="9" fillId="0" borderId="18" xfId="4" applyFont="1" applyBorder="1" applyAlignment="1">
      <alignment vertical="center" wrapText="1"/>
    </xf>
    <xf numFmtId="4" fontId="9" fillId="0" borderId="18" xfId="4" applyNumberFormat="1" applyFont="1" applyBorder="1" applyAlignment="1">
      <alignment horizontal="center" vertical="center" wrapText="1"/>
    </xf>
    <xf numFmtId="4" fontId="9" fillId="0" borderId="22" xfId="4" applyNumberFormat="1" applyFont="1" applyBorder="1" applyAlignment="1" applyProtection="1">
      <alignment vertical="center" wrapText="1"/>
    </xf>
    <xf numFmtId="0" fontId="10" fillId="0" borderId="0" xfId="4" applyFont="1" applyBorder="1" applyAlignment="1">
      <alignment vertical="center" wrapText="1"/>
    </xf>
    <xf numFmtId="4" fontId="10" fillId="0" borderId="0" xfId="4" applyNumberFormat="1" applyFont="1" applyBorder="1" applyAlignment="1">
      <alignment horizontal="center" vertical="center" wrapText="1"/>
    </xf>
    <xf numFmtId="0" fontId="69" fillId="0" borderId="0" xfId="4"/>
    <xf numFmtId="0" fontId="69" fillId="0" borderId="0" xfId="4" applyAlignment="1">
      <alignment wrapText="1"/>
    </xf>
    <xf numFmtId="0" fontId="69" fillId="0" borderId="0" xfId="4" applyAlignment="1">
      <alignment horizontal="center"/>
    </xf>
    <xf numFmtId="165" fontId="9" fillId="0" borderId="20" xfId="4" applyNumberFormat="1" applyFont="1" applyBorder="1" applyAlignment="1">
      <alignment horizontal="center" vertical="center" wrapText="1"/>
    </xf>
    <xf numFmtId="169" fontId="8" fillId="0" borderId="0" xfId="4" applyNumberFormat="1" applyFont="1" applyAlignment="1">
      <alignment vertical="center"/>
    </xf>
    <xf numFmtId="0" fontId="8" fillId="0" borderId="0" xfId="4" applyFont="1"/>
    <xf numFmtId="0" fontId="8" fillId="0" borderId="59" xfId="4" applyFont="1" applyBorder="1"/>
    <xf numFmtId="0" fontId="44" fillId="0" borderId="0" xfId="4" applyFont="1"/>
    <xf numFmtId="0" fontId="8" fillId="0" borderId="60" xfId="4" applyFont="1" applyBorder="1"/>
    <xf numFmtId="0" fontId="45" fillId="7" borderId="61" xfId="4" applyFont="1" applyFill="1" applyBorder="1" applyAlignment="1">
      <alignment horizontal="center" vertical="center"/>
    </xf>
    <xf numFmtId="0" fontId="12" fillId="0" borderId="0" xfId="4" applyFont="1" applyAlignment="1">
      <alignment horizontal="center" vertical="center"/>
    </xf>
    <xf numFmtId="0" fontId="46" fillId="0" borderId="0" xfId="4" applyFont="1" applyAlignment="1">
      <alignment horizontal="center" vertical="center"/>
    </xf>
    <xf numFmtId="0" fontId="45" fillId="7" borderId="62" xfId="4" applyFont="1" applyFill="1" applyBorder="1" applyAlignment="1">
      <alignment horizontal="center" vertical="center"/>
    </xf>
    <xf numFmtId="0" fontId="36" fillId="0" borderId="0" xfId="4" applyFont="1" applyAlignment="1">
      <alignment vertical="center"/>
    </xf>
    <xf numFmtId="0" fontId="47" fillId="0" borderId="0" xfId="4" applyFont="1" applyAlignment="1">
      <alignment horizontal="right" vertical="center"/>
    </xf>
    <xf numFmtId="0" fontId="36" fillId="2" borderId="24" xfId="4" applyFont="1" applyFill="1" applyBorder="1" applyAlignment="1">
      <alignment horizontal="center" vertical="center"/>
    </xf>
    <xf numFmtId="0" fontId="36" fillId="2" borderId="47" xfId="4" applyFont="1" applyFill="1" applyBorder="1" applyAlignment="1">
      <alignment horizontal="center" vertical="center"/>
    </xf>
    <xf numFmtId="4" fontId="36" fillId="2" borderId="47" xfId="4" applyNumberFormat="1" applyFont="1" applyFill="1" applyBorder="1" applyAlignment="1">
      <alignment vertical="center"/>
    </xf>
    <xf numFmtId="4" fontId="36" fillId="2" borderId="3" xfId="4" applyNumberFormat="1" applyFont="1" applyFill="1" applyBorder="1" applyAlignment="1">
      <alignment vertical="center"/>
    </xf>
    <xf numFmtId="4" fontId="36" fillId="0" borderId="0" xfId="4" applyNumberFormat="1" applyFont="1" applyAlignment="1">
      <alignment vertical="center"/>
    </xf>
    <xf numFmtId="0" fontId="16" fillId="0" borderId="0" xfId="4" applyFont="1" applyBorder="1" applyAlignment="1">
      <alignment horizontal="right" vertical="center"/>
    </xf>
    <xf numFmtId="0" fontId="23" fillId="0" borderId="4" xfId="4" applyFont="1" applyBorder="1" applyAlignment="1">
      <alignment horizontal="center" vertical="center" wrapText="1"/>
    </xf>
    <xf numFmtId="0" fontId="16" fillId="0" borderId="0" xfId="4" applyFont="1" applyBorder="1" applyAlignment="1">
      <alignment horizontal="center" vertical="center" wrapText="1"/>
    </xf>
    <xf numFmtId="0" fontId="13" fillId="0" borderId="0" xfId="4" applyFont="1" applyBorder="1" applyAlignment="1">
      <alignment horizontal="right" vertical="center"/>
    </xf>
    <xf numFmtId="0" fontId="8" fillId="0" borderId="4" xfId="4" applyFont="1" applyBorder="1" applyAlignment="1">
      <alignment horizontal="center" vertical="center" wrapText="1"/>
    </xf>
    <xf numFmtId="0" fontId="12" fillId="0" borderId="4" xfId="4" applyFont="1" applyBorder="1" applyAlignment="1">
      <alignment horizontal="center" vertical="center"/>
    </xf>
    <xf numFmtId="0" fontId="17" fillId="0" borderId="0" xfId="4" applyFont="1" applyBorder="1" applyAlignment="1">
      <alignment horizontal="right" vertical="center"/>
    </xf>
    <xf numFmtId="0" fontId="48" fillId="0" borderId="0" xfId="4" applyFont="1" applyBorder="1" applyAlignment="1">
      <alignment horizontal="center" vertical="center" wrapText="1"/>
    </xf>
    <xf numFmtId="0" fontId="36" fillId="2" borderId="30" xfId="4" applyFont="1" applyFill="1" applyBorder="1" applyAlignment="1">
      <alignment horizontal="center" vertical="center"/>
    </xf>
    <xf numFmtId="4" fontId="36" fillId="2" borderId="30" xfId="4" applyNumberFormat="1" applyFont="1" applyFill="1" applyBorder="1" applyAlignment="1">
      <alignment vertical="center"/>
    </xf>
    <xf numFmtId="4" fontId="36" fillId="2" borderId="43" xfId="4" applyNumberFormat="1" applyFont="1" applyFill="1" applyBorder="1" applyAlignment="1">
      <alignment vertical="center"/>
    </xf>
    <xf numFmtId="0" fontId="13" fillId="0" borderId="44" xfId="4" applyFont="1" applyBorder="1" applyAlignment="1">
      <alignment vertical="center" wrapText="1"/>
    </xf>
    <xf numFmtId="164" fontId="8" fillId="0" borderId="45" xfId="4" applyNumberFormat="1" applyFont="1" applyBorder="1" applyAlignment="1">
      <alignment horizontal="right" vertical="center"/>
    </xf>
    <xf numFmtId="164" fontId="8" fillId="0" borderId="0" xfId="4" applyNumberFormat="1" applyFont="1" applyBorder="1" applyAlignment="1">
      <alignment horizontal="right" vertical="center"/>
    </xf>
    <xf numFmtId="0" fontId="13" fillId="0" borderId="63" xfId="4" applyFont="1" applyBorder="1" applyAlignment="1">
      <alignment vertical="center" wrapText="1"/>
    </xf>
    <xf numFmtId="0" fontId="8" fillId="0" borderId="48" xfId="4" applyFont="1" applyBorder="1" applyAlignment="1">
      <alignment horizontal="left" vertical="center"/>
    </xf>
    <xf numFmtId="0" fontId="33" fillId="0" borderId="48" xfId="4" applyFont="1" applyBorder="1" applyAlignment="1">
      <alignment horizontal="right" vertical="center"/>
    </xf>
    <xf numFmtId="0" fontId="49" fillId="0" borderId="48" xfId="4" applyFont="1" applyBorder="1" applyAlignment="1">
      <alignment horizontal="right" vertical="center"/>
    </xf>
    <xf numFmtId="10" fontId="50" fillId="0" borderId="64" xfId="4" applyNumberFormat="1" applyFont="1" applyBorder="1" applyAlignment="1" applyProtection="1">
      <alignment horizontal="right" vertical="center" wrapText="1"/>
    </xf>
    <xf numFmtId="10" fontId="8" fillId="0" borderId="0" xfId="4" applyNumberFormat="1" applyFont="1" applyBorder="1" applyAlignment="1" applyProtection="1">
      <alignment horizontal="right" vertical="center" wrapText="1"/>
    </xf>
    <xf numFmtId="0" fontId="24" fillId="0" borderId="0" xfId="4" applyFont="1" applyBorder="1" applyAlignment="1">
      <alignment horizontal="center" vertical="center"/>
    </xf>
    <xf numFmtId="0" fontId="51" fillId="0" borderId="0" xfId="4" applyFont="1" applyBorder="1" applyAlignment="1">
      <alignment horizontal="center" vertical="center"/>
    </xf>
    <xf numFmtId="0" fontId="10" fillId="10" borderId="19" xfId="4" applyFont="1" applyFill="1" applyBorder="1" applyAlignment="1">
      <alignment horizontal="center"/>
    </xf>
    <xf numFmtId="2" fontId="45" fillId="0" borderId="24" xfId="4" applyNumberFormat="1" applyFont="1" applyBorder="1" applyAlignment="1">
      <alignment horizontal="center" vertical="center"/>
    </xf>
    <xf numFmtId="2" fontId="52" fillId="0" borderId="43" xfId="4" applyNumberFormat="1" applyFont="1" applyBorder="1" applyAlignment="1">
      <alignment horizontal="center" vertical="center"/>
    </xf>
    <xf numFmtId="2" fontId="53" fillId="0" borderId="0" xfId="4" applyNumberFormat="1" applyFont="1" applyBorder="1" applyAlignment="1">
      <alignment horizontal="center" vertical="center"/>
    </xf>
    <xf numFmtId="0" fontId="9" fillId="0" borderId="19" xfId="4" applyFont="1" applyBorder="1" applyAlignment="1">
      <alignment horizontal="center"/>
    </xf>
    <xf numFmtId="2" fontId="45" fillId="0" borderId="0" xfId="4" applyNumberFormat="1" applyFont="1" applyBorder="1" applyAlignment="1">
      <alignment horizontal="center" vertical="center"/>
    </xf>
    <xf numFmtId="2" fontId="52" fillId="0" borderId="0" xfId="4" applyNumberFormat="1" applyFont="1" applyBorder="1" applyAlignment="1">
      <alignment horizontal="center" vertical="center"/>
    </xf>
    <xf numFmtId="0" fontId="9" fillId="0" borderId="29" xfId="4" applyFont="1" applyBorder="1" applyAlignment="1">
      <alignment horizontal="center"/>
    </xf>
    <xf numFmtId="0" fontId="50" fillId="0" borderId="0" xfId="4" applyFont="1" applyAlignment="1">
      <alignment horizontal="center" vertical="center"/>
    </xf>
    <xf numFmtId="0" fontId="54" fillId="0" borderId="0" xfId="4" applyFont="1" applyAlignment="1">
      <alignment horizontal="center" vertical="center"/>
    </xf>
    <xf numFmtId="10" fontId="8" fillId="0" borderId="0" xfId="4" applyNumberFormat="1" applyFont="1" applyBorder="1" applyAlignment="1" applyProtection="1"/>
    <xf numFmtId="0" fontId="10" fillId="10" borderId="16" xfId="4" applyFont="1" applyFill="1" applyBorder="1" applyAlignment="1">
      <alignment horizontal="center"/>
    </xf>
    <xf numFmtId="10" fontId="0" fillId="0" borderId="0" xfId="4" applyNumberFormat="1" applyFont="1" applyBorder="1" applyAlignment="1" applyProtection="1"/>
    <xf numFmtId="10" fontId="44" fillId="0" borderId="0" xfId="4" applyNumberFormat="1" applyFont="1" applyBorder="1" applyAlignment="1" applyProtection="1"/>
    <xf numFmtId="10" fontId="45" fillId="7" borderId="66" xfId="4" applyNumberFormat="1" applyFont="1" applyFill="1" applyBorder="1" applyAlignment="1" applyProtection="1">
      <alignment horizontal="center" vertical="center"/>
    </xf>
    <xf numFmtId="0" fontId="55" fillId="0" borderId="4" xfId="4" applyFont="1" applyBorder="1" applyAlignment="1">
      <alignment horizontal="center" vertical="center"/>
    </xf>
    <xf numFmtId="0" fontId="8" fillId="0" borderId="0" xfId="4" applyFont="1" applyBorder="1"/>
    <xf numFmtId="0" fontId="44" fillId="0" borderId="0" xfId="4" applyFont="1" applyBorder="1"/>
    <xf numFmtId="0" fontId="8" fillId="0" borderId="25" xfId="4" applyFont="1" applyBorder="1"/>
    <xf numFmtId="0" fontId="55" fillId="0" borderId="47" xfId="4" applyFont="1" applyBorder="1" applyAlignment="1">
      <alignment vertical="center" wrapText="1"/>
    </xf>
    <xf numFmtId="0" fontId="8" fillId="0" borderId="47" xfId="4" applyFont="1" applyBorder="1"/>
    <xf numFmtId="0" fontId="8" fillId="0" borderId="3" xfId="4" applyFont="1" applyBorder="1"/>
    <xf numFmtId="0" fontId="8" fillId="0" borderId="44" xfId="4" applyFont="1" applyBorder="1"/>
    <xf numFmtId="0" fontId="56" fillId="0" borderId="0" xfId="4" applyFont="1" applyBorder="1" applyAlignment="1">
      <alignment horizontal="right" vertical="center"/>
    </xf>
    <xf numFmtId="0" fontId="8" fillId="0" borderId="0" xfId="4" applyFont="1" applyBorder="1" applyAlignment="1">
      <alignment horizontal="left" vertical="center"/>
    </xf>
    <xf numFmtId="0" fontId="8" fillId="0" borderId="45" xfId="4" applyFont="1" applyBorder="1"/>
    <xf numFmtId="170" fontId="8" fillId="0" borderId="0" xfId="4" applyNumberFormat="1" applyFont="1" applyBorder="1" applyAlignment="1">
      <alignment horizontal="center" vertical="center"/>
    </xf>
    <xf numFmtId="10" fontId="9" fillId="0" borderId="24" xfId="4" applyNumberFormat="1" applyFont="1" applyBorder="1" applyAlignment="1">
      <alignment horizontal="center" vertical="center"/>
    </xf>
    <xf numFmtId="0" fontId="11" fillId="0" borderId="0" xfId="4" applyFont="1"/>
    <xf numFmtId="0" fontId="11" fillId="0" borderId="44" xfId="4" applyFont="1" applyBorder="1"/>
    <xf numFmtId="0" fontId="9" fillId="0" borderId="0" xfId="4" applyFont="1" applyBorder="1"/>
    <xf numFmtId="0" fontId="9" fillId="0" borderId="0" xfId="4" applyFont="1" applyBorder="1" applyAlignment="1">
      <alignment horizontal="left"/>
    </xf>
    <xf numFmtId="0" fontId="11" fillId="0" borderId="45" xfId="4" applyFont="1" applyBorder="1"/>
    <xf numFmtId="9" fontId="9" fillId="0" borderId="24" xfId="4" applyNumberFormat="1" applyFont="1" applyBorder="1" applyAlignment="1">
      <alignment horizontal="center" vertical="center"/>
    </xf>
    <xf numFmtId="0" fontId="8" fillId="0" borderId="46" xfId="4" applyFont="1" applyBorder="1"/>
    <xf numFmtId="9" fontId="8" fillId="0" borderId="48" xfId="4" applyNumberFormat="1" applyFont="1" applyBorder="1" applyAlignment="1">
      <alignment horizontal="center" vertical="center"/>
    </xf>
    <xf numFmtId="0" fontId="11" fillId="0" borderId="48" xfId="4" applyFont="1" applyBorder="1"/>
    <xf numFmtId="0" fontId="8" fillId="0" borderId="48" xfId="4" applyFont="1" applyBorder="1"/>
    <xf numFmtId="0" fontId="8" fillId="0" borderId="6" xfId="4" applyFont="1" applyBorder="1"/>
    <xf numFmtId="0" fontId="1" fillId="0" borderId="0" xfId="4" applyFont="1" applyAlignment="1">
      <alignment vertical="center"/>
    </xf>
    <xf numFmtId="0" fontId="1" fillId="0" borderId="0" xfId="4" applyFont="1" applyAlignment="1">
      <alignment horizontal="center" vertical="center"/>
    </xf>
    <xf numFmtId="0" fontId="1" fillId="0" borderId="0" xfId="4" applyFont="1" applyAlignment="1">
      <alignment vertical="center" wrapText="1"/>
    </xf>
    <xf numFmtId="4" fontId="1" fillId="0" borderId="0" xfId="4" applyNumberFormat="1" applyFont="1" applyAlignment="1">
      <alignment horizontal="center" vertical="center"/>
    </xf>
    <xf numFmtId="10" fontId="3" fillId="0" borderId="0" xfId="4" applyNumberFormat="1" applyFont="1" applyBorder="1" applyAlignment="1" applyProtection="1">
      <alignment vertical="center"/>
    </xf>
    <xf numFmtId="4" fontId="1" fillId="0" borderId="0" xfId="4" applyNumberFormat="1" applyFont="1" applyAlignment="1">
      <alignment vertical="center"/>
    </xf>
    <xf numFmtId="0" fontId="1" fillId="0" borderId="0" xfId="4" applyFont="1" applyBorder="1" applyAlignment="1">
      <alignment vertical="center"/>
    </xf>
    <xf numFmtId="0" fontId="1" fillId="2" borderId="24" xfId="4" applyFont="1" applyFill="1" applyBorder="1" applyAlignment="1">
      <alignment horizontal="center" vertical="center"/>
    </xf>
    <xf numFmtId="0" fontId="1" fillId="2" borderId="30" xfId="4" applyFont="1" applyFill="1" applyBorder="1" applyAlignment="1">
      <alignment horizontal="center" vertical="center"/>
    </xf>
    <xf numFmtId="0" fontId="1" fillId="2" borderId="30" xfId="4" applyFont="1" applyFill="1" applyBorder="1" applyAlignment="1">
      <alignment vertical="center" wrapText="1"/>
    </xf>
    <xf numFmtId="4" fontId="1" fillId="2" borderId="30" xfId="4" applyNumberFormat="1" applyFont="1" applyFill="1" applyBorder="1" applyAlignment="1">
      <alignment vertical="center"/>
    </xf>
    <xf numFmtId="4" fontId="1" fillId="2" borderId="43" xfId="4" applyNumberFormat="1" applyFont="1" applyFill="1" applyBorder="1" applyAlignment="1">
      <alignment vertical="center"/>
    </xf>
    <xf numFmtId="0" fontId="1" fillId="0" borderId="25" xfId="4" applyFont="1" applyBorder="1" applyAlignment="1">
      <alignment vertical="center"/>
    </xf>
    <xf numFmtId="0" fontId="3" fillId="0" borderId="3" xfId="4" applyFont="1" applyBorder="1" applyAlignment="1">
      <alignment vertical="center" wrapText="1"/>
    </xf>
    <xf numFmtId="0" fontId="1" fillId="0" borderId="44" xfId="4" applyFont="1" applyBorder="1" applyAlignment="1">
      <alignment vertical="center"/>
    </xf>
    <xf numFmtId="0" fontId="3" fillId="0" borderId="45" xfId="4" applyFont="1" applyBorder="1" applyAlignment="1">
      <alignment vertical="center" wrapText="1"/>
    </xf>
    <xf numFmtId="0" fontId="3" fillId="0" borderId="46" xfId="4" applyFont="1" applyBorder="1" applyAlignment="1">
      <alignment vertical="center" wrapText="1"/>
    </xf>
    <xf numFmtId="0" fontId="3" fillId="0" borderId="6" xfId="4" applyFont="1" applyBorder="1" applyAlignment="1">
      <alignment vertical="center" wrapText="1"/>
    </xf>
    <xf numFmtId="0" fontId="3" fillId="0" borderId="4" xfId="4" applyFont="1" applyBorder="1" applyAlignment="1">
      <alignment horizontal="center" vertical="center"/>
    </xf>
    <xf numFmtId="0" fontId="3" fillId="0" borderId="25" xfId="4" applyFont="1" applyBorder="1" applyAlignment="1">
      <alignment vertical="center" wrapText="1"/>
    </xf>
    <xf numFmtId="0" fontId="3" fillId="0" borderId="47" xfId="4" applyFont="1" applyBorder="1" applyAlignment="1">
      <alignment horizontal="center" vertical="center"/>
    </xf>
    <xf numFmtId="0" fontId="3" fillId="0" borderId="47" xfId="4" applyFont="1" applyBorder="1" applyAlignment="1">
      <alignment horizontal="right" vertical="center" wrapText="1"/>
    </xf>
    <xf numFmtId="164" fontId="1" fillId="0" borderId="3" xfId="4" applyNumberFormat="1" applyFont="1" applyBorder="1" applyAlignment="1">
      <alignment horizontal="right" vertical="center"/>
    </xf>
    <xf numFmtId="0" fontId="3" fillId="0" borderId="48" xfId="4" applyFont="1" applyBorder="1" applyAlignment="1">
      <alignment horizontal="center" vertical="center"/>
    </xf>
    <xf numFmtId="0" fontId="4" fillId="0" borderId="48" xfId="4" applyFont="1" applyBorder="1" applyAlignment="1">
      <alignment horizontal="right" vertical="center"/>
    </xf>
    <xf numFmtId="10" fontId="6" fillId="0" borderId="6" xfId="4" applyNumberFormat="1" applyFont="1" applyBorder="1" applyAlignment="1" applyProtection="1">
      <alignment horizontal="right" vertical="center" wrapText="1"/>
    </xf>
    <xf numFmtId="0" fontId="4" fillId="5" borderId="26" xfId="4" applyFont="1" applyFill="1" applyBorder="1" applyAlignment="1">
      <alignment horizontal="center" vertical="center"/>
    </xf>
    <xf numFmtId="0" fontId="4" fillId="7" borderId="16" xfId="4" applyFont="1" applyFill="1" applyBorder="1" applyAlignment="1">
      <alignment horizontal="center" vertical="center" wrapText="1"/>
    </xf>
    <xf numFmtId="4" fontId="6" fillId="7" borderId="68" xfId="4" applyNumberFormat="1" applyFont="1" applyFill="1" applyBorder="1" applyAlignment="1">
      <alignment horizontal="center" vertical="center" wrapText="1"/>
    </xf>
    <xf numFmtId="4" fontId="6" fillId="7" borderId="56" xfId="4" applyNumberFormat="1" applyFont="1" applyFill="1" applyBorder="1" applyAlignment="1">
      <alignment vertical="center"/>
    </xf>
    <xf numFmtId="4" fontId="6" fillId="7" borderId="21" xfId="4" applyNumberFormat="1" applyFont="1" applyFill="1" applyBorder="1" applyAlignment="1" applyProtection="1">
      <alignment vertical="center"/>
    </xf>
    <xf numFmtId="0" fontId="4" fillId="7" borderId="19" xfId="4" applyFont="1" applyFill="1" applyBorder="1" applyAlignment="1">
      <alignment horizontal="center" vertical="center" wrapText="1"/>
    </xf>
    <xf numFmtId="4" fontId="6" fillId="7" borderId="41" xfId="4" applyNumberFormat="1" applyFont="1" applyFill="1" applyBorder="1" applyAlignment="1">
      <alignment horizontal="center" vertical="center" wrapText="1"/>
    </xf>
    <xf numFmtId="4" fontId="6" fillId="7" borderId="49" xfId="4" applyNumberFormat="1" applyFont="1" applyFill="1" applyBorder="1" applyAlignment="1">
      <alignment vertical="center"/>
    </xf>
    <xf numFmtId="4" fontId="6" fillId="7" borderId="22" xfId="4" applyNumberFormat="1" applyFont="1" applyFill="1" applyBorder="1" applyAlignment="1" applyProtection="1">
      <alignment vertical="center"/>
    </xf>
    <xf numFmtId="0" fontId="4" fillId="7" borderId="29" xfId="4" applyFont="1" applyFill="1" applyBorder="1" applyAlignment="1">
      <alignment horizontal="center" vertical="center" wrapText="1"/>
    </xf>
    <xf numFmtId="4" fontId="6" fillId="7" borderId="69" xfId="4" applyNumberFormat="1" applyFont="1" applyFill="1" applyBorder="1" applyAlignment="1">
      <alignment horizontal="center" vertical="center" wrapText="1"/>
    </xf>
    <xf numFmtId="4" fontId="6" fillId="7" borderId="70" xfId="4" applyNumberFormat="1" applyFont="1" applyFill="1" applyBorder="1" applyAlignment="1">
      <alignment vertical="center"/>
    </xf>
    <xf numFmtId="4" fontId="6" fillId="7" borderId="23" xfId="4" applyNumberFormat="1" applyFont="1" applyFill="1" applyBorder="1" applyAlignment="1" applyProtection="1">
      <alignment vertical="center"/>
    </xf>
    <xf numFmtId="169" fontId="4" fillId="5" borderId="46" xfId="4" applyNumberFormat="1" applyFont="1" applyFill="1" applyBorder="1" applyAlignment="1">
      <alignment horizontal="center" vertical="center" wrapText="1"/>
    </xf>
    <xf numFmtId="10" fontId="4" fillId="5" borderId="46" xfId="4" applyNumberFormat="1" applyFont="1" applyFill="1" applyBorder="1" applyAlignment="1">
      <alignment horizontal="center" vertical="center" wrapText="1"/>
    </xf>
    <xf numFmtId="169" fontId="4" fillId="5" borderId="4" xfId="4" applyNumberFormat="1" applyFont="1" applyFill="1" applyBorder="1" applyAlignment="1" applyProtection="1">
      <alignment horizontal="center" vertical="center"/>
    </xf>
    <xf numFmtId="10" fontId="4" fillId="5" borderId="4" xfId="4" applyNumberFormat="1" applyFont="1" applyFill="1" applyBorder="1" applyAlignment="1">
      <alignment horizontal="center" vertical="center" wrapText="1"/>
    </xf>
    <xf numFmtId="168" fontId="4" fillId="5" borderId="6" xfId="4" applyNumberFormat="1" applyFont="1" applyFill="1" applyBorder="1" applyAlignment="1" applyProtection="1">
      <alignment horizontal="center" vertical="center"/>
    </xf>
    <xf numFmtId="0" fontId="3" fillId="0" borderId="0" xfId="4" applyFont="1" applyAlignment="1">
      <alignment horizontal="right" vertical="center"/>
    </xf>
    <xf numFmtId="0" fontId="1" fillId="2" borderId="25" xfId="4" applyFont="1" applyFill="1" applyBorder="1" applyAlignment="1">
      <alignment horizontal="center" vertical="center"/>
    </xf>
    <xf numFmtId="0" fontId="1" fillId="2" borderId="47" xfId="4" applyFont="1" applyFill="1" applyBorder="1" applyAlignment="1">
      <alignment horizontal="center" vertical="center"/>
    </xf>
    <xf numFmtId="4" fontId="1" fillId="2" borderId="47" xfId="4" applyNumberFormat="1" applyFont="1" applyFill="1" applyBorder="1" applyAlignment="1">
      <alignment vertical="center"/>
    </xf>
    <xf numFmtId="4" fontId="1" fillId="2" borderId="3" xfId="4" applyNumberFormat="1" applyFont="1" applyFill="1" applyBorder="1" applyAlignment="1">
      <alignment vertical="center"/>
    </xf>
    <xf numFmtId="0" fontId="1" fillId="7" borderId="44" xfId="4" applyFont="1" applyFill="1" applyBorder="1" applyAlignment="1">
      <alignment horizontal="center" vertical="center" wrapText="1"/>
    </xf>
    <xf numFmtId="0" fontId="1" fillId="7" borderId="44" xfId="4" applyFont="1" applyFill="1" applyBorder="1" applyAlignment="1">
      <alignment horizontal="left" vertical="center"/>
    </xf>
    <xf numFmtId="0" fontId="1" fillId="7" borderId="46" xfId="4" applyFont="1" applyFill="1" applyBorder="1" applyAlignment="1">
      <alignment horizontal="left" vertical="center"/>
    </xf>
    <xf numFmtId="0" fontId="3" fillId="0" borderId="0" xfId="4" applyFont="1" applyBorder="1" applyAlignment="1">
      <alignment horizontal="right" vertical="center"/>
    </xf>
    <xf numFmtId="4" fontId="3" fillId="0" borderId="0" xfId="4" applyNumberFormat="1" applyFont="1" applyBorder="1" applyAlignment="1">
      <alignment horizontal="right" vertical="center"/>
    </xf>
    <xf numFmtId="4" fontId="3" fillId="7" borderId="25" xfId="4" applyNumberFormat="1" applyFont="1" applyFill="1" applyBorder="1" applyAlignment="1">
      <alignment horizontal="right" vertical="center"/>
    </xf>
    <xf numFmtId="0" fontId="3" fillId="7" borderId="47" xfId="4" applyFont="1" applyFill="1" applyBorder="1" applyAlignment="1">
      <alignment vertical="center" wrapText="1"/>
    </xf>
    <xf numFmtId="4" fontId="1" fillId="7" borderId="47" xfId="4" applyNumberFormat="1" applyFont="1" applyFill="1" applyBorder="1" applyAlignment="1">
      <alignment vertical="center"/>
    </xf>
    <xf numFmtId="4" fontId="1" fillId="7" borderId="3" xfId="4" applyNumberFormat="1" applyFont="1" applyFill="1" applyBorder="1" applyAlignment="1">
      <alignment vertical="center"/>
    </xf>
    <xf numFmtId="4" fontId="1" fillId="7" borderId="0" xfId="4" applyNumberFormat="1" applyFont="1" applyFill="1" applyAlignment="1">
      <alignment vertical="center"/>
    </xf>
    <xf numFmtId="0" fontId="3" fillId="0" borderId="19" xfId="4" applyFont="1" applyBorder="1" applyAlignment="1">
      <alignment horizontal="center" vertical="center"/>
    </xf>
    <xf numFmtId="0" fontId="4" fillId="0" borderId="18" xfId="4" applyFont="1" applyBorder="1" applyAlignment="1">
      <alignment horizontal="center" vertical="center"/>
    </xf>
    <xf numFmtId="0" fontId="4" fillId="0" borderId="22" xfId="4" applyFont="1" applyBorder="1" applyAlignment="1">
      <alignment horizontal="center" vertical="center"/>
    </xf>
    <xf numFmtId="4" fontId="1" fillId="3" borderId="71" xfId="4" applyNumberFormat="1" applyFont="1" applyFill="1" applyBorder="1" applyAlignment="1">
      <alignment vertical="center" wrapText="1"/>
    </xf>
    <xf numFmtId="4" fontId="1" fillId="3" borderId="49" xfId="4" applyNumberFormat="1" applyFont="1" applyFill="1" applyBorder="1" applyAlignment="1">
      <alignment vertical="center" wrapText="1"/>
    </xf>
    <xf numFmtId="165" fontId="61" fillId="3" borderId="49" xfId="4" applyNumberFormat="1" applyFont="1" applyFill="1" applyBorder="1" applyAlignment="1" applyProtection="1">
      <alignment vertical="center"/>
    </xf>
    <xf numFmtId="165" fontId="61" fillId="3" borderId="50" xfId="4" applyNumberFormat="1" applyFont="1" applyFill="1" applyBorder="1" applyAlignment="1" applyProtection="1">
      <alignment vertical="center"/>
    </xf>
    <xf numFmtId="0" fontId="62" fillId="0" borderId="72" xfId="4" applyFont="1" applyBorder="1" applyAlignment="1">
      <alignment horizontal="center" vertical="center"/>
    </xf>
    <xf numFmtId="4" fontId="1" fillId="7" borderId="40" xfId="4" applyNumberFormat="1" applyFont="1" applyFill="1" applyBorder="1" applyAlignment="1">
      <alignment vertical="center" wrapText="1"/>
    </xf>
    <xf numFmtId="4" fontId="1" fillId="13" borderId="40" xfId="4" applyNumberFormat="1" applyFont="1" applyFill="1" applyBorder="1" applyAlignment="1">
      <alignment vertical="center" wrapText="1"/>
    </xf>
    <xf numFmtId="4" fontId="1" fillId="7" borderId="40" xfId="4" applyNumberFormat="1" applyFont="1" applyFill="1" applyBorder="1" applyAlignment="1">
      <alignment horizontal="center" vertical="center" wrapText="1"/>
    </xf>
    <xf numFmtId="165" fontId="61" fillId="14" borderId="40" xfId="4" applyNumberFormat="1" applyFont="1" applyFill="1" applyBorder="1" applyAlignment="1" applyProtection="1">
      <alignment vertical="center"/>
    </xf>
    <xf numFmtId="165" fontId="61" fillId="7" borderId="73" xfId="4" applyNumberFormat="1" applyFont="1" applyFill="1" applyBorder="1" applyAlignment="1" applyProtection="1">
      <alignment horizontal="center" vertical="center"/>
    </xf>
    <xf numFmtId="171" fontId="1" fillId="0" borderId="0" xfId="4" applyNumberFormat="1" applyFont="1" applyAlignment="1">
      <alignment vertical="center"/>
    </xf>
    <xf numFmtId="4" fontId="1" fillId="3" borderId="49" xfId="4" applyNumberFormat="1" applyFont="1" applyFill="1" applyBorder="1" applyAlignment="1">
      <alignment horizontal="center" vertical="center" wrapText="1"/>
    </xf>
    <xf numFmtId="165" fontId="61" fillId="3" borderId="50" xfId="4" applyNumberFormat="1" applyFont="1" applyFill="1" applyBorder="1" applyAlignment="1" applyProtection="1">
      <alignment horizontal="center" vertical="center"/>
    </xf>
    <xf numFmtId="171" fontId="1" fillId="0" borderId="0" xfId="4" applyNumberFormat="1" applyFont="1" applyBorder="1" applyAlignment="1">
      <alignment vertical="center"/>
    </xf>
    <xf numFmtId="165" fontId="6" fillId="7" borderId="40" xfId="4" applyNumberFormat="1" applyFont="1" applyFill="1" applyBorder="1" applyAlignment="1" applyProtection="1">
      <alignment horizontal="center" vertical="center"/>
    </xf>
    <xf numFmtId="4" fontId="4" fillId="3" borderId="42" xfId="4" applyNumberFormat="1" applyFont="1" applyFill="1" applyBorder="1" applyAlignment="1">
      <alignment horizontal="right" vertical="center"/>
    </xf>
    <xf numFmtId="171" fontId="4" fillId="3" borderId="42" xfId="4" applyNumberFormat="1" applyFont="1" applyFill="1" applyBorder="1" applyAlignment="1">
      <alignment horizontal="center" vertical="center"/>
    </xf>
    <xf numFmtId="165" fontId="63" fillId="3" borderId="18" xfId="4" applyNumberFormat="1" applyFont="1" applyFill="1" applyBorder="1" applyAlignment="1" applyProtection="1">
      <alignment horizontal="right" vertical="center"/>
    </xf>
    <xf numFmtId="165" fontId="63" fillId="3" borderId="22" xfId="4" applyNumberFormat="1" applyFont="1" applyFill="1" applyBorder="1" applyAlignment="1" applyProtection="1">
      <alignment horizontal="center" vertical="center"/>
    </xf>
    <xf numFmtId="4" fontId="4" fillId="3" borderId="74" xfId="4" applyNumberFormat="1" applyFont="1" applyFill="1" applyBorder="1" applyAlignment="1">
      <alignment horizontal="right" vertical="center"/>
    </xf>
    <xf numFmtId="171" fontId="4" fillId="3" borderId="74" xfId="4" applyNumberFormat="1" applyFont="1" applyFill="1" applyBorder="1" applyAlignment="1">
      <alignment horizontal="center" vertical="center"/>
    </xf>
    <xf numFmtId="165" fontId="63" fillId="3" borderId="20" xfId="4" applyNumberFormat="1" applyFont="1" applyFill="1" applyBorder="1" applyAlignment="1" applyProtection="1">
      <alignment horizontal="right" vertical="center"/>
    </xf>
    <xf numFmtId="165" fontId="63" fillId="3" borderId="23" xfId="4" applyNumberFormat="1" applyFont="1" applyFill="1" applyBorder="1" applyAlignment="1" applyProtection="1">
      <alignment horizontal="center" vertical="center"/>
    </xf>
    <xf numFmtId="0" fontId="0" fillId="0" borderId="0" xfId="4" applyFont="1" applyAlignment="1">
      <alignment horizontal="center"/>
    </xf>
    <xf numFmtId="0" fontId="0" fillId="0" borderId="0" xfId="4" applyFont="1" applyAlignment="1">
      <alignment wrapText="1"/>
    </xf>
    <xf numFmtId="0" fontId="0" fillId="0" borderId="0" xfId="4" applyFont="1"/>
    <xf numFmtId="0" fontId="55" fillId="0" borderId="4" xfId="4" applyFont="1" applyBorder="1" applyAlignment="1">
      <alignment horizontal="center" vertical="center" wrapText="1"/>
    </xf>
    <xf numFmtId="4" fontId="0" fillId="0" borderId="0" xfId="4" applyNumberFormat="1" applyFont="1" applyAlignment="1">
      <alignment horizontal="right"/>
    </xf>
    <xf numFmtId="0" fontId="0" fillId="0" borderId="0" xfId="0" applyFont="1" applyBorder="1" applyAlignment="1">
      <alignment horizontal="right"/>
    </xf>
    <xf numFmtId="0" fontId="64" fillId="0" borderId="4" xfId="4" applyFont="1" applyBorder="1" applyAlignment="1">
      <alignment horizontal="center"/>
    </xf>
    <xf numFmtId="0" fontId="0" fillId="0" borderId="0" xfId="4" applyFont="1" applyAlignment="1">
      <alignment horizontal="right"/>
    </xf>
    <xf numFmtId="0" fontId="0" fillId="0" borderId="0" xfId="4" applyFont="1" applyAlignment="1">
      <alignment horizontal="center" vertical="center"/>
    </xf>
    <xf numFmtId="0" fontId="65" fillId="0" borderId="0" xfId="0" applyFont="1" applyBorder="1" applyAlignment="1">
      <alignment horizontal="left"/>
    </xf>
    <xf numFmtId="0" fontId="65" fillId="0" borderId="0" xfId="0" applyFont="1" applyBorder="1" applyAlignment="1">
      <alignment horizontal="center"/>
    </xf>
    <xf numFmtId="0" fontId="66" fillId="0" borderId="0" xfId="4" applyFont="1" applyAlignment="1">
      <alignment horizontal="center" vertical="center"/>
    </xf>
    <xf numFmtId="0" fontId="66" fillId="0" borderId="0" xfId="4" applyFont="1" applyAlignment="1">
      <alignment horizontal="right"/>
    </xf>
    <xf numFmtId="0" fontId="65" fillId="0" borderId="0" xfId="0" applyFont="1" applyBorder="1" applyAlignment="1">
      <alignment horizontal="right"/>
    </xf>
    <xf numFmtId="4" fontId="66" fillId="0" borderId="0" xfId="4" applyNumberFormat="1" applyFont="1" applyAlignment="1">
      <alignment horizontal="right"/>
    </xf>
    <xf numFmtId="0" fontId="1" fillId="0" borderId="0" xfId="4" applyFont="1" applyAlignment="1">
      <alignment horizontal="center" vertical="center" wrapText="1"/>
    </xf>
    <xf numFmtId="4" fontId="1" fillId="0" borderId="0" xfId="4" applyNumberFormat="1" applyFont="1" applyAlignment="1">
      <alignment horizontal="center" vertical="center" wrapText="1"/>
    </xf>
    <xf numFmtId="10" fontId="3" fillId="0" borderId="0" xfId="4" applyNumberFormat="1" applyFont="1" applyBorder="1" applyAlignment="1" applyProtection="1">
      <alignment vertical="center" wrapText="1"/>
    </xf>
    <xf numFmtId="4" fontId="1" fillId="0" borderId="0" xfId="4" applyNumberFormat="1" applyFont="1" applyAlignment="1">
      <alignment vertical="center" wrapText="1"/>
    </xf>
    <xf numFmtId="0" fontId="1" fillId="2" borderId="24" xfId="4" applyFont="1" applyFill="1" applyBorder="1" applyAlignment="1">
      <alignment horizontal="center" vertical="center" wrapText="1"/>
    </xf>
    <xf numFmtId="0" fontId="1" fillId="2" borderId="30" xfId="4" applyFont="1" applyFill="1" applyBorder="1" applyAlignment="1">
      <alignment horizontal="center" vertical="center" wrapText="1"/>
    </xf>
    <xf numFmtId="4" fontId="1" fillId="2" borderId="30" xfId="4" applyNumberFormat="1" applyFont="1" applyFill="1" applyBorder="1" applyAlignment="1">
      <alignment vertical="center" wrapText="1"/>
    </xf>
    <xf numFmtId="4" fontId="1" fillId="2" borderId="43" xfId="4" applyNumberFormat="1" applyFont="1" applyFill="1" applyBorder="1" applyAlignment="1">
      <alignment vertical="center" wrapText="1"/>
    </xf>
    <xf numFmtId="0" fontId="1" fillId="0" borderId="27" xfId="4" applyFont="1" applyBorder="1" applyAlignment="1">
      <alignment horizontal="center" vertical="center" wrapText="1"/>
    </xf>
    <xf numFmtId="0" fontId="1" fillId="15" borderId="24" xfId="4" applyFont="1" applyFill="1" applyBorder="1" applyAlignment="1">
      <alignment horizontal="center" vertical="center" wrapText="1"/>
    </xf>
    <xf numFmtId="0" fontId="1" fillId="15" borderId="30" xfId="4" applyFont="1" applyFill="1" applyBorder="1" applyAlignment="1">
      <alignment vertical="center" wrapText="1"/>
    </xf>
    <xf numFmtId="0" fontId="1" fillId="15" borderId="30" xfId="4" applyFont="1" applyFill="1" applyBorder="1" applyAlignment="1">
      <alignment horizontal="center" vertical="center" wrapText="1"/>
    </xf>
    <xf numFmtId="4" fontId="1" fillId="15" borderId="30" xfId="4" applyNumberFormat="1" applyFont="1" applyFill="1" applyBorder="1" applyAlignment="1">
      <alignment vertical="center" wrapText="1"/>
    </xf>
    <xf numFmtId="4" fontId="1" fillId="15" borderId="43" xfId="4" applyNumberFormat="1" applyFont="1" applyFill="1" applyBorder="1" applyAlignment="1">
      <alignment vertical="center" wrapText="1"/>
    </xf>
    <xf numFmtId="0" fontId="1" fillId="0" borderId="0" xfId="4" applyFont="1" applyBorder="1" applyAlignment="1">
      <alignment vertical="center" wrapText="1"/>
    </xf>
    <xf numFmtId="49" fontId="1" fillId="0" borderId="0" xfId="4" applyNumberFormat="1" applyFont="1" applyBorder="1" applyAlignment="1">
      <alignment horizontal="center" vertical="center" wrapText="1"/>
    </xf>
    <xf numFmtId="0" fontId="3" fillId="0" borderId="0" xfId="4" applyFont="1" applyAlignment="1">
      <alignment vertical="center"/>
    </xf>
    <xf numFmtId="0" fontId="3" fillId="3" borderId="16" xfId="4" applyFont="1" applyFill="1" applyBorder="1" applyAlignment="1">
      <alignment horizontal="center" vertical="center" wrapText="1"/>
    </xf>
    <xf numFmtId="0" fontId="3" fillId="3" borderId="21" xfId="4" applyFont="1" applyFill="1" applyBorder="1" applyAlignment="1">
      <alignment horizontal="center" vertical="center" wrapText="1"/>
    </xf>
    <xf numFmtId="168" fontId="67" fillId="0" borderId="0" xfId="4" applyNumberFormat="1" applyFont="1" applyAlignment="1">
      <alignment vertical="center"/>
    </xf>
    <xf numFmtId="0" fontId="4" fillId="0" borderId="19" xfId="4" applyFont="1" applyBorder="1" applyAlignment="1">
      <alignment horizontal="center" vertical="center" wrapText="1"/>
    </xf>
    <xf numFmtId="0" fontId="4" fillId="7" borderId="18" xfId="4" applyFont="1" applyFill="1" applyBorder="1" applyAlignment="1">
      <alignment horizontal="center" vertical="center" wrapText="1"/>
    </xf>
    <xf numFmtId="0" fontId="4" fillId="0" borderId="0" xfId="0" applyFont="1" applyAlignment="1">
      <alignment horizontal="center" vertical="center"/>
    </xf>
    <xf numFmtId="0" fontId="6" fillId="7" borderId="18" xfId="4" applyFont="1" applyFill="1" applyBorder="1" applyAlignment="1">
      <alignment horizontal="center" vertical="center" wrapText="1"/>
    </xf>
    <xf numFmtId="0" fontId="6" fillId="0" borderId="15" xfId="0" applyFont="1" applyBorder="1" applyAlignment="1">
      <alignment horizontal="justify" vertical="center" wrapText="1"/>
    </xf>
    <xf numFmtId="171" fontId="6" fillId="0" borderId="15" xfId="0" applyNumberFormat="1" applyFont="1" applyBorder="1" applyAlignment="1">
      <alignment horizontal="center" vertical="center"/>
    </xf>
    <xf numFmtId="0" fontId="6" fillId="0" borderId="15" xfId="0" applyFont="1" applyBorder="1" applyAlignment="1">
      <alignment horizontal="center" vertical="center"/>
    </xf>
    <xf numFmtId="0" fontId="6" fillId="0" borderId="15" xfId="0" applyFont="1" applyBorder="1" applyAlignment="1">
      <alignment vertical="center"/>
    </xf>
    <xf numFmtId="0" fontId="6" fillId="7" borderId="15" xfId="4" applyFont="1" applyFill="1" applyBorder="1" applyAlignment="1">
      <alignment horizontal="center" vertical="center" wrapText="1"/>
    </xf>
    <xf numFmtId="0" fontId="1" fillId="7" borderId="18" xfId="0" applyFont="1" applyFill="1" applyBorder="1" applyAlignment="1">
      <alignment horizontal="center" vertical="center"/>
    </xf>
    <xf numFmtId="0" fontId="6" fillId="0" borderId="15" xfId="4" applyFont="1" applyBorder="1" applyAlignment="1">
      <alignment horizontal="center" vertical="center" wrapText="1"/>
    </xf>
    <xf numFmtId="0" fontId="6" fillId="0" borderId="0" xfId="0" applyFont="1"/>
    <xf numFmtId="165" fontId="3" fillId="17" borderId="52" xfId="4" applyNumberFormat="1" applyFont="1" applyFill="1" applyBorder="1" applyAlignment="1" applyProtection="1">
      <alignment horizontal="right" vertical="center" wrapText="1"/>
    </xf>
    <xf numFmtId="168" fontId="3" fillId="17" borderId="54" xfId="4" applyNumberFormat="1" applyFont="1" applyFill="1" applyBorder="1" applyAlignment="1" applyProtection="1">
      <alignment horizontal="right" vertical="center" wrapText="1"/>
    </xf>
    <xf numFmtId="165" fontId="3" fillId="17" borderId="52" xfId="4" applyNumberFormat="1" applyFont="1" applyFill="1" applyBorder="1" applyAlignment="1" applyProtection="1">
      <alignment vertical="center" wrapText="1"/>
    </xf>
    <xf numFmtId="168" fontId="3" fillId="17" borderId="54" xfId="4" applyNumberFormat="1" applyFont="1" applyFill="1" applyBorder="1" applyAlignment="1" applyProtection="1">
      <alignment vertical="center" wrapText="1"/>
    </xf>
    <xf numFmtId="0" fontId="1" fillId="0" borderId="27" xfId="4" applyFont="1" applyBorder="1" applyAlignment="1">
      <alignment vertical="center" wrapText="1"/>
    </xf>
    <xf numFmtId="0" fontId="3" fillId="0" borderId="46" xfId="4" applyFont="1" applyBorder="1" applyAlignment="1">
      <alignment horizontal="center" vertical="center" wrapText="1"/>
    </xf>
    <xf numFmtId="10" fontId="3" fillId="0" borderId="6" xfId="4" applyNumberFormat="1" applyFont="1" applyBorder="1" applyAlignment="1" applyProtection="1">
      <alignment horizontal="center" vertical="center" wrapText="1"/>
    </xf>
    <xf numFmtId="164" fontId="1" fillId="0" borderId="3" xfId="4" applyNumberFormat="1" applyFont="1" applyBorder="1" applyAlignment="1">
      <alignment horizontal="right" vertical="center" wrapText="1"/>
    </xf>
    <xf numFmtId="0" fontId="3" fillId="0" borderId="44" xfId="4" applyFont="1" applyBorder="1" applyAlignment="1">
      <alignment vertical="center" wrapText="1"/>
    </xf>
    <xf numFmtId="0" fontId="3" fillId="0" borderId="0" xfId="4" applyFont="1" applyBorder="1" applyAlignment="1">
      <alignment horizontal="right" vertical="center" wrapText="1"/>
    </xf>
    <xf numFmtId="10" fontId="1" fillId="0" borderId="45" xfId="4" applyNumberFormat="1" applyFont="1" applyBorder="1" applyAlignment="1" applyProtection="1">
      <alignment horizontal="right" vertical="center" wrapText="1"/>
    </xf>
    <xf numFmtId="0" fontId="3" fillId="0" borderId="19" xfId="4" applyFont="1" applyBorder="1" applyAlignment="1">
      <alignment horizontal="center" vertical="center" wrapText="1"/>
    </xf>
    <xf numFmtId="0" fontId="3" fillId="7" borderId="18" xfId="4" applyFont="1" applyFill="1" applyBorder="1" applyAlignment="1">
      <alignment horizontal="center" vertical="center" wrapText="1"/>
    </xf>
    <xf numFmtId="4" fontId="3" fillId="7" borderId="22" xfId="4" applyNumberFormat="1" applyFont="1" applyFill="1" applyBorder="1" applyAlignment="1">
      <alignment horizontal="center" vertical="center" wrapText="1"/>
    </xf>
    <xf numFmtId="0" fontId="1" fillId="0" borderId="18" xfId="4" applyFont="1" applyBorder="1" applyAlignment="1">
      <alignment horizontal="center" vertical="center" wrapText="1"/>
    </xf>
    <xf numFmtId="0" fontId="1" fillId="0" borderId="18" xfId="4" applyFont="1" applyBorder="1" applyAlignment="1">
      <alignment vertical="center" wrapText="1"/>
    </xf>
    <xf numFmtId="2" fontId="1" fillId="7" borderId="18" xfId="4" applyNumberFormat="1" applyFont="1" applyFill="1" applyBorder="1" applyAlignment="1">
      <alignment horizontal="center" vertical="center" wrapText="1"/>
    </xf>
    <xf numFmtId="2" fontId="1" fillId="0" borderId="18" xfId="4" applyNumberFormat="1" applyFont="1" applyBorder="1" applyAlignment="1">
      <alignment horizontal="center" vertical="center" wrapText="1"/>
    </xf>
    <xf numFmtId="165" fontId="1" fillId="0" borderId="18" xfId="4" applyNumberFormat="1" applyFont="1" applyBorder="1" applyAlignment="1" applyProtection="1">
      <alignment horizontal="left" vertical="center" wrapText="1"/>
    </xf>
    <xf numFmtId="165" fontId="3" fillId="17" borderId="75" xfId="4" applyNumberFormat="1" applyFont="1" applyFill="1" applyBorder="1" applyAlignment="1" applyProtection="1">
      <alignment horizontal="right" vertical="center" wrapText="1"/>
    </xf>
    <xf numFmtId="168" fontId="3" fillId="17" borderId="76" xfId="4" applyNumberFormat="1" applyFont="1" applyFill="1" applyBorder="1" applyAlignment="1" applyProtection="1">
      <alignment horizontal="right" vertical="center" wrapText="1"/>
    </xf>
    <xf numFmtId="0" fontId="3" fillId="5" borderId="77" xfId="4" applyFont="1" applyFill="1" applyBorder="1" applyAlignment="1">
      <alignment horizontal="right" vertical="center" wrapText="1"/>
    </xf>
    <xf numFmtId="4" fontId="1" fillId="5" borderId="78" xfId="4" applyNumberFormat="1" applyFont="1" applyFill="1" applyBorder="1" applyAlignment="1">
      <alignment horizontal="right" vertical="center" wrapText="1"/>
    </xf>
    <xf numFmtId="0" fontId="3" fillId="5" borderId="0" xfId="4" applyFont="1" applyFill="1" applyBorder="1" applyAlignment="1">
      <alignment horizontal="right" vertical="center" wrapText="1"/>
    </xf>
    <xf numFmtId="4" fontId="1" fillId="5" borderId="45" xfId="4" applyNumberFormat="1" applyFont="1" applyFill="1" applyBorder="1" applyAlignment="1" applyProtection="1">
      <alignment horizontal="right" vertical="center" wrapText="1"/>
    </xf>
    <xf numFmtId="0" fontId="3" fillId="0" borderId="0" xfId="4" applyFont="1" applyAlignment="1">
      <alignment horizontal="center" vertical="center"/>
    </xf>
    <xf numFmtId="0" fontId="6" fillId="0" borderId="15" xfId="0" applyFont="1" applyBorder="1" applyAlignment="1">
      <alignment horizontal="center" vertical="center" wrapText="1"/>
    </xf>
    <xf numFmtId="3" fontId="6" fillId="0" borderId="15" xfId="0" applyNumberFormat="1" applyFont="1" applyBorder="1" applyAlignment="1">
      <alignment horizontal="center" vertical="center"/>
    </xf>
    <xf numFmtId="171" fontId="6" fillId="0" borderId="15" xfId="0" applyNumberFormat="1" applyFont="1" applyBorder="1" applyAlignment="1">
      <alignment vertical="center"/>
    </xf>
    <xf numFmtId="2" fontId="6" fillId="7" borderId="15" xfId="4" applyNumberFormat="1" applyFont="1" applyFill="1" applyBorder="1" applyAlignment="1">
      <alignment horizontal="right" vertical="center" wrapText="1"/>
    </xf>
    <xf numFmtId="0" fontId="6" fillId="0" borderId="15" xfId="0" applyFont="1" applyBorder="1" applyAlignment="1">
      <alignment horizontal="center"/>
    </xf>
    <xf numFmtId="0" fontId="6" fillId="0" borderId="15" xfId="0" applyFont="1" applyBorder="1"/>
    <xf numFmtId="2" fontId="6" fillId="0" borderId="15" xfId="4" applyNumberFormat="1" applyFont="1" applyBorder="1" applyAlignment="1">
      <alignment horizontal="center" vertical="center" wrapText="1"/>
    </xf>
    <xf numFmtId="49" fontId="6" fillId="0" borderId="15" xfId="4" applyNumberFormat="1" applyFont="1" applyBorder="1" applyAlignment="1">
      <alignment horizontal="center" vertical="center" wrapText="1"/>
    </xf>
    <xf numFmtId="0" fontId="6" fillId="0" borderId="15" xfId="4" applyFont="1" applyBorder="1" applyAlignment="1">
      <alignment horizontal="center"/>
    </xf>
    <xf numFmtId="0" fontId="6" fillId="0" borderId="15" xfId="0" applyFont="1" applyBorder="1" applyAlignment="1">
      <alignment horizontal="left" vertical="center" wrapText="1"/>
    </xf>
    <xf numFmtId="10" fontId="3" fillId="0" borderId="4" xfId="4" applyNumberFormat="1" applyFont="1" applyBorder="1" applyAlignment="1">
      <alignment horizontal="center" vertical="center" wrapText="1"/>
    </xf>
    <xf numFmtId="172" fontId="6" fillId="0" borderId="15" xfId="0" applyNumberFormat="1" applyFont="1" applyBorder="1" applyAlignment="1">
      <alignment horizontal="center" vertical="center"/>
    </xf>
    <xf numFmtId="0" fontId="1" fillId="0" borderId="0" xfId="4" applyFont="1" applyBorder="1" applyAlignment="1">
      <alignment horizontal="center" vertical="center" wrapText="1"/>
    </xf>
    <xf numFmtId="0" fontId="4" fillId="0" borderId="0" xfId="0" applyFont="1" applyAlignment="1">
      <alignment horizontal="center" vertical="center" wrapText="1"/>
    </xf>
    <xf numFmtId="0" fontId="6" fillId="0" borderId="15" xfId="0" applyFont="1" applyBorder="1" applyAlignment="1">
      <alignment vertical="center" wrapText="1"/>
    </xf>
    <xf numFmtId="0" fontId="6" fillId="0" borderId="0" xfId="0" applyFont="1" applyAlignment="1">
      <alignment horizontal="center"/>
    </xf>
    <xf numFmtId="0" fontId="56" fillId="19" borderId="52" xfId="4" applyFont="1" applyFill="1" applyBorder="1" applyAlignment="1">
      <alignment horizontal="center"/>
    </xf>
    <xf numFmtId="0" fontId="56" fillId="19" borderId="53" xfId="4" applyFont="1" applyFill="1" applyBorder="1" applyAlignment="1">
      <alignment horizontal="center" wrapText="1"/>
    </xf>
    <xf numFmtId="0" fontId="55" fillId="19" borderId="4" xfId="4" applyFont="1" applyFill="1" applyBorder="1" applyAlignment="1">
      <alignment horizontal="center" vertical="center"/>
    </xf>
    <xf numFmtId="0" fontId="0" fillId="0" borderId="40" xfId="4" applyFont="1" applyBorder="1" applyAlignment="1">
      <alignment horizontal="center" vertical="center"/>
    </xf>
    <xf numFmtId="0" fontId="0" fillId="0" borderId="18" xfId="4" applyFont="1" applyBorder="1" applyAlignment="1">
      <alignment horizontal="left" vertical="center" wrapText="1"/>
    </xf>
    <xf numFmtId="0" fontId="0" fillId="0" borderId="18" xfId="4" applyFont="1" applyBorder="1" applyAlignment="1">
      <alignment horizontal="center" vertical="center"/>
    </xf>
    <xf numFmtId="0" fontId="0" fillId="0" borderId="18" xfId="4" applyFont="1" applyBorder="1" applyAlignment="1">
      <alignment vertical="center"/>
    </xf>
    <xf numFmtId="0" fontId="0" fillId="0" borderId="15" xfId="4" applyFont="1" applyBorder="1" applyAlignment="1">
      <alignment horizontal="center" vertical="center"/>
    </xf>
    <xf numFmtId="0" fontId="0" fillId="0" borderId="15" xfId="4" applyFont="1" applyBorder="1" applyAlignment="1">
      <alignment vertical="center"/>
    </xf>
    <xf numFmtId="0" fontId="47" fillId="7" borderId="0" xfId="4" applyFont="1" applyFill="1" applyAlignment="1">
      <alignment horizontal="right" vertical="center"/>
    </xf>
    <xf numFmtId="4" fontId="36" fillId="7" borderId="0" xfId="4" applyNumberFormat="1" applyFont="1" applyFill="1" applyAlignment="1">
      <alignment vertical="center"/>
    </xf>
    <xf numFmtId="0" fontId="36" fillId="7" borderId="0" xfId="4" applyFont="1" applyFill="1" applyAlignment="1">
      <alignment vertical="center"/>
    </xf>
    <xf numFmtId="0" fontId="16" fillId="7" borderId="0" xfId="4" applyFont="1" applyFill="1" applyBorder="1" applyAlignment="1">
      <alignment horizontal="right" vertical="center"/>
    </xf>
    <xf numFmtId="0" fontId="23" fillId="0" borderId="43" xfId="4" applyFont="1" applyBorder="1" applyAlignment="1">
      <alignment horizontal="center" vertical="center" wrapText="1"/>
    </xf>
    <xf numFmtId="0" fontId="16" fillId="7" borderId="0" xfId="4" applyFont="1" applyFill="1" applyBorder="1" applyAlignment="1">
      <alignment horizontal="center" vertical="center" wrapText="1"/>
    </xf>
    <xf numFmtId="0" fontId="8" fillId="7" borderId="0" xfId="4" applyFont="1" applyFill="1" applyBorder="1" applyAlignment="1">
      <alignment vertical="center"/>
    </xf>
    <xf numFmtId="0" fontId="13" fillId="7" borderId="0" xfId="4" applyFont="1" applyFill="1" applyBorder="1" applyAlignment="1">
      <alignment horizontal="right" vertical="center"/>
    </xf>
    <xf numFmtId="0" fontId="8" fillId="0" borderId="43" xfId="4" applyFont="1" applyBorder="1" applyAlignment="1">
      <alignment horizontal="center" vertical="center" wrapText="1"/>
    </xf>
    <xf numFmtId="0" fontId="17" fillId="7" borderId="0" xfId="4" applyFont="1" applyFill="1" applyBorder="1" applyAlignment="1">
      <alignment horizontal="right" vertical="center"/>
    </xf>
    <xf numFmtId="0" fontId="48" fillId="7" borderId="0" xfId="4" applyFont="1" applyFill="1" applyBorder="1" applyAlignment="1">
      <alignment horizontal="center" vertical="center" wrapText="1"/>
    </xf>
    <xf numFmtId="0" fontId="25" fillId="7" borderId="0" xfId="4" applyFont="1" applyFill="1" applyBorder="1" applyAlignment="1">
      <alignment vertical="center"/>
    </xf>
    <xf numFmtId="0" fontId="8" fillId="0" borderId="47" xfId="4" applyFont="1" applyBorder="1" applyAlignment="1">
      <alignment vertical="center"/>
    </xf>
    <xf numFmtId="0" fontId="8" fillId="0" borderId="47" xfId="4" applyFont="1" applyBorder="1" applyAlignment="1">
      <alignment vertical="center" wrapText="1"/>
    </xf>
    <xf numFmtId="0" fontId="13" fillId="0" borderId="0" xfId="4" applyFont="1" applyBorder="1" applyAlignment="1">
      <alignment horizontal="right" vertical="center" wrapText="1"/>
    </xf>
    <xf numFmtId="164" fontId="8" fillId="7" borderId="0" xfId="4" applyNumberFormat="1" applyFont="1" applyFill="1" applyBorder="1" applyAlignment="1">
      <alignment horizontal="right" vertical="center"/>
    </xf>
    <xf numFmtId="0" fontId="8" fillId="0" borderId="48" xfId="4" applyFont="1" applyBorder="1" applyAlignment="1">
      <alignment vertical="center"/>
    </xf>
    <xf numFmtId="10" fontId="8" fillId="0" borderId="64" xfId="4" applyNumberFormat="1" applyFont="1" applyBorder="1" applyAlignment="1" applyProtection="1">
      <alignment horizontal="right" vertical="center" wrapText="1"/>
    </xf>
    <xf numFmtId="10" fontId="8" fillId="7" borderId="0" xfId="4" applyNumberFormat="1" applyFont="1" applyFill="1" applyBorder="1" applyAlignment="1" applyProtection="1">
      <alignment horizontal="right" vertical="center" wrapText="1"/>
    </xf>
    <xf numFmtId="0" fontId="30" fillId="0" borderId="0" xfId="4" applyFont="1"/>
    <xf numFmtId="0" fontId="30" fillId="0" borderId="0" xfId="4" applyFont="1" applyAlignment="1">
      <alignment horizontal="center"/>
    </xf>
    <xf numFmtId="10" fontId="16" fillId="0" borderId="24" xfId="4" applyNumberFormat="1" applyFont="1" applyBorder="1" applyAlignment="1">
      <alignment horizontal="center" vertical="center"/>
    </xf>
    <xf numFmtId="0" fontId="13" fillId="0" borderId="25" xfId="4" applyFont="1" applyBorder="1" applyAlignment="1">
      <alignment vertical="center" wrapText="1"/>
    </xf>
    <xf numFmtId="167" fontId="13" fillId="0" borderId="47" xfId="2" applyFont="1" applyBorder="1" applyAlignment="1" applyProtection="1">
      <alignment horizontal="right" vertical="center" wrapText="1"/>
    </xf>
    <xf numFmtId="164" fontId="8" fillId="0" borderId="3" xfId="2" applyNumberFormat="1" applyFont="1" applyBorder="1" applyAlignment="1" applyProtection="1">
      <alignment vertical="center" wrapText="1"/>
    </xf>
    <xf numFmtId="0" fontId="13" fillId="0" borderId="46" xfId="4" applyFont="1" applyBorder="1" applyAlignment="1">
      <alignment vertical="center" wrapText="1"/>
    </xf>
    <xf numFmtId="167" fontId="13" fillId="0" borderId="48" xfId="2" applyFont="1" applyBorder="1" applyAlignment="1" applyProtection="1">
      <alignment horizontal="right" vertical="center"/>
    </xf>
    <xf numFmtId="10" fontId="13" fillId="0" borderId="6" xfId="3" applyNumberFormat="1" applyFont="1" applyBorder="1" applyAlignment="1" applyProtection="1">
      <alignment vertical="center"/>
    </xf>
    <xf numFmtId="0" fontId="29" fillId="0" borderId="81" xfId="4" applyFont="1" applyBorder="1" applyAlignment="1">
      <alignment horizontal="center" vertical="center" wrapText="1"/>
    </xf>
    <xf numFmtId="0" fontId="29" fillId="0" borderId="82" xfId="4" applyFont="1" applyBorder="1" applyAlignment="1">
      <alignment horizontal="center" vertical="center" wrapText="1"/>
    </xf>
    <xf numFmtId="0" fontId="30" fillId="0" borderId="80" xfId="4" applyFont="1" applyBorder="1" applyAlignment="1">
      <alignment horizontal="center" vertical="center" wrapText="1"/>
    </xf>
    <xf numFmtId="0" fontId="30" fillId="0" borderId="81" xfId="4" applyFont="1" applyBorder="1" applyAlignment="1">
      <alignment horizontal="left" vertical="center"/>
    </xf>
    <xf numFmtId="10" fontId="30" fillId="0" borderId="81" xfId="3" applyNumberFormat="1" applyFont="1" applyBorder="1" applyAlignment="1" applyProtection="1">
      <alignment horizontal="center" vertical="center" wrapText="1"/>
    </xf>
    <xf numFmtId="10" fontId="30" fillId="0" borderId="82" xfId="3" applyNumberFormat="1" applyFont="1" applyBorder="1" applyAlignment="1" applyProtection="1">
      <alignment horizontal="center" vertical="center" wrapText="1"/>
    </xf>
    <xf numFmtId="0" fontId="30" fillId="22" borderId="80" xfId="4" applyFont="1" applyFill="1" applyBorder="1" applyAlignment="1">
      <alignment horizontal="center" vertical="center" wrapText="1"/>
    </xf>
    <xf numFmtId="0" fontId="30" fillId="22" borderId="81" xfId="4" applyFont="1" applyFill="1" applyBorder="1" applyAlignment="1">
      <alignment horizontal="left" vertical="center" wrapText="1"/>
    </xf>
    <xf numFmtId="10" fontId="30" fillId="22" borderId="81" xfId="3" applyNumberFormat="1" applyFont="1" applyFill="1" applyBorder="1" applyAlignment="1" applyProtection="1">
      <alignment horizontal="center" vertical="center" wrapText="1"/>
    </xf>
    <xf numFmtId="10" fontId="30" fillId="22" borderId="82" xfId="3" applyNumberFormat="1" applyFont="1" applyFill="1" applyBorder="1" applyAlignment="1" applyProtection="1">
      <alignment horizontal="center" vertical="center" wrapText="1"/>
    </xf>
    <xf numFmtId="0" fontId="30" fillId="0" borderId="81" xfId="4" applyFont="1" applyBorder="1" applyAlignment="1">
      <alignment horizontal="left" vertical="center" wrapText="1"/>
    </xf>
    <xf numFmtId="0" fontId="30" fillId="22" borderId="81" xfId="4" applyFont="1" applyFill="1" applyBorder="1" applyAlignment="1">
      <alignment horizontal="left" vertical="center"/>
    </xf>
    <xf numFmtId="10" fontId="30" fillId="0" borderId="81" xfId="3" applyNumberFormat="1" applyFont="1" applyBorder="1" applyAlignment="1" applyProtection="1">
      <alignment horizontal="center" vertical="center"/>
    </xf>
    <xf numFmtId="10" fontId="30" fillId="0" borderId="82" xfId="3" applyNumberFormat="1" applyFont="1" applyBorder="1" applyAlignment="1" applyProtection="1">
      <alignment horizontal="center" vertical="center"/>
    </xf>
    <xf numFmtId="10" fontId="30" fillId="22" borderId="81" xfId="3" applyNumberFormat="1" applyFont="1" applyFill="1" applyBorder="1" applyAlignment="1" applyProtection="1">
      <alignment horizontal="center" vertical="center"/>
    </xf>
    <xf numFmtId="10" fontId="30" fillId="22" borderId="82" xfId="3" applyNumberFormat="1" applyFont="1" applyFill="1" applyBorder="1" applyAlignment="1" applyProtection="1">
      <alignment horizontal="center" vertical="center"/>
    </xf>
    <xf numFmtId="0" fontId="29" fillId="22" borderId="80" xfId="4" applyFont="1" applyFill="1" applyBorder="1" applyAlignment="1">
      <alignment horizontal="center" vertical="center"/>
    </xf>
    <xf numFmtId="0" fontId="29" fillId="22" borderId="81" xfId="4" applyFont="1" applyFill="1" applyBorder="1" applyAlignment="1">
      <alignment horizontal="center" vertical="center" wrapText="1"/>
    </xf>
    <xf numFmtId="10" fontId="29" fillId="22" borderId="81" xfId="3" applyNumberFormat="1" applyFont="1" applyFill="1" applyBorder="1" applyAlignment="1" applyProtection="1">
      <alignment horizontal="center" vertical="center" wrapText="1"/>
    </xf>
    <xf numFmtId="10" fontId="29" fillId="22" borderId="82" xfId="3" applyNumberFormat="1" applyFont="1" applyFill="1" applyBorder="1" applyAlignment="1" applyProtection="1">
      <alignment horizontal="center" vertical="center" wrapText="1"/>
    </xf>
    <xf numFmtId="0" fontId="30" fillId="0" borderId="80" xfId="4" applyFont="1" applyBorder="1" applyAlignment="1">
      <alignment horizontal="center" vertical="center"/>
    </xf>
    <xf numFmtId="0" fontId="30" fillId="22" borderId="80" xfId="4" applyFont="1" applyFill="1" applyBorder="1" applyAlignment="1">
      <alignment horizontal="center" vertical="center"/>
    </xf>
    <xf numFmtId="0" fontId="29" fillId="0" borderId="80" xfId="4" applyFont="1" applyBorder="1" applyAlignment="1">
      <alignment horizontal="center" vertical="center"/>
    </xf>
    <xf numFmtId="10" fontId="29" fillId="0" borderId="81" xfId="3" applyNumberFormat="1" applyFont="1" applyBorder="1" applyAlignment="1" applyProtection="1">
      <alignment horizontal="center" vertical="center" wrapText="1"/>
    </xf>
    <xf numFmtId="10" fontId="29" fillId="0" borderId="82" xfId="3" applyNumberFormat="1" applyFont="1" applyBorder="1" applyAlignment="1" applyProtection="1">
      <alignment horizontal="center" vertical="center" wrapText="1"/>
    </xf>
    <xf numFmtId="10" fontId="28" fillId="20" borderId="85" xfId="4" applyNumberFormat="1" applyFont="1" applyFill="1" applyBorder="1" applyAlignment="1">
      <alignment horizontal="center" vertical="center" wrapText="1"/>
    </xf>
    <xf numFmtId="10" fontId="28" fillId="20" borderId="86" xfId="4" applyNumberFormat="1" applyFont="1" applyFill="1" applyBorder="1" applyAlignment="1">
      <alignment horizontal="center" vertical="center" wrapText="1"/>
    </xf>
    <xf numFmtId="0" fontId="3" fillId="0" borderId="18" xfId="0" applyFont="1" applyBorder="1" applyAlignment="1">
      <alignment horizontal="center" vertical="center"/>
    </xf>
    <xf numFmtId="0" fontId="1" fillId="0" borderId="18" xfId="0" applyFont="1" applyBorder="1" applyAlignment="1">
      <alignment horizontal="center" vertical="center"/>
    </xf>
    <xf numFmtId="0" fontId="3" fillId="0" borderId="18" xfId="0" applyFont="1" applyBorder="1" applyAlignment="1">
      <alignment horizontal="center" vertical="center" wrapText="1"/>
    </xf>
    <xf numFmtId="0" fontId="9" fillId="0" borderId="18" xfId="4" quotePrefix="1" applyFont="1" applyBorder="1" applyAlignment="1">
      <alignment horizontal="center" vertical="center" wrapText="1"/>
    </xf>
    <xf numFmtId="0" fontId="1" fillId="0" borderId="18" xfId="0" applyFont="1" applyBorder="1" applyAlignment="1">
      <alignment horizontal="center" vertical="center"/>
    </xf>
    <xf numFmtId="0" fontId="3" fillId="0" borderId="18" xfId="0" applyFont="1" applyBorder="1" applyAlignment="1">
      <alignment horizontal="right" vertical="center"/>
    </xf>
    <xf numFmtId="0" fontId="3" fillId="0" borderId="18" xfId="0" applyFont="1" applyBorder="1" applyAlignment="1">
      <alignment horizontal="center" vertical="center"/>
    </xf>
    <xf numFmtId="0" fontId="9" fillId="0" borderId="0" xfId="0" applyFont="1" applyBorder="1" applyAlignment="1">
      <alignment horizontal="center" wrapText="1"/>
    </xf>
    <xf numFmtId="0" fontId="3" fillId="0" borderId="15" xfId="0" applyFont="1" applyBorder="1" applyAlignment="1">
      <alignment horizontal="center" vertical="center"/>
    </xf>
    <xf numFmtId="0" fontId="3" fillId="4" borderId="18"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17" xfId="0" applyFont="1" applyFill="1" applyBorder="1" applyAlignment="1">
      <alignment horizontal="center" vertical="center"/>
    </xf>
    <xf numFmtId="0" fontId="3" fillId="3" borderId="21" xfId="0" applyFont="1" applyFill="1" applyBorder="1" applyAlignment="1">
      <alignment horizontal="center" vertical="center" wrapText="1"/>
    </xf>
    <xf numFmtId="0" fontId="3" fillId="3" borderId="7" xfId="4" applyFont="1" applyFill="1" applyBorder="1" applyAlignment="1">
      <alignment horizontal="center" vertical="center" wrapText="1"/>
    </xf>
    <xf numFmtId="0" fontId="1" fillId="2" borderId="7" xfId="4" applyFont="1" applyFill="1" applyBorder="1" applyAlignment="1">
      <alignment horizontal="center" vertical="center"/>
    </xf>
    <xf numFmtId="0" fontId="7" fillId="3" borderId="14" xfId="4" applyFont="1" applyFill="1" applyBorder="1" applyAlignment="1">
      <alignment horizontal="center" vertical="center" wrapText="1"/>
    </xf>
    <xf numFmtId="0" fontId="3" fillId="4" borderId="15" xfId="0" applyFont="1" applyFill="1" applyBorder="1" applyAlignment="1">
      <alignment horizontal="center" vertical="center"/>
    </xf>
    <xf numFmtId="0" fontId="1" fillId="2" borderId="1" xfId="4" applyFont="1" applyFill="1" applyBorder="1" applyAlignment="1">
      <alignment horizontal="center" vertical="center"/>
    </xf>
    <xf numFmtId="0" fontId="1" fillId="0" borderId="2" xfId="4" applyFont="1" applyBorder="1" applyAlignment="1">
      <alignment horizontal="center" vertical="center"/>
    </xf>
    <xf numFmtId="0" fontId="2" fillId="0" borderId="3" xfId="4" applyFont="1" applyBorder="1" applyAlignment="1">
      <alignment horizontal="center" vertical="center" wrapText="1"/>
    </xf>
    <xf numFmtId="0" fontId="3" fillId="0" borderId="4" xfId="4" applyFont="1" applyBorder="1" applyAlignment="1">
      <alignment horizontal="center" vertical="center" wrapText="1"/>
    </xf>
    <xf numFmtId="0" fontId="4" fillId="0" borderId="5" xfId="0" applyFont="1" applyBorder="1" applyAlignment="1">
      <alignment horizontal="center" vertical="center" wrapText="1"/>
    </xf>
    <xf numFmtId="0" fontId="1" fillId="0" borderId="6" xfId="4" applyFont="1" applyBorder="1" applyAlignment="1">
      <alignment horizontal="center" vertical="center" wrapText="1"/>
    </xf>
    <xf numFmtId="10" fontId="5" fillId="0" borderId="4" xfId="4" applyNumberFormat="1" applyFont="1" applyBorder="1" applyAlignment="1" applyProtection="1">
      <alignment horizontal="center" vertical="center" wrapText="1"/>
    </xf>
    <xf numFmtId="0" fontId="3" fillId="3" borderId="28" xfId="0" applyFont="1" applyFill="1" applyBorder="1" applyAlignment="1">
      <alignment horizontal="center" vertical="center"/>
    </xf>
    <xf numFmtId="0" fontId="1" fillId="0" borderId="29" xfId="0" applyFont="1" applyBorder="1" applyAlignment="1">
      <alignment horizontal="center" vertical="center"/>
    </xf>
    <xf numFmtId="0" fontId="9" fillId="0" borderId="0" xfId="0" applyFont="1" applyBorder="1" applyAlignment="1">
      <alignment horizontal="center" vertical="center" wrapText="1"/>
    </xf>
    <xf numFmtId="0" fontId="1" fillId="0" borderId="20" xfId="0" applyFont="1" applyBorder="1" applyAlignment="1">
      <alignment horizontal="center" vertical="center"/>
    </xf>
    <xf numFmtId="0" fontId="3" fillId="0" borderId="18" xfId="0" applyFont="1" applyBorder="1" applyAlignment="1">
      <alignment horizontal="center" vertical="center" wrapText="1"/>
    </xf>
    <xf numFmtId="0" fontId="10" fillId="3" borderId="4" xfId="4" applyFont="1" applyFill="1" applyBorder="1" applyAlignment="1">
      <alignment horizontal="center" vertical="center" wrapText="1"/>
    </xf>
    <xf numFmtId="0" fontId="11" fillId="2" borderId="24" xfId="4" applyFont="1" applyFill="1" applyBorder="1" applyAlignment="1">
      <alignment horizontal="center" vertical="center"/>
    </xf>
    <xf numFmtId="0" fontId="3" fillId="0" borderId="0" xfId="0" applyFont="1" applyBorder="1" applyAlignment="1">
      <alignment horizontal="center" vertical="center"/>
    </xf>
    <xf numFmtId="0" fontId="8" fillId="0" borderId="25" xfId="4" applyFont="1" applyBorder="1" applyAlignment="1">
      <alignment horizontal="center" vertical="center"/>
    </xf>
    <xf numFmtId="0" fontId="12" fillId="0" borderId="26" xfId="4" applyFont="1" applyBorder="1" applyAlignment="1">
      <alignment horizontal="center" vertical="center" wrapText="1"/>
    </xf>
    <xf numFmtId="0" fontId="13" fillId="0" borderId="4" xfId="4" applyFont="1" applyBorder="1" applyAlignment="1">
      <alignment horizontal="center" vertical="center" wrapText="1"/>
    </xf>
    <xf numFmtId="0" fontId="14" fillId="0" borderId="4" xfId="4" applyFont="1" applyBorder="1" applyAlignment="1">
      <alignment horizontal="center" vertical="center" wrapText="1"/>
    </xf>
    <xf numFmtId="0" fontId="15" fillId="0" borderId="4" xfId="4" applyFont="1" applyBorder="1" applyAlignment="1">
      <alignment horizontal="center" vertical="center" wrapText="1"/>
    </xf>
    <xf numFmtId="0" fontId="13" fillId="0" borderId="27" xfId="4" applyFont="1" applyBorder="1" applyAlignment="1">
      <alignment horizontal="center" vertical="center" wrapText="1"/>
    </xf>
    <xf numFmtId="0" fontId="9" fillId="0" borderId="0" xfId="0" applyFont="1" applyBorder="1" applyAlignment="1">
      <alignment horizontal="center" vertical="center"/>
    </xf>
    <xf numFmtId="0" fontId="9" fillId="0" borderId="19" xfId="0" applyFont="1" applyBorder="1" applyAlignment="1">
      <alignment horizontal="center" vertical="center"/>
    </xf>
    <xf numFmtId="0" fontId="10" fillId="0" borderId="19" xfId="0" applyFont="1" applyBorder="1" applyAlignment="1">
      <alignment horizontal="center" vertical="center"/>
    </xf>
    <xf numFmtId="0" fontId="10" fillId="0" borderId="29" xfId="0" applyFont="1" applyBorder="1" applyAlignment="1">
      <alignment horizontal="right" vertical="center"/>
    </xf>
    <xf numFmtId="0" fontId="10" fillId="0" borderId="0"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17" xfId="0" applyFont="1" applyBorder="1" applyAlignment="1">
      <alignment horizontal="center" vertical="center" wrapText="1"/>
    </xf>
    <xf numFmtId="0" fontId="10" fillId="0" borderId="21" xfId="0" applyFont="1" applyBorder="1" applyAlignment="1">
      <alignment horizontal="center" vertical="center" wrapText="1"/>
    </xf>
    <xf numFmtId="0" fontId="17" fillId="5" borderId="0" xfId="0" applyFont="1" applyFill="1" applyBorder="1" applyAlignment="1">
      <alignment horizontal="center" vertical="center"/>
    </xf>
    <xf numFmtId="0" fontId="9" fillId="0" borderId="31" xfId="0" applyFont="1" applyBorder="1" applyAlignment="1">
      <alignment vertical="center"/>
    </xf>
    <xf numFmtId="0" fontId="17" fillId="0" borderId="26" xfId="4" applyFont="1" applyBorder="1" applyAlignment="1">
      <alignment horizontal="center" vertical="center" wrapText="1"/>
    </xf>
    <xf numFmtId="0" fontId="10" fillId="3" borderId="15" xfId="4" applyFont="1" applyFill="1" applyBorder="1" applyAlignment="1">
      <alignment horizontal="center" vertical="center" wrapText="1"/>
    </xf>
    <xf numFmtId="0" fontId="11" fillId="2" borderId="33" xfId="4" applyFont="1" applyFill="1" applyBorder="1" applyAlignment="1">
      <alignment horizontal="center" vertical="center"/>
    </xf>
    <xf numFmtId="0" fontId="21" fillId="0" borderId="29" xfId="0" applyFont="1" applyBorder="1" applyAlignment="1">
      <alignment horizontal="right" vertical="center"/>
    </xf>
    <xf numFmtId="0" fontId="11" fillId="2" borderId="15" xfId="4" applyFont="1" applyFill="1" applyBorder="1" applyAlignment="1">
      <alignment horizontal="center" vertical="center"/>
    </xf>
    <xf numFmtId="0" fontId="8" fillId="0" borderId="32" xfId="4" applyFont="1" applyBorder="1" applyAlignment="1">
      <alignment horizontal="center" vertical="center"/>
    </xf>
    <xf numFmtId="0" fontId="17" fillId="0" borderId="9" xfId="4" applyFont="1" applyBorder="1" applyAlignment="1">
      <alignment horizontal="center" vertical="center" wrapText="1"/>
    </xf>
    <xf numFmtId="0" fontId="13" fillId="0" borderId="15" xfId="4" applyFont="1" applyBorder="1" applyAlignment="1">
      <alignment horizontal="center" vertical="center" wrapText="1"/>
    </xf>
    <xf numFmtId="0" fontId="14" fillId="0" borderId="15" xfId="4" applyFont="1" applyBorder="1" applyAlignment="1">
      <alignment horizontal="center" vertical="center" wrapText="1"/>
    </xf>
    <xf numFmtId="0" fontId="19" fillId="0" borderId="12" xfId="4" applyFont="1" applyBorder="1" applyAlignment="1">
      <alignment horizontal="center" vertical="center" wrapText="1"/>
    </xf>
    <xf numFmtId="0" fontId="15" fillId="0" borderId="15" xfId="4" applyFont="1" applyBorder="1" applyAlignment="1">
      <alignment horizontal="center" vertical="center" wrapText="1"/>
    </xf>
    <xf numFmtId="167" fontId="9" fillId="0" borderId="42" xfId="2" applyFont="1" applyBorder="1" applyAlignment="1" applyProtection="1">
      <alignment horizontal="center" vertical="center" wrapText="1"/>
    </xf>
    <xf numFmtId="167" fontId="9" fillId="0" borderId="18" xfId="2" applyFont="1" applyBorder="1" applyAlignment="1" applyProtection="1">
      <alignment horizontal="center" vertical="center" wrapText="1"/>
    </xf>
    <xf numFmtId="0" fontId="9" fillId="0" borderId="18" xfId="0" applyFont="1" applyBorder="1" applyAlignment="1">
      <alignment horizontal="center" vertical="center"/>
    </xf>
    <xf numFmtId="167" fontId="9" fillId="0" borderId="18" xfId="2" applyFont="1" applyBorder="1" applyAlignment="1" applyProtection="1">
      <alignment horizontal="center" vertical="center"/>
    </xf>
    <xf numFmtId="165" fontId="9" fillId="0" borderId="41" xfId="1" applyFont="1" applyBorder="1" applyAlignment="1" applyProtection="1">
      <alignment horizontal="center" vertical="center"/>
    </xf>
    <xf numFmtId="0" fontId="10" fillId="0" borderId="34" xfId="0" applyFont="1" applyBorder="1" applyAlignment="1">
      <alignment horizontal="center" vertical="center"/>
    </xf>
    <xf numFmtId="0" fontId="10" fillId="0" borderId="35" xfId="0" applyFont="1" applyBorder="1" applyAlignment="1">
      <alignment horizontal="center" vertical="center" wrapText="1"/>
    </xf>
    <xf numFmtId="0" fontId="10" fillId="0" borderId="38" xfId="0" applyFont="1" applyBorder="1" applyAlignment="1">
      <alignment horizontal="center" vertical="center" wrapText="1"/>
    </xf>
    <xf numFmtId="0" fontId="9" fillId="0" borderId="18" xfId="0" applyFont="1" applyBorder="1" applyAlignment="1">
      <alignment horizontal="center" vertical="center" wrapText="1"/>
    </xf>
    <xf numFmtId="165" fontId="9" fillId="0" borderId="18" xfId="1" applyFont="1" applyBorder="1" applyAlignment="1" applyProtection="1">
      <alignment horizontal="center" vertical="center"/>
    </xf>
    <xf numFmtId="0" fontId="9" fillId="0" borderId="0" xfId="4" applyFont="1" applyBorder="1" applyAlignment="1">
      <alignment horizontal="center" vertical="center" wrapText="1"/>
    </xf>
    <xf numFmtId="0" fontId="26" fillId="0" borderId="30" xfId="4" applyFont="1" applyBorder="1" applyAlignment="1">
      <alignment horizontal="center" vertical="center" wrapText="1"/>
    </xf>
    <xf numFmtId="0" fontId="17" fillId="3" borderId="4" xfId="4" applyFont="1" applyFill="1" applyBorder="1" applyAlignment="1">
      <alignment horizontal="center" vertical="center" wrapText="1"/>
    </xf>
    <xf numFmtId="0" fontId="31" fillId="6" borderId="4" xfId="4" applyFont="1" applyFill="1" applyBorder="1" applyAlignment="1">
      <alignment horizontal="center" vertical="center"/>
    </xf>
    <xf numFmtId="0" fontId="22" fillId="7" borderId="51" xfId="4" applyFont="1" applyFill="1" applyBorder="1" applyAlignment="1">
      <alignment horizontal="right" vertical="center" wrapText="1"/>
    </xf>
    <xf numFmtId="168" fontId="22" fillId="7" borderId="23" xfId="4" applyNumberFormat="1" applyFont="1" applyFill="1" applyBorder="1" applyAlignment="1" applyProtection="1">
      <alignment horizontal="center" vertical="center"/>
    </xf>
    <xf numFmtId="0" fontId="23" fillId="0" borderId="26" xfId="4" applyFont="1" applyBorder="1" applyAlignment="1">
      <alignment horizontal="center" vertical="center" wrapText="1"/>
    </xf>
    <xf numFmtId="10" fontId="16" fillId="0" borderId="4" xfId="4" applyNumberFormat="1" applyFont="1" applyBorder="1" applyAlignment="1" applyProtection="1">
      <alignment horizontal="center" vertical="center" wrapText="1"/>
    </xf>
    <xf numFmtId="4" fontId="10" fillId="5" borderId="56" xfId="4" applyNumberFormat="1" applyFont="1" applyFill="1" applyBorder="1" applyAlignment="1">
      <alignment horizontal="center" vertical="center" wrapText="1"/>
    </xf>
    <xf numFmtId="0" fontId="12" fillId="0" borderId="45" xfId="4" applyFont="1" applyBorder="1" applyAlignment="1">
      <alignment horizontal="center" vertical="center" wrapText="1"/>
    </xf>
    <xf numFmtId="169" fontId="12" fillId="5" borderId="4" xfId="4" applyNumberFormat="1" applyFont="1" applyFill="1" applyBorder="1" applyAlignment="1">
      <alignment horizontal="center" vertical="center" wrapText="1"/>
    </xf>
    <xf numFmtId="0" fontId="10" fillId="9" borderId="58" xfId="4" applyFont="1" applyFill="1" applyBorder="1" applyAlignment="1">
      <alignment horizontal="center" vertical="center" wrapText="1"/>
    </xf>
    <xf numFmtId="0" fontId="10" fillId="5" borderId="56" xfId="4" applyFont="1" applyFill="1" applyBorder="1" applyAlignment="1">
      <alignment horizontal="center" vertical="center" wrapText="1"/>
    </xf>
    <xf numFmtId="0" fontId="9" fillId="0" borderId="47" xfId="4" applyFont="1" applyBorder="1" applyAlignment="1">
      <alignment horizontal="left" vertical="center" wrapText="1"/>
    </xf>
    <xf numFmtId="17" fontId="9" fillId="0" borderId="48" xfId="4" applyNumberFormat="1" applyFont="1" applyBorder="1" applyAlignment="1">
      <alignment horizontal="left" vertical="center" wrapText="1"/>
    </xf>
    <xf numFmtId="0" fontId="29" fillId="0" borderId="48" xfId="4" applyFont="1" applyBorder="1" applyAlignment="1">
      <alignment horizontal="right" vertical="center" wrapText="1"/>
    </xf>
    <xf numFmtId="0" fontId="40" fillId="8" borderId="4" xfId="4" applyFont="1" applyFill="1" applyBorder="1" applyAlignment="1">
      <alignment horizontal="center" vertical="center" wrapText="1"/>
    </xf>
    <xf numFmtId="0" fontId="10" fillId="0" borderId="4" xfId="4" applyFont="1" applyBorder="1" applyAlignment="1">
      <alignment horizontal="center" vertical="center" wrapText="1"/>
    </xf>
    <xf numFmtId="10" fontId="12" fillId="0" borderId="6" xfId="4" applyNumberFormat="1" applyFont="1" applyBorder="1" applyAlignment="1" applyProtection="1">
      <alignment horizontal="center" vertical="center" wrapText="1"/>
    </xf>
    <xf numFmtId="0" fontId="56" fillId="0" borderId="0" xfId="4" applyFont="1" applyBorder="1" applyAlignment="1">
      <alignment horizontal="center" vertical="center" wrapText="1"/>
    </xf>
    <xf numFmtId="1" fontId="10" fillId="0" borderId="4" xfId="4" applyNumberFormat="1" applyFont="1" applyBorder="1" applyAlignment="1">
      <alignment horizontal="center" vertical="center"/>
    </xf>
    <xf numFmtId="0" fontId="9" fillId="0" borderId="43" xfId="4" applyFont="1" applyBorder="1" applyAlignment="1">
      <alignment horizontal="left" vertical="center"/>
    </xf>
    <xf numFmtId="0" fontId="55" fillId="0" borderId="4" xfId="4" applyFont="1" applyBorder="1" applyAlignment="1">
      <alignment horizontal="center" vertical="center"/>
    </xf>
    <xf numFmtId="0" fontId="56" fillId="0" borderId="0" xfId="4" applyFont="1" applyBorder="1" applyAlignment="1">
      <alignment horizontal="right" vertical="center"/>
    </xf>
    <xf numFmtId="0" fontId="8" fillId="0" borderId="67" xfId="4" applyFont="1" applyBorder="1" applyAlignment="1">
      <alignment horizontal="center" vertical="center"/>
    </xf>
    <xf numFmtId="0" fontId="8" fillId="0" borderId="0" xfId="4" applyFont="1" applyBorder="1" applyAlignment="1">
      <alignment horizontal="left" vertical="center"/>
    </xf>
    <xf numFmtId="170" fontId="8" fillId="0" borderId="0" xfId="4" applyNumberFormat="1" applyFont="1" applyBorder="1" applyAlignment="1">
      <alignment horizontal="center" vertical="center"/>
    </xf>
    <xf numFmtId="0" fontId="9" fillId="0" borderId="26" xfId="4" applyFont="1" applyBorder="1" applyAlignment="1">
      <alignment horizontal="center"/>
    </xf>
    <xf numFmtId="0" fontId="9" fillId="0" borderId="27" xfId="4" applyFont="1" applyBorder="1" applyAlignment="1">
      <alignment horizontal="center" vertical="center"/>
    </xf>
    <xf numFmtId="0" fontId="29" fillId="11" borderId="4" xfId="4" applyFont="1" applyFill="1" applyBorder="1" applyAlignment="1">
      <alignment horizontal="center" vertical="center" wrapText="1"/>
    </xf>
    <xf numFmtId="10" fontId="16" fillId="11" borderId="43" xfId="4" applyNumberFormat="1" applyFont="1" applyFill="1" applyBorder="1" applyAlignment="1">
      <alignment horizontal="center" vertical="center"/>
    </xf>
    <xf numFmtId="0" fontId="10" fillId="0" borderId="24" xfId="4" applyFont="1" applyBorder="1" applyAlignment="1">
      <alignment horizontal="center"/>
    </xf>
    <xf numFmtId="168" fontId="10" fillId="0" borderId="4" xfId="4" applyNumberFormat="1" applyFont="1" applyBorder="1" applyAlignment="1" applyProtection="1">
      <alignment horizontal="center" vertical="center"/>
    </xf>
    <xf numFmtId="1" fontId="9" fillId="0" borderId="18" xfId="4" applyNumberFormat="1" applyFont="1" applyBorder="1" applyAlignment="1">
      <alignment horizontal="left"/>
    </xf>
    <xf numFmtId="4" fontId="9" fillId="0" borderId="22" xfId="4" applyNumberFormat="1" applyFont="1" applyBorder="1" applyAlignment="1">
      <alignment horizontal="center"/>
    </xf>
    <xf numFmtId="1" fontId="9" fillId="0" borderId="20" xfId="4" applyNumberFormat="1" applyFont="1" applyBorder="1" applyAlignment="1">
      <alignment horizontal="left"/>
    </xf>
    <xf numFmtId="4" fontId="9" fillId="0" borderId="23" xfId="4" applyNumberFormat="1" applyFont="1" applyBorder="1" applyAlignment="1">
      <alignment horizontal="center"/>
    </xf>
    <xf numFmtId="0" fontId="9" fillId="0" borderId="65" xfId="4" applyFont="1" applyBorder="1" applyAlignment="1">
      <alignment horizontal="center"/>
    </xf>
    <xf numFmtId="1" fontId="10" fillId="10" borderId="17" xfId="4" applyNumberFormat="1" applyFont="1" applyFill="1" applyBorder="1" applyAlignment="1">
      <alignment horizontal="center"/>
    </xf>
    <xf numFmtId="4" fontId="10" fillId="10" borderId="21" xfId="4" applyNumberFormat="1" applyFont="1" applyFill="1" applyBorder="1" applyAlignment="1">
      <alignment horizontal="center"/>
    </xf>
    <xf numFmtId="4" fontId="9" fillId="7" borderId="22" xfId="4" applyNumberFormat="1" applyFont="1" applyFill="1" applyBorder="1" applyAlignment="1">
      <alignment horizontal="center"/>
    </xf>
    <xf numFmtId="1" fontId="10" fillId="0" borderId="20" xfId="4" applyNumberFormat="1" applyFont="1" applyBorder="1" applyAlignment="1">
      <alignment horizontal="left"/>
    </xf>
    <xf numFmtId="1" fontId="10" fillId="0" borderId="18" xfId="4" applyNumberFormat="1" applyFont="1" applyBorder="1" applyAlignment="1">
      <alignment horizontal="left"/>
    </xf>
    <xf numFmtId="1" fontId="10" fillId="10" borderId="18" xfId="4" applyNumberFormat="1" applyFont="1" applyFill="1" applyBorder="1" applyAlignment="1">
      <alignment horizontal="center"/>
    </xf>
    <xf numFmtId="4" fontId="10" fillId="10" borderId="22" xfId="4" applyNumberFormat="1" applyFont="1" applyFill="1" applyBorder="1" applyAlignment="1">
      <alignment horizontal="center"/>
    </xf>
    <xf numFmtId="0" fontId="8" fillId="0" borderId="48" xfId="4" applyFont="1" applyBorder="1" applyAlignment="1">
      <alignment horizontal="left" vertical="center"/>
    </xf>
    <xf numFmtId="0" fontId="22" fillId="3" borderId="4" xfId="4" applyFont="1" applyFill="1" applyBorder="1" applyAlignment="1">
      <alignment horizontal="center" vertical="center" wrapText="1"/>
    </xf>
    <xf numFmtId="0" fontId="10" fillId="0" borderId="16" xfId="4" applyFont="1" applyBorder="1" applyAlignment="1">
      <alignment horizontal="center" vertical="center"/>
    </xf>
    <xf numFmtId="0" fontId="10" fillId="0" borderId="17" xfId="4" applyFont="1" applyBorder="1" applyAlignment="1">
      <alignment horizontal="center" vertical="center"/>
    </xf>
    <xf numFmtId="0" fontId="10" fillId="0" borderId="21" xfId="4" applyFont="1" applyBorder="1" applyAlignment="1">
      <alignment horizontal="center"/>
    </xf>
    <xf numFmtId="0" fontId="10" fillId="0" borderId="22" xfId="4" applyFont="1" applyBorder="1" applyAlignment="1">
      <alignment horizontal="center"/>
    </xf>
    <xf numFmtId="10" fontId="12" fillId="0" borderId="4" xfId="4" applyNumberFormat="1" applyFont="1" applyBorder="1" applyAlignment="1" applyProtection="1">
      <alignment horizontal="center" vertical="center" wrapText="1"/>
    </xf>
    <xf numFmtId="0" fontId="8" fillId="0" borderId="47" xfId="4" applyFont="1" applyBorder="1" applyAlignment="1">
      <alignment horizontal="left" vertical="center"/>
    </xf>
    <xf numFmtId="0" fontId="13" fillId="0" borderId="47" xfId="4" applyFont="1" applyBorder="1" applyAlignment="1">
      <alignment horizontal="right" vertical="center" wrapText="1"/>
    </xf>
    <xf numFmtId="4" fontId="6" fillId="7" borderId="20" xfId="4" applyNumberFormat="1" applyFont="1" applyFill="1" applyBorder="1" applyAlignment="1">
      <alignment horizontal="center" vertical="center"/>
    </xf>
    <xf numFmtId="4" fontId="6" fillId="7" borderId="20" xfId="4" applyNumberFormat="1" applyFont="1" applyFill="1" applyBorder="1" applyAlignment="1" applyProtection="1">
      <alignment horizontal="center" vertical="center"/>
    </xf>
    <xf numFmtId="0" fontId="4" fillId="5" borderId="46" xfId="4" applyFont="1" applyFill="1" applyBorder="1" applyAlignment="1">
      <alignment horizontal="right" vertical="center" wrapText="1"/>
    </xf>
    <xf numFmtId="4" fontId="6" fillId="7" borderId="18" xfId="4" applyNumberFormat="1" applyFont="1" applyFill="1" applyBorder="1" applyAlignment="1">
      <alignment horizontal="center" vertical="center"/>
    </xf>
    <xf numFmtId="4" fontId="6" fillId="7" borderId="18" xfId="4" applyNumberFormat="1" applyFont="1" applyFill="1" applyBorder="1" applyAlignment="1" applyProtection="1">
      <alignment horizontal="center" vertical="center"/>
    </xf>
    <xf numFmtId="4" fontId="6" fillId="7" borderId="17" xfId="4" applyNumberFormat="1" applyFont="1" applyFill="1" applyBorder="1" applyAlignment="1">
      <alignment horizontal="center" vertical="center"/>
    </xf>
    <xf numFmtId="4" fontId="6" fillId="7" borderId="17" xfId="4" applyNumberFormat="1" applyFont="1" applyFill="1" applyBorder="1" applyAlignment="1" applyProtection="1">
      <alignment horizontal="center" vertical="center"/>
    </xf>
    <xf numFmtId="0" fontId="4" fillId="5" borderId="26" xfId="4" applyFont="1" applyFill="1" applyBorder="1" applyAlignment="1">
      <alignment horizontal="center" vertical="center"/>
    </xf>
    <xf numFmtId="0" fontId="4" fillId="5" borderId="4" xfId="4" applyFont="1" applyFill="1" applyBorder="1" applyAlignment="1">
      <alignment horizontal="center" vertical="center"/>
    </xf>
    <xf numFmtId="0" fontId="3" fillId="3" borderId="4" xfId="4" applyFont="1" applyFill="1" applyBorder="1" applyAlignment="1">
      <alignment horizontal="center" vertical="center" wrapText="1"/>
    </xf>
    <xf numFmtId="0" fontId="58" fillId="6" borderId="4" xfId="4" applyFont="1" applyFill="1" applyBorder="1" applyAlignment="1">
      <alignment horizontal="center" vertical="center"/>
    </xf>
    <xf numFmtId="0" fontId="1" fillId="0" borderId="0" xfId="4" applyFont="1" applyBorder="1" applyAlignment="1">
      <alignment horizontal="left" vertical="center"/>
    </xf>
    <xf numFmtId="0" fontId="1" fillId="0" borderId="48" xfId="4" applyFont="1" applyBorder="1" applyAlignment="1">
      <alignment horizontal="left" vertical="center"/>
    </xf>
    <xf numFmtId="0" fontId="59" fillId="6" borderId="4" xfId="4" applyFont="1" applyFill="1" applyBorder="1" applyAlignment="1">
      <alignment horizontal="center" vertical="center"/>
    </xf>
    <xf numFmtId="0" fontId="3" fillId="0" borderId="26" xfId="4" applyFont="1" applyBorder="1" applyAlignment="1">
      <alignment horizontal="center" vertical="center" wrapText="1"/>
    </xf>
    <xf numFmtId="0" fontId="57" fillId="0" borderId="4" xfId="4" applyFont="1" applyBorder="1" applyAlignment="1">
      <alignment horizontal="center" vertical="center" wrapText="1"/>
    </xf>
    <xf numFmtId="10" fontId="3" fillId="0" borderId="4" xfId="4" applyNumberFormat="1" applyFont="1" applyBorder="1" applyAlignment="1" applyProtection="1">
      <alignment horizontal="center" vertical="center" wrapText="1"/>
    </xf>
    <xf numFmtId="164" fontId="3" fillId="7" borderId="6" xfId="4" applyNumberFormat="1" applyFont="1" applyFill="1" applyBorder="1" applyAlignment="1">
      <alignment horizontal="left" vertical="center"/>
    </xf>
    <xf numFmtId="0" fontId="60" fillId="12" borderId="65" xfId="4" applyFont="1" applyFill="1" applyBorder="1" applyAlignment="1">
      <alignment horizontal="center" vertical="center"/>
    </xf>
    <xf numFmtId="0" fontId="4" fillId="3" borderId="19" xfId="4" applyFont="1" applyFill="1" applyBorder="1" applyAlignment="1">
      <alignment horizontal="left" vertical="center"/>
    </xf>
    <xf numFmtId="0" fontId="4" fillId="3" borderId="29" xfId="4" applyFont="1" applyFill="1" applyBorder="1" applyAlignment="1">
      <alignment horizontal="left" vertical="center"/>
    </xf>
    <xf numFmtId="0" fontId="60" fillId="7" borderId="26" xfId="4" applyFont="1" applyFill="1" applyBorder="1" applyAlignment="1">
      <alignment horizontal="center" vertical="center"/>
    </xf>
    <xf numFmtId="0" fontId="3" fillId="7" borderId="65" xfId="4" applyFont="1" applyFill="1" applyBorder="1" applyAlignment="1">
      <alignment horizontal="center" vertical="center"/>
    </xf>
    <xf numFmtId="0" fontId="1" fillId="7" borderId="45" xfId="4" applyFont="1" applyFill="1" applyBorder="1" applyAlignment="1">
      <alignment horizontal="center" vertical="center" wrapText="1"/>
    </xf>
    <xf numFmtId="0" fontId="3" fillId="7" borderId="45" xfId="4" applyFont="1" applyFill="1" applyBorder="1" applyAlignment="1">
      <alignment horizontal="left" vertical="center"/>
    </xf>
    <xf numFmtId="17" fontId="3" fillId="7" borderId="45" xfId="4" applyNumberFormat="1" applyFont="1" applyFill="1" applyBorder="1" applyAlignment="1">
      <alignment horizontal="left" vertical="center"/>
    </xf>
    <xf numFmtId="0" fontId="4" fillId="16" borderId="19" xfId="4" applyFont="1" applyFill="1" applyBorder="1" applyAlignment="1">
      <alignment horizontal="center" vertical="center" wrapText="1"/>
    </xf>
    <xf numFmtId="0" fontId="57" fillId="0" borderId="15" xfId="4" applyFont="1" applyBorder="1" applyAlignment="1">
      <alignment horizontal="left" vertical="center" wrapText="1"/>
    </xf>
    <xf numFmtId="0" fontId="1" fillId="0" borderId="10" xfId="4" applyFont="1" applyBorder="1" applyAlignment="1">
      <alignment horizontal="left" vertical="center" wrapText="1"/>
    </xf>
    <xf numFmtId="0" fontId="1" fillId="0" borderId="13" xfId="4" applyFont="1" applyBorder="1" applyAlignment="1">
      <alignment horizontal="left" vertical="center" wrapText="1"/>
    </xf>
    <xf numFmtId="0" fontId="59" fillId="6" borderId="4" xfId="4" applyFont="1" applyFill="1" applyBorder="1" applyAlignment="1">
      <alignment horizontal="center" vertical="center" wrapText="1"/>
    </xf>
    <xf numFmtId="0" fontId="3" fillId="3" borderId="16" xfId="4" applyFont="1" applyFill="1" applyBorder="1" applyAlignment="1">
      <alignment horizontal="center" vertical="center" wrapText="1"/>
    </xf>
    <xf numFmtId="0" fontId="3" fillId="3" borderId="17" xfId="4" applyFont="1" applyFill="1" applyBorder="1" applyAlignment="1">
      <alignment horizontal="left" vertical="center" wrapText="1"/>
    </xf>
    <xf numFmtId="0" fontId="1" fillId="0" borderId="26" xfId="4" applyFont="1" applyBorder="1" applyAlignment="1">
      <alignment horizontal="center" vertical="center" wrapText="1"/>
    </xf>
    <xf numFmtId="0" fontId="60" fillId="0" borderId="26" xfId="4" applyFont="1" applyBorder="1" applyAlignment="1">
      <alignment horizontal="center" vertical="center" wrapText="1"/>
    </xf>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1" fillId="0" borderId="4" xfId="4" applyFont="1" applyBorder="1" applyAlignment="1">
      <alignment horizontal="center" vertical="center" wrapText="1"/>
    </xf>
    <xf numFmtId="0" fontId="4" fillId="0" borderId="19" xfId="4" applyFont="1" applyBorder="1" applyAlignment="1">
      <alignment horizontal="center" vertical="center" wrapText="1"/>
    </xf>
    <xf numFmtId="0" fontId="4" fillId="0" borderId="15" xfId="4" applyFont="1" applyBorder="1" applyAlignment="1">
      <alignment horizontal="center" vertical="center" wrapText="1"/>
    </xf>
    <xf numFmtId="0" fontId="3" fillId="0" borderId="15" xfId="4" applyFont="1" applyBorder="1" applyAlignment="1">
      <alignment horizontal="left" vertical="center" wrapText="1"/>
    </xf>
    <xf numFmtId="0" fontId="3" fillId="18" borderId="58" xfId="4" applyFont="1" applyFill="1" applyBorder="1" applyAlignment="1">
      <alignment horizontal="center" vertical="center" wrapText="1"/>
    </xf>
    <xf numFmtId="49" fontId="3" fillId="0" borderId="0" xfId="4" applyNumberFormat="1" applyFont="1" applyBorder="1" applyAlignment="1">
      <alignment horizontal="left" vertical="center" wrapText="1"/>
    </xf>
    <xf numFmtId="0" fontId="3" fillId="0" borderId="15" xfId="4" applyFont="1" applyBorder="1" applyAlignment="1">
      <alignment horizontal="center" vertical="center" wrapText="1"/>
    </xf>
    <xf numFmtId="0" fontId="1" fillId="0" borderId="47" xfId="4" applyFont="1" applyBorder="1" applyAlignment="1">
      <alignment horizontal="left" vertical="center" wrapText="1"/>
    </xf>
    <xf numFmtId="0" fontId="1" fillId="0" borderId="48" xfId="4" applyFont="1" applyBorder="1" applyAlignment="1">
      <alignment horizontal="left" vertical="center" wrapText="1"/>
    </xf>
    <xf numFmtId="0" fontId="1" fillId="0" borderId="15" xfId="4" applyFont="1" applyBorder="1" applyAlignment="1">
      <alignment horizontal="left" vertical="center" wrapText="1"/>
    </xf>
    <xf numFmtId="0" fontId="4" fillId="7" borderId="18" xfId="4" applyFont="1" applyFill="1" applyBorder="1" applyAlignment="1">
      <alignment horizontal="center" vertical="center" wrapText="1"/>
    </xf>
    <xf numFmtId="4" fontId="4" fillId="7" borderId="22" xfId="4" applyNumberFormat="1" applyFont="1" applyFill="1" applyBorder="1" applyAlignment="1">
      <alignment horizontal="center" vertical="center" wrapText="1"/>
    </xf>
    <xf numFmtId="0" fontId="3" fillId="5" borderId="15" xfId="4" applyFont="1" applyFill="1" applyBorder="1" applyAlignment="1">
      <alignment horizontal="center" vertical="center" wrapText="1"/>
    </xf>
    <xf numFmtId="0" fontId="1" fillId="0" borderId="27" xfId="4" applyFont="1" applyBorder="1" applyAlignment="1">
      <alignment horizontal="center" vertical="center" wrapText="1"/>
    </xf>
    <xf numFmtId="0" fontId="3" fillId="0" borderId="46" xfId="4" applyFont="1" applyBorder="1" applyAlignment="1">
      <alignment horizontal="center" vertical="center" wrapText="1"/>
    </xf>
    <xf numFmtId="0" fontId="6" fillId="0" borderId="0" xfId="0" applyFont="1" applyBorder="1" applyAlignment="1">
      <alignment horizontal="center" vertical="center" wrapText="1"/>
    </xf>
    <xf numFmtId="0" fontId="13" fillId="0" borderId="67" xfId="4" applyFont="1" applyBorder="1" applyAlignment="1">
      <alignment horizontal="right" vertical="center"/>
    </xf>
    <xf numFmtId="0" fontId="8" fillId="0" borderId="4" xfId="4" applyFont="1" applyBorder="1" applyAlignment="1">
      <alignment horizontal="center" vertical="center"/>
    </xf>
    <xf numFmtId="0" fontId="9" fillId="0" borderId="24" xfId="4" applyFont="1" applyBorder="1" applyAlignment="1">
      <alignment horizontal="center" vertical="center" wrapText="1"/>
    </xf>
    <xf numFmtId="0" fontId="16" fillId="0" borderId="4" xfId="4" applyFont="1" applyBorder="1" applyAlignment="1">
      <alignment horizontal="center" vertical="center"/>
    </xf>
    <xf numFmtId="10" fontId="16" fillId="0" borderId="24" xfId="4" applyNumberFormat="1" applyFont="1" applyBorder="1" applyAlignment="1" applyProtection="1">
      <alignment horizontal="center" vertical="center" wrapText="1"/>
    </xf>
    <xf numFmtId="0" fontId="12" fillId="0" borderId="43" xfId="4" applyFont="1" applyBorder="1" applyAlignment="1">
      <alignment horizontal="center" vertical="center" wrapText="1"/>
    </xf>
    <xf numFmtId="0" fontId="28" fillId="20" borderId="83" xfId="4" applyFont="1" applyFill="1" applyBorder="1" applyAlignment="1">
      <alignment horizontal="center" vertical="center"/>
    </xf>
    <xf numFmtId="0" fontId="28" fillId="20" borderId="84" xfId="4" applyFont="1" applyFill="1" applyBorder="1" applyAlignment="1">
      <alignment horizontal="center" vertical="center"/>
    </xf>
    <xf numFmtId="0" fontId="8" fillId="0" borderId="24" xfId="4" applyFont="1" applyBorder="1" applyAlignment="1">
      <alignment horizontal="center" vertical="center" wrapText="1"/>
    </xf>
    <xf numFmtId="0" fontId="68" fillId="20" borderId="79" xfId="4" applyFont="1" applyFill="1" applyBorder="1" applyAlignment="1">
      <alignment horizontal="center" vertical="center"/>
    </xf>
    <xf numFmtId="0" fontId="29" fillId="0" borderId="80" xfId="4" applyFont="1" applyBorder="1" applyAlignment="1">
      <alignment horizontal="center" vertical="center" wrapText="1"/>
    </xf>
    <xf numFmtId="0" fontId="29" fillId="0" borderId="81" xfId="4" applyFont="1" applyBorder="1" applyAlignment="1">
      <alignment horizontal="center" vertical="center" wrapText="1"/>
    </xf>
    <xf numFmtId="0" fontId="28" fillId="21" borderId="81" xfId="4" applyFont="1" applyFill="1" applyBorder="1" applyAlignment="1">
      <alignment horizontal="center" vertical="center"/>
    </xf>
    <xf numFmtId="0" fontId="28" fillId="21" borderId="82" xfId="4" applyFont="1" applyFill="1" applyBorder="1" applyAlignment="1">
      <alignment horizontal="center" vertical="center"/>
    </xf>
  </cellXfs>
  <cellStyles count="5">
    <cellStyle name="Moeda" xfId="2" builtinId="4"/>
    <cellStyle name="Normal" xfId="0" builtinId="0"/>
    <cellStyle name="Porcentagem" xfId="3" builtinId="5"/>
    <cellStyle name="Texto Explicativo" xfId="4" builtinId="53" customBuiltin="1"/>
    <cellStyle name="Vírgula" xfId="1" builtinId="3"/>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1D41A"/>
      <rgbColor rgb="FF800080"/>
      <rgbColor rgb="FF008080"/>
      <rgbColor rgb="FFC0C0C0"/>
      <rgbColor rgb="FF7F7F7F"/>
      <rgbColor rgb="FFC2E0AE"/>
      <rgbColor rgb="FF993366"/>
      <rgbColor rgb="FFEEEEEE"/>
      <rgbColor rgb="FFDBEEF4"/>
      <rgbColor rgb="FF660066"/>
      <rgbColor rgb="FFD99694"/>
      <rgbColor rgb="FF0066B3"/>
      <rgbColor rgb="FFC6D9F1"/>
      <rgbColor rgb="FF000080"/>
      <rgbColor rgb="FFFF00FF"/>
      <rgbColor rgb="FFFFFF00"/>
      <rgbColor rgb="FF00FFFF"/>
      <rgbColor rgb="FF800080"/>
      <rgbColor rgb="FF800000"/>
      <rgbColor rgb="FF0070C0"/>
      <rgbColor rgb="FF0000FF"/>
      <rgbColor rgb="FF00CCFF"/>
      <rgbColor rgb="FFDEEBF7"/>
      <rgbColor rgb="FFDCE6F2"/>
      <rgbColor rgb="FFDDDDDD"/>
      <rgbColor rgb="FFB9C8DC"/>
      <rgbColor rgb="FFD9D9D9"/>
      <rgbColor rgb="FFC4BD97"/>
      <rgbColor rgb="FFFFCC99"/>
      <rgbColor rgb="FF4D73B4"/>
      <rgbColor rgb="FF00A933"/>
      <rgbColor rgb="FF99CC00"/>
      <rgbColor rgb="FFFFCC00"/>
      <rgbColor rgb="FFFAA61A"/>
      <rgbColor rgb="FFFF6600"/>
      <rgbColor rgb="FF716765"/>
      <rgbColor rgb="FF7590BF"/>
      <rgbColor rgb="FF003366"/>
      <rgbColor rgb="FF00A65D"/>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0</xdr:col>
      <xdr:colOff>331560</xdr:colOff>
      <xdr:row>1</xdr:row>
      <xdr:rowOff>185400</xdr:rowOff>
    </xdr:from>
    <xdr:to>
      <xdr:col>1</xdr:col>
      <xdr:colOff>1209960</xdr:colOff>
      <xdr:row>3</xdr:row>
      <xdr:rowOff>441360</xdr:rowOff>
    </xdr:to>
    <xdr:pic>
      <xdr:nvPicPr>
        <xdr:cNvPr id="2" name="Image 1"/>
        <xdr:cNvPicPr/>
      </xdr:nvPicPr>
      <xdr:blipFill>
        <a:blip xmlns:r="http://schemas.openxmlformats.org/officeDocument/2006/relationships" r:embed="rId1"/>
        <a:stretch/>
      </xdr:blipFill>
      <xdr:spPr>
        <a:xfrm>
          <a:off x="331560" y="385200"/>
          <a:ext cx="1665000" cy="136332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227880</xdr:colOff>
      <xdr:row>2</xdr:row>
      <xdr:rowOff>109080</xdr:rowOff>
    </xdr:from>
    <xdr:to>
      <xdr:col>2</xdr:col>
      <xdr:colOff>543240</xdr:colOff>
      <xdr:row>4</xdr:row>
      <xdr:rowOff>265680</xdr:rowOff>
    </xdr:to>
    <xdr:pic>
      <xdr:nvPicPr>
        <xdr:cNvPr id="11" name="Image 1"/>
        <xdr:cNvPicPr/>
      </xdr:nvPicPr>
      <xdr:blipFill>
        <a:blip xmlns:r="http://schemas.openxmlformats.org/officeDocument/2006/relationships" r:embed="rId1"/>
        <a:stretch/>
      </xdr:blipFill>
      <xdr:spPr>
        <a:xfrm>
          <a:off x="1256400" y="421200"/>
          <a:ext cx="1306080" cy="114552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227880</xdr:colOff>
      <xdr:row>2</xdr:row>
      <xdr:rowOff>109080</xdr:rowOff>
    </xdr:from>
    <xdr:to>
      <xdr:col>2</xdr:col>
      <xdr:colOff>489600</xdr:colOff>
      <xdr:row>4</xdr:row>
      <xdr:rowOff>315720</xdr:rowOff>
    </xdr:to>
    <xdr:pic>
      <xdr:nvPicPr>
        <xdr:cNvPr id="12" name="Image 1"/>
        <xdr:cNvPicPr/>
      </xdr:nvPicPr>
      <xdr:blipFill>
        <a:blip xmlns:r="http://schemas.openxmlformats.org/officeDocument/2006/relationships" r:embed="rId1"/>
        <a:stretch/>
      </xdr:blipFill>
      <xdr:spPr>
        <a:xfrm>
          <a:off x="1256400" y="421200"/>
          <a:ext cx="1328400" cy="114588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923040</xdr:colOff>
      <xdr:row>2</xdr:row>
      <xdr:rowOff>244080</xdr:rowOff>
    </xdr:from>
    <xdr:to>
      <xdr:col>1</xdr:col>
      <xdr:colOff>969480</xdr:colOff>
      <xdr:row>4</xdr:row>
      <xdr:rowOff>308520</xdr:rowOff>
    </xdr:to>
    <xdr:pic>
      <xdr:nvPicPr>
        <xdr:cNvPr id="13" name="Image 1"/>
        <xdr:cNvPicPr/>
      </xdr:nvPicPr>
      <xdr:blipFill>
        <a:blip xmlns:r="http://schemas.openxmlformats.org/officeDocument/2006/relationships" r:embed="rId1"/>
        <a:stretch/>
      </xdr:blipFill>
      <xdr:spPr>
        <a:xfrm>
          <a:off x="923040" y="556200"/>
          <a:ext cx="1303560" cy="1143360"/>
        </a:xfrm>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43920</xdr:colOff>
      <xdr:row>2</xdr:row>
      <xdr:rowOff>237600</xdr:rowOff>
    </xdr:from>
    <xdr:to>
      <xdr:col>2</xdr:col>
      <xdr:colOff>725220</xdr:colOff>
      <xdr:row>3</xdr:row>
      <xdr:rowOff>437040</xdr:rowOff>
    </xdr:to>
    <xdr:pic>
      <xdr:nvPicPr>
        <xdr:cNvPr id="14" name="Image 1"/>
        <xdr:cNvPicPr/>
      </xdr:nvPicPr>
      <xdr:blipFill>
        <a:blip xmlns:r="http://schemas.openxmlformats.org/officeDocument/2006/relationships" r:embed="rId1"/>
        <a:stretch/>
      </xdr:blipFill>
      <xdr:spPr>
        <a:xfrm>
          <a:off x="1072440" y="549720"/>
          <a:ext cx="1697400" cy="1342440"/>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227880</xdr:colOff>
      <xdr:row>2</xdr:row>
      <xdr:rowOff>109080</xdr:rowOff>
    </xdr:from>
    <xdr:to>
      <xdr:col>2</xdr:col>
      <xdr:colOff>299160</xdr:colOff>
      <xdr:row>4</xdr:row>
      <xdr:rowOff>315720</xdr:rowOff>
    </xdr:to>
    <xdr:pic>
      <xdr:nvPicPr>
        <xdr:cNvPr id="15" name="Image 1"/>
        <xdr:cNvPicPr/>
      </xdr:nvPicPr>
      <xdr:blipFill>
        <a:blip xmlns:r="http://schemas.openxmlformats.org/officeDocument/2006/relationships" r:embed="rId1"/>
        <a:stretch/>
      </xdr:blipFill>
      <xdr:spPr>
        <a:xfrm>
          <a:off x="1256400" y="421200"/>
          <a:ext cx="1391400" cy="1145880"/>
        </a:xfrm>
        <a:prstGeom prst="rect">
          <a:avLst/>
        </a:prstGeom>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227880</xdr:colOff>
      <xdr:row>2</xdr:row>
      <xdr:rowOff>118440</xdr:rowOff>
    </xdr:from>
    <xdr:to>
      <xdr:col>2</xdr:col>
      <xdr:colOff>767880</xdr:colOff>
      <xdr:row>4</xdr:row>
      <xdr:rowOff>325080</xdr:rowOff>
    </xdr:to>
    <xdr:pic>
      <xdr:nvPicPr>
        <xdr:cNvPr id="16" name="Image 1"/>
        <xdr:cNvPicPr/>
      </xdr:nvPicPr>
      <xdr:blipFill>
        <a:blip xmlns:r="http://schemas.openxmlformats.org/officeDocument/2006/relationships" r:embed="rId1"/>
        <a:stretch/>
      </xdr:blipFill>
      <xdr:spPr>
        <a:xfrm>
          <a:off x="1256400" y="430560"/>
          <a:ext cx="1251360" cy="1145880"/>
        </a:xfrm>
        <a:prstGeom prst="rect">
          <a:avLst/>
        </a:prstGeom>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118080</xdr:colOff>
      <xdr:row>36</xdr:row>
      <xdr:rowOff>30600</xdr:rowOff>
    </xdr:from>
    <xdr:to>
      <xdr:col>10</xdr:col>
      <xdr:colOff>775080</xdr:colOff>
      <xdr:row>39</xdr:row>
      <xdr:rowOff>16200</xdr:rowOff>
    </xdr:to>
    <xdr:sp macro="" textlink="">
      <xdr:nvSpPr>
        <xdr:cNvPr id="17" name="CustomShape 1"/>
        <xdr:cNvSpPr/>
      </xdr:nvSpPr>
      <xdr:spPr>
        <a:xfrm>
          <a:off x="4448520" y="9460800"/>
          <a:ext cx="12227400" cy="566640"/>
        </a:xfrm>
        <a:prstGeom prst="roundRect">
          <a:avLst>
            <a:gd name="adj" fmla="val 16667"/>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2881080</xdr:colOff>
      <xdr:row>49</xdr:row>
      <xdr:rowOff>136440</xdr:rowOff>
    </xdr:from>
    <xdr:to>
      <xdr:col>10</xdr:col>
      <xdr:colOff>603000</xdr:colOff>
      <xdr:row>51</xdr:row>
      <xdr:rowOff>53640</xdr:rowOff>
    </xdr:to>
    <xdr:sp macro="" textlink="">
      <xdr:nvSpPr>
        <xdr:cNvPr id="18" name="CustomShape 1"/>
        <xdr:cNvSpPr/>
      </xdr:nvSpPr>
      <xdr:spPr>
        <a:xfrm>
          <a:off x="8442720" y="12137760"/>
          <a:ext cx="8061120" cy="2980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pt-BR" sz="1100" b="0" strike="noStrike" spc="-1">
              <a:solidFill>
                <a:srgbClr val="000000"/>
              </a:solidFill>
              <a:latin typeface="Calibri"/>
            </a:rPr>
            <a:t>BDI=              (1+AC+S+R+G)*(1+DF)*(1+L)</a:t>
          </a:r>
          <a:endParaRPr lang="pt-BR" sz="1100" b="0" strike="noStrike" spc="-1">
            <a:latin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2</xdr:col>
      <xdr:colOff>199080</xdr:colOff>
      <xdr:row>1</xdr:row>
      <xdr:rowOff>147240</xdr:rowOff>
    </xdr:from>
    <xdr:to>
      <xdr:col>2</xdr:col>
      <xdr:colOff>1709280</xdr:colOff>
      <xdr:row>3</xdr:row>
      <xdr:rowOff>508680</xdr:rowOff>
    </xdr:to>
    <xdr:pic>
      <xdr:nvPicPr>
        <xdr:cNvPr id="19" name="Image 1"/>
        <xdr:cNvPicPr/>
      </xdr:nvPicPr>
      <xdr:blipFill>
        <a:blip xmlns:r="http://schemas.openxmlformats.org/officeDocument/2006/relationships" r:embed="rId1"/>
        <a:stretch/>
      </xdr:blipFill>
      <xdr:spPr>
        <a:xfrm>
          <a:off x="3171240" y="347040"/>
          <a:ext cx="1510200" cy="13140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76320</xdr:colOff>
      <xdr:row>1</xdr:row>
      <xdr:rowOff>178200</xdr:rowOff>
    </xdr:from>
    <xdr:to>
      <xdr:col>1</xdr:col>
      <xdr:colOff>8416</xdr:colOff>
      <xdr:row>3</xdr:row>
      <xdr:rowOff>93240</xdr:rowOff>
    </xdr:to>
    <xdr:pic>
      <xdr:nvPicPr>
        <xdr:cNvPr id="2" name="Image 1"/>
        <xdr:cNvPicPr/>
      </xdr:nvPicPr>
      <xdr:blipFill>
        <a:blip xmlns:r="http://schemas.openxmlformats.org/officeDocument/2006/relationships" r:embed="rId1"/>
        <a:stretch/>
      </xdr:blipFill>
      <xdr:spPr>
        <a:xfrm>
          <a:off x="76320" y="339840"/>
          <a:ext cx="849960" cy="8892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133920</xdr:colOff>
      <xdr:row>1</xdr:row>
      <xdr:rowOff>189000</xdr:rowOff>
    </xdr:from>
    <xdr:to>
      <xdr:col>0</xdr:col>
      <xdr:colOff>1175400</xdr:colOff>
      <xdr:row>3</xdr:row>
      <xdr:rowOff>334800</xdr:rowOff>
    </xdr:to>
    <xdr:pic>
      <xdr:nvPicPr>
        <xdr:cNvPr id="2" name="Image 1"/>
        <xdr:cNvPicPr/>
      </xdr:nvPicPr>
      <xdr:blipFill>
        <a:blip xmlns:r="http://schemas.openxmlformats.org/officeDocument/2006/relationships" r:embed="rId1"/>
        <a:stretch/>
      </xdr:blipFill>
      <xdr:spPr>
        <a:xfrm>
          <a:off x="133920" y="350640"/>
          <a:ext cx="1041480" cy="10490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167760</xdr:colOff>
      <xdr:row>1</xdr:row>
      <xdr:rowOff>86040</xdr:rowOff>
    </xdr:from>
    <xdr:to>
      <xdr:col>0</xdr:col>
      <xdr:colOff>1461240</xdr:colOff>
      <xdr:row>3</xdr:row>
      <xdr:rowOff>323280</xdr:rowOff>
    </xdr:to>
    <xdr:pic>
      <xdr:nvPicPr>
        <xdr:cNvPr id="3" name="Image 1"/>
        <xdr:cNvPicPr/>
      </xdr:nvPicPr>
      <xdr:blipFill>
        <a:blip xmlns:r="http://schemas.openxmlformats.org/officeDocument/2006/relationships" r:embed="rId1"/>
        <a:stretch/>
      </xdr:blipFill>
      <xdr:spPr>
        <a:xfrm>
          <a:off x="167760" y="247680"/>
          <a:ext cx="1293480" cy="105660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84960</xdr:colOff>
      <xdr:row>2</xdr:row>
      <xdr:rowOff>77040</xdr:rowOff>
    </xdr:from>
    <xdr:to>
      <xdr:col>2</xdr:col>
      <xdr:colOff>749160</xdr:colOff>
      <xdr:row>4</xdr:row>
      <xdr:rowOff>547560</xdr:rowOff>
    </xdr:to>
    <xdr:pic>
      <xdr:nvPicPr>
        <xdr:cNvPr id="4" name="Image 1"/>
        <xdr:cNvPicPr/>
      </xdr:nvPicPr>
      <xdr:blipFill>
        <a:blip xmlns:r="http://schemas.openxmlformats.org/officeDocument/2006/relationships" r:embed="rId1"/>
        <a:stretch/>
      </xdr:blipFill>
      <xdr:spPr>
        <a:xfrm>
          <a:off x="897480" y="457920"/>
          <a:ext cx="1666800" cy="13849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126360</xdr:colOff>
      <xdr:row>4</xdr:row>
      <xdr:rowOff>94320</xdr:rowOff>
    </xdr:from>
    <xdr:to>
      <xdr:col>3</xdr:col>
      <xdr:colOff>470602</xdr:colOff>
      <xdr:row>6</xdr:row>
      <xdr:rowOff>472320</xdr:rowOff>
    </xdr:to>
    <xdr:pic>
      <xdr:nvPicPr>
        <xdr:cNvPr id="5" name="Image 1"/>
        <xdr:cNvPicPr/>
      </xdr:nvPicPr>
      <xdr:blipFill>
        <a:blip xmlns:r="http://schemas.openxmlformats.org/officeDocument/2006/relationships" r:embed="rId1"/>
        <a:stretch/>
      </xdr:blipFill>
      <xdr:spPr>
        <a:xfrm>
          <a:off x="1674360" y="608400"/>
          <a:ext cx="1764000" cy="13546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119520</xdr:colOff>
      <xdr:row>36</xdr:row>
      <xdr:rowOff>33840</xdr:rowOff>
    </xdr:from>
    <xdr:to>
      <xdr:col>7</xdr:col>
      <xdr:colOff>221400</xdr:colOff>
      <xdr:row>38</xdr:row>
      <xdr:rowOff>209880</xdr:rowOff>
    </xdr:to>
    <xdr:sp macro="" textlink="">
      <xdr:nvSpPr>
        <xdr:cNvPr id="6" name="CustomShape 1"/>
        <xdr:cNvSpPr/>
      </xdr:nvSpPr>
      <xdr:spPr>
        <a:xfrm>
          <a:off x="3419280" y="8435520"/>
          <a:ext cx="7836840" cy="556920"/>
        </a:xfrm>
        <a:prstGeom prst="roundRect">
          <a:avLst>
            <a:gd name="adj" fmla="val 16667"/>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2881800</xdr:colOff>
      <xdr:row>49</xdr:row>
      <xdr:rowOff>150480</xdr:rowOff>
    </xdr:from>
    <xdr:to>
      <xdr:col>7</xdr:col>
      <xdr:colOff>221400</xdr:colOff>
      <xdr:row>51</xdr:row>
      <xdr:rowOff>69480</xdr:rowOff>
    </xdr:to>
    <xdr:sp macro="" textlink="">
      <xdr:nvSpPr>
        <xdr:cNvPr id="7" name="CustomShape 1"/>
        <xdr:cNvSpPr/>
      </xdr:nvSpPr>
      <xdr:spPr>
        <a:xfrm>
          <a:off x="7044840" y="12969000"/>
          <a:ext cx="4211280" cy="299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pt-BR" sz="1100" b="0" strike="noStrike" spc="-1">
              <a:solidFill>
                <a:srgbClr val="000000"/>
              </a:solidFill>
              <a:latin typeface="Calibri"/>
            </a:rPr>
            <a:t>BDI=              (1+AC+S+R+G)*(1+DF)*(1+L)</a:t>
          </a:r>
          <a:endParaRPr lang="pt-BR" sz="1100" b="0" strike="noStrike" spc="-1">
            <a:latin typeface="Times New Roman"/>
          </a:endParaRPr>
        </a:p>
      </xdr:txBody>
    </xdr:sp>
    <xdr:clientData/>
  </xdr:twoCellAnchor>
  <xdr:twoCellAnchor editAs="absolute">
    <xdr:from>
      <xdr:col>4</xdr:col>
      <xdr:colOff>64440</xdr:colOff>
      <xdr:row>4</xdr:row>
      <xdr:rowOff>78480</xdr:rowOff>
    </xdr:from>
    <xdr:to>
      <xdr:col>5</xdr:col>
      <xdr:colOff>578880</xdr:colOff>
      <xdr:row>5</xdr:row>
      <xdr:rowOff>558000</xdr:rowOff>
    </xdr:to>
    <xdr:pic>
      <xdr:nvPicPr>
        <xdr:cNvPr id="8" name="Image 1"/>
        <xdr:cNvPicPr/>
      </xdr:nvPicPr>
      <xdr:blipFill>
        <a:blip xmlns:r="http://schemas.openxmlformats.org/officeDocument/2006/relationships" r:embed="rId1"/>
        <a:stretch/>
      </xdr:blipFill>
      <xdr:spPr>
        <a:xfrm>
          <a:off x="2462760" y="795240"/>
          <a:ext cx="1415880" cy="118440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84960</xdr:colOff>
      <xdr:row>2</xdr:row>
      <xdr:rowOff>48240</xdr:rowOff>
    </xdr:from>
    <xdr:to>
      <xdr:col>2</xdr:col>
      <xdr:colOff>653400</xdr:colOff>
      <xdr:row>4</xdr:row>
      <xdr:rowOff>478440</xdr:rowOff>
    </xdr:to>
    <xdr:pic>
      <xdr:nvPicPr>
        <xdr:cNvPr id="9" name="Image 1"/>
        <xdr:cNvPicPr/>
      </xdr:nvPicPr>
      <xdr:blipFill>
        <a:blip xmlns:r="http://schemas.openxmlformats.org/officeDocument/2006/relationships" r:embed="rId1"/>
        <a:stretch/>
      </xdr:blipFill>
      <xdr:spPr>
        <a:xfrm>
          <a:off x="897480" y="448200"/>
          <a:ext cx="1521000" cy="12135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140400</xdr:colOff>
      <xdr:row>2</xdr:row>
      <xdr:rowOff>245160</xdr:rowOff>
    </xdr:from>
    <xdr:to>
      <xdr:col>2</xdr:col>
      <xdr:colOff>1175760</xdr:colOff>
      <xdr:row>5</xdr:row>
      <xdr:rowOff>180720</xdr:rowOff>
    </xdr:to>
    <xdr:pic>
      <xdr:nvPicPr>
        <xdr:cNvPr id="10" name="Image 1"/>
        <xdr:cNvPicPr/>
      </xdr:nvPicPr>
      <xdr:blipFill>
        <a:blip xmlns:r="http://schemas.openxmlformats.org/officeDocument/2006/relationships" r:embed="rId1"/>
        <a:stretch/>
      </xdr:blipFill>
      <xdr:spPr>
        <a:xfrm>
          <a:off x="495720" y="571320"/>
          <a:ext cx="1835640" cy="1483920"/>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LEONARDO/01_SEDUC/01_Boletins/Boletim%20Abril%202005_R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Documents%20and%20Settings/f01945/Configura&#231;&#245;es%20locais/Temporary%20Internet%20Files/Content.IE5/QXPOF0PY/OR&#199;AMENTO..(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mb://strata-03/Projetos/Marcelo/docs/PP003%20-%20Restauracao%20-%20PROMG%20-%20DERMG/Levantamentos%20de%20Campo/PRIORIDADES/20CRG/Resultados/CARACT%20PAV%20EXISTEN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mb://arquivos/planejamento/2.%20PROJETOS/1.%20Executivo/5.%20EVELIN%20MONTAGNA/03%20-%20Pav%20Av%20S&#227;o%20Leopoldo,%20Rua%20Vit&#243;ria%20e%20Rua%20Adolfo%20S.%20WIlke/PLANILHAS/Planilha%20Av%20S&#227;o%20Leopoldo,%20Rua%20Vit&#243;ria%20e%20Rua%20Adolfo%20S%20Wilk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sheetName val="Solum"/>
      <sheetName val="Plan2"/>
      <sheetName val="Plan3"/>
      <sheetName val="cobertura quadra"/>
      <sheetName val="CRON REF"/>
      <sheetName val="cobertura_quadra"/>
      <sheetName val="CRON_REF"/>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entrada"/>
      <sheetName val="aux"/>
      <sheetName val="graficos"/>
      <sheetName val="graficos (2)"/>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bação - memória de calc"/>
    </sheetNames>
    <sheetDataSet>
      <sheetData sheetId="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61A"/>
    <pageSetUpPr fitToPage="1"/>
  </sheetPr>
  <dimension ref="A1:BL39"/>
  <sheetViews>
    <sheetView view="pageBreakPreview" zoomScale="55" zoomScaleNormal="75" zoomScalePageLayoutView="55" workbookViewId="0">
      <selection activeCell="O13" sqref="O13"/>
    </sheetView>
  </sheetViews>
  <sheetFormatPr defaultRowHeight="15.75"/>
  <cols>
    <col min="1" max="1" width="8.85546875" style="1" customWidth="1"/>
    <col min="2" max="2" width="18.85546875" style="1" customWidth="1"/>
    <col min="3" max="3" width="21" style="1" customWidth="1"/>
    <col min="4" max="4" width="11.140625" style="1" customWidth="1"/>
    <col min="5" max="5" width="19.85546875" style="1" customWidth="1"/>
    <col min="6" max="6" width="14" style="1" customWidth="1"/>
    <col min="7" max="7" width="10" style="1" customWidth="1"/>
    <col min="8" max="8" width="10.5703125" style="1" customWidth="1"/>
    <col min="9" max="9" width="10.85546875" style="1" customWidth="1"/>
    <col min="10" max="10" width="10" style="1" customWidth="1"/>
    <col min="11" max="11" width="10.140625" style="1" customWidth="1"/>
    <col min="12" max="12" width="22.28515625" style="1" customWidth="1"/>
    <col min="13" max="13" width="10" style="1" customWidth="1"/>
    <col min="14" max="14" width="10.140625" style="1" customWidth="1"/>
    <col min="15" max="15" width="10.7109375" style="1" customWidth="1"/>
    <col min="16" max="17" width="10.85546875" style="1" customWidth="1"/>
    <col min="18" max="18" width="15.140625" style="1" customWidth="1"/>
    <col min="19" max="19" width="13.7109375" style="1" customWidth="1"/>
    <col min="20" max="20" width="11" style="1" customWidth="1"/>
    <col min="21" max="21" width="7.7109375" style="1" customWidth="1"/>
    <col min="22" max="22" width="11.28515625" style="1" customWidth="1"/>
    <col min="23" max="23" width="9.5703125" style="1" customWidth="1"/>
    <col min="24" max="64" width="7.140625" style="1" customWidth="1"/>
    <col min="65" max="1025" width="7.140625" customWidth="1"/>
  </cols>
  <sheetData>
    <row r="1" spans="1:64">
      <c r="A1" s="549"/>
      <c r="B1" s="549"/>
      <c r="C1" s="549"/>
      <c r="D1" s="549"/>
      <c r="E1" s="549"/>
      <c r="F1" s="549"/>
      <c r="G1" s="549"/>
      <c r="H1" s="549"/>
      <c r="I1" s="549"/>
      <c r="J1" s="549"/>
      <c r="K1" s="549"/>
      <c r="L1" s="549"/>
      <c r="M1" s="549"/>
      <c r="N1" s="549"/>
      <c r="O1" s="549"/>
      <c r="P1" s="549"/>
      <c r="Q1" s="549"/>
      <c r="R1" s="549"/>
      <c r="S1" s="549"/>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row>
    <row r="2" spans="1:64" ht="62.25" customHeight="1">
      <c r="A2" s="550"/>
      <c r="B2" s="550"/>
      <c r="C2" s="551" t="s">
        <v>0</v>
      </c>
      <c r="D2" s="551"/>
      <c r="E2" s="551"/>
      <c r="F2" s="551"/>
      <c r="G2" s="551"/>
      <c r="H2" s="551"/>
      <c r="I2" s="551"/>
      <c r="J2" s="551"/>
      <c r="K2" s="551"/>
      <c r="L2" s="551"/>
      <c r="M2" s="551"/>
      <c r="N2" s="551"/>
      <c r="O2" s="552" t="str">
        <f>RESUMO!E3</f>
        <v>Ref.: Tabela de Serviços
SINAPI 12/2019 e 
Tabela ANP – MT 11/2019</v>
      </c>
      <c r="P2" s="552"/>
      <c r="Q2" s="552"/>
      <c r="R2" s="553" t="str">
        <f>RESUMO!H3</f>
        <v>Secretaria Municipal de Planejamento, Tecnologia e Informática</v>
      </c>
      <c r="S2" s="553"/>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row>
    <row r="3" spans="1:64" ht="24.95" customHeight="1">
      <c r="A3" s="550"/>
      <c r="B3" s="550"/>
      <c r="C3" s="551"/>
      <c r="D3" s="551"/>
      <c r="E3" s="551"/>
      <c r="F3" s="551"/>
      <c r="G3" s="551"/>
      <c r="H3" s="551"/>
      <c r="I3" s="551"/>
      <c r="J3" s="551"/>
      <c r="K3" s="551"/>
      <c r="L3" s="551"/>
      <c r="M3" s="551"/>
      <c r="N3" s="551"/>
      <c r="O3" s="552" t="str">
        <f>RESUMO!E4</f>
        <v>NÃO DESONERADO</v>
      </c>
      <c r="P3" s="552"/>
      <c r="Q3" s="552"/>
      <c r="R3" s="553"/>
      <c r="S3" s="553"/>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ht="68.25" customHeight="1">
      <c r="A4" s="550"/>
      <c r="B4" s="550"/>
      <c r="C4" s="554" t="s">
        <v>1</v>
      </c>
      <c r="D4" s="554"/>
      <c r="E4" s="554"/>
      <c r="F4" s="554"/>
      <c r="G4" s="554"/>
      <c r="H4" s="554"/>
      <c r="I4" s="554"/>
      <c r="J4" s="554"/>
      <c r="K4" s="554"/>
      <c r="L4" s="554"/>
      <c r="M4" s="554"/>
      <c r="N4" s="554"/>
      <c r="O4" s="4" t="s">
        <v>2</v>
      </c>
      <c r="P4" s="555">
        <f>RESUMO!F5</f>
        <v>0.21329999999999999</v>
      </c>
      <c r="Q4" s="555"/>
      <c r="R4" s="553"/>
      <c r="S4" s="553"/>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1:64" ht="15" customHeight="1">
      <c r="A5" s="545" t="s">
        <v>3</v>
      </c>
      <c r="B5" s="545"/>
      <c r="C5" s="545"/>
      <c r="D5" s="545"/>
      <c r="E5" s="545"/>
      <c r="F5" s="545"/>
      <c r="G5" s="545"/>
      <c r="H5" s="545"/>
      <c r="I5" s="545"/>
      <c r="J5" s="545"/>
      <c r="K5" s="545"/>
      <c r="L5" s="545"/>
      <c r="M5" s="545"/>
      <c r="N5" s="545"/>
      <c r="O5" s="545"/>
      <c r="P5" s="545"/>
      <c r="Q5" s="545"/>
      <c r="R5" s="545"/>
      <c r="S5" s="545"/>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1:64">
      <c r="A6" s="546"/>
      <c r="B6" s="546"/>
      <c r="C6" s="546"/>
      <c r="D6" s="546"/>
      <c r="E6" s="546"/>
      <c r="F6" s="546"/>
      <c r="G6" s="546"/>
      <c r="H6" s="546"/>
      <c r="I6" s="546"/>
      <c r="J6" s="546"/>
      <c r="K6" s="546"/>
      <c r="L6" s="546"/>
      <c r="M6" s="546"/>
      <c r="N6" s="546"/>
      <c r="O6" s="546"/>
      <c r="P6" s="546"/>
      <c r="Q6" s="546"/>
      <c r="R6" s="546"/>
      <c r="S6" s="546"/>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row>
    <row r="7" spans="1:64">
      <c r="A7" s="5" t="s">
        <v>4</v>
      </c>
      <c r="B7" s="6" t="str">
        <f>RESUMO!C11</f>
        <v>PAVIMENTAÇÃO ASFÁLTICA RUA SÃO PAULO, AVENIDA BRASIL, RUA MATO GROSSO</v>
      </c>
      <c r="C7" s="6"/>
      <c r="D7" s="6"/>
      <c r="E7" s="6"/>
      <c r="F7" s="6"/>
      <c r="G7" s="6"/>
      <c r="H7" s="7"/>
      <c r="I7" s="7"/>
      <c r="J7" s="2"/>
      <c r="K7" s="8"/>
      <c r="L7" s="9"/>
      <c r="M7" s="2"/>
      <c r="N7" s="2"/>
      <c r="O7" s="2"/>
      <c r="P7" s="2"/>
      <c r="Q7" s="2"/>
      <c r="R7" s="10" t="str">
        <f>ORÇAMENTO!I10</f>
        <v>DATA:</v>
      </c>
      <c r="S7" s="11">
        <f ca="1">ORÇAMENTO!J10</f>
        <v>43935</v>
      </c>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row>
    <row r="8" spans="1:64">
      <c r="A8" s="12" t="s">
        <v>5</v>
      </c>
      <c r="B8" s="13" t="str">
        <f>RESUMO!C12</f>
        <v>COMUNIDADE SÃO JOÃO – MUNICÍPIO DE PORTO DOS GAÚCHOS – MT</v>
      </c>
      <c r="C8" s="13"/>
      <c r="D8" s="13"/>
      <c r="E8" s="13"/>
      <c r="F8" s="13"/>
      <c r="G8" s="13"/>
      <c r="H8" s="7"/>
      <c r="I8" s="7"/>
      <c r="J8" s="2"/>
      <c r="K8" s="13"/>
      <c r="L8" s="14"/>
      <c r="M8" s="2"/>
      <c r="N8" s="2"/>
      <c r="O8" s="2"/>
      <c r="P8" s="2"/>
      <c r="Q8" s="2"/>
      <c r="R8" s="10" t="str">
        <f>ORÇAMENTO!H11</f>
        <v>LEIS SOCIAIS:</v>
      </c>
      <c r="S8" s="15">
        <f>RESUMO!I12</f>
        <v>1.157</v>
      </c>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row>
    <row r="9" spans="1:64" ht="31.35" customHeight="1">
      <c r="A9" s="547" t="s">
        <v>6</v>
      </c>
      <c r="B9" s="547"/>
      <c r="C9" s="547"/>
      <c r="D9" s="547"/>
      <c r="E9" s="547"/>
      <c r="F9" s="547"/>
      <c r="G9" s="547"/>
      <c r="H9" s="547"/>
      <c r="I9" s="547"/>
      <c r="J9" s="547"/>
      <c r="K9" s="547"/>
      <c r="L9" s="547"/>
      <c r="M9" s="547"/>
      <c r="N9" s="547"/>
      <c r="O9" s="547"/>
      <c r="P9" s="547"/>
      <c r="Q9" s="547"/>
      <c r="R9" s="547"/>
      <c r="S9" s="547"/>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row>
    <row r="10" spans="1:64" ht="12.75" customHeight="1">
      <c r="A10" s="16"/>
      <c r="B10" s="16"/>
      <c r="C10" s="16"/>
      <c r="D10" s="16"/>
      <c r="E10" s="16"/>
      <c r="F10" s="16"/>
      <c r="G10" s="16"/>
      <c r="H10" s="16"/>
      <c r="I10" s="16"/>
      <c r="J10" s="16"/>
      <c r="K10" s="16"/>
      <c r="L10" s="16"/>
      <c r="M10" s="16"/>
      <c r="N10" s="16"/>
      <c r="O10" s="16"/>
      <c r="P10" s="16"/>
      <c r="Q10" s="16"/>
      <c r="R10" s="16"/>
      <c r="S10" s="16"/>
      <c r="T10" s="16"/>
      <c r="U10" s="16"/>
      <c r="V10" s="16"/>
      <c r="W10" s="16"/>
    </row>
    <row r="11" spans="1:64" ht="31.5" customHeight="1">
      <c r="A11" s="548" t="s">
        <v>7</v>
      </c>
      <c r="B11" s="542" t="s">
        <v>8</v>
      </c>
      <c r="C11" s="17" t="s">
        <v>9</v>
      </c>
      <c r="D11" s="543" t="s">
        <v>10</v>
      </c>
      <c r="E11" s="543"/>
      <c r="F11" s="543" t="s">
        <v>11</v>
      </c>
      <c r="G11" s="543"/>
      <c r="H11" s="543"/>
      <c r="I11" s="543" t="s">
        <v>12</v>
      </c>
      <c r="J11" s="543"/>
      <c r="K11" s="543"/>
      <c r="L11" s="543" t="s">
        <v>13</v>
      </c>
      <c r="M11" s="543"/>
      <c r="N11" s="543"/>
      <c r="O11" s="543" t="s">
        <v>14</v>
      </c>
      <c r="P11" s="543"/>
      <c r="Q11" s="543" t="s">
        <v>15</v>
      </c>
      <c r="R11" s="543"/>
      <c r="S11" s="7"/>
      <c r="T11" s="7"/>
      <c r="U11" s="7"/>
      <c r="V11" s="7"/>
      <c r="W11" s="7"/>
    </row>
    <row r="12" spans="1:64" ht="21" customHeight="1">
      <c r="A12" s="548"/>
      <c r="B12" s="542"/>
      <c r="C12" s="18" t="s">
        <v>16</v>
      </c>
      <c r="D12" s="18" t="s">
        <v>17</v>
      </c>
      <c r="E12" s="18" t="s">
        <v>18</v>
      </c>
      <c r="F12" s="18" t="s">
        <v>18</v>
      </c>
      <c r="G12" s="18" t="s">
        <v>19</v>
      </c>
      <c r="H12" s="18" t="s">
        <v>20</v>
      </c>
      <c r="I12" s="18" t="s">
        <v>18</v>
      </c>
      <c r="J12" s="18" t="s">
        <v>19</v>
      </c>
      <c r="K12" s="18" t="s">
        <v>20</v>
      </c>
      <c r="L12" s="18" t="s">
        <v>18</v>
      </c>
      <c r="M12" s="18" t="s">
        <v>19</v>
      </c>
      <c r="N12" s="18" t="s">
        <v>20</v>
      </c>
      <c r="O12" s="18" t="s">
        <v>17</v>
      </c>
      <c r="P12" s="18" t="s">
        <v>18</v>
      </c>
      <c r="Q12" s="18" t="s">
        <v>17</v>
      </c>
      <c r="R12" s="18" t="s">
        <v>18</v>
      </c>
      <c r="S12" s="7"/>
      <c r="T12" s="7"/>
      <c r="U12" s="7"/>
      <c r="V12" s="7"/>
      <c r="W12" s="7"/>
    </row>
    <row r="13" spans="1:64">
      <c r="A13" s="19" t="s">
        <v>21</v>
      </c>
      <c r="B13" s="20" t="s">
        <v>22</v>
      </c>
      <c r="C13" s="21">
        <v>93</v>
      </c>
      <c r="D13" s="22">
        <v>9</v>
      </c>
      <c r="E13" s="23">
        <f>(C13*D13)</f>
        <v>837</v>
      </c>
      <c r="F13" s="21">
        <f>E13</f>
        <v>837</v>
      </c>
      <c r="G13" s="23">
        <v>0.32500000000000001</v>
      </c>
      <c r="H13" s="23">
        <f>F13*G13</f>
        <v>272.02500000000003</v>
      </c>
      <c r="I13" s="21">
        <f>F13</f>
        <v>837</v>
      </c>
      <c r="J13" s="22">
        <v>0.15</v>
      </c>
      <c r="K13" s="23">
        <f>I13*J13</f>
        <v>125.55</v>
      </c>
      <c r="L13" s="21">
        <f>I13</f>
        <v>837</v>
      </c>
      <c r="M13" s="22">
        <v>0.15</v>
      </c>
      <c r="N13" s="23">
        <f>L13*M13</f>
        <v>125.55</v>
      </c>
      <c r="O13" s="21">
        <v>7.4</v>
      </c>
      <c r="P13" s="22">
        <f>O13*C13</f>
        <v>688.2</v>
      </c>
      <c r="Q13" s="22">
        <f>O13</f>
        <v>7.4</v>
      </c>
      <c r="R13" s="21">
        <f>C13*Q13</f>
        <v>688.2</v>
      </c>
      <c r="S13" s="7"/>
      <c r="T13" s="7"/>
      <c r="U13" s="7"/>
      <c r="V13" s="7"/>
      <c r="W13" s="7"/>
    </row>
    <row r="14" spans="1:64">
      <c r="A14" s="19" t="s">
        <v>23</v>
      </c>
      <c r="B14" s="20" t="s">
        <v>24</v>
      </c>
      <c r="C14" s="21">
        <v>93</v>
      </c>
      <c r="D14" s="22">
        <f>D13</f>
        <v>9</v>
      </c>
      <c r="E14" s="23">
        <f>(C14*D14)</f>
        <v>837</v>
      </c>
      <c r="F14" s="21">
        <f>E14</f>
        <v>837</v>
      </c>
      <c r="G14" s="23">
        <v>0.32500000000000001</v>
      </c>
      <c r="H14" s="23">
        <f>F14*G14</f>
        <v>272.02500000000003</v>
      </c>
      <c r="I14" s="21">
        <f>F14</f>
        <v>837</v>
      </c>
      <c r="J14" s="22">
        <v>0.15</v>
      </c>
      <c r="K14" s="23">
        <f>I14*J14</f>
        <v>125.55</v>
      </c>
      <c r="L14" s="21">
        <f>I14</f>
        <v>837</v>
      </c>
      <c r="M14" s="22">
        <v>0.15</v>
      </c>
      <c r="N14" s="23">
        <f>L14*M14</f>
        <v>125.55</v>
      </c>
      <c r="O14" s="21">
        <v>7.4</v>
      </c>
      <c r="P14" s="22">
        <f>O14*C14</f>
        <v>688.2</v>
      </c>
      <c r="Q14" s="22">
        <f>O14</f>
        <v>7.4</v>
      </c>
      <c r="R14" s="21">
        <f>C14*Q14</f>
        <v>688.2</v>
      </c>
      <c r="S14" s="7"/>
      <c r="T14" s="7"/>
      <c r="U14" s="7"/>
      <c r="V14" s="7"/>
      <c r="W14" s="7"/>
    </row>
    <row r="15" spans="1:64">
      <c r="A15" s="19" t="s">
        <v>25</v>
      </c>
      <c r="B15" s="20" t="s">
        <v>26</v>
      </c>
      <c r="C15" s="21">
        <v>109</v>
      </c>
      <c r="D15" s="22">
        <f>D14</f>
        <v>9</v>
      </c>
      <c r="E15" s="23">
        <f>(C15*D15)</f>
        <v>981</v>
      </c>
      <c r="F15" s="21">
        <f>E15</f>
        <v>981</v>
      </c>
      <c r="G15" s="23">
        <v>0.32500000000000001</v>
      </c>
      <c r="H15" s="23">
        <f>F15*G15</f>
        <v>318.82499999999999</v>
      </c>
      <c r="I15" s="21">
        <f>F15</f>
        <v>981</v>
      </c>
      <c r="J15" s="22">
        <v>0.15</v>
      </c>
      <c r="K15" s="23">
        <f>I15*J15</f>
        <v>147.15</v>
      </c>
      <c r="L15" s="21">
        <f>I15</f>
        <v>981</v>
      </c>
      <c r="M15" s="22">
        <v>0.15</v>
      </c>
      <c r="N15" s="23">
        <f>L15*M15</f>
        <v>147.15</v>
      </c>
      <c r="O15" s="21">
        <v>7.4</v>
      </c>
      <c r="P15" s="22">
        <f>O15*C15</f>
        <v>806.6</v>
      </c>
      <c r="Q15" s="22">
        <f>O15</f>
        <v>7.4</v>
      </c>
      <c r="R15" s="21">
        <f>C15*Q15</f>
        <v>806.6</v>
      </c>
      <c r="S15" s="7"/>
      <c r="T15" s="7"/>
      <c r="U15" s="7"/>
      <c r="V15" s="7"/>
      <c r="W15" s="7"/>
    </row>
    <row r="16" spans="1:64">
      <c r="A16" s="540" t="s">
        <v>27</v>
      </c>
      <c r="B16" s="540"/>
      <c r="C16" s="24">
        <f>SUM(C13:C15)</f>
        <v>295</v>
      </c>
      <c r="D16" s="25"/>
      <c r="E16" s="25">
        <f>SUM(E13:E15)</f>
        <v>2655</v>
      </c>
      <c r="F16" s="25"/>
      <c r="G16" s="25"/>
      <c r="H16" s="25">
        <f>SUM(H13:H15)</f>
        <v>862.875</v>
      </c>
      <c r="I16" s="25">
        <f>SUM(I13:I15)</f>
        <v>2655</v>
      </c>
      <c r="J16" s="25"/>
      <c r="K16" s="25">
        <f>SUM(K13:K15)</f>
        <v>398.25</v>
      </c>
      <c r="L16" s="25">
        <f>SUM(L13:L15)</f>
        <v>2655</v>
      </c>
      <c r="M16" s="25"/>
      <c r="N16" s="25">
        <f>SUM(N13:N15)</f>
        <v>398.25</v>
      </c>
      <c r="O16" s="25"/>
      <c r="P16" s="25">
        <f>SUM(P13:P15)</f>
        <v>2183</v>
      </c>
      <c r="Q16" s="25"/>
      <c r="R16" s="25">
        <f>SUM(R13:R15)</f>
        <v>2183</v>
      </c>
      <c r="S16" s="7"/>
      <c r="T16" s="7"/>
      <c r="U16" s="7"/>
      <c r="V16" s="7"/>
      <c r="W16" s="7"/>
    </row>
    <row r="18" spans="1:20" ht="28.7" customHeight="1">
      <c r="B18" s="541" t="s">
        <v>28</v>
      </c>
      <c r="C18" s="541"/>
      <c r="D18" s="541"/>
      <c r="E18" s="541"/>
      <c r="F18" s="541"/>
      <c r="K18" s="542" t="s">
        <v>7</v>
      </c>
      <c r="L18" s="543" t="s">
        <v>8</v>
      </c>
      <c r="M18" s="17" t="s">
        <v>9</v>
      </c>
      <c r="N18" s="26" t="s">
        <v>29</v>
      </c>
      <c r="O18" s="26" t="s">
        <v>30</v>
      </c>
      <c r="P18" s="27" t="s">
        <v>31</v>
      </c>
      <c r="Q18" s="544" t="s">
        <v>32</v>
      </c>
      <c r="R18" s="544"/>
      <c r="T18" s="28"/>
    </row>
    <row r="19" spans="1:20" ht="24.75" customHeight="1">
      <c r="A19" s="29"/>
      <c r="B19" s="30" t="s">
        <v>33</v>
      </c>
      <c r="C19" s="31" t="s">
        <v>34</v>
      </c>
      <c r="D19" s="31" t="s">
        <v>35</v>
      </c>
      <c r="E19" s="30" t="s">
        <v>36</v>
      </c>
      <c r="F19" s="30" t="s">
        <v>37</v>
      </c>
      <c r="H19" s="32"/>
      <c r="K19" s="542"/>
      <c r="L19" s="543"/>
      <c r="M19" s="18" t="s">
        <v>16</v>
      </c>
      <c r="N19" s="18" t="s">
        <v>38</v>
      </c>
      <c r="O19" s="18" t="s">
        <v>38</v>
      </c>
      <c r="P19" s="18" t="s">
        <v>38</v>
      </c>
      <c r="Q19" s="18" t="s">
        <v>18</v>
      </c>
      <c r="R19" s="33" t="s">
        <v>39</v>
      </c>
    </row>
    <row r="20" spans="1:20" ht="15" customHeight="1">
      <c r="B20" s="22" t="s">
        <v>40</v>
      </c>
      <c r="C20" s="22">
        <v>0</v>
      </c>
      <c r="D20" s="22">
        <v>0</v>
      </c>
      <c r="E20" s="22">
        <f>D20*C20</f>
        <v>0</v>
      </c>
      <c r="F20" s="34">
        <f>E20*0.325</f>
        <v>0</v>
      </c>
      <c r="H20" s="32"/>
      <c r="K20" s="35" t="s">
        <v>21</v>
      </c>
      <c r="L20" s="21" t="str">
        <f>B13</f>
        <v>Rua São Leopoldo</v>
      </c>
      <c r="M20" s="21">
        <v>93</v>
      </c>
      <c r="N20" s="22">
        <f>M20*2</f>
        <v>186</v>
      </c>
      <c r="O20" s="22">
        <v>0</v>
      </c>
      <c r="P20" s="21">
        <f>N20+O20</f>
        <v>186</v>
      </c>
      <c r="Q20" s="22">
        <v>0</v>
      </c>
      <c r="R20" s="36">
        <f>(Q20)*0.07</f>
        <v>0</v>
      </c>
    </row>
    <row r="21" spans="1:20">
      <c r="B21" s="22"/>
      <c r="C21" s="22"/>
      <c r="D21" s="22"/>
      <c r="E21" s="22"/>
      <c r="F21" s="34"/>
      <c r="H21" s="32"/>
      <c r="K21" s="35" t="s">
        <v>23</v>
      </c>
      <c r="L21" s="21" t="str">
        <f>B14</f>
        <v>Avenida Brasil</v>
      </c>
      <c r="M21" s="21">
        <v>93</v>
      </c>
      <c r="N21" s="22">
        <f>M21*2</f>
        <v>186</v>
      </c>
      <c r="O21" s="22">
        <v>0</v>
      </c>
      <c r="P21" s="21">
        <f>N21+O21</f>
        <v>186</v>
      </c>
      <c r="Q21" s="22">
        <v>0</v>
      </c>
      <c r="R21" s="36">
        <f>(Q21)*0.07</f>
        <v>0</v>
      </c>
    </row>
    <row r="22" spans="1:20">
      <c r="B22" s="537" t="s">
        <v>27</v>
      </c>
      <c r="C22" s="537"/>
      <c r="D22" s="537"/>
      <c r="E22" s="18">
        <f>SUM(E20:E21)</f>
        <v>0</v>
      </c>
      <c r="F22" s="18">
        <f>F20+F21</f>
        <v>0</v>
      </c>
      <c r="J22" s="37"/>
      <c r="K22" s="35" t="s">
        <v>25</v>
      </c>
      <c r="L22" s="21" t="str">
        <f>B15</f>
        <v>Rua Mato Grosso</v>
      </c>
      <c r="M22" s="21">
        <v>110</v>
      </c>
      <c r="N22" s="22">
        <v>218</v>
      </c>
      <c r="O22" s="22">
        <v>0</v>
      </c>
      <c r="P22" s="21">
        <f>N22+O22</f>
        <v>218</v>
      </c>
      <c r="Q22" s="22">
        <v>0</v>
      </c>
      <c r="R22" s="36">
        <f>(Q22)*0.07</f>
        <v>0</v>
      </c>
    </row>
    <row r="23" spans="1:20">
      <c r="D23" s="37"/>
      <c r="K23" s="38"/>
      <c r="L23" s="38"/>
      <c r="M23" s="38"/>
      <c r="N23" s="25">
        <f>SUM(N20:N22)</f>
        <v>590</v>
      </c>
      <c r="O23" s="25">
        <f>SUM(O20:O22)</f>
        <v>0</v>
      </c>
      <c r="P23" s="25">
        <f>SUM(P20:P22)</f>
        <v>590</v>
      </c>
      <c r="Q23" s="25">
        <f>SUM(Q20:Q22)</f>
        <v>0</v>
      </c>
      <c r="R23" s="39">
        <f>SUM(R20:R22)</f>
        <v>0</v>
      </c>
    </row>
    <row r="24" spans="1:20">
      <c r="J24" s="37"/>
      <c r="K24" s="38"/>
      <c r="L24" s="38"/>
      <c r="M24" s="38"/>
      <c r="N24" s="38"/>
      <c r="O24" s="38"/>
      <c r="P24" s="38"/>
      <c r="Q24" s="38"/>
      <c r="R24" s="38"/>
    </row>
    <row r="25" spans="1:20">
      <c r="B25" s="538" t="s">
        <v>41</v>
      </c>
      <c r="C25" s="538"/>
      <c r="D25" s="18" t="s">
        <v>42</v>
      </c>
      <c r="E25" s="18" t="s">
        <v>43</v>
      </c>
      <c r="K25" s="38"/>
      <c r="L25" s="38"/>
      <c r="M25" s="38"/>
      <c r="N25" s="38"/>
      <c r="O25" s="38"/>
      <c r="P25" s="38"/>
      <c r="Q25" s="38"/>
      <c r="R25" s="38"/>
    </row>
    <row r="26" spans="1:20">
      <c r="B26" s="536" t="s">
        <v>44</v>
      </c>
      <c r="C26" s="536"/>
      <c r="D26" s="22" t="s">
        <v>45</v>
      </c>
      <c r="E26" s="21">
        <f>E16+E22</f>
        <v>2655</v>
      </c>
      <c r="K26" s="38"/>
      <c r="L26" s="38"/>
      <c r="M26" s="38"/>
      <c r="N26" s="38"/>
      <c r="O26" s="38"/>
      <c r="P26" s="38"/>
      <c r="Q26" s="38"/>
      <c r="R26" s="38"/>
    </row>
    <row r="27" spans="1:20" ht="15" customHeight="1">
      <c r="B27" s="536" t="s">
        <v>46</v>
      </c>
      <c r="C27" s="536"/>
      <c r="D27" s="22" t="s">
        <v>45</v>
      </c>
      <c r="E27" s="21">
        <f>E16+E22</f>
        <v>2655</v>
      </c>
      <c r="K27" s="539" t="s">
        <v>47</v>
      </c>
      <c r="L27" s="539"/>
      <c r="M27" s="539"/>
      <c r="N27" s="539"/>
      <c r="O27" s="539"/>
      <c r="P27" s="539"/>
      <c r="Q27" s="539"/>
      <c r="R27" s="539"/>
    </row>
    <row r="28" spans="1:20">
      <c r="B28" s="536" t="s">
        <v>48</v>
      </c>
      <c r="C28" s="536"/>
      <c r="D28" s="22" t="s">
        <v>49</v>
      </c>
      <c r="E28" s="21">
        <f>H16+F22</f>
        <v>862.875</v>
      </c>
      <c r="K28" s="539"/>
      <c r="L28" s="539"/>
      <c r="M28" s="539"/>
      <c r="N28" s="539"/>
      <c r="O28" s="539"/>
      <c r="P28" s="539"/>
      <c r="Q28" s="539"/>
      <c r="R28" s="539"/>
    </row>
    <row r="29" spans="1:20">
      <c r="B29" s="536" t="s">
        <v>50</v>
      </c>
      <c r="C29" s="536"/>
      <c r="D29" s="22" t="s">
        <v>45</v>
      </c>
      <c r="E29" s="21">
        <f>E26</f>
        <v>2655</v>
      </c>
      <c r="K29" s="539"/>
      <c r="L29" s="539"/>
      <c r="M29" s="539"/>
      <c r="N29" s="539"/>
      <c r="O29" s="539"/>
      <c r="P29" s="539"/>
      <c r="Q29" s="539"/>
      <c r="R29" s="539"/>
    </row>
    <row r="30" spans="1:20">
      <c r="B30" s="536" t="s">
        <v>51</v>
      </c>
      <c r="C30" s="536"/>
      <c r="D30" s="22" t="s">
        <v>49</v>
      </c>
      <c r="E30" s="21">
        <f>E29*0.15</f>
        <v>398.25</v>
      </c>
      <c r="F30" s="28"/>
      <c r="K30" s="539"/>
      <c r="L30" s="539"/>
      <c r="M30" s="539"/>
      <c r="N30" s="539"/>
      <c r="O30" s="539"/>
      <c r="P30" s="539"/>
      <c r="Q30" s="539"/>
      <c r="R30" s="539"/>
    </row>
    <row r="31" spans="1:20">
      <c r="B31" s="536" t="s">
        <v>52</v>
      </c>
      <c r="C31" s="536"/>
      <c r="D31" s="22" t="s">
        <v>45</v>
      </c>
      <c r="E31" s="21">
        <f>E26</f>
        <v>2655</v>
      </c>
      <c r="K31" s="539"/>
      <c r="L31" s="539"/>
      <c r="M31" s="539"/>
      <c r="N31" s="539"/>
      <c r="O31" s="539"/>
      <c r="P31" s="539"/>
      <c r="Q31" s="539"/>
      <c r="R31" s="539"/>
    </row>
    <row r="32" spans="1:20">
      <c r="B32" s="536" t="s">
        <v>53</v>
      </c>
      <c r="C32" s="536"/>
      <c r="D32" s="22" t="s">
        <v>49</v>
      </c>
      <c r="E32" s="21">
        <f>E31*0.15</f>
        <v>398.25</v>
      </c>
      <c r="K32" s="539"/>
      <c r="L32" s="539"/>
      <c r="M32" s="539"/>
      <c r="N32" s="539"/>
      <c r="O32" s="539"/>
      <c r="P32" s="539"/>
      <c r="Q32" s="539"/>
      <c r="R32" s="539"/>
    </row>
    <row r="33" spans="2:18">
      <c r="B33" s="536" t="s">
        <v>54</v>
      </c>
      <c r="C33" s="536"/>
      <c r="D33" s="22" t="s">
        <v>49</v>
      </c>
      <c r="E33" s="21">
        <f>(E32+E30)*1.15</f>
        <v>915.97499999999991</v>
      </c>
      <c r="K33" s="539"/>
      <c r="L33" s="539"/>
      <c r="M33" s="539"/>
      <c r="N33" s="539"/>
      <c r="O33" s="539"/>
      <c r="P33" s="539"/>
      <c r="Q33" s="539"/>
      <c r="R33" s="539"/>
    </row>
    <row r="34" spans="2:18">
      <c r="B34" s="536" t="s">
        <v>55</v>
      </c>
      <c r="C34" s="536"/>
      <c r="D34" s="22" t="s">
        <v>45</v>
      </c>
      <c r="E34" s="21">
        <f>P16+E22</f>
        <v>2183</v>
      </c>
      <c r="G34" s="37"/>
      <c r="K34" s="539"/>
      <c r="L34" s="539"/>
      <c r="M34" s="539"/>
      <c r="N34" s="539"/>
      <c r="O34" s="539"/>
      <c r="P34" s="539"/>
      <c r="Q34" s="539"/>
      <c r="R34" s="539"/>
    </row>
    <row r="35" spans="2:18">
      <c r="B35" s="536" t="s">
        <v>56</v>
      </c>
      <c r="C35" s="536"/>
      <c r="D35" s="22" t="s">
        <v>45</v>
      </c>
      <c r="E35" s="21">
        <f>E34</f>
        <v>2183</v>
      </c>
      <c r="K35" s="539"/>
      <c r="L35" s="539"/>
      <c r="M35" s="539"/>
      <c r="N35" s="539"/>
      <c r="O35" s="539"/>
      <c r="P35" s="539"/>
      <c r="Q35" s="539"/>
      <c r="R35" s="539"/>
    </row>
    <row r="36" spans="2:18">
      <c r="B36" s="536" t="s">
        <v>57</v>
      </c>
      <c r="C36" s="536"/>
      <c r="D36" s="22" t="s">
        <v>58</v>
      </c>
      <c r="E36" s="21">
        <f>N23</f>
        <v>590</v>
      </c>
      <c r="K36" s="539"/>
      <c r="L36" s="539"/>
      <c r="M36" s="539"/>
      <c r="N36" s="539"/>
      <c r="O36" s="539"/>
      <c r="P36" s="539"/>
      <c r="Q36" s="539"/>
      <c r="R36" s="539"/>
    </row>
    <row r="37" spans="2:18">
      <c r="B37" s="536" t="s">
        <v>59</v>
      </c>
      <c r="C37" s="536"/>
      <c r="D37" s="22" t="s">
        <v>58</v>
      </c>
      <c r="E37" s="21">
        <f>O23</f>
        <v>0</v>
      </c>
      <c r="K37" s="539"/>
      <c r="L37" s="539"/>
      <c r="M37" s="539"/>
      <c r="N37" s="539"/>
      <c r="O37" s="539"/>
      <c r="P37" s="539"/>
      <c r="Q37" s="539"/>
      <c r="R37" s="539"/>
    </row>
    <row r="38" spans="2:18">
      <c r="B38" s="536" t="s">
        <v>60</v>
      </c>
      <c r="C38" s="536"/>
      <c r="D38" s="22" t="s">
        <v>45</v>
      </c>
      <c r="E38" s="21">
        <f>Q23</f>
        <v>0</v>
      </c>
    </row>
    <row r="39" spans="2:18">
      <c r="B39" s="536" t="s">
        <v>60</v>
      </c>
      <c r="C39" s="536"/>
      <c r="D39" s="22" t="s">
        <v>49</v>
      </c>
      <c r="E39" s="21">
        <f>R23</f>
        <v>0</v>
      </c>
    </row>
  </sheetData>
  <mergeCells count="41">
    <mergeCell ref="A1:S1"/>
    <mergeCell ref="A2:B4"/>
    <mergeCell ref="C2:N3"/>
    <mergeCell ref="O2:Q2"/>
    <mergeCell ref="R2:S4"/>
    <mergeCell ref="O3:Q3"/>
    <mergeCell ref="C4:N4"/>
    <mergeCell ref="P4:Q4"/>
    <mergeCell ref="A5:S5"/>
    <mergeCell ref="A6:S6"/>
    <mergeCell ref="A9:S9"/>
    <mergeCell ref="A11:A12"/>
    <mergeCell ref="B11:B12"/>
    <mergeCell ref="D11:E11"/>
    <mergeCell ref="F11:H11"/>
    <mergeCell ref="I11:K11"/>
    <mergeCell ref="L11:N11"/>
    <mergeCell ref="O11:P11"/>
    <mergeCell ref="Q11:R11"/>
    <mergeCell ref="A16:B16"/>
    <mergeCell ref="B18:F18"/>
    <mergeCell ref="K18:K19"/>
    <mergeCell ref="L18:L19"/>
    <mergeCell ref="Q18:R18"/>
    <mergeCell ref="K27:R37"/>
    <mergeCell ref="B28:C28"/>
    <mergeCell ref="B29:C29"/>
    <mergeCell ref="B30:C30"/>
    <mergeCell ref="B31:C31"/>
    <mergeCell ref="B32:C32"/>
    <mergeCell ref="B33:C33"/>
    <mergeCell ref="B34:C34"/>
    <mergeCell ref="B35:C35"/>
    <mergeCell ref="B36:C36"/>
    <mergeCell ref="B37:C37"/>
    <mergeCell ref="B38:C38"/>
    <mergeCell ref="B39:C39"/>
    <mergeCell ref="B22:D22"/>
    <mergeCell ref="B25:C25"/>
    <mergeCell ref="B26:C26"/>
    <mergeCell ref="B27:C27"/>
  </mergeCells>
  <printOptions horizontalCentered="1"/>
  <pageMargins left="0.39374999999999999" right="0.39374999999999999" top="0.98402777777777795" bottom="0.39374999999999999" header="0.51180555555555496" footer="0.51180555555555496"/>
  <pageSetup paperSize="9" scale="55" firstPageNumber="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9694"/>
    <pageSetUpPr fitToPage="1"/>
  </sheetPr>
  <dimension ref="A2:BL36"/>
  <sheetViews>
    <sheetView view="pageBreakPreview" zoomScale="55" zoomScaleNormal="75" zoomScalePageLayoutView="55" workbookViewId="0">
      <selection activeCell="P36" sqref="P36"/>
    </sheetView>
  </sheetViews>
  <sheetFormatPr defaultRowHeight="15.75"/>
  <cols>
    <col min="1" max="1" width="4" style="294" customWidth="1"/>
    <col min="2" max="2" width="9" style="294" customWidth="1"/>
    <col min="3" max="3" width="65" style="294" customWidth="1"/>
    <col min="4" max="4" width="15.140625" style="294" customWidth="1"/>
    <col min="5" max="11" width="20.7109375" style="294" customWidth="1"/>
    <col min="12" max="12" width="9.140625" style="294" customWidth="1"/>
    <col min="13" max="13" width="10" style="294" customWidth="1"/>
    <col min="14" max="64" width="9.140625" style="294" customWidth="1"/>
    <col min="65" max="239" width="9.140625" customWidth="1"/>
    <col min="240" max="240" width="4" customWidth="1"/>
    <col min="241" max="241" width="34.5703125" customWidth="1"/>
    <col min="242" max="242" width="11.85546875" customWidth="1"/>
    <col min="243" max="243" width="8.140625" customWidth="1"/>
    <col min="244" max="244" width="13.85546875" customWidth="1"/>
    <col min="245" max="245" width="8.140625" customWidth="1"/>
    <col min="246" max="246" width="13.85546875" customWidth="1"/>
    <col min="247" max="247" width="8.7109375" customWidth="1"/>
    <col min="248" max="248" width="13.5703125" customWidth="1"/>
    <col min="249" max="249" width="9" customWidth="1"/>
    <col min="250" max="250" width="13.5703125" customWidth="1"/>
    <col min="251" max="251" width="9" customWidth="1"/>
    <col min="252" max="252" width="13.5703125" customWidth="1"/>
    <col min="253" max="253" width="9" customWidth="1"/>
    <col min="254" max="254" width="13.85546875" customWidth="1"/>
    <col min="255" max="255" width="8.7109375" customWidth="1"/>
    <col min="256" max="256" width="13.85546875" customWidth="1"/>
    <col min="257" max="257" width="8.7109375" customWidth="1"/>
    <col min="258" max="258" width="13.85546875" customWidth="1"/>
    <col min="259" max="259" width="8.7109375" customWidth="1"/>
    <col min="260" max="260" width="13.85546875" customWidth="1"/>
    <col min="261" max="261" width="8.7109375" customWidth="1"/>
    <col min="262" max="262" width="13.85546875" customWidth="1"/>
    <col min="263" max="263" width="8.7109375" customWidth="1"/>
    <col min="264" max="264" width="13.85546875" customWidth="1"/>
    <col min="265" max="265" width="8.7109375" customWidth="1"/>
    <col min="266" max="266" width="17.85546875" customWidth="1"/>
    <col min="267" max="268" width="9.140625" customWidth="1"/>
    <col min="269" max="269" width="10" customWidth="1"/>
    <col min="270" max="495" width="9.140625" customWidth="1"/>
    <col min="496" max="496" width="4" customWidth="1"/>
    <col min="497" max="497" width="34.5703125" customWidth="1"/>
    <col min="498" max="498" width="11.85546875" customWidth="1"/>
    <col min="499" max="499" width="8.140625" customWidth="1"/>
    <col min="500" max="500" width="13.85546875" customWidth="1"/>
    <col min="501" max="501" width="8.140625" customWidth="1"/>
    <col min="502" max="502" width="13.85546875" customWidth="1"/>
    <col min="503" max="503" width="8.7109375" customWidth="1"/>
    <col min="504" max="504" width="13.5703125" customWidth="1"/>
    <col min="505" max="505" width="9" customWidth="1"/>
    <col min="506" max="506" width="13.5703125" customWidth="1"/>
    <col min="507" max="507" width="9" customWidth="1"/>
    <col min="508" max="508" width="13.5703125" customWidth="1"/>
    <col min="509" max="509" width="9" customWidth="1"/>
    <col min="510" max="510" width="13.85546875" customWidth="1"/>
    <col min="511" max="511" width="8.7109375" customWidth="1"/>
    <col min="512" max="512" width="13.85546875" customWidth="1"/>
    <col min="513" max="513" width="8.7109375" customWidth="1"/>
    <col min="514" max="514" width="13.85546875" customWidth="1"/>
    <col min="515" max="515" width="8.7109375" customWidth="1"/>
    <col min="516" max="516" width="13.85546875" customWidth="1"/>
    <col min="517" max="517" width="8.7109375" customWidth="1"/>
    <col min="518" max="518" width="13.85546875" customWidth="1"/>
    <col min="519" max="519" width="8.7109375" customWidth="1"/>
    <col min="520" max="520" width="13.85546875" customWidth="1"/>
    <col min="521" max="521" width="8.7109375" customWidth="1"/>
    <col min="522" max="522" width="17.85546875" customWidth="1"/>
    <col min="523" max="524" width="9.140625" customWidth="1"/>
    <col min="525" max="525" width="10" customWidth="1"/>
    <col min="526" max="751" width="9.140625" customWidth="1"/>
    <col min="752" max="752" width="4" customWidth="1"/>
    <col min="753" max="753" width="34.5703125" customWidth="1"/>
    <col min="754" max="754" width="11.85546875" customWidth="1"/>
    <col min="755" max="755" width="8.140625" customWidth="1"/>
    <col min="756" max="756" width="13.85546875" customWidth="1"/>
    <col min="757" max="757" width="8.140625" customWidth="1"/>
    <col min="758" max="758" width="13.85546875" customWidth="1"/>
    <col min="759" max="759" width="8.7109375" customWidth="1"/>
    <col min="760" max="760" width="13.5703125" customWidth="1"/>
    <col min="761" max="761" width="9" customWidth="1"/>
    <col min="762" max="762" width="13.5703125" customWidth="1"/>
    <col min="763" max="763" width="9" customWidth="1"/>
    <col min="764" max="764" width="13.5703125" customWidth="1"/>
    <col min="765" max="765" width="9" customWidth="1"/>
    <col min="766" max="766" width="13.85546875" customWidth="1"/>
    <col min="767" max="767" width="8.7109375" customWidth="1"/>
    <col min="768" max="768" width="13.85546875" customWidth="1"/>
    <col min="769" max="769" width="8.7109375" customWidth="1"/>
    <col min="770" max="770" width="13.85546875" customWidth="1"/>
    <col min="771" max="771" width="8.7109375" customWidth="1"/>
    <col min="772" max="772" width="13.85546875" customWidth="1"/>
    <col min="773" max="773" width="8.7109375" customWidth="1"/>
    <col min="774" max="774" width="13.85546875" customWidth="1"/>
    <col min="775" max="775" width="8.7109375" customWidth="1"/>
    <col min="776" max="776" width="13.85546875" customWidth="1"/>
    <col min="777" max="777" width="8.7109375" customWidth="1"/>
    <col min="778" max="778" width="17.85546875" customWidth="1"/>
    <col min="779" max="780" width="9.140625" customWidth="1"/>
    <col min="781" max="781" width="10" customWidth="1"/>
    <col min="782" max="1006" width="9.140625" customWidth="1"/>
    <col min="1007" max="1021" width="8.5703125" customWidth="1"/>
    <col min="1022" max="1025" width="9.140625" customWidth="1"/>
  </cols>
  <sheetData>
    <row r="2" spans="1:64" ht="9.9499999999999993" customHeight="1">
      <c r="A2" s="338"/>
      <c r="B2" s="339"/>
      <c r="C2" s="340"/>
      <c r="D2" s="340"/>
      <c r="E2" s="340"/>
      <c r="F2" s="340"/>
      <c r="G2" s="340"/>
      <c r="H2" s="340"/>
      <c r="I2" s="340"/>
      <c r="J2" s="341"/>
      <c r="K2" s="342"/>
    </row>
    <row r="3" spans="1:64" ht="58.9" customHeight="1">
      <c r="B3" s="677" t="str">
        <f>ORÇAMENTO!E5</f>
        <v>PREFEITURA MUNICIPAL DE 
PORTO DOS GAÚCHOS</v>
      </c>
      <c r="C3" s="677"/>
      <c r="D3" s="677"/>
      <c r="E3" s="677"/>
      <c r="F3" s="677"/>
      <c r="G3" s="677"/>
      <c r="H3" s="677"/>
      <c r="I3" s="677"/>
      <c r="J3" s="677"/>
      <c r="K3" s="677"/>
    </row>
    <row r="4" spans="1:64" ht="31.5" customHeight="1">
      <c r="B4" s="678" t="s">
        <v>268</v>
      </c>
      <c r="C4" s="678"/>
      <c r="D4" s="678"/>
      <c r="E4" s="678"/>
      <c r="F4" s="678"/>
      <c r="G4" s="678"/>
      <c r="H4" s="678"/>
      <c r="I4" s="678"/>
      <c r="J4" s="678"/>
      <c r="K4" s="678"/>
    </row>
    <row r="5" spans="1:64" ht="31.5" customHeight="1">
      <c r="B5" s="343"/>
      <c r="C5" s="679" t="str">
        <f>ORÇAMENTO!E7</f>
        <v>SITE: www.portodosgauchos.mt.gov.br   -   e-mail: engenharia@portodosgauchos.mt.gov.br
 Praça Lopoldina Wilke, N. 19 - Centro - CEP: 78.560-000 – Porto dos Gaúchos - MT  
FONE: (66) 3526-2011</v>
      </c>
      <c r="D5" s="679"/>
      <c r="E5" s="679"/>
      <c r="F5" s="679"/>
      <c r="G5" s="679"/>
      <c r="H5" s="679"/>
      <c r="I5" s="679"/>
      <c r="J5" s="679"/>
      <c r="K5" s="679"/>
    </row>
    <row r="6" spans="1:64" ht="31.5" customHeight="1">
      <c r="B6" s="343"/>
      <c r="C6" s="679"/>
      <c r="D6" s="679"/>
      <c r="E6" s="679"/>
      <c r="F6" s="679"/>
      <c r="G6" s="679"/>
      <c r="H6" s="679"/>
      <c r="I6" s="679"/>
      <c r="J6" s="679"/>
      <c r="K6" s="679"/>
    </row>
    <row r="7" spans="1:64" ht="31.5" customHeight="1">
      <c r="B7" s="343"/>
      <c r="C7" s="679"/>
      <c r="D7" s="679"/>
      <c r="E7" s="679"/>
      <c r="F7" s="679"/>
      <c r="G7" s="679"/>
      <c r="H7" s="679"/>
      <c r="I7" s="679"/>
      <c r="J7" s="679"/>
      <c r="K7" s="679"/>
    </row>
    <row r="8" spans="1:64" ht="22.5" customHeight="1">
      <c r="B8" s="344" t="s">
        <v>149</v>
      </c>
      <c r="C8" s="680" t="str">
        <f>ORÇAMENTO!D10</f>
        <v>PAVIMENTAÇÃO ASFÁLTICA RUA SÃO PAULO, AVENIDA BRASIL, RUA MATO GROSSO</v>
      </c>
      <c r="D8" s="680"/>
      <c r="E8" s="680"/>
      <c r="F8" s="680"/>
      <c r="G8" s="680"/>
      <c r="H8" s="680"/>
      <c r="I8" s="680"/>
      <c r="J8" s="680"/>
      <c r="K8" s="680"/>
    </row>
    <row r="9" spans="1:64" ht="16.5" customHeight="1">
      <c r="B9" s="344" t="s">
        <v>151</v>
      </c>
      <c r="C9" s="681" t="str">
        <f>ORÇAMENTO!D11</f>
        <v>COMUNIDADE SÃO JOÃO – MUNICÍPIO DE PORTO DOS GAÚCHOS – MT</v>
      </c>
      <c r="D9" s="681"/>
      <c r="E9" s="681"/>
      <c r="F9" s="681"/>
      <c r="G9" s="681"/>
      <c r="H9" s="681"/>
      <c r="I9" s="681"/>
      <c r="J9" s="681"/>
      <c r="K9" s="681"/>
    </row>
    <row r="10" spans="1:64" ht="15.75" customHeight="1">
      <c r="B10" s="345" t="s">
        <v>150</v>
      </c>
      <c r="C10" s="673">
        <f ca="1">ORÇAMENTO!J10</f>
        <v>43935</v>
      </c>
      <c r="D10" s="673"/>
      <c r="E10" s="673"/>
      <c r="F10" s="673"/>
      <c r="G10" s="673"/>
      <c r="H10" s="673"/>
      <c r="I10" s="673"/>
      <c r="J10" s="673"/>
      <c r="K10" s="673"/>
    </row>
    <row r="11" spans="1:64" ht="22.5">
      <c r="A11" s="346"/>
      <c r="B11" s="674" t="s">
        <v>269</v>
      </c>
      <c r="C11" s="674"/>
      <c r="D11" s="674"/>
      <c r="E11" s="674"/>
      <c r="F11" s="674"/>
      <c r="G11" s="674"/>
      <c r="H11" s="674"/>
      <c r="I11" s="674"/>
      <c r="J11" s="674"/>
      <c r="K11" s="674"/>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row>
    <row r="12" spans="1:64">
      <c r="A12" s="347"/>
      <c r="B12" s="348"/>
      <c r="C12" s="349"/>
      <c r="D12" s="349"/>
      <c r="E12" s="349"/>
      <c r="F12" s="349"/>
      <c r="G12" s="349"/>
      <c r="H12" s="349"/>
      <c r="I12" s="349"/>
      <c r="J12" s="350"/>
      <c r="K12" s="351"/>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row>
    <row r="13" spans="1:64">
      <c r="B13" s="353" t="s">
        <v>167</v>
      </c>
      <c r="C13" s="354" t="s">
        <v>169</v>
      </c>
      <c r="D13" s="354" t="s">
        <v>270</v>
      </c>
      <c r="E13" s="354" t="s">
        <v>271</v>
      </c>
      <c r="F13" s="354" t="s">
        <v>272</v>
      </c>
      <c r="G13" s="354" t="s">
        <v>271</v>
      </c>
      <c r="H13" s="354" t="s">
        <v>273</v>
      </c>
      <c r="I13" s="354" t="s">
        <v>271</v>
      </c>
      <c r="J13" s="354" t="s">
        <v>27</v>
      </c>
      <c r="K13" s="355" t="s">
        <v>271</v>
      </c>
    </row>
    <row r="14" spans="1:64" ht="6" customHeight="1">
      <c r="B14" s="356"/>
      <c r="C14" s="357"/>
      <c r="D14" s="357"/>
      <c r="E14" s="357"/>
      <c r="F14" s="357"/>
      <c r="G14" s="357"/>
      <c r="H14" s="357"/>
      <c r="I14" s="357"/>
      <c r="J14" s="358"/>
      <c r="K14" s="359"/>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row>
    <row r="15" spans="1:64">
      <c r="A15" s="295"/>
      <c r="B15" s="360" t="str">
        <f>RESUMO!B14</f>
        <v>1.0</v>
      </c>
      <c r="C15" s="361" t="str">
        <f>VLOOKUP(B15,RESUMO!$B$14:$I$21,3,0)</f>
        <v>A D M I N I S T R A Ç Ã O    D A    O B R A</v>
      </c>
      <c r="D15" s="362">
        <f>J15*E15/100</f>
        <v>1521.9311249999998</v>
      </c>
      <c r="E15" s="363">
        <v>33.33</v>
      </c>
      <c r="F15" s="362">
        <f>J15*G15/100</f>
        <v>1521.9311249999998</v>
      </c>
      <c r="G15" s="363">
        <v>33.33</v>
      </c>
      <c r="H15" s="362">
        <f>J15*I15/100</f>
        <v>1522.3877500000003</v>
      </c>
      <c r="I15" s="363">
        <v>33.340000000000003</v>
      </c>
      <c r="J15" s="364">
        <f>VLOOKUP(B15,RESUMO!$B$14:$I$21,8,0)</f>
        <v>4566.25</v>
      </c>
      <c r="K15" s="365">
        <f>J15/$J$29*100</f>
        <v>2.2416159880225912</v>
      </c>
      <c r="M15" s="366"/>
    </row>
    <row r="16" spans="1:64" ht="6" customHeight="1">
      <c r="B16" s="356"/>
      <c r="C16" s="357"/>
      <c r="D16" s="357"/>
      <c r="E16" s="367"/>
      <c r="F16" s="357"/>
      <c r="G16" s="367"/>
      <c r="H16" s="357"/>
      <c r="I16" s="367"/>
      <c r="J16" s="358"/>
      <c r="K16" s="368"/>
      <c r="L16" s="300"/>
      <c r="M16" s="369"/>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row>
    <row r="17" spans="1:64">
      <c r="A17" s="295"/>
      <c r="B17" s="360" t="str">
        <f>RESUMO!B15</f>
        <v>2.0</v>
      </c>
      <c r="C17" s="361" t="str">
        <f>VLOOKUP(B17,RESUMO!$B$14:$I$21,3,0)</f>
        <v>M O B I L I Z A Ç Ã O    E    D E S M O B I L I Z A Ç Ã O</v>
      </c>
      <c r="D17" s="362">
        <f>J17*E17/100</f>
        <v>3626.77</v>
      </c>
      <c r="E17" s="363">
        <v>50</v>
      </c>
      <c r="F17" s="362"/>
      <c r="G17" s="363"/>
      <c r="H17" s="362">
        <f>J17*I17/100</f>
        <v>3626.77</v>
      </c>
      <c r="I17" s="370">
        <v>50</v>
      </c>
      <c r="J17" s="364">
        <f>VLOOKUP(B17,RESUMO!$B$14:$I$21,8,0)</f>
        <v>7253.54</v>
      </c>
      <c r="K17" s="365">
        <f>J17/$J$29*100</f>
        <v>3.5608324629096932</v>
      </c>
      <c r="M17" s="366"/>
    </row>
    <row r="18" spans="1:64" ht="6" customHeight="1">
      <c r="B18" s="356"/>
      <c r="C18" s="357"/>
      <c r="D18" s="357"/>
      <c r="E18" s="367"/>
      <c r="F18" s="357"/>
      <c r="G18" s="367"/>
      <c r="H18" s="357"/>
      <c r="I18" s="367"/>
      <c r="J18" s="358"/>
      <c r="K18" s="368"/>
      <c r="L18" s="300"/>
      <c r="M18" s="369"/>
      <c r="N18" s="300"/>
      <c r="O18" s="300"/>
      <c r="P18" s="300"/>
      <c r="Q18" s="300"/>
      <c r="R18" s="300"/>
      <c r="S18" s="300"/>
      <c r="T18" s="300"/>
      <c r="U18" s="300"/>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c r="BI18" s="300"/>
      <c r="BJ18" s="300"/>
      <c r="BK18" s="300"/>
      <c r="BL18" s="300"/>
    </row>
    <row r="19" spans="1:64">
      <c r="A19" s="295"/>
      <c r="B19" s="360" t="str">
        <f>RESUMO!B16</f>
        <v>3.0</v>
      </c>
      <c r="C19" s="361" t="str">
        <f>VLOOKUP(B19,RESUMO!$B$14:$I$21,3,0)</f>
        <v>S E R V I Ç O S    P R E L I M I N A R E S</v>
      </c>
      <c r="D19" s="362">
        <f>J19*E19/100</f>
        <v>1839.6</v>
      </c>
      <c r="E19" s="363">
        <v>100</v>
      </c>
      <c r="F19" s="362"/>
      <c r="G19" s="363"/>
      <c r="H19" s="362"/>
      <c r="I19" s="363"/>
      <c r="J19" s="364">
        <f>VLOOKUP(B19,RESUMO!$B$14:$I$21,8,0)</f>
        <v>1839.6</v>
      </c>
      <c r="K19" s="365">
        <f>J19/$J$29*100</f>
        <v>0.90307731104656075</v>
      </c>
      <c r="M19" s="366"/>
    </row>
    <row r="20" spans="1:64" ht="6" customHeight="1">
      <c r="B20" s="356"/>
      <c r="C20" s="357"/>
      <c r="D20" s="357"/>
      <c r="E20" s="367"/>
      <c r="F20" s="357"/>
      <c r="G20" s="367"/>
      <c r="H20" s="357"/>
      <c r="I20" s="367"/>
      <c r="J20" s="358"/>
      <c r="K20" s="368"/>
      <c r="L20" s="300"/>
      <c r="M20" s="369"/>
      <c r="N20" s="300"/>
      <c r="O20" s="300"/>
      <c r="P20" s="300"/>
      <c r="Q20" s="300"/>
      <c r="R20" s="300"/>
      <c r="S20" s="300"/>
      <c r="T20" s="300"/>
      <c r="U20" s="300"/>
      <c r="V20" s="300"/>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row>
    <row r="21" spans="1:64">
      <c r="B21" s="360" t="s">
        <v>156</v>
      </c>
      <c r="C21" s="361" t="str">
        <f>VLOOKUP(B21,RESUMO!$B$14:$I$21,3,0)</f>
        <v>T E R R A P L A N A G E M</v>
      </c>
      <c r="D21" s="362">
        <f>J21*E21/100</f>
        <v>94380.97</v>
      </c>
      <c r="E21" s="363">
        <v>100</v>
      </c>
      <c r="F21" s="362"/>
      <c r="G21" s="363"/>
      <c r="H21" s="362"/>
      <c r="I21" s="363"/>
      <c r="J21" s="364">
        <f>VLOOKUP(B21,RESUMO!$B$14:$I$21,8,0)</f>
        <v>94380.97</v>
      </c>
      <c r="K21" s="365">
        <f>J21/$J$29*100</f>
        <v>46.332524788848737</v>
      </c>
      <c r="L21" s="300"/>
      <c r="M21" s="369"/>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c r="BH21" s="300"/>
      <c r="BI21" s="300"/>
      <c r="BJ21" s="300"/>
      <c r="BK21" s="300"/>
      <c r="BL21" s="300"/>
    </row>
    <row r="22" spans="1:64" ht="6" customHeight="1">
      <c r="B22" s="356"/>
      <c r="C22" s="357"/>
      <c r="D22" s="357"/>
      <c r="E22" s="357"/>
      <c r="F22" s="357"/>
      <c r="G22" s="367"/>
      <c r="H22" s="357"/>
      <c r="I22" s="367"/>
      <c r="J22" s="358"/>
      <c r="K22" s="368"/>
      <c r="L22" s="300"/>
      <c r="M22" s="369"/>
      <c r="N22" s="300"/>
      <c r="O22" s="300"/>
      <c r="P22" s="300"/>
      <c r="Q22" s="300"/>
      <c r="R22" s="300"/>
      <c r="S22" s="300"/>
      <c r="T22" s="300"/>
      <c r="U22" s="300"/>
      <c r="V22" s="300"/>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row>
    <row r="23" spans="1:64">
      <c r="B23" s="360" t="s">
        <v>157</v>
      </c>
      <c r="C23" s="361" t="str">
        <f>VLOOKUP(B23,RESUMO!$B$14:$I$21,3,0)</f>
        <v>P A V I M E N T A Ç Ã O</v>
      </c>
      <c r="D23" s="362"/>
      <c r="E23" s="361"/>
      <c r="F23" s="362">
        <f>J23*G23/100</f>
        <v>65825.149999999994</v>
      </c>
      <c r="G23" s="363">
        <v>100</v>
      </c>
      <c r="H23" s="362"/>
      <c r="I23" s="363"/>
      <c r="J23" s="364">
        <f>VLOOKUP(B23,RESUMO!$B$14:$I$21,8,0)</f>
        <v>65825.149999999994</v>
      </c>
      <c r="K23" s="365">
        <f>J23/$J$29*100</f>
        <v>32.314198445986371</v>
      </c>
      <c r="L23" s="300"/>
      <c r="M23" s="369"/>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row>
    <row r="24" spans="1:64" ht="6" customHeight="1">
      <c r="B24" s="356"/>
      <c r="C24" s="357"/>
      <c r="D24" s="357"/>
      <c r="E24" s="357"/>
      <c r="F24" s="357"/>
      <c r="G24" s="367"/>
      <c r="H24" s="357"/>
      <c r="I24" s="367"/>
      <c r="J24" s="358"/>
      <c r="K24" s="368"/>
      <c r="L24" s="300"/>
      <c r="M24" s="369"/>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row>
    <row r="25" spans="1:64">
      <c r="B25" s="360" t="s">
        <v>158</v>
      </c>
      <c r="C25" s="361" t="str">
        <f>VLOOKUP(B25,RESUMO!$B$14:$I$21,3,0)</f>
        <v>O B R A S    C O M P L E M E N T A R E S</v>
      </c>
      <c r="D25" s="362"/>
      <c r="E25" s="361"/>
      <c r="F25" s="362">
        <f>J25*G25/100</f>
        <v>5576.68</v>
      </c>
      <c r="G25" s="363">
        <v>20</v>
      </c>
      <c r="H25" s="362">
        <f>J25*I25/100</f>
        <v>22306.720000000001</v>
      </c>
      <c r="I25" s="363">
        <v>80</v>
      </c>
      <c r="J25" s="364">
        <f>VLOOKUP(B25,RESUMO!$B$14:$I$21,8,0)</f>
        <v>27883.4</v>
      </c>
      <c r="K25" s="365">
        <f>J25/$J$29*100</f>
        <v>13.688228905651053</v>
      </c>
      <c r="L25" s="300"/>
      <c r="M25" s="369"/>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row>
    <row r="26" spans="1:64" ht="6" customHeight="1">
      <c r="B26" s="356"/>
      <c r="C26" s="357"/>
      <c r="D26" s="357"/>
      <c r="E26" s="357"/>
      <c r="F26" s="357"/>
      <c r="G26" s="357"/>
      <c r="H26" s="357"/>
      <c r="I26" s="367"/>
      <c r="J26" s="358"/>
      <c r="K26" s="368"/>
      <c r="L26" s="300"/>
      <c r="M26" s="369"/>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row>
    <row r="27" spans="1:64">
      <c r="B27" s="360" t="s">
        <v>159</v>
      </c>
      <c r="C27" s="361" t="str">
        <f>VLOOKUP(B27,RESUMO!$B$14:$I$21,3,0)</f>
        <v>S I N A L I Z A Ç Ã O    D E    T R Â N S I T O</v>
      </c>
      <c r="D27" s="362"/>
      <c r="E27" s="361"/>
      <c r="F27" s="362"/>
      <c r="G27" s="361"/>
      <c r="H27" s="362">
        <f>J27*I27/100</f>
        <v>1954.58</v>
      </c>
      <c r="I27" s="363">
        <v>100</v>
      </c>
      <c r="J27" s="364">
        <f>VLOOKUP(B27,RESUMO!$B$14:$I$21,8,0)</f>
        <v>1954.58</v>
      </c>
      <c r="K27" s="365">
        <f>J27/$J$29*100</f>
        <v>0.95952209753500051</v>
      </c>
      <c r="L27" s="300"/>
      <c r="M27" s="369"/>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row>
    <row r="28" spans="1:64" ht="6" customHeight="1">
      <c r="B28" s="356"/>
      <c r="C28" s="357"/>
      <c r="D28" s="357"/>
      <c r="E28" s="357"/>
      <c r="F28" s="357"/>
      <c r="G28" s="357"/>
      <c r="H28" s="357"/>
      <c r="I28" s="357"/>
      <c r="J28" s="358"/>
      <c r="K28" s="359"/>
      <c r="L28" s="300"/>
      <c r="M28" s="369"/>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0"/>
      <c r="BL28" s="300"/>
    </row>
    <row r="29" spans="1:64">
      <c r="B29" s="675" t="s">
        <v>274</v>
      </c>
      <c r="C29" s="675"/>
      <c r="D29" s="371">
        <f>SUM(D15:D27)</f>
        <v>101369.271125</v>
      </c>
      <c r="E29" s="372">
        <f>D29/J29*100</f>
        <v>49.763148940158068</v>
      </c>
      <c r="F29" s="371">
        <f>SUM(F15:F27)</f>
        <v>72923.76112499999</v>
      </c>
      <c r="G29" s="372">
        <f>F29/J29*100</f>
        <v>35.798974835924504</v>
      </c>
      <c r="H29" s="371">
        <f>SUM(H15:H27)</f>
        <v>29410.457750000001</v>
      </c>
      <c r="I29" s="372">
        <f>H29/J29*100</f>
        <v>14.437876223917423</v>
      </c>
      <c r="J29" s="373">
        <f>SUM(J14:J27)</f>
        <v>203703.49</v>
      </c>
      <c r="K29" s="374">
        <f>SUM(K15:K27)</f>
        <v>100.00000000000001</v>
      </c>
    </row>
    <row r="30" spans="1:64">
      <c r="B30" s="676" t="s">
        <v>275</v>
      </c>
      <c r="C30" s="676"/>
      <c r="D30" s="375">
        <f>D29</f>
        <v>101369.271125</v>
      </c>
      <c r="E30" s="376">
        <f>D30/J30*100</f>
        <v>49.763148940158068</v>
      </c>
      <c r="F30" s="375">
        <f>F29+D30</f>
        <v>174293.03224999999</v>
      </c>
      <c r="G30" s="376">
        <f>F30/J30*100</f>
        <v>85.562123776082572</v>
      </c>
      <c r="H30" s="375">
        <f>H29+F30</f>
        <v>203703.49</v>
      </c>
      <c r="I30" s="376">
        <f>H30/J30*100</f>
        <v>100</v>
      </c>
      <c r="J30" s="377">
        <f>J29</f>
        <v>203703.49</v>
      </c>
      <c r="K30" s="378">
        <f>K29</f>
        <v>100.00000000000001</v>
      </c>
    </row>
    <row r="36" spans="2:11" ht="107.65" customHeight="1">
      <c r="B36" s="602" t="s">
        <v>47</v>
      </c>
      <c r="C36" s="602"/>
      <c r="D36" s="602"/>
      <c r="E36" s="602"/>
      <c r="F36" s="602"/>
      <c r="G36" s="602"/>
      <c r="H36" s="602"/>
      <c r="I36" s="602"/>
      <c r="J36" s="602"/>
      <c r="K36" s="602"/>
    </row>
  </sheetData>
  <mergeCells count="10">
    <mergeCell ref="B3:K3"/>
    <mergeCell ref="B4:K4"/>
    <mergeCell ref="C5:K7"/>
    <mergeCell ref="C8:K8"/>
    <mergeCell ref="C9:K9"/>
    <mergeCell ref="C10:K10"/>
    <mergeCell ref="B11:K11"/>
    <mergeCell ref="B29:C29"/>
    <mergeCell ref="B30:C30"/>
    <mergeCell ref="B36:K36"/>
  </mergeCells>
  <printOptions horizontalCentered="1"/>
  <pageMargins left="0.39374999999999999" right="0.39374999999999999" top="0.98402777777777795" bottom="0.78749999999999998" header="0.51180555555555496" footer="0.51180555555555496"/>
  <pageSetup paperSize="9" scale="57" firstPageNumber="0"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341"/>
  <sheetViews>
    <sheetView view="pageBreakPreview" topLeftCell="A5012" zoomScale="55" zoomScaleNormal="75" zoomScalePageLayoutView="55" workbookViewId="0">
      <selection activeCell="A5022" sqref="A5022"/>
    </sheetView>
  </sheetViews>
  <sheetFormatPr defaultRowHeight="15"/>
  <cols>
    <col min="1" max="1" width="10.7109375" style="379" customWidth="1"/>
    <col min="2" max="2" width="126" style="380" customWidth="1"/>
    <col min="3" max="3" width="10.7109375" style="379" customWidth="1"/>
    <col min="4" max="4" width="12.7109375" style="381" customWidth="1"/>
    <col min="5" max="5" width="9.28515625" style="213" customWidth="1"/>
    <col min="6" max="6" width="14.85546875" style="381" customWidth="1"/>
    <col min="7" max="7" width="20.140625" style="381" customWidth="1"/>
    <col min="8" max="8" width="12.42578125" style="381" customWidth="1"/>
    <col min="9" max="9" width="9.28515625" style="213" customWidth="1"/>
    <col min="10" max="10" width="23.28515625" style="381" customWidth="1"/>
    <col min="11" max="64" width="9.28515625" style="213" customWidth="1"/>
    <col min="65" max="1025" width="9.28515625" customWidth="1"/>
  </cols>
  <sheetData>
    <row r="1" spans="1:10" ht="15.75">
      <c r="A1" s="270" t="s">
        <v>276</v>
      </c>
      <c r="B1" s="382" t="s">
        <v>118</v>
      </c>
      <c r="C1" s="270" t="s">
        <v>277</v>
      </c>
      <c r="D1" s="270" t="s">
        <v>278</v>
      </c>
      <c r="F1" s="270" t="s">
        <v>279</v>
      </c>
      <c r="G1" s="270" t="s">
        <v>161</v>
      </c>
    </row>
    <row r="2" spans="1:10" ht="30">
      <c r="A2" s="379">
        <v>39680</v>
      </c>
      <c r="B2" s="380" t="s">
        <v>280</v>
      </c>
      <c r="C2" s="379" t="s">
        <v>281</v>
      </c>
      <c r="D2" s="383" t="str">
        <f t="shared" ref="D2:D65" si="0">IF($J$2=$F$1,F2,G2)</f>
        <v>69,40</v>
      </c>
      <c r="F2" s="383">
        <v>1649.12</v>
      </c>
      <c r="G2" s="384" t="s">
        <v>282</v>
      </c>
      <c r="H2" s="381" t="b">
        <f t="shared" ref="H2:H65" si="1">F2=G2</f>
        <v>0</v>
      </c>
      <c r="J2" s="385" t="str">
        <f>G1</f>
        <v>NÃO DESONERADO</v>
      </c>
    </row>
    <row r="3" spans="1:10" ht="30">
      <c r="A3" s="379">
        <v>39683</v>
      </c>
      <c r="B3" s="380" t="s">
        <v>283</v>
      </c>
      <c r="C3" s="379" t="s">
        <v>281</v>
      </c>
      <c r="D3" s="383" t="str">
        <f t="shared" si="0"/>
        <v>42,48</v>
      </c>
      <c r="F3" s="383">
        <v>2433.77</v>
      </c>
      <c r="G3" s="384" t="s">
        <v>284</v>
      </c>
      <c r="H3" s="381" t="b">
        <f t="shared" si="1"/>
        <v>0</v>
      </c>
    </row>
    <row r="4" spans="1:10" ht="30">
      <c r="A4" s="379">
        <v>2404</v>
      </c>
      <c r="B4" s="380" t="s">
        <v>285</v>
      </c>
      <c r="C4" s="379" t="s">
        <v>286</v>
      </c>
      <c r="D4" s="383" t="str">
        <f t="shared" si="0"/>
        <v>93,00</v>
      </c>
      <c r="F4" s="383">
        <v>1486.98</v>
      </c>
      <c r="G4" s="384" t="s">
        <v>287</v>
      </c>
      <c r="H4" s="381" t="b">
        <f t="shared" si="1"/>
        <v>0</v>
      </c>
    </row>
    <row r="5" spans="1:10">
      <c r="A5" s="379">
        <v>2720</v>
      </c>
      <c r="B5" s="380" t="s">
        <v>288</v>
      </c>
      <c r="C5" s="379" t="s">
        <v>289</v>
      </c>
      <c r="D5" s="383" t="str">
        <f t="shared" si="0"/>
        <v>156,67</v>
      </c>
      <c r="F5" s="383">
        <v>4121.41</v>
      </c>
      <c r="G5" s="384" t="s">
        <v>290</v>
      </c>
      <c r="H5" s="381" t="b">
        <f t="shared" si="1"/>
        <v>0</v>
      </c>
    </row>
    <row r="6" spans="1:10" ht="30">
      <c r="A6" s="379">
        <v>2719</v>
      </c>
      <c r="B6" s="380" t="s">
        <v>291</v>
      </c>
      <c r="C6" s="379" t="s">
        <v>289</v>
      </c>
      <c r="D6" s="383" t="str">
        <f t="shared" si="0"/>
        <v>132,75</v>
      </c>
      <c r="F6" s="383">
        <v>4305.95</v>
      </c>
      <c r="G6" s="384" t="s">
        <v>292</v>
      </c>
      <c r="H6" s="381" t="b">
        <f t="shared" si="1"/>
        <v>0</v>
      </c>
    </row>
    <row r="7" spans="1:10" ht="30">
      <c r="A7" s="379">
        <v>3378</v>
      </c>
      <c r="B7" s="380" t="s">
        <v>293</v>
      </c>
      <c r="C7" s="379" t="s">
        <v>281</v>
      </c>
      <c r="D7" s="383" t="str">
        <f t="shared" si="0"/>
        <v>48,01</v>
      </c>
      <c r="F7" s="383">
        <v>5834.78</v>
      </c>
      <c r="G7" s="384" t="s">
        <v>294</v>
      </c>
      <c r="H7" s="381" t="b">
        <f t="shared" si="1"/>
        <v>0</v>
      </c>
    </row>
    <row r="8" spans="1:10" ht="30">
      <c r="A8" s="379">
        <v>3380</v>
      </c>
      <c r="B8" s="380" t="s">
        <v>295</v>
      </c>
      <c r="C8" s="379" t="s">
        <v>281</v>
      </c>
      <c r="D8" s="383" t="str">
        <f t="shared" si="0"/>
        <v>33,61</v>
      </c>
      <c r="F8" s="383">
        <v>7412.35</v>
      </c>
      <c r="G8" s="384" t="s">
        <v>296</v>
      </c>
      <c r="H8" s="381" t="b">
        <f t="shared" si="1"/>
        <v>0</v>
      </c>
    </row>
    <row r="9" spans="1:10" ht="30">
      <c r="A9" s="379">
        <v>3379</v>
      </c>
      <c r="B9" s="380" t="s">
        <v>297</v>
      </c>
      <c r="C9" s="379" t="s">
        <v>281</v>
      </c>
      <c r="D9" s="383" t="str">
        <f t="shared" si="0"/>
        <v>32,45</v>
      </c>
      <c r="F9" s="383">
        <v>8182.4</v>
      </c>
      <c r="G9" s="384" t="s">
        <v>298</v>
      </c>
      <c r="H9" s="381" t="b">
        <f t="shared" si="1"/>
        <v>0</v>
      </c>
    </row>
    <row r="10" spans="1:10">
      <c r="A10" s="379">
        <v>3346</v>
      </c>
      <c r="B10" s="380" t="s">
        <v>299</v>
      </c>
      <c r="C10" s="379" t="s">
        <v>289</v>
      </c>
      <c r="D10" s="383" t="str">
        <f t="shared" si="0"/>
        <v>13,50</v>
      </c>
      <c r="F10" s="386">
        <v>95.5</v>
      </c>
      <c r="G10" s="384" t="s">
        <v>300</v>
      </c>
      <c r="H10" s="381" t="b">
        <f t="shared" si="1"/>
        <v>0</v>
      </c>
    </row>
    <row r="11" spans="1:10" ht="30">
      <c r="A11" s="379">
        <v>3348</v>
      </c>
      <c r="B11" s="380" t="s">
        <v>301</v>
      </c>
      <c r="C11" s="379" t="s">
        <v>289</v>
      </c>
      <c r="D11" s="383" t="str">
        <f t="shared" si="0"/>
        <v>16,15</v>
      </c>
      <c r="F11" s="386">
        <v>150.99</v>
      </c>
      <c r="G11" s="384" t="s">
        <v>302</v>
      </c>
      <c r="H11" s="381" t="b">
        <f t="shared" si="1"/>
        <v>0</v>
      </c>
    </row>
    <row r="12" spans="1:10" ht="30">
      <c r="A12" s="379">
        <v>3345</v>
      </c>
      <c r="B12" s="380" t="s">
        <v>303</v>
      </c>
      <c r="C12" s="379" t="s">
        <v>289</v>
      </c>
      <c r="D12" s="383" t="str">
        <f t="shared" si="0"/>
        <v>10,43</v>
      </c>
      <c r="F12" s="386">
        <v>127.93</v>
      </c>
      <c r="G12" s="384" t="s">
        <v>304</v>
      </c>
      <c r="H12" s="381" t="b">
        <f t="shared" si="1"/>
        <v>0</v>
      </c>
    </row>
    <row r="13" spans="1:10">
      <c r="A13" s="379">
        <v>39833</v>
      </c>
      <c r="B13" s="380" t="s">
        <v>305</v>
      </c>
      <c r="C13" s="379" t="s">
        <v>289</v>
      </c>
      <c r="D13" s="383" t="str">
        <f t="shared" si="0"/>
        <v>22,12</v>
      </c>
      <c r="F13" s="386">
        <v>47.29</v>
      </c>
      <c r="G13" s="384" t="s">
        <v>306</v>
      </c>
      <c r="H13" s="381" t="b">
        <f t="shared" si="1"/>
        <v>0</v>
      </c>
    </row>
    <row r="14" spans="1:10">
      <c r="A14" s="379">
        <v>39834</v>
      </c>
      <c r="B14" s="380" t="s">
        <v>307</v>
      </c>
      <c r="C14" s="379" t="s">
        <v>289</v>
      </c>
      <c r="D14" s="383" t="str">
        <f t="shared" si="0"/>
        <v>37,96</v>
      </c>
      <c r="F14" s="386">
        <v>33.11</v>
      </c>
      <c r="G14" s="384" t="s">
        <v>308</v>
      </c>
      <c r="H14" s="381" t="b">
        <f t="shared" si="1"/>
        <v>0</v>
      </c>
    </row>
    <row r="15" spans="1:10">
      <c r="A15" s="379">
        <v>39835</v>
      </c>
      <c r="B15" s="380" t="s">
        <v>309</v>
      </c>
      <c r="C15" s="379" t="s">
        <v>289</v>
      </c>
      <c r="D15" s="383" t="str">
        <f t="shared" si="0"/>
        <v>46,28</v>
      </c>
      <c r="F15" s="386">
        <v>31.96</v>
      </c>
      <c r="G15" s="384" t="s">
        <v>310</v>
      </c>
      <c r="H15" s="381" t="b">
        <f t="shared" si="1"/>
        <v>0</v>
      </c>
    </row>
    <row r="16" spans="1:10" ht="30">
      <c r="A16" s="379">
        <v>13382</v>
      </c>
      <c r="B16" s="380" t="s">
        <v>311</v>
      </c>
      <c r="C16" s="379" t="s">
        <v>281</v>
      </c>
      <c r="D16" s="383" t="str">
        <f t="shared" si="0"/>
        <v>189,76</v>
      </c>
      <c r="F16" s="386">
        <v>188.67</v>
      </c>
      <c r="G16" s="384" t="s">
        <v>312</v>
      </c>
      <c r="H16" s="381" t="b">
        <f t="shared" si="1"/>
        <v>0</v>
      </c>
    </row>
    <row r="17" spans="1:8" ht="30">
      <c r="A17" s="379">
        <v>13399</v>
      </c>
      <c r="B17" s="380" t="s">
        <v>313</v>
      </c>
      <c r="C17" s="379" t="s">
        <v>281</v>
      </c>
      <c r="D17" s="383" t="str">
        <f t="shared" si="0"/>
        <v>21,66</v>
      </c>
      <c r="F17" s="386">
        <v>209.97</v>
      </c>
      <c r="G17" s="384" t="s">
        <v>314</v>
      </c>
      <c r="H17" s="381" t="b">
        <f t="shared" si="1"/>
        <v>0</v>
      </c>
    </row>
    <row r="18" spans="1:8" ht="30">
      <c r="A18" s="379">
        <v>39764</v>
      </c>
      <c r="B18" s="380" t="s">
        <v>315</v>
      </c>
      <c r="C18" s="379" t="s">
        <v>281</v>
      </c>
      <c r="D18" s="383" t="str">
        <f t="shared" si="0"/>
        <v>29,79</v>
      </c>
      <c r="F18" s="383">
        <v>46590</v>
      </c>
      <c r="G18" s="384" t="s">
        <v>316</v>
      </c>
      <c r="H18" s="381" t="b">
        <f t="shared" si="1"/>
        <v>0</v>
      </c>
    </row>
    <row r="19" spans="1:8" ht="30">
      <c r="A19" s="379">
        <v>4126</v>
      </c>
      <c r="B19" s="380" t="s">
        <v>317</v>
      </c>
      <c r="C19" s="379" t="s">
        <v>281</v>
      </c>
      <c r="D19" s="383" t="str">
        <f t="shared" si="0"/>
        <v>209,97</v>
      </c>
      <c r="F19" s="386">
        <v>11.84</v>
      </c>
      <c r="G19" s="384" t="s">
        <v>318</v>
      </c>
      <c r="H19" s="381" t="b">
        <f t="shared" si="1"/>
        <v>0</v>
      </c>
    </row>
    <row r="20" spans="1:8">
      <c r="A20" s="379">
        <v>10615</v>
      </c>
      <c r="B20" s="380" t="s">
        <v>319</v>
      </c>
      <c r="C20" s="379" t="s">
        <v>281</v>
      </c>
      <c r="D20" s="383" t="str">
        <f t="shared" si="0"/>
        <v>45.990,00</v>
      </c>
      <c r="F20" s="386">
        <v>9.16</v>
      </c>
      <c r="G20" s="384" t="s">
        <v>320</v>
      </c>
      <c r="H20" s="381" t="b">
        <f t="shared" si="1"/>
        <v>0</v>
      </c>
    </row>
    <row r="21" spans="1:8">
      <c r="A21" s="379">
        <v>21136</v>
      </c>
      <c r="B21" s="380" t="s">
        <v>321</v>
      </c>
      <c r="C21" s="379" t="s">
        <v>322</v>
      </c>
      <c r="D21" s="383" t="str">
        <f t="shared" si="0"/>
        <v>11,95</v>
      </c>
      <c r="F21" s="386">
        <v>23.13</v>
      </c>
      <c r="G21" s="384" t="s">
        <v>323</v>
      </c>
      <c r="H21" s="381" t="b">
        <f t="shared" si="1"/>
        <v>0</v>
      </c>
    </row>
    <row r="22" spans="1:8">
      <c r="A22" s="379">
        <v>21128</v>
      </c>
      <c r="B22" s="380" t="s">
        <v>324</v>
      </c>
      <c r="C22" s="379" t="s">
        <v>322</v>
      </c>
      <c r="D22" s="383" t="str">
        <f t="shared" si="0"/>
        <v>9,25</v>
      </c>
      <c r="F22" s="386">
        <v>22.77</v>
      </c>
      <c r="G22" s="384" t="s">
        <v>325</v>
      </c>
      <c r="H22" s="381" t="b">
        <f t="shared" si="1"/>
        <v>0</v>
      </c>
    </row>
    <row r="23" spans="1:8">
      <c r="A23" s="379">
        <v>21130</v>
      </c>
      <c r="B23" s="380" t="s">
        <v>326</v>
      </c>
      <c r="C23" s="379" t="s">
        <v>322</v>
      </c>
      <c r="D23" s="383" t="str">
        <f t="shared" si="0"/>
        <v>23,36</v>
      </c>
      <c r="F23" s="386">
        <v>94.18</v>
      </c>
      <c r="G23" s="384" t="s">
        <v>327</v>
      </c>
      <c r="H23" s="381" t="b">
        <f t="shared" si="1"/>
        <v>0</v>
      </c>
    </row>
    <row r="24" spans="1:8">
      <c r="A24" s="379">
        <v>21135</v>
      </c>
      <c r="B24" s="380" t="s">
        <v>328</v>
      </c>
      <c r="C24" s="379" t="s">
        <v>322</v>
      </c>
      <c r="D24" s="383" t="str">
        <f t="shared" si="0"/>
        <v>23,00</v>
      </c>
      <c r="F24" s="386">
        <v>1.74</v>
      </c>
      <c r="G24" s="384" t="s">
        <v>329</v>
      </c>
      <c r="H24" s="381" t="b">
        <f t="shared" si="1"/>
        <v>0</v>
      </c>
    </row>
    <row r="25" spans="1:8">
      <c r="A25" s="379">
        <v>42402</v>
      </c>
      <c r="B25" s="380" t="s">
        <v>330</v>
      </c>
      <c r="C25" s="379" t="s">
        <v>331</v>
      </c>
      <c r="D25" s="383" t="str">
        <f t="shared" si="0"/>
        <v>5,33</v>
      </c>
      <c r="F25" s="386">
        <v>0.92</v>
      </c>
      <c r="G25" s="384" t="s">
        <v>332</v>
      </c>
      <c r="H25" s="381" t="b">
        <f t="shared" si="1"/>
        <v>0</v>
      </c>
    </row>
    <row r="26" spans="1:8">
      <c r="A26" s="379">
        <v>38605</v>
      </c>
      <c r="B26" s="380" t="s">
        <v>333</v>
      </c>
      <c r="C26" s="379" t="s">
        <v>281</v>
      </c>
      <c r="D26" s="383" t="str">
        <f t="shared" si="0"/>
        <v>92,40</v>
      </c>
      <c r="F26" s="386">
        <v>0.05</v>
      </c>
      <c r="G26" s="384" t="s">
        <v>334</v>
      </c>
      <c r="H26" s="381" t="b">
        <f t="shared" si="1"/>
        <v>0</v>
      </c>
    </row>
    <row r="27" spans="1:8">
      <c r="A27" s="379">
        <v>11270</v>
      </c>
      <c r="B27" s="380" t="s">
        <v>335</v>
      </c>
      <c r="C27" s="379" t="s">
        <v>281</v>
      </c>
      <c r="D27" s="383" t="str">
        <f t="shared" si="0"/>
        <v>1,80</v>
      </c>
      <c r="F27" s="386">
        <v>0.14000000000000001</v>
      </c>
      <c r="G27" s="384" t="s">
        <v>336</v>
      </c>
      <c r="H27" s="381" t="b">
        <f t="shared" si="1"/>
        <v>0</v>
      </c>
    </row>
    <row r="28" spans="1:8">
      <c r="A28" s="379">
        <v>412</v>
      </c>
      <c r="B28" s="380" t="s">
        <v>337</v>
      </c>
      <c r="C28" s="379" t="s">
        <v>281</v>
      </c>
      <c r="D28" s="383" t="str">
        <f t="shared" si="0"/>
        <v>1,02</v>
      </c>
      <c r="F28" s="386">
        <v>0.18</v>
      </c>
      <c r="G28" s="384" t="s">
        <v>338</v>
      </c>
      <c r="H28" s="381" t="b">
        <f t="shared" si="1"/>
        <v>0</v>
      </c>
    </row>
    <row r="29" spans="1:8">
      <c r="A29" s="379">
        <v>414</v>
      </c>
      <c r="B29" s="380" t="s">
        <v>339</v>
      </c>
      <c r="C29" s="379" t="s">
        <v>281</v>
      </c>
      <c r="D29" s="383" t="str">
        <f t="shared" si="0"/>
        <v>0,06</v>
      </c>
      <c r="F29" s="386">
        <v>0.89</v>
      </c>
      <c r="G29" s="384" t="s">
        <v>340</v>
      </c>
      <c r="H29" s="381" t="b">
        <f t="shared" si="1"/>
        <v>0</v>
      </c>
    </row>
    <row r="30" spans="1:8">
      <c r="A30" s="379">
        <v>410</v>
      </c>
      <c r="B30" s="380" t="s">
        <v>341</v>
      </c>
      <c r="C30" s="379" t="s">
        <v>281</v>
      </c>
      <c r="D30" s="383" t="str">
        <f t="shared" si="0"/>
        <v>0,15</v>
      </c>
      <c r="F30" s="386">
        <v>2.17</v>
      </c>
      <c r="G30" s="384" t="s">
        <v>342</v>
      </c>
      <c r="H30" s="381" t="b">
        <f t="shared" si="1"/>
        <v>0</v>
      </c>
    </row>
    <row r="31" spans="1:8">
      <c r="A31" s="379">
        <v>411</v>
      </c>
      <c r="B31" s="380" t="s">
        <v>343</v>
      </c>
      <c r="C31" s="379" t="s">
        <v>281</v>
      </c>
      <c r="D31" s="383" t="str">
        <f t="shared" si="0"/>
        <v>0,20</v>
      </c>
      <c r="F31" s="386">
        <v>2.2000000000000002</v>
      </c>
      <c r="G31" s="384" t="s">
        <v>344</v>
      </c>
      <c r="H31" s="381" t="b">
        <f t="shared" si="1"/>
        <v>0</v>
      </c>
    </row>
    <row r="32" spans="1:8">
      <c r="A32" s="379">
        <v>408</v>
      </c>
      <c r="B32" s="380" t="s">
        <v>345</v>
      </c>
      <c r="C32" s="379" t="s">
        <v>281</v>
      </c>
      <c r="D32" s="383" t="str">
        <f t="shared" si="0"/>
        <v>0,99</v>
      </c>
      <c r="F32" s="386">
        <v>1.98</v>
      </c>
      <c r="G32" s="384" t="s">
        <v>346</v>
      </c>
      <c r="H32" s="381" t="b">
        <f t="shared" si="1"/>
        <v>0</v>
      </c>
    </row>
    <row r="33" spans="1:8">
      <c r="A33" s="379">
        <v>39131</v>
      </c>
      <c r="B33" s="380" t="s">
        <v>347</v>
      </c>
      <c r="C33" s="379" t="s">
        <v>281</v>
      </c>
      <c r="D33" s="383" t="str">
        <f t="shared" si="0"/>
        <v>2,68</v>
      </c>
      <c r="F33" s="386">
        <v>2.12</v>
      </c>
      <c r="G33" s="384" t="s">
        <v>348</v>
      </c>
      <c r="H33" s="381" t="b">
        <f t="shared" si="1"/>
        <v>0</v>
      </c>
    </row>
    <row r="34" spans="1:8">
      <c r="A34" s="379">
        <v>394</v>
      </c>
      <c r="B34" s="380" t="s">
        <v>349</v>
      </c>
      <c r="C34" s="379" t="s">
        <v>281</v>
      </c>
      <c r="D34" s="383" t="str">
        <f t="shared" si="0"/>
        <v>2,72</v>
      </c>
      <c r="F34" s="386">
        <v>1.04</v>
      </c>
      <c r="G34" s="384" t="s">
        <v>350</v>
      </c>
      <c r="H34" s="381" t="b">
        <f t="shared" si="1"/>
        <v>0</v>
      </c>
    </row>
    <row r="35" spans="1:8">
      <c r="A35" s="379">
        <v>39130</v>
      </c>
      <c r="B35" s="380" t="s">
        <v>351</v>
      </c>
      <c r="C35" s="379" t="s">
        <v>281</v>
      </c>
      <c r="D35" s="383" t="str">
        <f t="shared" si="0"/>
        <v>2,45</v>
      </c>
      <c r="F35" s="386">
        <v>1.07</v>
      </c>
      <c r="G35" s="384" t="s">
        <v>352</v>
      </c>
      <c r="H35" s="381" t="b">
        <f t="shared" si="1"/>
        <v>0</v>
      </c>
    </row>
    <row r="36" spans="1:8">
      <c r="A36" s="379">
        <v>395</v>
      </c>
      <c r="B36" s="380" t="s">
        <v>353</v>
      </c>
      <c r="C36" s="379" t="s">
        <v>281</v>
      </c>
      <c r="D36" s="383" t="str">
        <f t="shared" si="0"/>
        <v>2,62</v>
      </c>
      <c r="F36" s="386">
        <v>1.22</v>
      </c>
      <c r="G36" s="384" t="s">
        <v>354</v>
      </c>
      <c r="H36" s="381" t="b">
        <f t="shared" si="1"/>
        <v>0</v>
      </c>
    </row>
    <row r="37" spans="1:8">
      <c r="A37" s="379">
        <v>39127</v>
      </c>
      <c r="B37" s="380" t="s">
        <v>355</v>
      </c>
      <c r="C37" s="379" t="s">
        <v>281</v>
      </c>
      <c r="D37" s="383" t="str">
        <f t="shared" si="0"/>
        <v>1,29</v>
      </c>
      <c r="F37" s="386">
        <v>1.28</v>
      </c>
      <c r="G37" s="384" t="s">
        <v>356</v>
      </c>
      <c r="H37" s="381" t="b">
        <f t="shared" si="1"/>
        <v>0</v>
      </c>
    </row>
    <row r="38" spans="1:8">
      <c r="A38" s="379">
        <v>392</v>
      </c>
      <c r="B38" s="380" t="s">
        <v>357</v>
      </c>
      <c r="C38" s="379" t="s">
        <v>281</v>
      </c>
      <c r="D38" s="383" t="str">
        <f t="shared" si="0"/>
        <v>1,32</v>
      </c>
      <c r="F38" s="386">
        <v>2.85</v>
      </c>
      <c r="G38" s="384" t="s">
        <v>358</v>
      </c>
      <c r="H38" s="381" t="b">
        <f t="shared" si="1"/>
        <v>0</v>
      </c>
    </row>
    <row r="39" spans="1:8">
      <c r="A39" s="379">
        <v>39129</v>
      </c>
      <c r="B39" s="380" t="s">
        <v>359</v>
      </c>
      <c r="C39" s="379" t="s">
        <v>281</v>
      </c>
      <c r="D39" s="383" t="str">
        <f t="shared" si="0"/>
        <v>1,51</v>
      </c>
      <c r="F39" s="386">
        <v>3.15</v>
      </c>
      <c r="G39" s="384" t="s">
        <v>360</v>
      </c>
      <c r="H39" s="381" t="b">
        <f t="shared" si="1"/>
        <v>0</v>
      </c>
    </row>
    <row r="40" spans="1:8">
      <c r="A40" s="379">
        <v>393</v>
      </c>
      <c r="B40" s="380" t="s">
        <v>361</v>
      </c>
      <c r="C40" s="379" t="s">
        <v>281</v>
      </c>
      <c r="D40" s="383" t="str">
        <f t="shared" si="0"/>
        <v>1,58</v>
      </c>
      <c r="F40" s="386">
        <v>2.2799999999999998</v>
      </c>
      <c r="G40" s="384" t="s">
        <v>362</v>
      </c>
      <c r="H40" s="381" t="b">
        <f t="shared" si="1"/>
        <v>0</v>
      </c>
    </row>
    <row r="41" spans="1:8">
      <c r="A41" s="379">
        <v>39133</v>
      </c>
      <c r="B41" s="380" t="s">
        <v>363</v>
      </c>
      <c r="C41" s="379" t="s">
        <v>281</v>
      </c>
      <c r="D41" s="383" t="str">
        <f t="shared" si="0"/>
        <v>3,52</v>
      </c>
      <c r="F41" s="386">
        <v>2.4500000000000002</v>
      </c>
      <c r="G41" s="384" t="s">
        <v>364</v>
      </c>
      <c r="H41" s="381" t="b">
        <f t="shared" si="1"/>
        <v>0</v>
      </c>
    </row>
    <row r="42" spans="1:8">
      <c r="A42" s="379">
        <v>397</v>
      </c>
      <c r="B42" s="380" t="s">
        <v>365</v>
      </c>
      <c r="C42" s="379" t="s">
        <v>281</v>
      </c>
      <c r="D42" s="383" t="str">
        <f t="shared" si="0"/>
        <v>3,89</v>
      </c>
      <c r="F42" s="386">
        <v>4.57</v>
      </c>
      <c r="G42" s="384" t="s">
        <v>366</v>
      </c>
      <c r="H42" s="381" t="b">
        <f t="shared" si="1"/>
        <v>0</v>
      </c>
    </row>
    <row r="43" spans="1:8">
      <c r="A43" s="379">
        <v>39132</v>
      </c>
      <c r="B43" s="380" t="s">
        <v>367</v>
      </c>
      <c r="C43" s="379" t="s">
        <v>281</v>
      </c>
      <c r="D43" s="383" t="str">
        <f t="shared" si="0"/>
        <v>2,82</v>
      </c>
      <c r="F43" s="386">
        <v>1.1399999999999999</v>
      </c>
      <c r="G43" s="384" t="s">
        <v>368</v>
      </c>
      <c r="H43" s="381" t="b">
        <f t="shared" si="1"/>
        <v>0</v>
      </c>
    </row>
    <row r="44" spans="1:8">
      <c r="A44" s="379">
        <v>396</v>
      </c>
      <c r="B44" s="380" t="s">
        <v>369</v>
      </c>
      <c r="C44" s="379" t="s">
        <v>281</v>
      </c>
      <c r="D44" s="383" t="str">
        <f t="shared" si="0"/>
        <v>3,02</v>
      </c>
      <c r="F44" s="386">
        <v>1.1100000000000001</v>
      </c>
      <c r="G44" s="384" t="s">
        <v>370</v>
      </c>
      <c r="H44" s="381" t="b">
        <f t="shared" si="1"/>
        <v>0</v>
      </c>
    </row>
    <row r="45" spans="1:8">
      <c r="A45" s="379">
        <v>39135</v>
      </c>
      <c r="B45" s="380" t="s">
        <v>371</v>
      </c>
      <c r="C45" s="379" t="s">
        <v>281</v>
      </c>
      <c r="D45" s="383" t="str">
        <f t="shared" si="0"/>
        <v>5,64</v>
      </c>
      <c r="F45" s="386">
        <v>1.1399999999999999</v>
      </c>
      <c r="G45" s="384" t="s">
        <v>372</v>
      </c>
      <c r="H45" s="381" t="b">
        <f t="shared" si="1"/>
        <v>0</v>
      </c>
    </row>
    <row r="46" spans="1:8">
      <c r="A46" s="379">
        <v>39128</v>
      </c>
      <c r="B46" s="380" t="s">
        <v>373</v>
      </c>
      <c r="C46" s="379" t="s">
        <v>281</v>
      </c>
      <c r="D46" s="383" t="str">
        <f t="shared" si="0"/>
        <v>1,41</v>
      </c>
      <c r="F46" s="386">
        <v>3.81</v>
      </c>
      <c r="G46" s="384" t="s">
        <v>374</v>
      </c>
      <c r="H46" s="381" t="b">
        <f t="shared" si="1"/>
        <v>0</v>
      </c>
    </row>
    <row r="47" spans="1:8">
      <c r="A47" s="379">
        <v>400</v>
      </c>
      <c r="B47" s="380" t="s">
        <v>375</v>
      </c>
      <c r="C47" s="379" t="s">
        <v>281</v>
      </c>
      <c r="D47" s="383" t="str">
        <f t="shared" si="0"/>
        <v>1,37</v>
      </c>
      <c r="F47" s="386">
        <v>3.51</v>
      </c>
      <c r="G47" s="384" t="s">
        <v>376</v>
      </c>
      <c r="H47" s="381" t="b">
        <f t="shared" si="1"/>
        <v>0</v>
      </c>
    </row>
    <row r="48" spans="1:8">
      <c r="A48" s="379">
        <v>39125</v>
      </c>
      <c r="B48" s="380" t="s">
        <v>377</v>
      </c>
      <c r="C48" s="379" t="s">
        <v>281</v>
      </c>
      <c r="D48" s="383" t="str">
        <f t="shared" si="0"/>
        <v>1,41</v>
      </c>
      <c r="F48" s="386">
        <v>5.14</v>
      </c>
      <c r="G48" s="384" t="s">
        <v>374</v>
      </c>
      <c r="H48" s="381" t="b">
        <f t="shared" si="1"/>
        <v>0</v>
      </c>
    </row>
    <row r="49" spans="1:8">
      <c r="A49" s="379">
        <v>39134</v>
      </c>
      <c r="B49" s="380" t="s">
        <v>378</v>
      </c>
      <c r="C49" s="379" t="s">
        <v>281</v>
      </c>
      <c r="D49" s="383" t="str">
        <f t="shared" si="0"/>
        <v>4,70</v>
      </c>
      <c r="F49" s="386">
        <v>4.53</v>
      </c>
      <c r="G49" s="384" t="s">
        <v>379</v>
      </c>
      <c r="H49" s="381" t="b">
        <f t="shared" si="1"/>
        <v>0</v>
      </c>
    </row>
    <row r="50" spans="1:8">
      <c r="A50" s="379">
        <v>398</v>
      </c>
      <c r="B50" s="380" t="s">
        <v>380</v>
      </c>
      <c r="C50" s="379" t="s">
        <v>281</v>
      </c>
      <c r="D50" s="383" t="str">
        <f t="shared" si="0"/>
        <v>4,33</v>
      </c>
      <c r="F50" s="386">
        <v>12.17</v>
      </c>
      <c r="G50" s="384" t="s">
        <v>381</v>
      </c>
      <c r="H50" s="381" t="b">
        <f t="shared" si="1"/>
        <v>0</v>
      </c>
    </row>
    <row r="51" spans="1:8">
      <c r="A51" s="379">
        <v>39126</v>
      </c>
      <c r="B51" s="380" t="s">
        <v>382</v>
      </c>
      <c r="C51" s="379" t="s">
        <v>281</v>
      </c>
      <c r="D51" s="383" t="str">
        <f t="shared" si="0"/>
        <v>6,35</v>
      </c>
      <c r="F51" s="386">
        <v>0.88</v>
      </c>
      <c r="G51" s="384" t="s">
        <v>383</v>
      </c>
      <c r="H51" s="381" t="b">
        <f t="shared" si="1"/>
        <v>0</v>
      </c>
    </row>
    <row r="52" spans="1:8">
      <c r="A52" s="379">
        <v>399</v>
      </c>
      <c r="B52" s="380" t="s">
        <v>384</v>
      </c>
      <c r="C52" s="379" t="s">
        <v>281</v>
      </c>
      <c r="D52" s="383" t="str">
        <f t="shared" si="0"/>
        <v>5,59</v>
      </c>
      <c r="F52" s="386">
        <v>0.8</v>
      </c>
      <c r="G52" s="384" t="s">
        <v>385</v>
      </c>
      <c r="H52" s="381" t="b">
        <f t="shared" si="1"/>
        <v>0</v>
      </c>
    </row>
    <row r="53" spans="1:8">
      <c r="A53" s="379">
        <v>39158</v>
      </c>
      <c r="B53" s="380" t="s">
        <v>386</v>
      </c>
      <c r="C53" s="379" t="s">
        <v>281</v>
      </c>
      <c r="D53" s="383" t="str">
        <f t="shared" si="0"/>
        <v>15,02</v>
      </c>
      <c r="F53" s="386">
        <v>0.46</v>
      </c>
      <c r="G53" s="384" t="s">
        <v>387</v>
      </c>
      <c r="H53" s="381" t="b">
        <f t="shared" si="1"/>
        <v>0</v>
      </c>
    </row>
    <row r="54" spans="1:8">
      <c r="A54" s="379">
        <v>39141</v>
      </c>
      <c r="B54" s="380" t="s">
        <v>388</v>
      </c>
      <c r="C54" s="379" t="s">
        <v>281</v>
      </c>
      <c r="D54" s="383" t="str">
        <f t="shared" si="0"/>
        <v>1,09</v>
      </c>
      <c r="F54" s="386">
        <v>0.66</v>
      </c>
      <c r="G54" s="384" t="s">
        <v>389</v>
      </c>
      <c r="H54" s="381" t="b">
        <f t="shared" si="1"/>
        <v>0</v>
      </c>
    </row>
    <row r="55" spans="1:8">
      <c r="A55" s="379">
        <v>39140</v>
      </c>
      <c r="B55" s="380" t="s">
        <v>390</v>
      </c>
      <c r="C55" s="379" t="s">
        <v>281</v>
      </c>
      <c r="D55" s="383" t="str">
        <f t="shared" si="0"/>
        <v>0,99</v>
      </c>
      <c r="F55" s="386">
        <v>1.82</v>
      </c>
      <c r="G55" s="384" t="s">
        <v>346</v>
      </c>
      <c r="H55" s="381" t="b">
        <f t="shared" si="1"/>
        <v>0</v>
      </c>
    </row>
    <row r="56" spans="1:8">
      <c r="A56" s="379">
        <v>39137</v>
      </c>
      <c r="B56" s="380" t="s">
        <v>391</v>
      </c>
      <c r="C56" s="379" t="s">
        <v>281</v>
      </c>
      <c r="D56" s="383" t="str">
        <f t="shared" si="0"/>
        <v>0,57</v>
      </c>
      <c r="F56" s="386">
        <v>1.3</v>
      </c>
      <c r="G56" s="384" t="s">
        <v>392</v>
      </c>
      <c r="H56" s="381" t="b">
        <f t="shared" si="1"/>
        <v>0</v>
      </c>
    </row>
    <row r="57" spans="1:8">
      <c r="A57" s="379">
        <v>39139</v>
      </c>
      <c r="B57" s="380" t="s">
        <v>393</v>
      </c>
      <c r="C57" s="379" t="s">
        <v>281</v>
      </c>
      <c r="D57" s="383" t="str">
        <f t="shared" si="0"/>
        <v>0,82</v>
      </c>
      <c r="F57" s="386">
        <v>0.49</v>
      </c>
      <c r="G57" s="384" t="s">
        <v>394</v>
      </c>
      <c r="H57" s="381" t="b">
        <f t="shared" si="1"/>
        <v>0</v>
      </c>
    </row>
    <row r="58" spans="1:8">
      <c r="A58" s="379">
        <v>39143</v>
      </c>
      <c r="B58" s="380" t="s">
        <v>395</v>
      </c>
      <c r="C58" s="379" t="s">
        <v>281</v>
      </c>
      <c r="D58" s="383" t="str">
        <f t="shared" si="0"/>
        <v>2,25</v>
      </c>
      <c r="F58" s="386">
        <v>0.32</v>
      </c>
      <c r="G58" s="384" t="s">
        <v>396</v>
      </c>
      <c r="H58" s="381" t="b">
        <f t="shared" si="1"/>
        <v>0</v>
      </c>
    </row>
    <row r="59" spans="1:8">
      <c r="A59" s="379">
        <v>39142</v>
      </c>
      <c r="B59" s="380" t="s">
        <v>397</v>
      </c>
      <c r="C59" s="379" t="s">
        <v>281</v>
      </c>
      <c r="D59" s="383" t="str">
        <f t="shared" si="0"/>
        <v>1,61</v>
      </c>
      <c r="F59" s="386">
        <v>2.12</v>
      </c>
      <c r="G59" s="384" t="s">
        <v>398</v>
      </c>
      <c r="H59" s="381" t="b">
        <f t="shared" si="1"/>
        <v>0</v>
      </c>
    </row>
    <row r="60" spans="1:8">
      <c r="A60" s="379">
        <v>39138</v>
      </c>
      <c r="B60" s="380" t="s">
        <v>399</v>
      </c>
      <c r="C60" s="379" t="s">
        <v>281</v>
      </c>
      <c r="D60" s="383" t="str">
        <f t="shared" si="0"/>
        <v>0,60</v>
      </c>
      <c r="F60" s="386">
        <v>3.49</v>
      </c>
      <c r="G60" s="384" t="s">
        <v>400</v>
      </c>
      <c r="H60" s="381" t="b">
        <f t="shared" si="1"/>
        <v>0</v>
      </c>
    </row>
    <row r="61" spans="1:8">
      <c r="A61" s="379">
        <v>39136</v>
      </c>
      <c r="B61" s="380" t="s">
        <v>401</v>
      </c>
      <c r="C61" s="379" t="s">
        <v>281</v>
      </c>
      <c r="D61" s="383" t="str">
        <f t="shared" si="0"/>
        <v>0,40</v>
      </c>
      <c r="F61" s="386">
        <v>3.7</v>
      </c>
      <c r="G61" s="384" t="s">
        <v>402</v>
      </c>
      <c r="H61" s="381" t="b">
        <f t="shared" si="1"/>
        <v>0</v>
      </c>
    </row>
    <row r="62" spans="1:8">
      <c r="A62" s="379">
        <v>39144</v>
      </c>
      <c r="B62" s="380" t="s">
        <v>403</v>
      </c>
      <c r="C62" s="379" t="s">
        <v>281</v>
      </c>
      <c r="D62" s="383" t="str">
        <f t="shared" si="0"/>
        <v>2,62</v>
      </c>
      <c r="F62" s="386">
        <v>5.19</v>
      </c>
      <c r="G62" s="384" t="s">
        <v>354</v>
      </c>
      <c r="H62" s="381" t="b">
        <f t="shared" si="1"/>
        <v>0</v>
      </c>
    </row>
    <row r="63" spans="1:8">
      <c r="A63" s="379">
        <v>39145</v>
      </c>
      <c r="B63" s="380" t="s">
        <v>404</v>
      </c>
      <c r="C63" s="379" t="s">
        <v>281</v>
      </c>
      <c r="D63" s="383" t="str">
        <f t="shared" si="0"/>
        <v>4,31</v>
      </c>
      <c r="F63" s="386">
        <v>5.95</v>
      </c>
      <c r="G63" s="384" t="s">
        <v>405</v>
      </c>
      <c r="H63" s="381" t="b">
        <f t="shared" si="1"/>
        <v>0</v>
      </c>
    </row>
    <row r="64" spans="1:8">
      <c r="A64" s="379">
        <v>12615</v>
      </c>
      <c r="B64" s="380" t="s">
        <v>406</v>
      </c>
      <c r="C64" s="379" t="s">
        <v>281</v>
      </c>
      <c r="D64" s="383" t="str">
        <f t="shared" si="0"/>
        <v>3,24</v>
      </c>
      <c r="F64" s="386">
        <v>9.1999999999999993</v>
      </c>
      <c r="G64" s="384" t="s">
        <v>407</v>
      </c>
      <c r="H64" s="381" t="b">
        <f t="shared" si="1"/>
        <v>0</v>
      </c>
    </row>
    <row r="65" spans="1:8">
      <c r="A65" s="379">
        <v>11927</v>
      </c>
      <c r="B65" s="380" t="s">
        <v>408</v>
      </c>
      <c r="C65" s="379" t="s">
        <v>281</v>
      </c>
      <c r="D65" s="383" t="str">
        <f t="shared" si="0"/>
        <v>5,37</v>
      </c>
      <c r="F65" s="386">
        <v>21.21</v>
      </c>
      <c r="G65" s="384" t="s">
        <v>409</v>
      </c>
      <c r="H65" s="381" t="b">
        <f t="shared" si="1"/>
        <v>0</v>
      </c>
    </row>
    <row r="66" spans="1:8">
      <c r="A66" s="379">
        <v>11928</v>
      </c>
      <c r="B66" s="380" t="s">
        <v>410</v>
      </c>
      <c r="C66" s="379" t="s">
        <v>281</v>
      </c>
      <c r="D66" s="383" t="str">
        <f t="shared" ref="D66:D129" si="2">IF($J$2=$F$1,F66,G66)</f>
        <v>6,15</v>
      </c>
      <c r="F66" s="386">
        <v>2.27</v>
      </c>
      <c r="G66" s="384" t="s">
        <v>411</v>
      </c>
      <c r="H66" s="381" t="b">
        <f t="shared" ref="H66:H129" si="3">F66=G66</f>
        <v>0</v>
      </c>
    </row>
    <row r="67" spans="1:8">
      <c r="A67" s="379">
        <v>11929</v>
      </c>
      <c r="B67" s="380" t="s">
        <v>412</v>
      </c>
      <c r="C67" s="379" t="s">
        <v>281</v>
      </c>
      <c r="D67" s="383" t="str">
        <f t="shared" si="2"/>
        <v>9,52</v>
      </c>
      <c r="F67" s="386">
        <v>51.99</v>
      </c>
      <c r="G67" s="384" t="s">
        <v>413</v>
      </c>
      <c r="H67" s="381" t="b">
        <f t="shared" si="3"/>
        <v>0</v>
      </c>
    </row>
    <row r="68" spans="1:8">
      <c r="A68" s="379">
        <v>36801</v>
      </c>
      <c r="B68" s="380" t="s">
        <v>414</v>
      </c>
      <c r="C68" s="379" t="s">
        <v>281</v>
      </c>
      <c r="D68" s="383" t="str">
        <f t="shared" si="2"/>
        <v>20,09</v>
      </c>
      <c r="F68" s="386">
        <v>48.39</v>
      </c>
      <c r="G68" s="384" t="s">
        <v>415</v>
      </c>
      <c r="H68" s="381" t="b">
        <f t="shared" si="3"/>
        <v>0</v>
      </c>
    </row>
    <row r="69" spans="1:8">
      <c r="A69" s="379">
        <v>36246</v>
      </c>
      <c r="B69" s="380" t="s">
        <v>416</v>
      </c>
      <c r="C69" s="379" t="s">
        <v>322</v>
      </c>
      <c r="D69" s="383" t="str">
        <f t="shared" si="2"/>
        <v>2,11</v>
      </c>
      <c r="F69" s="386">
        <v>60</v>
      </c>
      <c r="G69" s="384" t="s">
        <v>417</v>
      </c>
      <c r="H69" s="381" t="b">
        <f t="shared" si="3"/>
        <v>0</v>
      </c>
    </row>
    <row r="70" spans="1:8">
      <c r="A70" s="379">
        <v>37600</v>
      </c>
      <c r="B70" s="380" t="s">
        <v>418</v>
      </c>
      <c r="C70" s="379" t="s">
        <v>281</v>
      </c>
      <c r="D70" s="383" t="str">
        <f t="shared" si="2"/>
        <v>59,58</v>
      </c>
      <c r="F70" s="386">
        <v>4.46</v>
      </c>
      <c r="G70" s="384" t="s">
        <v>419</v>
      </c>
      <c r="H70" s="381" t="b">
        <f t="shared" si="3"/>
        <v>0</v>
      </c>
    </row>
    <row r="71" spans="1:8">
      <c r="A71" s="379">
        <v>37599</v>
      </c>
      <c r="B71" s="380" t="s">
        <v>420</v>
      </c>
      <c r="C71" s="379" t="s">
        <v>281</v>
      </c>
      <c r="D71" s="383" t="str">
        <f t="shared" si="2"/>
        <v>55,45</v>
      </c>
      <c r="F71" s="386">
        <v>4.74</v>
      </c>
      <c r="G71" s="384" t="s">
        <v>421</v>
      </c>
      <c r="H71" s="381" t="b">
        <f t="shared" si="3"/>
        <v>0</v>
      </c>
    </row>
    <row r="72" spans="1:8">
      <c r="A72" s="379">
        <v>1</v>
      </c>
      <c r="B72" s="380" t="s">
        <v>422</v>
      </c>
      <c r="C72" s="379" t="s">
        <v>331</v>
      </c>
      <c r="D72" s="383" t="str">
        <f t="shared" si="2"/>
        <v>65,56</v>
      </c>
      <c r="F72" s="386">
        <v>4.7699999999999996</v>
      </c>
      <c r="G72" s="384" t="s">
        <v>423</v>
      </c>
      <c r="H72" s="381" t="b">
        <f t="shared" si="3"/>
        <v>0</v>
      </c>
    </row>
    <row r="73" spans="1:8">
      <c r="A73" s="379">
        <v>3</v>
      </c>
      <c r="B73" s="380" t="s">
        <v>424</v>
      </c>
      <c r="C73" s="379" t="s">
        <v>425</v>
      </c>
      <c r="D73" s="383" t="str">
        <f t="shared" si="2"/>
        <v>4,47</v>
      </c>
      <c r="F73" s="386">
        <v>4.7699999999999996</v>
      </c>
      <c r="G73" s="384" t="s">
        <v>426</v>
      </c>
      <c r="H73" s="381" t="b">
        <f t="shared" si="3"/>
        <v>0</v>
      </c>
    </row>
    <row r="74" spans="1:8">
      <c r="A74" s="379">
        <v>43054</v>
      </c>
      <c r="B74" s="380" t="s">
        <v>427</v>
      </c>
      <c r="C74" s="379" t="s">
        <v>331</v>
      </c>
      <c r="D74" s="383" t="str">
        <f t="shared" si="2"/>
        <v>5,58</v>
      </c>
      <c r="F74" s="386">
        <v>4.7699999999999996</v>
      </c>
      <c r="G74" s="384" t="s">
        <v>428</v>
      </c>
      <c r="H74" s="381" t="b">
        <f t="shared" si="3"/>
        <v>0</v>
      </c>
    </row>
    <row r="75" spans="1:8">
      <c r="A75" s="379">
        <v>26</v>
      </c>
      <c r="B75" s="380" t="s">
        <v>429</v>
      </c>
      <c r="C75" s="379" t="s">
        <v>331</v>
      </c>
      <c r="D75" s="383" t="str">
        <f t="shared" si="2"/>
        <v>5,69</v>
      </c>
      <c r="F75" s="386">
        <v>4.7699999999999996</v>
      </c>
      <c r="G75" s="384" t="s">
        <v>430</v>
      </c>
      <c r="H75" s="381" t="b">
        <f t="shared" si="3"/>
        <v>0</v>
      </c>
    </row>
    <row r="76" spans="1:8">
      <c r="A76" s="379">
        <v>20</v>
      </c>
      <c r="B76" s="380" t="s">
        <v>431</v>
      </c>
      <c r="C76" s="379" t="s">
        <v>331</v>
      </c>
      <c r="D76" s="383" t="str">
        <f t="shared" si="2"/>
        <v>5,73</v>
      </c>
      <c r="F76" s="386">
        <v>7.17</v>
      </c>
      <c r="G76" s="384" t="s">
        <v>432</v>
      </c>
      <c r="H76" s="381" t="b">
        <f t="shared" si="3"/>
        <v>0</v>
      </c>
    </row>
    <row r="77" spans="1:8">
      <c r="A77" s="379">
        <v>21</v>
      </c>
      <c r="B77" s="380" t="s">
        <v>433</v>
      </c>
      <c r="C77" s="379" t="s">
        <v>331</v>
      </c>
      <c r="D77" s="383" t="str">
        <f t="shared" si="2"/>
        <v>5,73</v>
      </c>
      <c r="F77" s="386">
        <v>4.49</v>
      </c>
      <c r="G77" s="384" t="s">
        <v>432</v>
      </c>
      <c r="H77" s="381" t="b">
        <f t="shared" si="3"/>
        <v>0</v>
      </c>
    </row>
    <row r="78" spans="1:8">
      <c r="A78" s="379">
        <v>42403</v>
      </c>
      <c r="B78" s="380" t="s">
        <v>434</v>
      </c>
      <c r="C78" s="379" t="s">
        <v>331</v>
      </c>
      <c r="D78" s="383" t="str">
        <f t="shared" si="2"/>
        <v>6,84</v>
      </c>
      <c r="F78" s="386">
        <v>5.1100000000000003</v>
      </c>
      <c r="G78" s="384" t="s">
        <v>435</v>
      </c>
      <c r="H78" s="381" t="b">
        <f t="shared" si="3"/>
        <v>0</v>
      </c>
    </row>
    <row r="79" spans="1:8">
      <c r="A79" s="379">
        <v>24</v>
      </c>
      <c r="B79" s="380" t="s">
        <v>436</v>
      </c>
      <c r="C79" s="379" t="s">
        <v>331</v>
      </c>
      <c r="D79" s="383" t="str">
        <f t="shared" si="2"/>
        <v>5,73</v>
      </c>
      <c r="F79" s="386">
        <v>5.0599999999999996</v>
      </c>
      <c r="G79" s="384" t="s">
        <v>432</v>
      </c>
      <c r="H79" s="381" t="b">
        <f t="shared" si="3"/>
        <v>0</v>
      </c>
    </row>
    <row r="80" spans="1:8">
      <c r="A80" s="379">
        <v>42404</v>
      </c>
      <c r="B80" s="380" t="s">
        <v>437</v>
      </c>
      <c r="C80" s="379" t="s">
        <v>331</v>
      </c>
      <c r="D80" s="383" t="str">
        <f t="shared" si="2"/>
        <v>6,80</v>
      </c>
      <c r="F80" s="386">
        <v>5.55</v>
      </c>
      <c r="G80" s="384" t="s">
        <v>438</v>
      </c>
      <c r="H80" s="381" t="b">
        <f t="shared" si="3"/>
        <v>0</v>
      </c>
    </row>
    <row r="81" spans="1:8">
      <c r="A81" s="379">
        <v>25</v>
      </c>
      <c r="B81" s="380" t="s">
        <v>439</v>
      </c>
      <c r="C81" s="379" t="s">
        <v>331</v>
      </c>
      <c r="D81" s="383" t="str">
        <f t="shared" si="2"/>
        <v>5,73</v>
      </c>
      <c r="F81" s="386">
        <v>4.9400000000000004</v>
      </c>
      <c r="G81" s="384" t="s">
        <v>432</v>
      </c>
      <c r="H81" s="381" t="b">
        <f t="shared" si="3"/>
        <v>0</v>
      </c>
    </row>
    <row r="82" spans="1:8">
      <c r="A82" s="379">
        <v>42405</v>
      </c>
      <c r="B82" s="380" t="s">
        <v>440</v>
      </c>
      <c r="C82" s="379" t="s">
        <v>331</v>
      </c>
      <c r="D82" s="383" t="str">
        <f t="shared" si="2"/>
        <v>7,25</v>
      </c>
      <c r="F82" s="386">
        <v>5.27</v>
      </c>
      <c r="G82" s="384" t="s">
        <v>441</v>
      </c>
      <c r="H82" s="381" t="b">
        <f t="shared" si="3"/>
        <v>0</v>
      </c>
    </row>
    <row r="83" spans="1:8">
      <c r="A83" s="379">
        <v>34341</v>
      </c>
      <c r="B83" s="380" t="s">
        <v>442</v>
      </c>
      <c r="C83" s="379" t="s">
        <v>331</v>
      </c>
      <c r="D83" s="383" t="str">
        <f t="shared" si="2"/>
        <v>6,29</v>
      </c>
      <c r="F83" s="386">
        <v>4.7</v>
      </c>
      <c r="G83" s="384" t="s">
        <v>443</v>
      </c>
      <c r="H83" s="381" t="b">
        <f t="shared" si="3"/>
        <v>0</v>
      </c>
    </row>
    <row r="84" spans="1:8">
      <c r="A84" s="379">
        <v>43053</v>
      </c>
      <c r="B84" s="380" t="s">
        <v>444</v>
      </c>
      <c r="C84" s="379" t="s">
        <v>331</v>
      </c>
      <c r="D84" s="383" t="str">
        <f t="shared" si="2"/>
        <v>4,98</v>
      </c>
      <c r="F84" s="386">
        <v>5.27</v>
      </c>
      <c r="G84" s="384" t="s">
        <v>445</v>
      </c>
      <c r="H84" s="381" t="b">
        <f t="shared" si="3"/>
        <v>0</v>
      </c>
    </row>
    <row r="85" spans="1:8">
      <c r="A85" s="379">
        <v>22</v>
      </c>
      <c r="B85" s="380" t="s">
        <v>446</v>
      </c>
      <c r="C85" s="379" t="s">
        <v>331</v>
      </c>
      <c r="D85" s="383" t="str">
        <f t="shared" si="2"/>
        <v>6,13</v>
      </c>
      <c r="F85" s="386">
        <v>4.7</v>
      </c>
      <c r="G85" s="384" t="s">
        <v>447</v>
      </c>
      <c r="H85" s="381" t="b">
        <f t="shared" si="3"/>
        <v>0</v>
      </c>
    </row>
    <row r="86" spans="1:8">
      <c r="A86" s="379">
        <v>23</v>
      </c>
      <c r="B86" s="380" t="s">
        <v>448</v>
      </c>
      <c r="C86" s="379" t="s">
        <v>331</v>
      </c>
      <c r="D86" s="383" t="str">
        <f t="shared" si="2"/>
        <v>6,08</v>
      </c>
      <c r="F86" s="386">
        <v>5.27</v>
      </c>
      <c r="G86" s="384" t="s">
        <v>449</v>
      </c>
      <c r="H86" s="381" t="b">
        <f t="shared" si="3"/>
        <v>0</v>
      </c>
    </row>
    <row r="87" spans="1:8">
      <c r="A87" s="379">
        <v>43058</v>
      </c>
      <c r="B87" s="380" t="s">
        <v>450</v>
      </c>
      <c r="C87" s="379" t="s">
        <v>331</v>
      </c>
      <c r="D87" s="383" t="str">
        <f t="shared" si="2"/>
        <v>5,17</v>
      </c>
      <c r="F87" s="386">
        <v>4.3899999999999997</v>
      </c>
      <c r="G87" s="384" t="s">
        <v>451</v>
      </c>
      <c r="H87" s="381" t="b">
        <f t="shared" si="3"/>
        <v>0</v>
      </c>
    </row>
    <row r="88" spans="1:8">
      <c r="A88" s="379">
        <v>34</v>
      </c>
      <c r="B88" s="380" t="s">
        <v>452</v>
      </c>
      <c r="C88" s="379" t="s">
        <v>331</v>
      </c>
      <c r="D88" s="383" t="str">
        <f t="shared" si="2"/>
        <v>5,19</v>
      </c>
      <c r="F88" s="386">
        <v>5.08</v>
      </c>
      <c r="G88" s="384" t="s">
        <v>453</v>
      </c>
      <c r="H88" s="381" t="b">
        <f t="shared" si="3"/>
        <v>0</v>
      </c>
    </row>
    <row r="89" spans="1:8">
      <c r="A89" s="379">
        <v>43055</v>
      </c>
      <c r="B89" s="380" t="s">
        <v>454</v>
      </c>
      <c r="C89" s="379" t="s">
        <v>331</v>
      </c>
      <c r="D89" s="383" t="str">
        <f t="shared" si="2"/>
        <v>4,50</v>
      </c>
      <c r="F89" s="386">
        <v>5.8</v>
      </c>
      <c r="G89" s="384" t="s">
        <v>455</v>
      </c>
      <c r="H89" s="381" t="b">
        <f t="shared" si="3"/>
        <v>0</v>
      </c>
    </row>
    <row r="90" spans="1:8">
      <c r="A90" s="379">
        <v>31</v>
      </c>
      <c r="B90" s="380" t="s">
        <v>456</v>
      </c>
      <c r="C90" s="379" t="s">
        <v>331</v>
      </c>
      <c r="D90" s="383" t="str">
        <f t="shared" si="2"/>
        <v>4,50</v>
      </c>
      <c r="F90" s="386">
        <v>5.17</v>
      </c>
      <c r="G90" s="384" t="s">
        <v>455</v>
      </c>
      <c r="H90" s="381" t="b">
        <f t="shared" si="3"/>
        <v>0</v>
      </c>
    </row>
    <row r="91" spans="1:8">
      <c r="A91" s="379">
        <v>34443</v>
      </c>
      <c r="B91" s="380" t="s">
        <v>457</v>
      </c>
      <c r="C91" s="379" t="s">
        <v>331</v>
      </c>
      <c r="D91" s="383" t="str">
        <f t="shared" si="2"/>
        <v>5,04</v>
      </c>
      <c r="F91" s="386">
        <v>5.81</v>
      </c>
      <c r="G91" s="384" t="s">
        <v>458</v>
      </c>
      <c r="H91" s="381" t="b">
        <f t="shared" si="3"/>
        <v>0</v>
      </c>
    </row>
    <row r="92" spans="1:8">
      <c r="A92" s="379">
        <v>27</v>
      </c>
      <c r="B92" s="380" t="s">
        <v>459</v>
      </c>
      <c r="C92" s="379" t="s">
        <v>331</v>
      </c>
      <c r="D92" s="383" t="str">
        <f t="shared" si="2"/>
        <v>4,50</v>
      </c>
      <c r="F92" s="386">
        <v>5.58</v>
      </c>
      <c r="G92" s="384" t="s">
        <v>455</v>
      </c>
      <c r="H92" s="381" t="b">
        <f t="shared" si="3"/>
        <v>0</v>
      </c>
    </row>
    <row r="93" spans="1:8">
      <c r="A93" s="379">
        <v>43056</v>
      </c>
      <c r="B93" s="380" t="s">
        <v>460</v>
      </c>
      <c r="C93" s="379" t="s">
        <v>331</v>
      </c>
      <c r="D93" s="383" t="str">
        <f t="shared" si="2"/>
        <v>5,19</v>
      </c>
      <c r="F93" s="386">
        <v>5.14</v>
      </c>
      <c r="G93" s="384" t="s">
        <v>453</v>
      </c>
      <c r="H93" s="381" t="b">
        <f t="shared" si="3"/>
        <v>0</v>
      </c>
    </row>
    <row r="94" spans="1:8">
      <c r="A94" s="379">
        <v>29</v>
      </c>
      <c r="B94" s="380" t="s">
        <v>461</v>
      </c>
      <c r="C94" s="379" t="s">
        <v>331</v>
      </c>
      <c r="D94" s="383" t="str">
        <f t="shared" si="2"/>
        <v>4,20</v>
      </c>
      <c r="F94" s="386">
        <v>4.9000000000000004</v>
      </c>
      <c r="G94" s="384" t="s">
        <v>462</v>
      </c>
      <c r="H94" s="381" t="b">
        <f t="shared" si="3"/>
        <v>0</v>
      </c>
    </row>
    <row r="95" spans="1:8">
      <c r="A95" s="379">
        <v>28</v>
      </c>
      <c r="B95" s="380" t="s">
        <v>463</v>
      </c>
      <c r="C95" s="379" t="s">
        <v>331</v>
      </c>
      <c r="D95" s="383" t="str">
        <f t="shared" si="2"/>
        <v>4,86</v>
      </c>
      <c r="F95" s="386">
        <v>5.14</v>
      </c>
      <c r="G95" s="384" t="s">
        <v>464</v>
      </c>
      <c r="H95" s="381" t="b">
        <f t="shared" si="3"/>
        <v>0</v>
      </c>
    </row>
    <row r="96" spans="1:8">
      <c r="A96" s="379">
        <v>43057</v>
      </c>
      <c r="B96" s="380" t="s">
        <v>465</v>
      </c>
      <c r="C96" s="379" t="s">
        <v>331</v>
      </c>
      <c r="D96" s="383" t="str">
        <f t="shared" si="2"/>
        <v>5,70</v>
      </c>
      <c r="F96" s="386">
        <v>4.9000000000000004</v>
      </c>
      <c r="G96" s="384" t="s">
        <v>466</v>
      </c>
      <c r="H96" s="381" t="b">
        <f t="shared" si="3"/>
        <v>0</v>
      </c>
    </row>
    <row r="97" spans="1:8">
      <c r="A97" s="379">
        <v>34449</v>
      </c>
      <c r="B97" s="380" t="s">
        <v>467</v>
      </c>
      <c r="C97" s="379" t="s">
        <v>331</v>
      </c>
      <c r="D97" s="383" t="str">
        <f t="shared" si="2"/>
        <v>6,09</v>
      </c>
      <c r="F97" s="386">
        <v>5.51</v>
      </c>
      <c r="G97" s="384" t="s">
        <v>468</v>
      </c>
      <c r="H97" s="381" t="b">
        <f t="shared" si="3"/>
        <v>0</v>
      </c>
    </row>
    <row r="98" spans="1:8">
      <c r="A98" s="379">
        <v>32</v>
      </c>
      <c r="B98" s="380" t="s">
        <v>469</v>
      </c>
      <c r="C98" s="379" t="s">
        <v>331</v>
      </c>
      <c r="D98" s="383" t="str">
        <f t="shared" si="2"/>
        <v>5,48</v>
      </c>
      <c r="F98" s="386">
        <v>5.01</v>
      </c>
      <c r="G98" s="384" t="s">
        <v>470</v>
      </c>
      <c r="H98" s="381" t="b">
        <f t="shared" si="3"/>
        <v>0</v>
      </c>
    </row>
    <row r="99" spans="1:8">
      <c r="A99" s="379">
        <v>33</v>
      </c>
      <c r="B99" s="380" t="s">
        <v>471</v>
      </c>
      <c r="C99" s="379" t="s">
        <v>331</v>
      </c>
      <c r="D99" s="383" t="str">
        <f t="shared" si="2"/>
        <v>5,51</v>
      </c>
      <c r="F99" s="386">
        <v>5.63</v>
      </c>
      <c r="G99" s="384" t="s">
        <v>472</v>
      </c>
      <c r="H99" s="381" t="b">
        <f t="shared" si="3"/>
        <v>0</v>
      </c>
    </row>
    <row r="100" spans="1:8">
      <c r="A100" s="379">
        <v>43061</v>
      </c>
      <c r="B100" s="380" t="s">
        <v>473</v>
      </c>
      <c r="C100" s="379" t="s">
        <v>331</v>
      </c>
      <c r="D100" s="383" t="str">
        <f t="shared" si="2"/>
        <v>5,15</v>
      </c>
      <c r="F100" s="386">
        <v>5.08</v>
      </c>
      <c r="G100" s="384" t="s">
        <v>474</v>
      </c>
      <c r="H100" s="381" t="b">
        <f t="shared" si="3"/>
        <v>0</v>
      </c>
    </row>
    <row r="101" spans="1:8">
      <c r="A101" s="379">
        <v>43059</v>
      </c>
      <c r="B101" s="380" t="s">
        <v>475</v>
      </c>
      <c r="C101" s="379" t="s">
        <v>331</v>
      </c>
      <c r="D101" s="383" t="str">
        <f t="shared" si="2"/>
        <v>4,91</v>
      </c>
      <c r="F101" s="386">
        <v>5.66</v>
      </c>
      <c r="G101" s="384" t="s">
        <v>476</v>
      </c>
      <c r="H101" s="381" t="b">
        <f t="shared" si="3"/>
        <v>0</v>
      </c>
    </row>
    <row r="102" spans="1:8">
      <c r="A102" s="379">
        <v>36</v>
      </c>
      <c r="B102" s="380" t="s">
        <v>477</v>
      </c>
      <c r="C102" s="379" t="s">
        <v>331</v>
      </c>
      <c r="D102" s="383" t="str">
        <f t="shared" si="2"/>
        <v>4,69</v>
      </c>
      <c r="F102" s="386">
        <v>7.69</v>
      </c>
      <c r="G102" s="384" t="s">
        <v>478</v>
      </c>
      <c r="H102" s="381" t="b">
        <f t="shared" si="3"/>
        <v>0</v>
      </c>
    </row>
    <row r="103" spans="1:8">
      <c r="A103" s="379">
        <v>39</v>
      </c>
      <c r="B103" s="380" t="s">
        <v>479</v>
      </c>
      <c r="C103" s="379" t="s">
        <v>331</v>
      </c>
      <c r="D103" s="383" t="str">
        <f t="shared" si="2"/>
        <v>4,69</v>
      </c>
      <c r="F103" s="386">
        <v>3.68</v>
      </c>
      <c r="G103" s="384" t="s">
        <v>478</v>
      </c>
      <c r="H103" s="381" t="b">
        <f t="shared" si="3"/>
        <v>0</v>
      </c>
    </row>
    <row r="104" spans="1:8">
      <c r="A104" s="379">
        <v>43062</v>
      </c>
      <c r="B104" s="380" t="s">
        <v>480</v>
      </c>
      <c r="C104" s="379" t="s">
        <v>331</v>
      </c>
      <c r="D104" s="383" t="str">
        <f t="shared" si="2"/>
        <v>5,45</v>
      </c>
      <c r="F104" s="386">
        <v>13.58</v>
      </c>
      <c r="G104" s="384" t="s">
        <v>481</v>
      </c>
      <c r="H104" s="381" t="b">
        <f t="shared" si="3"/>
        <v>0</v>
      </c>
    </row>
    <row r="105" spans="1:8">
      <c r="A105" s="379">
        <v>43060</v>
      </c>
      <c r="B105" s="380" t="s">
        <v>482</v>
      </c>
      <c r="C105" s="379" t="s">
        <v>331</v>
      </c>
      <c r="D105" s="383" t="str">
        <f t="shared" si="2"/>
        <v>4,28</v>
      </c>
      <c r="F105" s="386">
        <v>14.73</v>
      </c>
      <c r="G105" s="384" t="s">
        <v>483</v>
      </c>
      <c r="H105" s="381" t="b">
        <f t="shared" si="3"/>
        <v>0</v>
      </c>
    </row>
    <row r="106" spans="1:8">
      <c r="A106" s="379">
        <v>20063</v>
      </c>
      <c r="B106" s="380" t="s">
        <v>484</v>
      </c>
      <c r="C106" s="379" t="s">
        <v>281</v>
      </c>
      <c r="D106" s="383" t="str">
        <f t="shared" si="2"/>
        <v>3,22</v>
      </c>
      <c r="F106" s="386">
        <v>16.54</v>
      </c>
      <c r="G106" s="384" t="s">
        <v>485</v>
      </c>
      <c r="H106" s="381" t="b">
        <f t="shared" si="3"/>
        <v>0</v>
      </c>
    </row>
    <row r="107" spans="1:8">
      <c r="A107" s="379">
        <v>40410</v>
      </c>
      <c r="B107" s="380" t="s">
        <v>486</v>
      </c>
      <c r="C107" s="379" t="s">
        <v>281</v>
      </c>
      <c r="D107" s="383" t="str">
        <f t="shared" si="2"/>
        <v>13,65</v>
      </c>
      <c r="F107" s="386">
        <v>6.63</v>
      </c>
      <c r="G107" s="384" t="s">
        <v>487</v>
      </c>
      <c r="H107" s="381" t="b">
        <f t="shared" si="3"/>
        <v>0</v>
      </c>
    </row>
    <row r="108" spans="1:8">
      <c r="A108" s="379">
        <v>40411</v>
      </c>
      <c r="B108" s="380" t="s">
        <v>488</v>
      </c>
      <c r="C108" s="379" t="s">
        <v>281</v>
      </c>
      <c r="D108" s="383" t="str">
        <f t="shared" si="2"/>
        <v>14,81</v>
      </c>
      <c r="F108" s="386">
        <v>7.81</v>
      </c>
      <c r="G108" s="384" t="s">
        <v>489</v>
      </c>
      <c r="H108" s="381" t="b">
        <f t="shared" si="3"/>
        <v>0</v>
      </c>
    </row>
    <row r="109" spans="1:8">
      <c r="A109" s="379">
        <v>40412</v>
      </c>
      <c r="B109" s="380" t="s">
        <v>490</v>
      </c>
      <c r="C109" s="379" t="s">
        <v>281</v>
      </c>
      <c r="D109" s="383" t="str">
        <f t="shared" si="2"/>
        <v>16,62</v>
      </c>
      <c r="F109" s="386">
        <v>3</v>
      </c>
      <c r="G109" s="384" t="s">
        <v>491</v>
      </c>
      <c r="H109" s="381" t="b">
        <f t="shared" si="3"/>
        <v>0</v>
      </c>
    </row>
    <row r="110" spans="1:8">
      <c r="A110" s="379">
        <v>38838</v>
      </c>
      <c r="B110" s="380" t="s">
        <v>492</v>
      </c>
      <c r="C110" s="379" t="s">
        <v>281</v>
      </c>
      <c r="D110" s="383" t="str">
        <f t="shared" si="2"/>
        <v>6,78</v>
      </c>
      <c r="F110" s="386">
        <v>2.83</v>
      </c>
      <c r="G110" s="384" t="s">
        <v>493</v>
      </c>
      <c r="H110" s="381" t="b">
        <f t="shared" si="3"/>
        <v>0</v>
      </c>
    </row>
    <row r="111" spans="1:8">
      <c r="A111" s="379">
        <v>38839</v>
      </c>
      <c r="B111" s="380" t="s">
        <v>494</v>
      </c>
      <c r="C111" s="379" t="s">
        <v>281</v>
      </c>
      <c r="D111" s="383" t="str">
        <f t="shared" si="2"/>
        <v>7,98</v>
      </c>
      <c r="F111" s="386">
        <v>5.88</v>
      </c>
      <c r="G111" s="384" t="s">
        <v>495</v>
      </c>
      <c r="H111" s="381" t="b">
        <f t="shared" si="3"/>
        <v>0</v>
      </c>
    </row>
    <row r="112" spans="1:8">
      <c r="A112" s="379">
        <v>55</v>
      </c>
      <c r="B112" s="380" t="s">
        <v>496</v>
      </c>
      <c r="C112" s="379" t="s">
        <v>281</v>
      </c>
      <c r="D112" s="383" t="str">
        <f t="shared" si="2"/>
        <v>3,20</v>
      </c>
      <c r="F112" s="386">
        <v>0.76</v>
      </c>
      <c r="G112" s="384" t="s">
        <v>497</v>
      </c>
      <c r="H112" s="381" t="b">
        <f t="shared" si="3"/>
        <v>0</v>
      </c>
    </row>
    <row r="113" spans="1:8">
      <c r="A113" s="379">
        <v>61</v>
      </c>
      <c r="B113" s="380" t="s">
        <v>498</v>
      </c>
      <c r="C113" s="379" t="s">
        <v>281</v>
      </c>
      <c r="D113" s="383" t="str">
        <f t="shared" si="2"/>
        <v>3,02</v>
      </c>
      <c r="F113" s="386">
        <v>0.77</v>
      </c>
      <c r="G113" s="384" t="s">
        <v>370</v>
      </c>
      <c r="H113" s="381" t="b">
        <f t="shared" si="3"/>
        <v>0</v>
      </c>
    </row>
    <row r="114" spans="1:8">
      <c r="A114" s="379">
        <v>62</v>
      </c>
      <c r="B114" s="380" t="s">
        <v>499</v>
      </c>
      <c r="C114" s="379" t="s">
        <v>281</v>
      </c>
      <c r="D114" s="383" t="str">
        <f t="shared" si="2"/>
        <v>6,27</v>
      </c>
      <c r="F114" s="386">
        <v>7.46</v>
      </c>
      <c r="G114" s="384" t="s">
        <v>500</v>
      </c>
      <c r="H114" s="381" t="b">
        <f t="shared" si="3"/>
        <v>0</v>
      </c>
    </row>
    <row r="115" spans="1:8">
      <c r="A115" s="379">
        <v>77</v>
      </c>
      <c r="B115" s="380" t="s">
        <v>501</v>
      </c>
      <c r="C115" s="379" t="s">
        <v>281</v>
      </c>
      <c r="D115" s="383" t="str">
        <f t="shared" si="2"/>
        <v>0,76</v>
      </c>
      <c r="F115" s="386">
        <v>13.71</v>
      </c>
      <c r="G115" s="384" t="s">
        <v>502</v>
      </c>
      <c r="H115" s="381" t="b">
        <f t="shared" si="3"/>
        <v>0</v>
      </c>
    </row>
    <row r="116" spans="1:8">
      <c r="A116" s="379">
        <v>76</v>
      </c>
      <c r="B116" s="380" t="s">
        <v>503</v>
      </c>
      <c r="C116" s="379" t="s">
        <v>281</v>
      </c>
      <c r="D116" s="383" t="str">
        <f t="shared" si="2"/>
        <v>0,77</v>
      </c>
      <c r="F116" s="386">
        <v>10.24</v>
      </c>
      <c r="G116" s="384" t="s">
        <v>504</v>
      </c>
      <c r="H116" s="381" t="b">
        <f t="shared" si="3"/>
        <v>0</v>
      </c>
    </row>
    <row r="117" spans="1:8">
      <c r="A117" s="379">
        <v>67</v>
      </c>
      <c r="B117" s="380" t="s">
        <v>505</v>
      </c>
      <c r="C117" s="379" t="s">
        <v>281</v>
      </c>
      <c r="D117" s="383" t="str">
        <f t="shared" si="2"/>
        <v>7,46</v>
      </c>
      <c r="F117" s="386">
        <v>30.45</v>
      </c>
      <c r="G117" s="384" t="s">
        <v>506</v>
      </c>
      <c r="H117" s="381" t="b">
        <f t="shared" si="3"/>
        <v>0</v>
      </c>
    </row>
    <row r="118" spans="1:8">
      <c r="A118" s="379">
        <v>71</v>
      </c>
      <c r="B118" s="380" t="s">
        <v>507</v>
      </c>
      <c r="C118" s="379" t="s">
        <v>281</v>
      </c>
      <c r="D118" s="383" t="str">
        <f t="shared" si="2"/>
        <v>13,71</v>
      </c>
      <c r="F118" s="386">
        <v>0.47</v>
      </c>
      <c r="G118" s="384" t="s">
        <v>508</v>
      </c>
      <c r="H118" s="381" t="b">
        <f t="shared" si="3"/>
        <v>0</v>
      </c>
    </row>
    <row r="119" spans="1:8">
      <c r="A119" s="379">
        <v>73</v>
      </c>
      <c r="B119" s="380" t="s">
        <v>509</v>
      </c>
      <c r="C119" s="379" t="s">
        <v>281</v>
      </c>
      <c r="D119" s="383" t="str">
        <f t="shared" si="2"/>
        <v>10,24</v>
      </c>
      <c r="F119" s="386">
        <v>0.57999999999999996</v>
      </c>
      <c r="G119" s="384" t="s">
        <v>510</v>
      </c>
      <c r="H119" s="381" t="b">
        <f t="shared" si="3"/>
        <v>0</v>
      </c>
    </row>
    <row r="120" spans="1:8">
      <c r="A120" s="379">
        <v>103</v>
      </c>
      <c r="B120" s="380" t="s">
        <v>511</v>
      </c>
      <c r="C120" s="379" t="s">
        <v>281</v>
      </c>
      <c r="D120" s="383" t="str">
        <f t="shared" si="2"/>
        <v>30,45</v>
      </c>
      <c r="F120" s="386">
        <v>1.21</v>
      </c>
      <c r="G120" s="384" t="s">
        <v>512</v>
      </c>
      <c r="H120" s="381" t="b">
        <f t="shared" si="3"/>
        <v>0</v>
      </c>
    </row>
    <row r="121" spans="1:8">
      <c r="A121" s="379">
        <v>107</v>
      </c>
      <c r="B121" s="380" t="s">
        <v>513</v>
      </c>
      <c r="C121" s="379" t="s">
        <v>281</v>
      </c>
      <c r="D121" s="383" t="str">
        <f t="shared" si="2"/>
        <v>0,47</v>
      </c>
      <c r="F121" s="386">
        <v>4.7</v>
      </c>
      <c r="G121" s="384" t="s">
        <v>514</v>
      </c>
      <c r="H121" s="381" t="b">
        <f t="shared" si="3"/>
        <v>0</v>
      </c>
    </row>
    <row r="122" spans="1:8">
      <c r="A122" s="379">
        <v>65</v>
      </c>
      <c r="B122" s="380" t="s">
        <v>515</v>
      </c>
      <c r="C122" s="379" t="s">
        <v>281</v>
      </c>
      <c r="D122" s="383" t="str">
        <f t="shared" si="2"/>
        <v>0,58</v>
      </c>
      <c r="F122" s="386">
        <v>2.31</v>
      </c>
      <c r="G122" s="384" t="s">
        <v>516</v>
      </c>
      <c r="H122" s="381" t="b">
        <f t="shared" si="3"/>
        <v>0</v>
      </c>
    </row>
    <row r="123" spans="1:8">
      <c r="A123" s="379">
        <v>108</v>
      </c>
      <c r="B123" s="380" t="s">
        <v>517</v>
      </c>
      <c r="C123" s="379" t="s">
        <v>281</v>
      </c>
      <c r="D123" s="383" t="str">
        <f t="shared" si="2"/>
        <v>1,21</v>
      </c>
      <c r="F123" s="386">
        <v>5.42</v>
      </c>
      <c r="G123" s="384" t="s">
        <v>518</v>
      </c>
      <c r="H123" s="381" t="b">
        <f t="shared" si="3"/>
        <v>0</v>
      </c>
    </row>
    <row r="124" spans="1:8">
      <c r="A124" s="379">
        <v>110</v>
      </c>
      <c r="B124" s="380" t="s">
        <v>519</v>
      </c>
      <c r="C124" s="379" t="s">
        <v>281</v>
      </c>
      <c r="D124" s="383" t="str">
        <f t="shared" si="2"/>
        <v>4,70</v>
      </c>
      <c r="F124" s="386">
        <v>2.95</v>
      </c>
      <c r="G124" s="384" t="s">
        <v>379</v>
      </c>
      <c r="H124" s="381" t="b">
        <f t="shared" si="3"/>
        <v>0</v>
      </c>
    </row>
    <row r="125" spans="1:8">
      <c r="A125" s="379">
        <v>109</v>
      </c>
      <c r="B125" s="380" t="s">
        <v>520</v>
      </c>
      <c r="C125" s="379" t="s">
        <v>281</v>
      </c>
      <c r="D125" s="383" t="str">
        <f t="shared" si="2"/>
        <v>2,31</v>
      </c>
      <c r="F125" s="386">
        <v>8.01</v>
      </c>
      <c r="G125" s="384" t="s">
        <v>521</v>
      </c>
      <c r="H125" s="381" t="b">
        <f t="shared" si="3"/>
        <v>0</v>
      </c>
    </row>
    <row r="126" spans="1:8">
      <c r="A126" s="379">
        <v>111</v>
      </c>
      <c r="B126" s="380" t="s">
        <v>522</v>
      </c>
      <c r="C126" s="379" t="s">
        <v>281</v>
      </c>
      <c r="D126" s="383" t="str">
        <f t="shared" si="2"/>
        <v>5,42</v>
      </c>
      <c r="F126" s="386">
        <v>11.65</v>
      </c>
      <c r="G126" s="384" t="s">
        <v>523</v>
      </c>
      <c r="H126" s="381" t="b">
        <f t="shared" si="3"/>
        <v>0</v>
      </c>
    </row>
    <row r="127" spans="1:8">
      <c r="A127" s="379">
        <v>112</v>
      </c>
      <c r="B127" s="380" t="s">
        <v>524</v>
      </c>
      <c r="C127" s="379" t="s">
        <v>281</v>
      </c>
      <c r="D127" s="383" t="str">
        <f t="shared" si="2"/>
        <v>2,95</v>
      </c>
      <c r="F127" s="386">
        <v>19.12</v>
      </c>
      <c r="G127" s="384" t="s">
        <v>525</v>
      </c>
      <c r="H127" s="381" t="b">
        <f t="shared" si="3"/>
        <v>0</v>
      </c>
    </row>
    <row r="128" spans="1:8">
      <c r="A128" s="379">
        <v>113</v>
      </c>
      <c r="B128" s="380" t="s">
        <v>526</v>
      </c>
      <c r="C128" s="379" t="s">
        <v>281</v>
      </c>
      <c r="D128" s="383" t="str">
        <f t="shared" si="2"/>
        <v>8,01</v>
      </c>
      <c r="F128" s="386">
        <v>6.47</v>
      </c>
      <c r="G128" s="384" t="s">
        <v>527</v>
      </c>
      <c r="H128" s="381" t="b">
        <f t="shared" si="3"/>
        <v>0</v>
      </c>
    </row>
    <row r="129" spans="1:8">
      <c r="A129" s="379">
        <v>104</v>
      </c>
      <c r="B129" s="380" t="s">
        <v>528</v>
      </c>
      <c r="C129" s="379" t="s">
        <v>281</v>
      </c>
      <c r="D129" s="383" t="str">
        <f t="shared" si="2"/>
        <v>11,65</v>
      </c>
      <c r="F129" s="386">
        <v>7.44</v>
      </c>
      <c r="G129" s="384" t="s">
        <v>529</v>
      </c>
      <c r="H129" s="381" t="b">
        <f t="shared" si="3"/>
        <v>0</v>
      </c>
    </row>
    <row r="130" spans="1:8">
      <c r="A130" s="379">
        <v>102</v>
      </c>
      <c r="B130" s="380" t="s">
        <v>530</v>
      </c>
      <c r="C130" s="379" t="s">
        <v>281</v>
      </c>
      <c r="D130" s="383" t="str">
        <f t="shared" ref="D130:D193" si="4">IF($J$2=$F$1,F130,G130)</f>
        <v>19,12</v>
      </c>
      <c r="F130" s="386">
        <v>9.66</v>
      </c>
      <c r="G130" s="384" t="s">
        <v>531</v>
      </c>
      <c r="H130" s="381" t="b">
        <f t="shared" ref="H130:H193" si="5">F130=G130</f>
        <v>0</v>
      </c>
    </row>
    <row r="131" spans="1:8">
      <c r="A131" s="379">
        <v>95</v>
      </c>
      <c r="B131" s="380" t="s">
        <v>532</v>
      </c>
      <c r="C131" s="379" t="s">
        <v>281</v>
      </c>
      <c r="D131" s="383" t="str">
        <f t="shared" si="4"/>
        <v>6,47</v>
      </c>
      <c r="F131" s="386">
        <v>13.03</v>
      </c>
      <c r="G131" s="384" t="s">
        <v>533</v>
      </c>
      <c r="H131" s="381" t="b">
        <f t="shared" si="5"/>
        <v>0</v>
      </c>
    </row>
    <row r="132" spans="1:8">
      <c r="A132" s="379">
        <v>96</v>
      </c>
      <c r="B132" s="380" t="s">
        <v>534</v>
      </c>
      <c r="C132" s="379" t="s">
        <v>281</v>
      </c>
      <c r="D132" s="383" t="str">
        <f t="shared" si="4"/>
        <v>7,44</v>
      </c>
      <c r="F132" s="386">
        <v>15.8</v>
      </c>
      <c r="G132" s="384" t="s">
        <v>535</v>
      </c>
      <c r="H132" s="381" t="b">
        <f t="shared" si="5"/>
        <v>0</v>
      </c>
    </row>
    <row r="133" spans="1:8">
      <c r="A133" s="379">
        <v>97</v>
      </c>
      <c r="B133" s="380" t="s">
        <v>536</v>
      </c>
      <c r="C133" s="379" t="s">
        <v>281</v>
      </c>
      <c r="D133" s="383" t="str">
        <f t="shared" si="4"/>
        <v>9,66</v>
      </c>
      <c r="F133" s="386">
        <v>22.04</v>
      </c>
      <c r="G133" s="384" t="s">
        <v>537</v>
      </c>
      <c r="H133" s="381" t="b">
        <f t="shared" si="5"/>
        <v>0</v>
      </c>
    </row>
    <row r="134" spans="1:8">
      <c r="A134" s="379">
        <v>98</v>
      </c>
      <c r="B134" s="380" t="s">
        <v>538</v>
      </c>
      <c r="C134" s="379" t="s">
        <v>281</v>
      </c>
      <c r="D134" s="383" t="str">
        <f t="shared" si="4"/>
        <v>13,03</v>
      </c>
      <c r="F134" s="386">
        <v>229.76</v>
      </c>
      <c r="G134" s="384" t="s">
        <v>539</v>
      </c>
      <c r="H134" s="381" t="b">
        <f t="shared" si="5"/>
        <v>0</v>
      </c>
    </row>
    <row r="135" spans="1:8">
      <c r="A135" s="379">
        <v>99</v>
      </c>
      <c r="B135" s="380" t="s">
        <v>540</v>
      </c>
      <c r="C135" s="379" t="s">
        <v>281</v>
      </c>
      <c r="D135" s="383" t="str">
        <f t="shared" si="4"/>
        <v>15,80</v>
      </c>
      <c r="F135" s="386">
        <v>8.3699999999999992</v>
      </c>
      <c r="G135" s="384" t="s">
        <v>541</v>
      </c>
      <c r="H135" s="381" t="b">
        <f t="shared" si="5"/>
        <v>0</v>
      </c>
    </row>
    <row r="136" spans="1:8">
      <c r="A136" s="379">
        <v>100</v>
      </c>
      <c r="B136" s="380" t="s">
        <v>542</v>
      </c>
      <c r="C136" s="379" t="s">
        <v>281</v>
      </c>
      <c r="D136" s="383" t="str">
        <f t="shared" si="4"/>
        <v>22,04</v>
      </c>
      <c r="F136" s="386">
        <v>12.8</v>
      </c>
      <c r="G136" s="384" t="s">
        <v>543</v>
      </c>
      <c r="H136" s="381" t="b">
        <f t="shared" si="5"/>
        <v>0</v>
      </c>
    </row>
    <row r="137" spans="1:8">
      <c r="A137" s="379">
        <v>75</v>
      </c>
      <c r="B137" s="380" t="s">
        <v>544</v>
      </c>
      <c r="C137" s="379" t="s">
        <v>281</v>
      </c>
      <c r="D137" s="383" t="str">
        <f t="shared" si="4"/>
        <v>229,76</v>
      </c>
      <c r="F137" s="386">
        <v>23.8</v>
      </c>
      <c r="G137" s="384" t="s">
        <v>545</v>
      </c>
      <c r="H137" s="381" t="b">
        <f t="shared" si="5"/>
        <v>0</v>
      </c>
    </row>
    <row r="138" spans="1:8">
      <c r="A138" s="379">
        <v>114</v>
      </c>
      <c r="B138" s="380" t="s">
        <v>546</v>
      </c>
      <c r="C138" s="379" t="s">
        <v>281</v>
      </c>
      <c r="D138" s="383" t="str">
        <f t="shared" si="4"/>
        <v>8,37</v>
      </c>
      <c r="F138" s="386">
        <v>23.88</v>
      </c>
      <c r="G138" s="384" t="s">
        <v>547</v>
      </c>
      <c r="H138" s="381" t="b">
        <f t="shared" si="5"/>
        <v>0</v>
      </c>
    </row>
    <row r="139" spans="1:8">
      <c r="A139" s="379">
        <v>68</v>
      </c>
      <c r="B139" s="380" t="s">
        <v>548</v>
      </c>
      <c r="C139" s="379" t="s">
        <v>281</v>
      </c>
      <c r="D139" s="383" t="str">
        <f t="shared" si="4"/>
        <v>12,80</v>
      </c>
      <c r="F139" s="386">
        <v>36.51</v>
      </c>
      <c r="G139" s="384" t="s">
        <v>549</v>
      </c>
      <c r="H139" s="381" t="b">
        <f t="shared" si="5"/>
        <v>0</v>
      </c>
    </row>
    <row r="140" spans="1:8">
      <c r="A140" s="379">
        <v>86</v>
      </c>
      <c r="B140" s="380" t="s">
        <v>550</v>
      </c>
      <c r="C140" s="379" t="s">
        <v>281</v>
      </c>
      <c r="D140" s="383" t="str">
        <f t="shared" si="4"/>
        <v>23,80</v>
      </c>
      <c r="F140" s="386">
        <v>116.6</v>
      </c>
      <c r="G140" s="384" t="s">
        <v>551</v>
      </c>
      <c r="H140" s="381" t="b">
        <f t="shared" si="5"/>
        <v>0</v>
      </c>
    </row>
    <row r="141" spans="1:8">
      <c r="A141" s="379">
        <v>66</v>
      </c>
      <c r="B141" s="380" t="s">
        <v>552</v>
      </c>
      <c r="C141" s="379" t="s">
        <v>281</v>
      </c>
      <c r="D141" s="383" t="str">
        <f t="shared" si="4"/>
        <v>23,88</v>
      </c>
      <c r="F141" s="386">
        <v>162.79</v>
      </c>
      <c r="G141" s="384" t="s">
        <v>553</v>
      </c>
      <c r="H141" s="381" t="b">
        <f t="shared" si="5"/>
        <v>0</v>
      </c>
    </row>
    <row r="142" spans="1:8">
      <c r="A142" s="379">
        <v>69</v>
      </c>
      <c r="B142" s="380" t="s">
        <v>554</v>
      </c>
      <c r="C142" s="379" t="s">
        <v>281</v>
      </c>
      <c r="D142" s="383" t="str">
        <f t="shared" si="4"/>
        <v>36,51</v>
      </c>
      <c r="F142" s="386">
        <v>247.3</v>
      </c>
      <c r="G142" s="384" t="s">
        <v>555</v>
      </c>
      <c r="H142" s="381" t="b">
        <f t="shared" si="5"/>
        <v>0</v>
      </c>
    </row>
    <row r="143" spans="1:8">
      <c r="A143" s="379">
        <v>83</v>
      </c>
      <c r="B143" s="380" t="s">
        <v>556</v>
      </c>
      <c r="C143" s="379" t="s">
        <v>281</v>
      </c>
      <c r="D143" s="383" t="str">
        <f t="shared" si="4"/>
        <v>116,60</v>
      </c>
      <c r="F143" s="386">
        <v>11.75</v>
      </c>
      <c r="G143" s="384" t="s">
        <v>557</v>
      </c>
      <c r="H143" s="381" t="b">
        <f t="shared" si="5"/>
        <v>0</v>
      </c>
    </row>
    <row r="144" spans="1:8">
      <c r="A144" s="379">
        <v>74</v>
      </c>
      <c r="B144" s="380" t="s">
        <v>558</v>
      </c>
      <c r="C144" s="379" t="s">
        <v>281</v>
      </c>
      <c r="D144" s="383" t="str">
        <f t="shared" si="4"/>
        <v>162,79</v>
      </c>
      <c r="F144" s="386">
        <v>13.12</v>
      </c>
      <c r="G144" s="384" t="s">
        <v>559</v>
      </c>
      <c r="H144" s="381" t="b">
        <f t="shared" si="5"/>
        <v>0</v>
      </c>
    </row>
    <row r="145" spans="1:8">
      <c r="A145" s="379">
        <v>106</v>
      </c>
      <c r="B145" s="380" t="s">
        <v>560</v>
      </c>
      <c r="C145" s="379" t="s">
        <v>281</v>
      </c>
      <c r="D145" s="383" t="str">
        <f t="shared" si="4"/>
        <v>247,30</v>
      </c>
      <c r="F145" s="386">
        <v>19.399999999999999</v>
      </c>
      <c r="G145" s="384" t="s">
        <v>561</v>
      </c>
      <c r="H145" s="381" t="b">
        <f t="shared" si="5"/>
        <v>0</v>
      </c>
    </row>
    <row r="146" spans="1:8">
      <c r="A146" s="379">
        <v>87</v>
      </c>
      <c r="B146" s="380" t="s">
        <v>562</v>
      </c>
      <c r="C146" s="379" t="s">
        <v>281</v>
      </c>
      <c r="D146" s="383" t="str">
        <f t="shared" si="4"/>
        <v>11,75</v>
      </c>
      <c r="F146" s="386">
        <v>22.22</v>
      </c>
      <c r="G146" s="384" t="s">
        <v>563</v>
      </c>
      <c r="H146" s="381" t="b">
        <f t="shared" si="5"/>
        <v>0</v>
      </c>
    </row>
    <row r="147" spans="1:8">
      <c r="A147" s="379">
        <v>88</v>
      </c>
      <c r="B147" s="380" t="s">
        <v>564</v>
      </c>
      <c r="C147" s="379" t="s">
        <v>281</v>
      </c>
      <c r="D147" s="383" t="str">
        <f t="shared" si="4"/>
        <v>13,12</v>
      </c>
      <c r="F147" s="386">
        <v>38.01</v>
      </c>
      <c r="G147" s="384" t="s">
        <v>565</v>
      </c>
      <c r="H147" s="381" t="b">
        <f t="shared" si="5"/>
        <v>0</v>
      </c>
    </row>
    <row r="148" spans="1:8">
      <c r="A148" s="379">
        <v>89</v>
      </c>
      <c r="B148" s="380" t="s">
        <v>566</v>
      </c>
      <c r="C148" s="379" t="s">
        <v>281</v>
      </c>
      <c r="D148" s="383" t="str">
        <f t="shared" si="4"/>
        <v>19,40</v>
      </c>
      <c r="F148" s="386">
        <v>147.56</v>
      </c>
      <c r="G148" s="384" t="s">
        <v>567</v>
      </c>
      <c r="H148" s="381" t="b">
        <f t="shared" si="5"/>
        <v>0</v>
      </c>
    </row>
    <row r="149" spans="1:8">
      <c r="A149" s="379">
        <v>90</v>
      </c>
      <c r="B149" s="380" t="s">
        <v>568</v>
      </c>
      <c r="C149" s="379" t="s">
        <v>281</v>
      </c>
      <c r="D149" s="383" t="str">
        <f t="shared" si="4"/>
        <v>22,22</v>
      </c>
      <c r="F149" s="386">
        <v>172.75</v>
      </c>
      <c r="G149" s="384" t="s">
        <v>569</v>
      </c>
      <c r="H149" s="381" t="b">
        <f t="shared" si="5"/>
        <v>0</v>
      </c>
    </row>
    <row r="150" spans="1:8">
      <c r="A150" s="379">
        <v>81</v>
      </c>
      <c r="B150" s="380" t="s">
        <v>570</v>
      </c>
      <c r="C150" s="379" t="s">
        <v>281</v>
      </c>
      <c r="D150" s="383" t="str">
        <f t="shared" si="4"/>
        <v>38,01</v>
      </c>
      <c r="F150" s="386">
        <v>3.89</v>
      </c>
      <c r="G150" s="384" t="s">
        <v>571</v>
      </c>
      <c r="H150" s="381" t="b">
        <f t="shared" si="5"/>
        <v>0</v>
      </c>
    </row>
    <row r="151" spans="1:8">
      <c r="A151" s="379">
        <v>82</v>
      </c>
      <c r="B151" s="380" t="s">
        <v>572</v>
      </c>
      <c r="C151" s="379" t="s">
        <v>281</v>
      </c>
      <c r="D151" s="383" t="str">
        <f t="shared" si="4"/>
        <v>147,56</v>
      </c>
      <c r="F151" s="386">
        <v>23.23</v>
      </c>
      <c r="G151" s="384" t="s">
        <v>573</v>
      </c>
      <c r="H151" s="381" t="b">
        <f t="shared" si="5"/>
        <v>0</v>
      </c>
    </row>
    <row r="152" spans="1:8">
      <c r="A152" s="379">
        <v>105</v>
      </c>
      <c r="B152" s="380" t="s">
        <v>574</v>
      </c>
      <c r="C152" s="379" t="s">
        <v>281</v>
      </c>
      <c r="D152" s="383" t="str">
        <f t="shared" si="4"/>
        <v>172,75</v>
      </c>
      <c r="F152" s="386">
        <v>19.43</v>
      </c>
      <c r="G152" s="384" t="s">
        <v>575</v>
      </c>
      <c r="H152" s="381" t="b">
        <f t="shared" si="5"/>
        <v>0</v>
      </c>
    </row>
    <row r="153" spans="1:8">
      <c r="A153" s="379">
        <v>60</v>
      </c>
      <c r="B153" s="380" t="s">
        <v>576</v>
      </c>
      <c r="C153" s="379" t="s">
        <v>281</v>
      </c>
      <c r="D153" s="383" t="str">
        <f t="shared" si="4"/>
        <v>4,15</v>
      </c>
      <c r="F153" s="386">
        <v>28.2</v>
      </c>
      <c r="G153" s="384" t="s">
        <v>577</v>
      </c>
      <c r="H153" s="381" t="b">
        <f t="shared" si="5"/>
        <v>0</v>
      </c>
    </row>
    <row r="154" spans="1:8">
      <c r="A154" s="379">
        <v>72</v>
      </c>
      <c r="B154" s="380" t="s">
        <v>578</v>
      </c>
      <c r="C154" s="379" t="s">
        <v>281</v>
      </c>
      <c r="D154" s="383" t="str">
        <f t="shared" si="4"/>
        <v>23,23</v>
      </c>
      <c r="F154" s="386">
        <v>0.32</v>
      </c>
      <c r="G154" s="384" t="s">
        <v>579</v>
      </c>
      <c r="H154" s="381" t="b">
        <f t="shared" si="5"/>
        <v>0</v>
      </c>
    </row>
    <row r="155" spans="1:8">
      <c r="A155" s="379">
        <v>70</v>
      </c>
      <c r="B155" s="380" t="s">
        <v>580</v>
      </c>
      <c r="C155" s="379" t="s">
        <v>281</v>
      </c>
      <c r="D155" s="383" t="str">
        <f t="shared" si="4"/>
        <v>19,43</v>
      </c>
      <c r="F155" s="386">
        <v>7.02</v>
      </c>
      <c r="G155" s="384" t="s">
        <v>581</v>
      </c>
      <c r="H155" s="381" t="b">
        <f t="shared" si="5"/>
        <v>0</v>
      </c>
    </row>
    <row r="156" spans="1:8">
      <c r="A156" s="379">
        <v>85</v>
      </c>
      <c r="B156" s="380" t="s">
        <v>582</v>
      </c>
      <c r="C156" s="379" t="s">
        <v>281</v>
      </c>
      <c r="D156" s="383" t="str">
        <f t="shared" si="4"/>
        <v>28,20</v>
      </c>
      <c r="F156" s="386">
        <v>7.27</v>
      </c>
      <c r="G156" s="384" t="s">
        <v>583</v>
      </c>
      <c r="H156" s="381" t="b">
        <f t="shared" si="5"/>
        <v>0</v>
      </c>
    </row>
    <row r="157" spans="1:8">
      <c r="A157" s="379">
        <v>84</v>
      </c>
      <c r="B157" s="380" t="s">
        <v>584</v>
      </c>
      <c r="C157" s="379" t="s">
        <v>281</v>
      </c>
      <c r="D157" s="383" t="str">
        <f t="shared" si="4"/>
        <v>0,32</v>
      </c>
      <c r="F157" s="386">
        <v>54.84</v>
      </c>
      <c r="G157" s="384" t="s">
        <v>585</v>
      </c>
      <c r="H157" s="381" t="b">
        <f t="shared" si="5"/>
        <v>0</v>
      </c>
    </row>
    <row r="158" spans="1:8">
      <c r="A158" s="379">
        <v>37997</v>
      </c>
      <c r="B158" s="380" t="s">
        <v>586</v>
      </c>
      <c r="C158" s="379" t="s">
        <v>281</v>
      </c>
      <c r="D158" s="383" t="str">
        <f t="shared" si="4"/>
        <v>7,22</v>
      </c>
      <c r="F158" s="386">
        <v>42.91</v>
      </c>
      <c r="G158" s="384" t="s">
        <v>587</v>
      </c>
      <c r="H158" s="381" t="b">
        <f t="shared" si="5"/>
        <v>0</v>
      </c>
    </row>
    <row r="159" spans="1:8">
      <c r="A159" s="379">
        <v>37998</v>
      </c>
      <c r="B159" s="380" t="s">
        <v>588</v>
      </c>
      <c r="C159" s="379" t="s">
        <v>281</v>
      </c>
      <c r="D159" s="383" t="str">
        <f t="shared" si="4"/>
        <v>7,48</v>
      </c>
      <c r="F159" s="386">
        <v>33.51</v>
      </c>
      <c r="G159" s="384" t="s">
        <v>589</v>
      </c>
      <c r="H159" s="381" t="b">
        <f t="shared" si="5"/>
        <v>0</v>
      </c>
    </row>
    <row r="160" spans="1:8">
      <c r="A160" s="379">
        <v>10899</v>
      </c>
      <c r="B160" s="380" t="s">
        <v>590</v>
      </c>
      <c r="C160" s="379" t="s">
        <v>281</v>
      </c>
      <c r="D160" s="383" t="str">
        <f t="shared" si="4"/>
        <v>44,68</v>
      </c>
      <c r="F160" s="386">
        <v>92.45</v>
      </c>
      <c r="G160" s="384" t="s">
        <v>591</v>
      </c>
      <c r="H160" s="381" t="b">
        <f t="shared" si="5"/>
        <v>0</v>
      </c>
    </row>
    <row r="161" spans="1:8">
      <c r="A161" s="379">
        <v>10900</v>
      </c>
      <c r="B161" s="380" t="s">
        <v>592</v>
      </c>
      <c r="C161" s="379" t="s">
        <v>281</v>
      </c>
      <c r="D161" s="383" t="str">
        <f t="shared" si="4"/>
        <v>34,97</v>
      </c>
      <c r="F161" s="386">
        <v>21.29</v>
      </c>
      <c r="G161" s="384" t="s">
        <v>593</v>
      </c>
      <c r="H161" s="381" t="b">
        <f t="shared" si="5"/>
        <v>0</v>
      </c>
    </row>
    <row r="162" spans="1:8">
      <c r="A162" s="379">
        <v>46</v>
      </c>
      <c r="B162" s="380" t="s">
        <v>594</v>
      </c>
      <c r="C162" s="379" t="s">
        <v>281</v>
      </c>
      <c r="D162" s="383" t="str">
        <f t="shared" si="4"/>
        <v>32,98</v>
      </c>
      <c r="F162" s="386">
        <v>48.27</v>
      </c>
      <c r="G162" s="384" t="s">
        <v>595</v>
      </c>
      <c r="H162" s="381" t="b">
        <f t="shared" si="5"/>
        <v>0</v>
      </c>
    </row>
    <row r="163" spans="1:8">
      <c r="A163" s="379">
        <v>51</v>
      </c>
      <c r="B163" s="380" t="s">
        <v>596</v>
      </c>
      <c r="C163" s="379" t="s">
        <v>281</v>
      </c>
      <c r="D163" s="383" t="str">
        <f t="shared" si="4"/>
        <v>90,98</v>
      </c>
      <c r="F163" s="386">
        <v>57.3</v>
      </c>
      <c r="G163" s="384" t="s">
        <v>597</v>
      </c>
      <c r="H163" s="381" t="b">
        <f t="shared" si="5"/>
        <v>0</v>
      </c>
    </row>
    <row r="164" spans="1:8">
      <c r="A164" s="379">
        <v>12863</v>
      </c>
      <c r="B164" s="380" t="s">
        <v>598</v>
      </c>
      <c r="C164" s="379" t="s">
        <v>281</v>
      </c>
      <c r="D164" s="383" t="str">
        <f t="shared" si="4"/>
        <v>20,95</v>
      </c>
      <c r="F164" s="386">
        <v>14.94</v>
      </c>
      <c r="G164" s="384" t="s">
        <v>599</v>
      </c>
      <c r="H164" s="381" t="b">
        <f t="shared" si="5"/>
        <v>0</v>
      </c>
    </row>
    <row r="165" spans="1:8">
      <c r="A165" s="379">
        <v>50</v>
      </c>
      <c r="B165" s="380" t="s">
        <v>600</v>
      </c>
      <c r="C165" s="379" t="s">
        <v>281</v>
      </c>
      <c r="D165" s="383" t="str">
        <f t="shared" si="4"/>
        <v>47,51</v>
      </c>
      <c r="F165" s="386">
        <v>11.35</v>
      </c>
      <c r="G165" s="384" t="s">
        <v>601</v>
      </c>
      <c r="H165" s="381" t="b">
        <f t="shared" si="5"/>
        <v>0</v>
      </c>
    </row>
    <row r="166" spans="1:8">
      <c r="A166" s="379">
        <v>47</v>
      </c>
      <c r="B166" s="380" t="s">
        <v>602</v>
      </c>
      <c r="C166" s="379" t="s">
        <v>281</v>
      </c>
      <c r="D166" s="383" t="str">
        <f t="shared" si="4"/>
        <v>56,39</v>
      </c>
      <c r="F166" s="386">
        <v>38.32</v>
      </c>
      <c r="G166" s="384" t="s">
        <v>603</v>
      </c>
      <c r="H166" s="381" t="b">
        <f t="shared" si="5"/>
        <v>0</v>
      </c>
    </row>
    <row r="167" spans="1:8">
      <c r="A167" s="379">
        <v>48</v>
      </c>
      <c r="B167" s="380" t="s">
        <v>604</v>
      </c>
      <c r="C167" s="379" t="s">
        <v>281</v>
      </c>
      <c r="D167" s="383" t="str">
        <f t="shared" si="4"/>
        <v>14,71</v>
      </c>
      <c r="F167" s="386">
        <v>12.52</v>
      </c>
      <c r="G167" s="384" t="s">
        <v>605</v>
      </c>
      <c r="H167" s="381" t="b">
        <f t="shared" si="5"/>
        <v>0</v>
      </c>
    </row>
    <row r="168" spans="1:8">
      <c r="A168" s="379">
        <v>52</v>
      </c>
      <c r="B168" s="380" t="s">
        <v>606</v>
      </c>
      <c r="C168" s="379" t="s">
        <v>281</v>
      </c>
      <c r="D168" s="383" t="str">
        <f t="shared" si="4"/>
        <v>11,17</v>
      </c>
      <c r="F168" s="386">
        <v>98.45</v>
      </c>
      <c r="G168" s="384" t="s">
        <v>607</v>
      </c>
      <c r="H168" s="381" t="b">
        <f t="shared" si="5"/>
        <v>0</v>
      </c>
    </row>
    <row r="169" spans="1:8">
      <c r="A169" s="379">
        <v>43</v>
      </c>
      <c r="B169" s="380" t="s">
        <v>608</v>
      </c>
      <c r="C169" s="379" t="s">
        <v>281</v>
      </c>
      <c r="D169" s="383" t="str">
        <f t="shared" si="4"/>
        <v>37,71</v>
      </c>
      <c r="F169" s="386">
        <v>43.94</v>
      </c>
      <c r="G169" s="384" t="s">
        <v>609</v>
      </c>
      <c r="H169" s="381" t="b">
        <f t="shared" si="5"/>
        <v>0</v>
      </c>
    </row>
    <row r="170" spans="1:8">
      <c r="A170" s="379">
        <v>4791</v>
      </c>
      <c r="B170" s="380" t="s">
        <v>610</v>
      </c>
      <c r="C170" s="379" t="s">
        <v>331</v>
      </c>
      <c r="D170" s="383" t="str">
        <f t="shared" si="4"/>
        <v>12,97</v>
      </c>
      <c r="F170" s="386">
        <v>42.18</v>
      </c>
      <c r="G170" s="384" t="s">
        <v>611</v>
      </c>
      <c r="H170" s="381" t="b">
        <f t="shared" si="5"/>
        <v>0</v>
      </c>
    </row>
    <row r="171" spans="1:8">
      <c r="A171" s="379">
        <v>157</v>
      </c>
      <c r="B171" s="380" t="s">
        <v>612</v>
      </c>
      <c r="C171" s="379" t="s">
        <v>331</v>
      </c>
      <c r="D171" s="383" t="str">
        <f t="shared" si="4"/>
        <v>97,62</v>
      </c>
      <c r="F171" s="386">
        <v>82.22</v>
      </c>
      <c r="G171" s="384" t="s">
        <v>613</v>
      </c>
      <c r="H171" s="381" t="b">
        <f t="shared" si="5"/>
        <v>0</v>
      </c>
    </row>
    <row r="172" spans="1:8">
      <c r="A172" s="379">
        <v>156</v>
      </c>
      <c r="B172" s="380" t="s">
        <v>614</v>
      </c>
      <c r="C172" s="379" t="s">
        <v>331</v>
      </c>
      <c r="D172" s="383" t="str">
        <f t="shared" si="4"/>
        <v>34,76</v>
      </c>
      <c r="F172" s="386">
        <v>17.61</v>
      </c>
      <c r="G172" s="384" t="s">
        <v>615</v>
      </c>
      <c r="H172" s="381" t="b">
        <f t="shared" si="5"/>
        <v>0</v>
      </c>
    </row>
    <row r="173" spans="1:8">
      <c r="A173" s="379">
        <v>131</v>
      </c>
      <c r="B173" s="380" t="s">
        <v>616</v>
      </c>
      <c r="C173" s="379" t="s">
        <v>331</v>
      </c>
      <c r="D173" s="383" t="str">
        <f t="shared" si="4"/>
        <v>29,72</v>
      </c>
      <c r="F173" s="386">
        <v>6.95</v>
      </c>
      <c r="G173" s="384" t="s">
        <v>617</v>
      </c>
      <c r="H173" s="381" t="b">
        <f t="shared" si="5"/>
        <v>0</v>
      </c>
    </row>
    <row r="174" spans="1:8">
      <c r="A174" s="379">
        <v>39719</v>
      </c>
      <c r="B174" s="380" t="s">
        <v>618</v>
      </c>
      <c r="C174" s="379" t="s">
        <v>425</v>
      </c>
      <c r="D174" s="383" t="str">
        <f t="shared" si="4"/>
        <v>85,17</v>
      </c>
      <c r="F174" s="386">
        <v>19.920000000000002</v>
      </c>
      <c r="G174" s="384" t="s">
        <v>619</v>
      </c>
      <c r="H174" s="381" t="b">
        <f t="shared" si="5"/>
        <v>0</v>
      </c>
    </row>
    <row r="175" spans="1:8">
      <c r="A175" s="379">
        <v>21114</v>
      </c>
      <c r="B175" s="380" t="s">
        <v>620</v>
      </c>
      <c r="C175" s="379" t="s">
        <v>281</v>
      </c>
      <c r="D175" s="383" t="str">
        <f t="shared" si="4"/>
        <v>18,25</v>
      </c>
      <c r="F175" s="386">
        <v>62.78</v>
      </c>
      <c r="G175" s="384" t="s">
        <v>621</v>
      </c>
      <c r="H175" s="381" t="b">
        <f t="shared" si="5"/>
        <v>0</v>
      </c>
    </row>
    <row r="176" spans="1:8">
      <c r="A176" s="379">
        <v>119</v>
      </c>
      <c r="B176" s="380" t="s">
        <v>622</v>
      </c>
      <c r="C176" s="379" t="s">
        <v>281</v>
      </c>
      <c r="D176" s="383" t="str">
        <f t="shared" si="4"/>
        <v>7,20</v>
      </c>
      <c r="F176" s="386">
        <v>23.43</v>
      </c>
      <c r="G176" s="384" t="s">
        <v>623</v>
      </c>
      <c r="H176" s="381" t="b">
        <f t="shared" si="5"/>
        <v>0</v>
      </c>
    </row>
    <row r="177" spans="1:8">
      <c r="A177" s="379">
        <v>20080</v>
      </c>
      <c r="B177" s="380" t="s">
        <v>624</v>
      </c>
      <c r="C177" s="379" t="s">
        <v>281</v>
      </c>
      <c r="D177" s="383" t="str">
        <f t="shared" si="4"/>
        <v>20,64</v>
      </c>
      <c r="F177" s="386">
        <v>10.96</v>
      </c>
      <c r="G177" s="384" t="s">
        <v>625</v>
      </c>
      <c r="H177" s="381" t="b">
        <f t="shared" si="5"/>
        <v>0</v>
      </c>
    </row>
    <row r="178" spans="1:8">
      <c r="A178" s="379">
        <v>122</v>
      </c>
      <c r="B178" s="380" t="s">
        <v>626</v>
      </c>
      <c r="C178" s="379" t="s">
        <v>281</v>
      </c>
      <c r="D178" s="383" t="str">
        <f t="shared" si="4"/>
        <v>65,04</v>
      </c>
      <c r="F178" s="386">
        <v>8.5399999999999991</v>
      </c>
      <c r="G178" s="384" t="s">
        <v>627</v>
      </c>
      <c r="H178" s="381" t="b">
        <f t="shared" si="5"/>
        <v>0</v>
      </c>
    </row>
    <row r="179" spans="1:8">
      <c r="A179" s="379">
        <v>3410</v>
      </c>
      <c r="B179" s="380" t="s">
        <v>628</v>
      </c>
      <c r="C179" s="379" t="s">
        <v>331</v>
      </c>
      <c r="D179" s="383" t="str">
        <f t="shared" si="4"/>
        <v>19,60</v>
      </c>
      <c r="F179" s="386">
        <v>5.07</v>
      </c>
      <c r="G179" s="384" t="s">
        <v>629</v>
      </c>
      <c r="H179" s="381" t="b">
        <f t="shared" si="5"/>
        <v>0</v>
      </c>
    </row>
    <row r="180" spans="1:8">
      <c r="A180" s="379">
        <v>124</v>
      </c>
      <c r="B180" s="380" t="s">
        <v>630</v>
      </c>
      <c r="C180" s="379" t="s">
        <v>425</v>
      </c>
      <c r="D180" s="383" t="str">
        <f t="shared" si="4"/>
        <v>11,46</v>
      </c>
      <c r="F180" s="386">
        <v>4.87</v>
      </c>
      <c r="G180" s="384" t="s">
        <v>631</v>
      </c>
      <c r="H180" s="381" t="b">
        <f t="shared" si="5"/>
        <v>0</v>
      </c>
    </row>
    <row r="181" spans="1:8">
      <c r="A181" s="379">
        <v>7334</v>
      </c>
      <c r="B181" s="380" t="s">
        <v>632</v>
      </c>
      <c r="C181" s="379" t="s">
        <v>425</v>
      </c>
      <c r="D181" s="383" t="str">
        <f t="shared" si="4"/>
        <v>11,24</v>
      </c>
      <c r="F181" s="386">
        <v>11.44</v>
      </c>
      <c r="G181" s="384" t="s">
        <v>633</v>
      </c>
      <c r="H181" s="381" t="b">
        <f t="shared" si="5"/>
        <v>0</v>
      </c>
    </row>
    <row r="182" spans="1:8">
      <c r="A182" s="379">
        <v>123</v>
      </c>
      <c r="B182" s="380" t="s">
        <v>634</v>
      </c>
      <c r="C182" s="379" t="s">
        <v>425</v>
      </c>
      <c r="D182" s="383" t="str">
        <f t="shared" si="4"/>
        <v>4,69</v>
      </c>
      <c r="F182" s="386">
        <v>4.91</v>
      </c>
      <c r="G182" s="384" t="s">
        <v>478</v>
      </c>
      <c r="H182" s="381" t="b">
        <f t="shared" si="5"/>
        <v>0</v>
      </c>
    </row>
    <row r="183" spans="1:8">
      <c r="A183" s="379">
        <v>127</v>
      </c>
      <c r="B183" s="380" t="s">
        <v>635</v>
      </c>
      <c r="C183" s="379" t="s">
        <v>425</v>
      </c>
      <c r="D183" s="383" t="str">
        <f t="shared" si="4"/>
        <v>11,19</v>
      </c>
      <c r="F183" s="386">
        <v>121.93</v>
      </c>
      <c r="G183" s="384" t="s">
        <v>636</v>
      </c>
      <c r="H183" s="381" t="b">
        <f t="shared" si="5"/>
        <v>0</v>
      </c>
    </row>
    <row r="184" spans="1:8">
      <c r="A184" s="379">
        <v>41373</v>
      </c>
      <c r="B184" s="380" t="s">
        <v>637</v>
      </c>
      <c r="C184" s="379" t="s">
        <v>425</v>
      </c>
      <c r="D184" s="383" t="str">
        <f t="shared" si="4"/>
        <v>15,60</v>
      </c>
      <c r="F184" s="386">
        <v>5.4</v>
      </c>
      <c r="G184" s="384" t="s">
        <v>638</v>
      </c>
      <c r="H184" s="381" t="b">
        <f t="shared" si="5"/>
        <v>0</v>
      </c>
    </row>
    <row r="185" spans="1:8">
      <c r="A185" s="379">
        <v>133</v>
      </c>
      <c r="B185" s="380" t="s">
        <v>639</v>
      </c>
      <c r="C185" s="379" t="s">
        <v>425</v>
      </c>
      <c r="D185" s="383" t="str">
        <f t="shared" si="4"/>
        <v>4,65</v>
      </c>
      <c r="F185" s="383">
        <v>1920.81</v>
      </c>
      <c r="G185" s="384" t="s">
        <v>640</v>
      </c>
      <c r="H185" s="381" t="b">
        <f t="shared" si="5"/>
        <v>0</v>
      </c>
    </row>
    <row r="186" spans="1:8">
      <c r="A186" s="379">
        <v>37538</v>
      </c>
      <c r="B186" s="380" t="s">
        <v>641</v>
      </c>
      <c r="C186" s="379" t="s">
        <v>642</v>
      </c>
      <c r="D186" s="383" t="str">
        <f t="shared" si="4"/>
        <v>117,42</v>
      </c>
      <c r="F186" s="383">
        <v>1852.84</v>
      </c>
      <c r="G186" s="384" t="s">
        <v>643</v>
      </c>
      <c r="H186" s="381" t="b">
        <f t="shared" si="5"/>
        <v>0</v>
      </c>
    </row>
    <row r="187" spans="1:8">
      <c r="A187" s="379">
        <v>43617</v>
      </c>
      <c r="B187" s="380" t="s">
        <v>644</v>
      </c>
      <c r="C187" s="379" t="s">
        <v>425</v>
      </c>
      <c r="D187" s="383" t="str">
        <f t="shared" si="4"/>
        <v>5,19</v>
      </c>
      <c r="F187" s="383">
        <v>2621.2800000000002</v>
      </c>
      <c r="G187" s="384" t="s">
        <v>453</v>
      </c>
      <c r="H187" s="381" t="b">
        <f t="shared" si="5"/>
        <v>0</v>
      </c>
    </row>
    <row r="188" spans="1:8">
      <c r="A188" s="379">
        <v>132</v>
      </c>
      <c r="B188" s="380" t="s">
        <v>645</v>
      </c>
      <c r="C188" s="379" t="s">
        <v>425</v>
      </c>
      <c r="D188" s="383" t="str">
        <f t="shared" si="4"/>
        <v>4,82</v>
      </c>
      <c r="F188" s="383">
        <v>3207.52</v>
      </c>
      <c r="G188" s="384" t="s">
        <v>646</v>
      </c>
      <c r="H188" s="381" t="b">
        <f t="shared" si="5"/>
        <v>0</v>
      </c>
    </row>
    <row r="189" spans="1:8">
      <c r="A189" s="379">
        <v>13408</v>
      </c>
      <c r="B189" s="380" t="s">
        <v>647</v>
      </c>
      <c r="C189" s="379" t="s">
        <v>648</v>
      </c>
      <c r="D189" s="383" t="str">
        <f t="shared" si="4"/>
        <v>1.849,81</v>
      </c>
      <c r="F189" s="383">
        <v>4010.64</v>
      </c>
      <c r="G189" s="384" t="s">
        <v>649</v>
      </c>
      <c r="H189" s="381" t="b">
        <f t="shared" si="5"/>
        <v>0</v>
      </c>
    </row>
    <row r="190" spans="1:8">
      <c r="A190" s="379">
        <v>43618</v>
      </c>
      <c r="B190" s="380" t="s">
        <v>650</v>
      </c>
      <c r="C190" s="379" t="s">
        <v>331</v>
      </c>
      <c r="D190" s="383" t="str">
        <f t="shared" si="4"/>
        <v>12,13</v>
      </c>
      <c r="F190" s="386">
        <v>1.04</v>
      </c>
      <c r="G190" s="384" t="s">
        <v>651</v>
      </c>
      <c r="H190" s="381" t="b">
        <f t="shared" si="5"/>
        <v>0</v>
      </c>
    </row>
    <row r="191" spans="1:8">
      <c r="A191" s="379">
        <v>37476</v>
      </c>
      <c r="B191" s="380" t="s">
        <v>652</v>
      </c>
      <c r="C191" s="379" t="s">
        <v>281</v>
      </c>
      <c r="D191" s="383" t="str">
        <f t="shared" si="4"/>
        <v>1.889,90</v>
      </c>
      <c r="F191" s="386">
        <v>7</v>
      </c>
      <c r="G191" s="384" t="s">
        <v>653</v>
      </c>
      <c r="H191" s="381" t="b">
        <f t="shared" si="5"/>
        <v>0</v>
      </c>
    </row>
    <row r="192" spans="1:8">
      <c r="A192" s="379">
        <v>37478</v>
      </c>
      <c r="B192" s="380" t="s">
        <v>654</v>
      </c>
      <c r="C192" s="379" t="s">
        <v>281</v>
      </c>
      <c r="D192" s="383" t="str">
        <f t="shared" si="4"/>
        <v>2.673,71</v>
      </c>
      <c r="F192" s="386">
        <v>31.58</v>
      </c>
      <c r="G192" s="384" t="s">
        <v>655</v>
      </c>
      <c r="H192" s="381" t="b">
        <f t="shared" si="5"/>
        <v>0</v>
      </c>
    </row>
    <row r="193" spans="1:8">
      <c r="A193" s="379">
        <v>37477</v>
      </c>
      <c r="B193" s="380" t="s">
        <v>656</v>
      </c>
      <c r="C193" s="379" t="s">
        <v>281</v>
      </c>
      <c r="D193" s="383" t="str">
        <f t="shared" si="4"/>
        <v>3.271,67</v>
      </c>
      <c r="F193" s="386">
        <v>2.2000000000000002</v>
      </c>
      <c r="G193" s="384" t="s">
        <v>657</v>
      </c>
      <c r="H193" s="381" t="b">
        <f t="shared" si="5"/>
        <v>0</v>
      </c>
    </row>
    <row r="194" spans="1:8">
      <c r="A194" s="379">
        <v>37479</v>
      </c>
      <c r="B194" s="380" t="s">
        <v>658</v>
      </c>
      <c r="C194" s="379" t="s">
        <v>281</v>
      </c>
      <c r="D194" s="383" t="str">
        <f t="shared" ref="D194:D257" si="6">IF($J$2=$F$1,F194,G194)</f>
        <v>4.090,85</v>
      </c>
      <c r="F194" s="386">
        <v>9.02</v>
      </c>
      <c r="G194" s="384" t="s">
        <v>659</v>
      </c>
      <c r="H194" s="381" t="b">
        <f t="shared" ref="H194:H257" si="7">F194=G194</f>
        <v>0</v>
      </c>
    </row>
    <row r="195" spans="1:8">
      <c r="A195" s="379">
        <v>4319</v>
      </c>
      <c r="B195" s="380" t="s">
        <v>660</v>
      </c>
      <c r="C195" s="379" t="s">
        <v>281</v>
      </c>
      <c r="D195" s="383" t="str">
        <f t="shared" si="6"/>
        <v>1,06</v>
      </c>
      <c r="F195" s="383">
        <v>1597.96</v>
      </c>
      <c r="G195" s="384" t="s">
        <v>661</v>
      </c>
      <c r="H195" s="381" t="b">
        <f t="shared" si="7"/>
        <v>0</v>
      </c>
    </row>
    <row r="196" spans="1:8">
      <c r="A196" s="379">
        <v>42409</v>
      </c>
      <c r="B196" s="380" t="s">
        <v>662</v>
      </c>
      <c r="C196" s="379" t="s">
        <v>331</v>
      </c>
      <c r="D196" s="383" t="str">
        <f t="shared" si="6"/>
        <v>7,64</v>
      </c>
      <c r="F196" s="386">
        <v>9.41</v>
      </c>
      <c r="G196" s="384" t="s">
        <v>663</v>
      </c>
      <c r="H196" s="381" t="b">
        <f t="shared" si="7"/>
        <v>0</v>
      </c>
    </row>
    <row r="197" spans="1:8">
      <c r="A197" s="379">
        <v>40553</v>
      </c>
      <c r="B197" s="380" t="s">
        <v>664</v>
      </c>
      <c r="C197" s="379" t="s">
        <v>665</v>
      </c>
      <c r="D197" s="383" t="str">
        <f t="shared" si="6"/>
        <v>35,00</v>
      </c>
      <c r="F197" s="383">
        <v>1667.06</v>
      </c>
      <c r="G197" s="384" t="s">
        <v>666</v>
      </c>
      <c r="H197" s="381" t="b">
        <f t="shared" si="7"/>
        <v>0</v>
      </c>
    </row>
    <row r="198" spans="1:8">
      <c r="A198" s="379">
        <v>13003</v>
      </c>
      <c r="B198" s="380" t="s">
        <v>667</v>
      </c>
      <c r="C198" s="379" t="s">
        <v>425</v>
      </c>
      <c r="D198" s="383" t="str">
        <f t="shared" si="6"/>
        <v>2,20</v>
      </c>
      <c r="F198" s="386">
        <v>6.69</v>
      </c>
      <c r="G198" s="384" t="s">
        <v>668</v>
      </c>
      <c r="H198" s="381" t="b">
        <f t="shared" si="7"/>
        <v>0</v>
      </c>
    </row>
    <row r="199" spans="1:8">
      <c r="A199" s="379">
        <v>6114</v>
      </c>
      <c r="B199" s="380" t="s">
        <v>669</v>
      </c>
      <c r="C199" s="379" t="s">
        <v>289</v>
      </c>
      <c r="D199" s="383" t="str">
        <f t="shared" si="6"/>
        <v>10,36</v>
      </c>
      <c r="F199" s="383">
        <v>1183.81</v>
      </c>
      <c r="G199" s="384" t="s">
        <v>670</v>
      </c>
      <c r="H199" s="381" t="b">
        <f t="shared" si="7"/>
        <v>0</v>
      </c>
    </row>
    <row r="200" spans="1:8">
      <c r="A200" s="379">
        <v>40912</v>
      </c>
      <c r="B200" s="380" t="s">
        <v>671</v>
      </c>
      <c r="C200" s="379" t="s">
        <v>672</v>
      </c>
      <c r="D200" s="383" t="str">
        <f t="shared" si="6"/>
        <v>1.839,76</v>
      </c>
      <c r="F200" s="386">
        <v>9.33</v>
      </c>
      <c r="G200" s="384" t="s">
        <v>673</v>
      </c>
      <c r="H200" s="381" t="b">
        <f t="shared" si="7"/>
        <v>0</v>
      </c>
    </row>
    <row r="201" spans="1:8">
      <c r="A201" s="379">
        <v>247</v>
      </c>
      <c r="B201" s="380" t="s">
        <v>674</v>
      </c>
      <c r="C201" s="379" t="s">
        <v>289</v>
      </c>
      <c r="D201" s="383" t="str">
        <f t="shared" si="6"/>
        <v>10,81</v>
      </c>
      <c r="F201" s="383">
        <v>1653.51</v>
      </c>
      <c r="G201" s="384" t="s">
        <v>675</v>
      </c>
      <c r="H201" s="381" t="b">
        <f t="shared" si="7"/>
        <v>0</v>
      </c>
    </row>
    <row r="202" spans="1:8">
      <c r="A202" s="379">
        <v>40919</v>
      </c>
      <c r="B202" s="380" t="s">
        <v>676</v>
      </c>
      <c r="C202" s="379" t="s">
        <v>672</v>
      </c>
      <c r="D202" s="383" t="str">
        <f t="shared" si="6"/>
        <v>1.919,31</v>
      </c>
      <c r="F202" s="386">
        <v>9.33</v>
      </c>
      <c r="G202" s="384" t="s">
        <v>677</v>
      </c>
      <c r="H202" s="381" t="b">
        <f t="shared" si="7"/>
        <v>0</v>
      </c>
    </row>
    <row r="203" spans="1:8">
      <c r="A203" s="379">
        <v>25958</v>
      </c>
      <c r="B203" s="380" t="s">
        <v>678</v>
      </c>
      <c r="C203" s="379" t="s">
        <v>289</v>
      </c>
      <c r="D203" s="383" t="str">
        <f t="shared" si="6"/>
        <v>7,68</v>
      </c>
      <c r="F203" s="383">
        <v>1653.51</v>
      </c>
      <c r="G203" s="384" t="s">
        <v>679</v>
      </c>
      <c r="H203" s="381" t="b">
        <f t="shared" si="7"/>
        <v>0</v>
      </c>
    </row>
    <row r="204" spans="1:8">
      <c r="A204" s="379">
        <v>40984</v>
      </c>
      <c r="B204" s="380" t="s">
        <v>680</v>
      </c>
      <c r="C204" s="379" t="s">
        <v>672</v>
      </c>
      <c r="D204" s="383" t="str">
        <f t="shared" si="6"/>
        <v>1.362,94</v>
      </c>
      <c r="F204" s="386">
        <v>9.69</v>
      </c>
      <c r="G204" s="384" t="s">
        <v>681</v>
      </c>
      <c r="H204" s="381" t="b">
        <f t="shared" si="7"/>
        <v>0</v>
      </c>
    </row>
    <row r="205" spans="1:8">
      <c r="A205" s="379">
        <v>248</v>
      </c>
      <c r="B205" s="380" t="s">
        <v>682</v>
      </c>
      <c r="C205" s="379" t="s">
        <v>289</v>
      </c>
      <c r="D205" s="383" t="str">
        <f t="shared" si="6"/>
        <v>10,72</v>
      </c>
      <c r="F205" s="383">
        <v>1713.97</v>
      </c>
      <c r="G205" s="384" t="s">
        <v>683</v>
      </c>
      <c r="H205" s="381" t="b">
        <f t="shared" si="7"/>
        <v>0</v>
      </c>
    </row>
    <row r="206" spans="1:8">
      <c r="A206" s="379">
        <v>41086</v>
      </c>
      <c r="B206" s="380" t="s">
        <v>684</v>
      </c>
      <c r="C206" s="379" t="s">
        <v>672</v>
      </c>
      <c r="D206" s="383" t="str">
        <f t="shared" si="6"/>
        <v>1.903,72</v>
      </c>
      <c r="F206" s="386">
        <v>12.48</v>
      </c>
      <c r="G206" s="384" t="s">
        <v>685</v>
      </c>
      <c r="H206" s="381" t="b">
        <f t="shared" si="7"/>
        <v>0</v>
      </c>
    </row>
    <row r="207" spans="1:8">
      <c r="A207" s="379">
        <v>34466</v>
      </c>
      <c r="B207" s="380" t="s">
        <v>686</v>
      </c>
      <c r="C207" s="379" t="s">
        <v>289</v>
      </c>
      <c r="D207" s="383" t="str">
        <f t="shared" si="6"/>
        <v>10,72</v>
      </c>
      <c r="F207" s="383">
        <v>2211.62</v>
      </c>
      <c r="G207" s="384" t="s">
        <v>683</v>
      </c>
      <c r="H207" s="381" t="b">
        <f t="shared" si="7"/>
        <v>0</v>
      </c>
    </row>
    <row r="208" spans="1:8">
      <c r="A208" s="379">
        <v>41083</v>
      </c>
      <c r="B208" s="380" t="s">
        <v>687</v>
      </c>
      <c r="C208" s="379" t="s">
        <v>672</v>
      </c>
      <c r="D208" s="383" t="str">
        <f t="shared" si="6"/>
        <v>1.903,72</v>
      </c>
      <c r="F208" s="386">
        <v>5.37</v>
      </c>
      <c r="G208" s="384" t="s">
        <v>685</v>
      </c>
      <c r="H208" s="381" t="b">
        <f t="shared" si="7"/>
        <v>0</v>
      </c>
    </row>
    <row r="209" spans="1:8">
      <c r="A209" s="379">
        <v>252</v>
      </c>
      <c r="B209" s="380" t="s">
        <v>688</v>
      </c>
      <c r="C209" s="379" t="s">
        <v>289</v>
      </c>
      <c r="D209" s="383" t="str">
        <f t="shared" si="6"/>
        <v>11,13</v>
      </c>
      <c r="F209" s="386">
        <v>2.5299999999999998</v>
      </c>
      <c r="G209" s="384" t="s">
        <v>689</v>
      </c>
      <c r="H209" s="381" t="b">
        <f t="shared" si="7"/>
        <v>0</v>
      </c>
    </row>
    <row r="210" spans="1:8">
      <c r="A210" s="379">
        <v>40909</v>
      </c>
      <c r="B210" s="380" t="s">
        <v>690</v>
      </c>
      <c r="C210" s="379" t="s">
        <v>672</v>
      </c>
      <c r="D210" s="383" t="str">
        <f t="shared" si="6"/>
        <v>1.973,32</v>
      </c>
      <c r="F210" s="386">
        <v>7.86</v>
      </c>
      <c r="G210" s="384" t="s">
        <v>691</v>
      </c>
      <c r="H210" s="381" t="b">
        <f t="shared" si="7"/>
        <v>0</v>
      </c>
    </row>
    <row r="211" spans="1:8">
      <c r="A211" s="379">
        <v>242</v>
      </c>
      <c r="B211" s="380" t="s">
        <v>692</v>
      </c>
      <c r="C211" s="379" t="s">
        <v>289</v>
      </c>
      <c r="D211" s="383" t="str">
        <f t="shared" si="6"/>
        <v>14,34</v>
      </c>
      <c r="F211" s="386">
        <v>4.74</v>
      </c>
      <c r="G211" s="384" t="s">
        <v>693</v>
      </c>
      <c r="H211" s="381" t="b">
        <f t="shared" si="7"/>
        <v>0</v>
      </c>
    </row>
    <row r="212" spans="1:8">
      <c r="A212" s="379">
        <v>41085</v>
      </c>
      <c r="B212" s="380" t="s">
        <v>694</v>
      </c>
      <c r="C212" s="379" t="s">
        <v>672</v>
      </c>
      <c r="D212" s="383" t="str">
        <f t="shared" si="6"/>
        <v>2.546,28</v>
      </c>
      <c r="F212" s="386">
        <v>1.9</v>
      </c>
      <c r="G212" s="384" t="s">
        <v>695</v>
      </c>
      <c r="H212" s="381" t="b">
        <f t="shared" si="7"/>
        <v>0</v>
      </c>
    </row>
    <row r="213" spans="1:8">
      <c r="A213" s="379">
        <v>427</v>
      </c>
      <c r="B213" s="380" t="s">
        <v>696</v>
      </c>
      <c r="C213" s="379" t="s">
        <v>281</v>
      </c>
      <c r="D213" s="383" t="str">
        <f t="shared" si="6"/>
        <v>5,23</v>
      </c>
      <c r="F213" s="386">
        <v>1.45</v>
      </c>
      <c r="G213" s="384" t="s">
        <v>697</v>
      </c>
      <c r="H213" s="381" t="b">
        <f t="shared" si="7"/>
        <v>0</v>
      </c>
    </row>
    <row r="214" spans="1:8">
      <c r="A214" s="379">
        <v>417</v>
      </c>
      <c r="B214" s="380" t="s">
        <v>698</v>
      </c>
      <c r="C214" s="379" t="s">
        <v>281</v>
      </c>
      <c r="D214" s="383" t="str">
        <f t="shared" si="6"/>
        <v>2,46</v>
      </c>
      <c r="F214" s="386">
        <v>34.6</v>
      </c>
      <c r="G214" s="384" t="s">
        <v>699</v>
      </c>
      <c r="H214" s="381" t="b">
        <f t="shared" si="7"/>
        <v>0</v>
      </c>
    </row>
    <row r="215" spans="1:8">
      <c r="A215" s="379">
        <v>11273</v>
      </c>
      <c r="B215" s="380" t="s">
        <v>700</v>
      </c>
      <c r="C215" s="379" t="s">
        <v>281</v>
      </c>
      <c r="D215" s="383" t="str">
        <f t="shared" si="6"/>
        <v>7,65</v>
      </c>
      <c r="F215" s="386">
        <v>94.41</v>
      </c>
      <c r="G215" s="384" t="s">
        <v>701</v>
      </c>
      <c r="H215" s="381" t="b">
        <f t="shared" si="7"/>
        <v>0</v>
      </c>
    </row>
    <row r="216" spans="1:8">
      <c r="A216" s="379">
        <v>11272</v>
      </c>
      <c r="B216" s="380" t="s">
        <v>702</v>
      </c>
      <c r="C216" s="379" t="s">
        <v>281</v>
      </c>
      <c r="D216" s="383" t="str">
        <f t="shared" si="6"/>
        <v>4,62</v>
      </c>
      <c r="F216" s="386">
        <v>101.52</v>
      </c>
      <c r="G216" s="384" t="s">
        <v>703</v>
      </c>
      <c r="H216" s="381" t="b">
        <f t="shared" si="7"/>
        <v>0</v>
      </c>
    </row>
    <row r="217" spans="1:8">
      <c r="A217" s="379">
        <v>11275</v>
      </c>
      <c r="B217" s="380" t="s">
        <v>704</v>
      </c>
      <c r="C217" s="379" t="s">
        <v>281</v>
      </c>
      <c r="D217" s="383" t="str">
        <f t="shared" si="6"/>
        <v>1,85</v>
      </c>
      <c r="F217" s="386">
        <v>57.12</v>
      </c>
      <c r="G217" s="384" t="s">
        <v>705</v>
      </c>
      <c r="H217" s="381" t="b">
        <f t="shared" si="7"/>
        <v>0</v>
      </c>
    </row>
    <row r="218" spans="1:8">
      <c r="A218" s="379">
        <v>11274</v>
      </c>
      <c r="B218" s="380" t="s">
        <v>706</v>
      </c>
      <c r="C218" s="379" t="s">
        <v>281</v>
      </c>
      <c r="D218" s="383" t="str">
        <f t="shared" si="6"/>
        <v>1,41</v>
      </c>
      <c r="F218" s="386">
        <v>62.86</v>
      </c>
      <c r="G218" s="384" t="s">
        <v>374</v>
      </c>
      <c r="H218" s="381" t="b">
        <f t="shared" si="7"/>
        <v>0</v>
      </c>
    </row>
    <row r="219" spans="1:8">
      <c r="A219" s="379">
        <v>38470</v>
      </c>
      <c r="B219" s="380" t="s">
        <v>707</v>
      </c>
      <c r="C219" s="379" t="s">
        <v>281</v>
      </c>
      <c r="D219" s="383" t="str">
        <f t="shared" si="6"/>
        <v>42,34</v>
      </c>
      <c r="F219" s="386">
        <v>81.63</v>
      </c>
      <c r="G219" s="384" t="s">
        <v>708</v>
      </c>
      <c r="H219" s="381" t="b">
        <f t="shared" si="7"/>
        <v>0</v>
      </c>
    </row>
    <row r="220" spans="1:8">
      <c r="A220" s="379">
        <v>38547</v>
      </c>
      <c r="B220" s="380" t="s">
        <v>709</v>
      </c>
      <c r="C220" s="379" t="s">
        <v>281</v>
      </c>
      <c r="D220" s="383" t="str">
        <f t="shared" si="6"/>
        <v>115,54</v>
      </c>
      <c r="F220" s="386">
        <v>2.5299999999999998</v>
      </c>
      <c r="G220" s="384" t="s">
        <v>710</v>
      </c>
      <c r="H220" s="381" t="b">
        <f t="shared" si="7"/>
        <v>0</v>
      </c>
    </row>
    <row r="221" spans="1:8">
      <c r="A221" s="379">
        <v>38469</v>
      </c>
      <c r="B221" s="380" t="s">
        <v>711</v>
      </c>
      <c r="C221" s="379" t="s">
        <v>281</v>
      </c>
      <c r="D221" s="383" t="str">
        <f t="shared" si="6"/>
        <v>124,23</v>
      </c>
      <c r="F221" s="386">
        <v>477.21</v>
      </c>
      <c r="G221" s="384" t="s">
        <v>712</v>
      </c>
      <c r="H221" s="381" t="b">
        <f t="shared" si="7"/>
        <v>0</v>
      </c>
    </row>
    <row r="222" spans="1:8">
      <c r="A222" s="379">
        <v>38467</v>
      </c>
      <c r="B222" s="380" t="s">
        <v>713</v>
      </c>
      <c r="C222" s="379" t="s">
        <v>281</v>
      </c>
      <c r="D222" s="383" t="str">
        <f t="shared" si="6"/>
        <v>69,90</v>
      </c>
      <c r="F222" s="383">
        <v>6900</v>
      </c>
      <c r="G222" s="384" t="s">
        <v>714</v>
      </c>
      <c r="H222" s="381" t="b">
        <f t="shared" si="7"/>
        <v>0</v>
      </c>
    </row>
    <row r="223" spans="1:8">
      <c r="A223" s="379">
        <v>38468</v>
      </c>
      <c r="B223" s="380" t="s">
        <v>715</v>
      </c>
      <c r="C223" s="379" t="s">
        <v>281</v>
      </c>
      <c r="D223" s="383" t="str">
        <f t="shared" si="6"/>
        <v>76,92</v>
      </c>
      <c r="F223" s="386">
        <v>12.95</v>
      </c>
      <c r="G223" s="384" t="s">
        <v>716</v>
      </c>
      <c r="H223" s="381" t="b">
        <f t="shared" si="7"/>
        <v>0</v>
      </c>
    </row>
    <row r="224" spans="1:8">
      <c r="A224" s="379">
        <v>38471</v>
      </c>
      <c r="B224" s="380" t="s">
        <v>717</v>
      </c>
      <c r="C224" s="379" t="s">
        <v>281</v>
      </c>
      <c r="D224" s="383" t="str">
        <f t="shared" si="6"/>
        <v>99,89</v>
      </c>
      <c r="F224" s="383">
        <v>2290.7399999999998</v>
      </c>
      <c r="G224" s="384" t="s">
        <v>718</v>
      </c>
      <c r="H224" s="381" t="b">
        <f t="shared" si="7"/>
        <v>0</v>
      </c>
    </row>
    <row r="225" spans="1:8">
      <c r="A225" s="379">
        <v>37370</v>
      </c>
      <c r="B225" s="380" t="s">
        <v>719</v>
      </c>
      <c r="C225" s="379" t="s">
        <v>289</v>
      </c>
      <c r="D225" s="383" t="str">
        <f t="shared" si="6"/>
        <v>2,20</v>
      </c>
      <c r="F225" s="383">
        <v>1290</v>
      </c>
      <c r="G225" s="384" t="s">
        <v>668</v>
      </c>
      <c r="H225" s="381" t="b">
        <f t="shared" si="7"/>
        <v>0</v>
      </c>
    </row>
    <row r="226" spans="1:8">
      <c r="A226" s="379">
        <v>40862</v>
      </c>
      <c r="B226" s="380" t="s">
        <v>720</v>
      </c>
      <c r="C226" s="379" t="s">
        <v>672</v>
      </c>
      <c r="D226" s="383" t="str">
        <f t="shared" si="6"/>
        <v>415,08</v>
      </c>
      <c r="F226" s="386">
        <v>25.76</v>
      </c>
      <c r="G226" s="384" t="s">
        <v>721</v>
      </c>
      <c r="H226" s="381" t="b">
        <f t="shared" si="7"/>
        <v>0</v>
      </c>
    </row>
    <row r="227" spans="1:8">
      <c r="A227" s="379">
        <v>10658</v>
      </c>
      <c r="B227" s="380" t="s">
        <v>722</v>
      </c>
      <c r="C227" s="379" t="s">
        <v>281</v>
      </c>
      <c r="D227" s="383" t="str">
        <f t="shared" si="6"/>
        <v>6.095,00</v>
      </c>
      <c r="F227" s="386">
        <v>2.71</v>
      </c>
      <c r="G227" s="384" t="s">
        <v>723</v>
      </c>
      <c r="H227" s="381" t="b">
        <f t="shared" si="7"/>
        <v>0</v>
      </c>
    </row>
    <row r="228" spans="1:8">
      <c r="A228" s="379">
        <v>253</v>
      </c>
      <c r="B228" s="380" t="s">
        <v>724</v>
      </c>
      <c r="C228" s="379" t="s">
        <v>289</v>
      </c>
      <c r="D228" s="383" t="str">
        <f t="shared" si="6"/>
        <v>14,88</v>
      </c>
      <c r="F228" s="386">
        <v>2.73</v>
      </c>
      <c r="G228" s="384" t="s">
        <v>725</v>
      </c>
      <c r="H228" s="381" t="b">
        <f t="shared" si="7"/>
        <v>0</v>
      </c>
    </row>
    <row r="229" spans="1:8">
      <c r="A229" s="379">
        <v>40809</v>
      </c>
      <c r="B229" s="380" t="s">
        <v>726</v>
      </c>
      <c r="C229" s="379" t="s">
        <v>672</v>
      </c>
      <c r="D229" s="383" t="str">
        <f t="shared" si="6"/>
        <v>2.637,37</v>
      </c>
      <c r="F229" s="386">
        <v>1.63</v>
      </c>
      <c r="G229" s="384" t="s">
        <v>727</v>
      </c>
      <c r="H229" s="381" t="b">
        <f t="shared" si="7"/>
        <v>0</v>
      </c>
    </row>
    <row r="230" spans="1:8" ht="30">
      <c r="A230" s="379">
        <v>42428</v>
      </c>
      <c r="B230" s="380" t="s">
        <v>728</v>
      </c>
      <c r="C230" s="379" t="s">
        <v>281</v>
      </c>
      <c r="D230" s="383" t="str">
        <f t="shared" si="6"/>
        <v>1.290,00</v>
      </c>
      <c r="F230" s="386">
        <v>1.69</v>
      </c>
      <c r="G230" s="384" t="s">
        <v>729</v>
      </c>
      <c r="H230" s="381" t="b">
        <f t="shared" si="7"/>
        <v>0</v>
      </c>
    </row>
    <row r="231" spans="1:8">
      <c r="A231" s="379">
        <v>583</v>
      </c>
      <c r="B231" s="380" t="s">
        <v>730</v>
      </c>
      <c r="C231" s="379" t="s">
        <v>331</v>
      </c>
      <c r="D231" s="383" t="str">
        <f t="shared" si="6"/>
        <v>27,08</v>
      </c>
      <c r="F231" s="386">
        <v>2.38</v>
      </c>
      <c r="G231" s="384" t="s">
        <v>731</v>
      </c>
      <c r="H231" s="381" t="b">
        <f t="shared" si="7"/>
        <v>0</v>
      </c>
    </row>
    <row r="232" spans="1:8">
      <c r="A232" s="379">
        <v>299</v>
      </c>
      <c r="B232" s="380" t="s">
        <v>732</v>
      </c>
      <c r="C232" s="379" t="s">
        <v>281</v>
      </c>
      <c r="D232" s="383" t="str">
        <f t="shared" si="6"/>
        <v>2,71</v>
      </c>
      <c r="F232" s="386">
        <v>2.99</v>
      </c>
      <c r="G232" s="384" t="s">
        <v>733</v>
      </c>
      <c r="H232" s="381" t="b">
        <f t="shared" si="7"/>
        <v>0</v>
      </c>
    </row>
    <row r="233" spans="1:8">
      <c r="A233" s="379">
        <v>298</v>
      </c>
      <c r="B233" s="380" t="s">
        <v>734</v>
      </c>
      <c r="C233" s="379" t="s">
        <v>281</v>
      </c>
      <c r="D233" s="383" t="str">
        <f t="shared" si="6"/>
        <v>2,73</v>
      </c>
      <c r="F233" s="386">
        <v>12.56</v>
      </c>
      <c r="G233" s="384" t="s">
        <v>735</v>
      </c>
      <c r="H233" s="381" t="b">
        <f t="shared" si="7"/>
        <v>0</v>
      </c>
    </row>
    <row r="234" spans="1:8">
      <c r="A234" s="379">
        <v>295</v>
      </c>
      <c r="B234" s="380" t="s">
        <v>736</v>
      </c>
      <c r="C234" s="379" t="s">
        <v>281</v>
      </c>
      <c r="D234" s="383" t="str">
        <f t="shared" si="6"/>
        <v>1,63</v>
      </c>
      <c r="F234" s="386">
        <v>1.63</v>
      </c>
      <c r="G234" s="384" t="s">
        <v>737</v>
      </c>
      <c r="H234" s="381" t="b">
        <f t="shared" si="7"/>
        <v>0</v>
      </c>
    </row>
    <row r="235" spans="1:8">
      <c r="A235" s="379">
        <v>296</v>
      </c>
      <c r="B235" s="380" t="s">
        <v>738</v>
      </c>
      <c r="C235" s="379" t="s">
        <v>281</v>
      </c>
      <c r="D235" s="383" t="str">
        <f t="shared" si="6"/>
        <v>1,69</v>
      </c>
      <c r="F235" s="386">
        <v>1.51</v>
      </c>
      <c r="G235" s="384" t="s">
        <v>739</v>
      </c>
      <c r="H235" s="381" t="b">
        <f t="shared" si="7"/>
        <v>0</v>
      </c>
    </row>
    <row r="236" spans="1:8">
      <c r="A236" s="379">
        <v>297</v>
      </c>
      <c r="B236" s="380" t="s">
        <v>740</v>
      </c>
      <c r="C236" s="379" t="s">
        <v>281</v>
      </c>
      <c r="D236" s="383" t="str">
        <f t="shared" si="6"/>
        <v>2,38</v>
      </c>
      <c r="F236" s="386">
        <v>9.7200000000000006</v>
      </c>
      <c r="G236" s="384" t="s">
        <v>741</v>
      </c>
      <c r="H236" s="381" t="b">
        <f t="shared" si="7"/>
        <v>0</v>
      </c>
    </row>
    <row r="237" spans="1:8">
      <c r="A237" s="379">
        <v>301</v>
      </c>
      <c r="B237" s="380" t="s">
        <v>742</v>
      </c>
      <c r="C237" s="379" t="s">
        <v>281</v>
      </c>
      <c r="D237" s="383" t="str">
        <f t="shared" si="6"/>
        <v>2,99</v>
      </c>
      <c r="F237" s="386">
        <v>17.03</v>
      </c>
      <c r="G237" s="384" t="s">
        <v>743</v>
      </c>
      <c r="H237" s="381" t="b">
        <f t="shared" si="7"/>
        <v>0</v>
      </c>
    </row>
    <row r="238" spans="1:8">
      <c r="A238" s="379">
        <v>300</v>
      </c>
      <c r="B238" s="380" t="s">
        <v>744</v>
      </c>
      <c r="C238" s="379" t="s">
        <v>281</v>
      </c>
      <c r="D238" s="383" t="str">
        <f t="shared" si="6"/>
        <v>12,56</v>
      </c>
      <c r="F238" s="386">
        <v>32.159999999999997</v>
      </c>
      <c r="G238" s="384" t="s">
        <v>745</v>
      </c>
      <c r="H238" s="381" t="b">
        <f t="shared" si="7"/>
        <v>0</v>
      </c>
    </row>
    <row r="239" spans="1:8">
      <c r="A239" s="379">
        <v>20084</v>
      </c>
      <c r="B239" s="380" t="s">
        <v>746</v>
      </c>
      <c r="C239" s="379" t="s">
        <v>281</v>
      </c>
      <c r="D239" s="383" t="str">
        <f t="shared" si="6"/>
        <v>1,63</v>
      </c>
      <c r="F239" s="386">
        <v>102.24</v>
      </c>
      <c r="G239" s="384" t="s">
        <v>737</v>
      </c>
      <c r="H239" s="381" t="b">
        <f t="shared" si="7"/>
        <v>0</v>
      </c>
    </row>
    <row r="240" spans="1:8">
      <c r="A240" s="379">
        <v>20085</v>
      </c>
      <c r="B240" s="380" t="s">
        <v>747</v>
      </c>
      <c r="C240" s="379" t="s">
        <v>281</v>
      </c>
      <c r="D240" s="383" t="str">
        <f t="shared" si="6"/>
        <v>1,51</v>
      </c>
      <c r="F240" s="386">
        <v>157.05000000000001</v>
      </c>
      <c r="G240" s="384" t="s">
        <v>360</v>
      </c>
      <c r="H240" s="381" t="b">
        <f t="shared" si="7"/>
        <v>0</v>
      </c>
    </row>
    <row r="241" spans="1:8">
      <c r="A241" s="379">
        <v>311</v>
      </c>
      <c r="B241" s="380" t="s">
        <v>748</v>
      </c>
      <c r="C241" s="379" t="s">
        <v>281</v>
      </c>
      <c r="D241" s="383" t="str">
        <f t="shared" si="6"/>
        <v>9,72</v>
      </c>
      <c r="F241" s="386">
        <v>4.07</v>
      </c>
      <c r="G241" s="384" t="s">
        <v>749</v>
      </c>
      <c r="H241" s="381" t="b">
        <f t="shared" si="7"/>
        <v>0</v>
      </c>
    </row>
    <row r="242" spans="1:8">
      <c r="A242" s="379">
        <v>318</v>
      </c>
      <c r="B242" s="380" t="s">
        <v>750</v>
      </c>
      <c r="C242" s="379" t="s">
        <v>281</v>
      </c>
      <c r="D242" s="383" t="str">
        <f t="shared" si="6"/>
        <v>17,03</v>
      </c>
      <c r="F242" s="386">
        <v>6.22</v>
      </c>
      <c r="G242" s="384" t="s">
        <v>751</v>
      </c>
      <c r="H242" s="381" t="b">
        <f t="shared" si="7"/>
        <v>0</v>
      </c>
    </row>
    <row r="243" spans="1:8">
      <c r="A243" s="379">
        <v>319</v>
      </c>
      <c r="B243" s="380" t="s">
        <v>752</v>
      </c>
      <c r="C243" s="379" t="s">
        <v>281</v>
      </c>
      <c r="D243" s="383" t="str">
        <f t="shared" si="6"/>
        <v>32,16</v>
      </c>
      <c r="F243" s="386">
        <v>10.63</v>
      </c>
      <c r="G243" s="384" t="s">
        <v>753</v>
      </c>
      <c r="H243" s="381" t="b">
        <f t="shared" si="7"/>
        <v>0</v>
      </c>
    </row>
    <row r="244" spans="1:8">
      <c r="A244" s="379">
        <v>320</v>
      </c>
      <c r="B244" s="380" t="s">
        <v>754</v>
      </c>
      <c r="C244" s="379" t="s">
        <v>281</v>
      </c>
      <c r="D244" s="383" t="str">
        <f t="shared" si="6"/>
        <v>102,24</v>
      </c>
      <c r="F244" s="386">
        <v>12.77</v>
      </c>
      <c r="G244" s="384" t="s">
        <v>755</v>
      </c>
      <c r="H244" s="381" t="b">
        <f t="shared" si="7"/>
        <v>0</v>
      </c>
    </row>
    <row r="245" spans="1:8">
      <c r="A245" s="379">
        <v>314</v>
      </c>
      <c r="B245" s="380" t="s">
        <v>756</v>
      </c>
      <c r="C245" s="379" t="s">
        <v>281</v>
      </c>
      <c r="D245" s="383" t="str">
        <f t="shared" si="6"/>
        <v>157,05</v>
      </c>
      <c r="F245" s="386">
        <v>25.21</v>
      </c>
      <c r="G245" s="384" t="s">
        <v>757</v>
      </c>
      <c r="H245" s="381" t="b">
        <f t="shared" si="7"/>
        <v>0</v>
      </c>
    </row>
    <row r="246" spans="1:8">
      <c r="A246" s="379">
        <v>303</v>
      </c>
      <c r="B246" s="380" t="s">
        <v>758</v>
      </c>
      <c r="C246" s="379" t="s">
        <v>281</v>
      </c>
      <c r="D246" s="383" t="str">
        <f t="shared" si="6"/>
        <v>4,07</v>
      </c>
      <c r="F246" s="386">
        <v>51.67</v>
      </c>
      <c r="G246" s="384" t="s">
        <v>759</v>
      </c>
      <c r="H246" s="381" t="b">
        <f t="shared" si="7"/>
        <v>0</v>
      </c>
    </row>
    <row r="247" spans="1:8">
      <c r="A247" s="379">
        <v>304</v>
      </c>
      <c r="B247" s="380" t="s">
        <v>760</v>
      </c>
      <c r="C247" s="379" t="s">
        <v>281</v>
      </c>
      <c r="D247" s="383" t="str">
        <f t="shared" si="6"/>
        <v>6,22</v>
      </c>
      <c r="F247" s="386">
        <v>65.53</v>
      </c>
      <c r="G247" s="384" t="s">
        <v>761</v>
      </c>
      <c r="H247" s="381" t="b">
        <f t="shared" si="7"/>
        <v>0</v>
      </c>
    </row>
    <row r="248" spans="1:8">
      <c r="A248" s="379">
        <v>305</v>
      </c>
      <c r="B248" s="380" t="s">
        <v>762</v>
      </c>
      <c r="C248" s="379" t="s">
        <v>281</v>
      </c>
      <c r="D248" s="383" t="str">
        <f t="shared" si="6"/>
        <v>10,63</v>
      </c>
      <c r="F248" s="386">
        <v>7.82</v>
      </c>
      <c r="G248" s="384" t="s">
        <v>763</v>
      </c>
      <c r="H248" s="381" t="b">
        <f t="shared" si="7"/>
        <v>0</v>
      </c>
    </row>
    <row r="249" spans="1:8">
      <c r="A249" s="379">
        <v>306</v>
      </c>
      <c r="B249" s="380" t="s">
        <v>764</v>
      </c>
      <c r="C249" s="379" t="s">
        <v>281</v>
      </c>
      <c r="D249" s="383" t="str">
        <f t="shared" si="6"/>
        <v>12,77</v>
      </c>
      <c r="F249" s="386">
        <v>3.03</v>
      </c>
      <c r="G249" s="384" t="s">
        <v>765</v>
      </c>
      <c r="H249" s="381" t="b">
        <f t="shared" si="7"/>
        <v>0</v>
      </c>
    </row>
    <row r="250" spans="1:8">
      <c r="A250" s="379">
        <v>307</v>
      </c>
      <c r="B250" s="380" t="s">
        <v>766</v>
      </c>
      <c r="C250" s="379" t="s">
        <v>281</v>
      </c>
      <c r="D250" s="383" t="str">
        <f t="shared" si="6"/>
        <v>25,21</v>
      </c>
      <c r="F250" s="386">
        <v>8.1199999999999992</v>
      </c>
      <c r="G250" s="384" t="s">
        <v>767</v>
      </c>
      <c r="H250" s="381" t="b">
        <f t="shared" si="7"/>
        <v>0</v>
      </c>
    </row>
    <row r="251" spans="1:8">
      <c r="A251" s="379">
        <v>309</v>
      </c>
      <c r="B251" s="380" t="s">
        <v>768</v>
      </c>
      <c r="C251" s="379" t="s">
        <v>281</v>
      </c>
      <c r="D251" s="383" t="str">
        <f t="shared" si="6"/>
        <v>51,67</v>
      </c>
      <c r="F251" s="386">
        <v>9.99</v>
      </c>
      <c r="G251" s="384" t="s">
        <v>769</v>
      </c>
      <c r="H251" s="381" t="b">
        <f t="shared" si="7"/>
        <v>0</v>
      </c>
    </row>
    <row r="252" spans="1:8">
      <c r="A252" s="379">
        <v>310</v>
      </c>
      <c r="B252" s="380" t="s">
        <v>770</v>
      </c>
      <c r="C252" s="379" t="s">
        <v>281</v>
      </c>
      <c r="D252" s="383" t="str">
        <f t="shared" si="6"/>
        <v>65,53</v>
      </c>
      <c r="F252" s="386">
        <v>33.67</v>
      </c>
      <c r="G252" s="384" t="s">
        <v>771</v>
      </c>
      <c r="H252" s="381" t="b">
        <f t="shared" si="7"/>
        <v>0</v>
      </c>
    </row>
    <row r="253" spans="1:8">
      <c r="A253" s="379">
        <v>328</v>
      </c>
      <c r="B253" s="380" t="s">
        <v>772</v>
      </c>
      <c r="C253" s="379" t="s">
        <v>281</v>
      </c>
      <c r="D253" s="383" t="str">
        <f t="shared" si="6"/>
        <v>7,82</v>
      </c>
      <c r="F253" s="386">
        <v>2.04</v>
      </c>
      <c r="G253" s="384" t="s">
        <v>773</v>
      </c>
      <c r="H253" s="381" t="b">
        <f t="shared" si="7"/>
        <v>0</v>
      </c>
    </row>
    <row r="254" spans="1:8">
      <c r="A254" s="379">
        <v>325</v>
      </c>
      <c r="B254" s="380" t="s">
        <v>774</v>
      </c>
      <c r="C254" s="379" t="s">
        <v>281</v>
      </c>
      <c r="D254" s="383" t="str">
        <f t="shared" si="6"/>
        <v>3,03</v>
      </c>
      <c r="F254" s="386">
        <v>1.42</v>
      </c>
      <c r="G254" s="384" t="s">
        <v>775</v>
      </c>
      <c r="H254" s="381" t="b">
        <f t="shared" si="7"/>
        <v>0</v>
      </c>
    </row>
    <row r="255" spans="1:8">
      <c r="A255" s="379">
        <v>20326</v>
      </c>
      <c r="B255" s="380" t="s">
        <v>776</v>
      </c>
      <c r="C255" s="379" t="s">
        <v>281</v>
      </c>
      <c r="D255" s="383" t="str">
        <f t="shared" si="6"/>
        <v>8,12</v>
      </c>
      <c r="F255" s="386">
        <v>5.68</v>
      </c>
      <c r="G255" s="384" t="s">
        <v>777</v>
      </c>
      <c r="H255" s="381" t="b">
        <f t="shared" si="7"/>
        <v>0</v>
      </c>
    </row>
    <row r="256" spans="1:8">
      <c r="A256" s="379">
        <v>329</v>
      </c>
      <c r="B256" s="380" t="s">
        <v>778</v>
      </c>
      <c r="C256" s="379" t="s">
        <v>281</v>
      </c>
      <c r="D256" s="383" t="str">
        <f t="shared" si="6"/>
        <v>9,99</v>
      </c>
      <c r="F256" s="386">
        <v>7.33</v>
      </c>
      <c r="G256" s="384" t="s">
        <v>779</v>
      </c>
      <c r="H256" s="381" t="b">
        <f t="shared" si="7"/>
        <v>0</v>
      </c>
    </row>
    <row r="257" spans="1:8">
      <c r="A257" s="379">
        <v>308</v>
      </c>
      <c r="B257" s="380" t="s">
        <v>780</v>
      </c>
      <c r="C257" s="379" t="s">
        <v>281</v>
      </c>
      <c r="D257" s="383" t="str">
        <f t="shared" si="6"/>
        <v>33,67</v>
      </c>
      <c r="F257" s="386">
        <v>9.4700000000000006</v>
      </c>
      <c r="G257" s="384" t="s">
        <v>781</v>
      </c>
      <c r="H257" s="381" t="b">
        <f t="shared" si="7"/>
        <v>0</v>
      </c>
    </row>
    <row r="258" spans="1:8">
      <c r="A258" s="379">
        <v>39642</v>
      </c>
      <c r="B258" s="380" t="s">
        <v>782</v>
      </c>
      <c r="C258" s="379" t="s">
        <v>281</v>
      </c>
      <c r="D258" s="383" t="str">
        <f t="shared" ref="D258:D321" si="8">IF($J$2=$F$1,F258,G258)</f>
        <v>2,04</v>
      </c>
      <c r="F258" s="386">
        <v>92.66</v>
      </c>
      <c r="G258" s="384" t="s">
        <v>783</v>
      </c>
      <c r="H258" s="381" t="b">
        <f t="shared" ref="H258:H321" si="9">F258=G258</f>
        <v>0</v>
      </c>
    </row>
    <row r="259" spans="1:8">
      <c r="A259" s="379">
        <v>39641</v>
      </c>
      <c r="B259" s="380" t="s">
        <v>784</v>
      </c>
      <c r="C259" s="379" t="s">
        <v>281</v>
      </c>
      <c r="D259" s="383" t="str">
        <f t="shared" si="8"/>
        <v>1,42</v>
      </c>
      <c r="F259" s="386">
        <v>37.979999999999997</v>
      </c>
      <c r="G259" s="384" t="s">
        <v>785</v>
      </c>
      <c r="H259" s="381" t="b">
        <f t="shared" si="9"/>
        <v>0</v>
      </c>
    </row>
    <row r="260" spans="1:8">
      <c r="A260" s="379">
        <v>39643</v>
      </c>
      <c r="B260" s="380" t="s">
        <v>786</v>
      </c>
      <c r="C260" s="379" t="s">
        <v>281</v>
      </c>
      <c r="D260" s="383" t="str">
        <f t="shared" si="8"/>
        <v>5,68</v>
      </c>
      <c r="F260" s="386">
        <v>46.23</v>
      </c>
      <c r="G260" s="384" t="s">
        <v>787</v>
      </c>
      <c r="H260" s="381" t="b">
        <f t="shared" si="9"/>
        <v>0</v>
      </c>
    </row>
    <row r="261" spans="1:8">
      <c r="A261" s="379">
        <v>39644</v>
      </c>
      <c r="B261" s="380" t="s">
        <v>788</v>
      </c>
      <c r="C261" s="379" t="s">
        <v>281</v>
      </c>
      <c r="D261" s="383" t="str">
        <f t="shared" si="8"/>
        <v>7,33</v>
      </c>
      <c r="F261" s="386">
        <v>56.33</v>
      </c>
      <c r="G261" s="384" t="s">
        <v>789</v>
      </c>
      <c r="H261" s="381" t="b">
        <f t="shared" si="9"/>
        <v>0</v>
      </c>
    </row>
    <row r="262" spans="1:8">
      <c r="A262" s="379">
        <v>39645</v>
      </c>
      <c r="B262" s="380" t="s">
        <v>790</v>
      </c>
      <c r="C262" s="379" t="s">
        <v>281</v>
      </c>
      <c r="D262" s="383" t="str">
        <f t="shared" si="8"/>
        <v>9,47</v>
      </c>
      <c r="F262" s="386">
        <v>63.01</v>
      </c>
      <c r="G262" s="384" t="s">
        <v>791</v>
      </c>
      <c r="H262" s="381" t="b">
        <f t="shared" si="9"/>
        <v>0</v>
      </c>
    </row>
    <row r="263" spans="1:8">
      <c r="A263" s="379">
        <v>12548</v>
      </c>
      <c r="B263" s="380" t="s">
        <v>792</v>
      </c>
      <c r="C263" s="379" t="s">
        <v>281</v>
      </c>
      <c r="D263" s="383" t="str">
        <f t="shared" si="8"/>
        <v>94,52</v>
      </c>
      <c r="F263" s="386">
        <v>77.06</v>
      </c>
      <c r="G263" s="384" t="s">
        <v>793</v>
      </c>
      <c r="H263" s="381" t="b">
        <f t="shared" si="9"/>
        <v>0</v>
      </c>
    </row>
    <row r="264" spans="1:8">
      <c r="A264" s="379">
        <v>13113</v>
      </c>
      <c r="B264" s="380" t="s">
        <v>794</v>
      </c>
      <c r="C264" s="379" t="s">
        <v>281</v>
      </c>
      <c r="D264" s="383" t="str">
        <f t="shared" si="8"/>
        <v>38,74</v>
      </c>
      <c r="F264" s="386">
        <v>91.92</v>
      </c>
      <c r="G264" s="384" t="s">
        <v>795</v>
      </c>
      <c r="H264" s="381" t="b">
        <f t="shared" si="9"/>
        <v>0</v>
      </c>
    </row>
    <row r="265" spans="1:8">
      <c r="A265" s="379">
        <v>13114</v>
      </c>
      <c r="B265" s="380" t="s">
        <v>796</v>
      </c>
      <c r="C265" s="379" t="s">
        <v>281</v>
      </c>
      <c r="D265" s="383" t="str">
        <f t="shared" si="8"/>
        <v>47,16</v>
      </c>
      <c r="F265" s="386">
        <v>112.29</v>
      </c>
      <c r="G265" s="384" t="s">
        <v>797</v>
      </c>
      <c r="H265" s="381" t="b">
        <f t="shared" si="9"/>
        <v>0</v>
      </c>
    </row>
    <row r="266" spans="1:8">
      <c r="A266" s="379">
        <v>12530</v>
      </c>
      <c r="B266" s="380" t="s">
        <v>798</v>
      </c>
      <c r="C266" s="379" t="s">
        <v>281</v>
      </c>
      <c r="D266" s="383" t="str">
        <f t="shared" si="8"/>
        <v>57,46</v>
      </c>
      <c r="F266" s="386">
        <v>116.24</v>
      </c>
      <c r="G266" s="384" t="s">
        <v>799</v>
      </c>
      <c r="H266" s="381" t="b">
        <f t="shared" si="9"/>
        <v>0</v>
      </c>
    </row>
    <row r="267" spans="1:8">
      <c r="A267" s="379">
        <v>12531</v>
      </c>
      <c r="B267" s="380" t="s">
        <v>800</v>
      </c>
      <c r="C267" s="379" t="s">
        <v>281</v>
      </c>
      <c r="D267" s="383" t="str">
        <f t="shared" si="8"/>
        <v>64,27</v>
      </c>
      <c r="F267" s="386">
        <v>135.16999999999999</v>
      </c>
      <c r="G267" s="384" t="s">
        <v>801</v>
      </c>
      <c r="H267" s="381" t="b">
        <f t="shared" si="9"/>
        <v>0</v>
      </c>
    </row>
    <row r="268" spans="1:8">
      <c r="A268" s="379">
        <v>12532</v>
      </c>
      <c r="B268" s="380" t="s">
        <v>802</v>
      </c>
      <c r="C268" s="379" t="s">
        <v>281</v>
      </c>
      <c r="D268" s="383" t="str">
        <f t="shared" si="8"/>
        <v>78,60</v>
      </c>
      <c r="F268" s="386">
        <v>147.19</v>
      </c>
      <c r="G268" s="384" t="s">
        <v>803</v>
      </c>
      <c r="H268" s="381" t="b">
        <f t="shared" si="9"/>
        <v>0</v>
      </c>
    </row>
    <row r="269" spans="1:8">
      <c r="A269" s="379">
        <v>12533</v>
      </c>
      <c r="B269" s="380" t="s">
        <v>804</v>
      </c>
      <c r="C269" s="379" t="s">
        <v>281</v>
      </c>
      <c r="D269" s="383" t="str">
        <f t="shared" si="8"/>
        <v>93,76</v>
      </c>
      <c r="F269" s="386">
        <v>231.19</v>
      </c>
      <c r="G269" s="384" t="s">
        <v>805</v>
      </c>
      <c r="H269" s="381" t="b">
        <f t="shared" si="9"/>
        <v>0</v>
      </c>
    </row>
    <row r="270" spans="1:8">
      <c r="A270" s="379">
        <v>12544</v>
      </c>
      <c r="B270" s="380" t="s">
        <v>806</v>
      </c>
      <c r="C270" s="379" t="s">
        <v>281</v>
      </c>
      <c r="D270" s="383" t="str">
        <f t="shared" si="8"/>
        <v>114,53</v>
      </c>
      <c r="F270" s="386">
        <v>363.8</v>
      </c>
      <c r="G270" s="384" t="s">
        <v>807</v>
      </c>
      <c r="H270" s="381" t="b">
        <f t="shared" si="9"/>
        <v>0</v>
      </c>
    </row>
    <row r="271" spans="1:8">
      <c r="A271" s="379">
        <v>12546</v>
      </c>
      <c r="B271" s="380" t="s">
        <v>808</v>
      </c>
      <c r="C271" s="379" t="s">
        <v>281</v>
      </c>
      <c r="D271" s="383" t="str">
        <f t="shared" si="8"/>
        <v>118,56</v>
      </c>
      <c r="F271" s="386">
        <v>473.39</v>
      </c>
      <c r="G271" s="384" t="s">
        <v>809</v>
      </c>
      <c r="H271" s="381" t="b">
        <f t="shared" si="9"/>
        <v>0</v>
      </c>
    </row>
    <row r="272" spans="1:8">
      <c r="A272" s="379">
        <v>12547</v>
      </c>
      <c r="B272" s="380" t="s">
        <v>810</v>
      </c>
      <c r="C272" s="379" t="s">
        <v>281</v>
      </c>
      <c r="D272" s="383" t="str">
        <f t="shared" si="8"/>
        <v>137,87</v>
      </c>
      <c r="F272" s="386">
        <v>781.65</v>
      </c>
      <c r="G272" s="384" t="s">
        <v>811</v>
      </c>
      <c r="H272" s="381" t="b">
        <f t="shared" si="9"/>
        <v>0</v>
      </c>
    </row>
    <row r="273" spans="1:8">
      <c r="A273" s="379">
        <v>12551</v>
      </c>
      <c r="B273" s="380" t="s">
        <v>812</v>
      </c>
      <c r="C273" s="379" t="s">
        <v>281</v>
      </c>
      <c r="D273" s="383" t="str">
        <f t="shared" si="8"/>
        <v>150,13</v>
      </c>
      <c r="F273" s="386">
        <v>0.71</v>
      </c>
      <c r="G273" s="384" t="s">
        <v>813</v>
      </c>
      <c r="H273" s="381" t="b">
        <f t="shared" si="9"/>
        <v>0</v>
      </c>
    </row>
    <row r="274" spans="1:8">
      <c r="A274" s="379">
        <v>12563</v>
      </c>
      <c r="B274" s="380" t="s">
        <v>814</v>
      </c>
      <c r="C274" s="379" t="s">
        <v>281</v>
      </c>
      <c r="D274" s="383" t="str">
        <f t="shared" si="8"/>
        <v>235,81</v>
      </c>
      <c r="F274" s="386">
        <v>8.6</v>
      </c>
      <c r="G274" s="384" t="s">
        <v>815</v>
      </c>
      <c r="H274" s="381" t="b">
        <f t="shared" si="9"/>
        <v>0</v>
      </c>
    </row>
    <row r="275" spans="1:8">
      <c r="A275" s="379">
        <v>12565</v>
      </c>
      <c r="B275" s="380" t="s">
        <v>816</v>
      </c>
      <c r="C275" s="379" t="s">
        <v>281</v>
      </c>
      <c r="D275" s="383" t="str">
        <f t="shared" si="8"/>
        <v>371,08</v>
      </c>
      <c r="F275" s="386">
        <v>12.99</v>
      </c>
      <c r="G275" s="384" t="s">
        <v>817</v>
      </c>
      <c r="H275" s="381" t="b">
        <f t="shared" si="9"/>
        <v>0</v>
      </c>
    </row>
    <row r="276" spans="1:8">
      <c r="A276" s="379">
        <v>12567</v>
      </c>
      <c r="B276" s="380" t="s">
        <v>818</v>
      </c>
      <c r="C276" s="379" t="s">
        <v>281</v>
      </c>
      <c r="D276" s="383" t="str">
        <f t="shared" si="8"/>
        <v>482,86</v>
      </c>
      <c r="F276" s="386">
        <v>79.180000000000007</v>
      </c>
      <c r="G276" s="384" t="s">
        <v>819</v>
      </c>
      <c r="H276" s="381" t="b">
        <f t="shared" si="9"/>
        <v>0</v>
      </c>
    </row>
    <row r="277" spans="1:8">
      <c r="A277" s="379">
        <v>12568</v>
      </c>
      <c r="B277" s="380" t="s">
        <v>820</v>
      </c>
      <c r="C277" s="379" t="s">
        <v>281</v>
      </c>
      <c r="D277" s="383" t="str">
        <f t="shared" si="8"/>
        <v>797,28</v>
      </c>
      <c r="F277" s="386">
        <v>93.76</v>
      </c>
      <c r="G277" s="384" t="s">
        <v>821</v>
      </c>
      <c r="H277" s="381" t="b">
        <f t="shared" si="9"/>
        <v>0</v>
      </c>
    </row>
    <row r="278" spans="1:8">
      <c r="A278" s="379">
        <v>11789</v>
      </c>
      <c r="B278" s="380" t="s">
        <v>822</v>
      </c>
      <c r="C278" s="379" t="s">
        <v>281</v>
      </c>
      <c r="D278" s="383" t="str">
        <f t="shared" si="8"/>
        <v>0,69</v>
      </c>
      <c r="F278" s="386">
        <v>118.86</v>
      </c>
      <c r="G278" s="384" t="s">
        <v>823</v>
      </c>
      <c r="H278" s="381" t="b">
        <f t="shared" si="9"/>
        <v>0</v>
      </c>
    </row>
    <row r="279" spans="1:8">
      <c r="A279" s="379">
        <v>20975</v>
      </c>
      <c r="B279" s="380" t="s">
        <v>824</v>
      </c>
      <c r="C279" s="379" t="s">
        <v>281</v>
      </c>
      <c r="D279" s="383" t="str">
        <f t="shared" si="8"/>
        <v>7,00</v>
      </c>
      <c r="F279" s="386">
        <v>145.82</v>
      </c>
      <c r="G279" s="384" t="s">
        <v>825</v>
      </c>
      <c r="H279" s="381" t="b">
        <f t="shared" si="9"/>
        <v>0</v>
      </c>
    </row>
    <row r="280" spans="1:8">
      <c r="A280" s="379">
        <v>20976</v>
      </c>
      <c r="B280" s="380" t="s">
        <v>826</v>
      </c>
      <c r="C280" s="379" t="s">
        <v>281</v>
      </c>
      <c r="D280" s="383" t="str">
        <f t="shared" si="8"/>
        <v>10,58</v>
      </c>
      <c r="F280" s="386">
        <v>154.18</v>
      </c>
      <c r="G280" s="384" t="s">
        <v>827</v>
      </c>
      <c r="H280" s="381" t="b">
        <f t="shared" si="9"/>
        <v>0</v>
      </c>
    </row>
    <row r="281" spans="1:8">
      <c r="A281" s="379">
        <v>40340</v>
      </c>
      <c r="B281" s="380" t="s">
        <v>828</v>
      </c>
      <c r="C281" s="379" t="s">
        <v>281</v>
      </c>
      <c r="D281" s="383" t="str">
        <f t="shared" si="8"/>
        <v>79,18</v>
      </c>
      <c r="F281" s="386">
        <v>192.5</v>
      </c>
      <c r="G281" s="384" t="s">
        <v>829</v>
      </c>
      <c r="H281" s="381" t="b">
        <f t="shared" si="9"/>
        <v>0</v>
      </c>
    </row>
    <row r="282" spans="1:8">
      <c r="A282" s="379">
        <v>40341</v>
      </c>
      <c r="B282" s="380" t="s">
        <v>830</v>
      </c>
      <c r="C282" s="379" t="s">
        <v>281</v>
      </c>
      <c r="D282" s="383" t="str">
        <f t="shared" si="8"/>
        <v>93,76</v>
      </c>
      <c r="F282" s="386">
        <v>181.09</v>
      </c>
      <c r="G282" s="384" t="s">
        <v>805</v>
      </c>
      <c r="H282" s="381" t="b">
        <f t="shared" si="9"/>
        <v>0</v>
      </c>
    </row>
    <row r="283" spans="1:8">
      <c r="A283" s="379">
        <v>40342</v>
      </c>
      <c r="B283" s="380" t="s">
        <v>831</v>
      </c>
      <c r="C283" s="379" t="s">
        <v>281</v>
      </c>
      <c r="D283" s="383" t="str">
        <f t="shared" si="8"/>
        <v>118,86</v>
      </c>
      <c r="F283" s="386">
        <v>223.91</v>
      </c>
      <c r="G283" s="384" t="s">
        <v>832</v>
      </c>
      <c r="H283" s="381" t="b">
        <f t="shared" si="9"/>
        <v>0</v>
      </c>
    </row>
    <row r="284" spans="1:8">
      <c r="A284" s="379">
        <v>40343</v>
      </c>
      <c r="B284" s="380" t="s">
        <v>833</v>
      </c>
      <c r="C284" s="379" t="s">
        <v>281</v>
      </c>
      <c r="D284" s="383" t="str">
        <f t="shared" si="8"/>
        <v>145,82</v>
      </c>
      <c r="F284" s="386">
        <v>1.86</v>
      </c>
      <c r="G284" s="384" t="s">
        <v>834</v>
      </c>
      <c r="H284" s="381" t="b">
        <f t="shared" si="9"/>
        <v>0</v>
      </c>
    </row>
    <row r="285" spans="1:8">
      <c r="A285" s="379">
        <v>40344</v>
      </c>
      <c r="B285" s="380" t="s">
        <v>835</v>
      </c>
      <c r="C285" s="379" t="s">
        <v>281</v>
      </c>
      <c r="D285" s="383" t="str">
        <f t="shared" si="8"/>
        <v>154,18</v>
      </c>
      <c r="F285" s="386">
        <v>2.06</v>
      </c>
      <c r="G285" s="384" t="s">
        <v>836</v>
      </c>
      <c r="H285" s="381" t="b">
        <f t="shared" si="9"/>
        <v>0</v>
      </c>
    </row>
    <row r="286" spans="1:8">
      <c r="A286" s="379">
        <v>40345</v>
      </c>
      <c r="B286" s="380" t="s">
        <v>837</v>
      </c>
      <c r="C286" s="379" t="s">
        <v>281</v>
      </c>
      <c r="D286" s="383" t="str">
        <f t="shared" si="8"/>
        <v>192,50</v>
      </c>
      <c r="F286" s="386">
        <v>4.07</v>
      </c>
      <c r="G286" s="384" t="s">
        <v>838</v>
      </c>
      <c r="H286" s="381" t="b">
        <f t="shared" si="9"/>
        <v>0</v>
      </c>
    </row>
    <row r="287" spans="1:8">
      <c r="A287" s="379">
        <v>40346</v>
      </c>
      <c r="B287" s="380" t="s">
        <v>839</v>
      </c>
      <c r="C287" s="379" t="s">
        <v>281</v>
      </c>
      <c r="D287" s="383" t="str">
        <f t="shared" si="8"/>
        <v>181,09</v>
      </c>
      <c r="F287" s="386">
        <v>6.36</v>
      </c>
      <c r="G287" s="384" t="s">
        <v>840</v>
      </c>
      <c r="H287" s="381" t="b">
        <f t="shared" si="9"/>
        <v>0</v>
      </c>
    </row>
    <row r="288" spans="1:8">
      <c r="A288" s="379">
        <v>40347</v>
      </c>
      <c r="B288" s="380" t="s">
        <v>841</v>
      </c>
      <c r="C288" s="379" t="s">
        <v>281</v>
      </c>
      <c r="D288" s="383" t="str">
        <f t="shared" si="8"/>
        <v>223,91</v>
      </c>
      <c r="F288" s="383">
        <v>3406.41</v>
      </c>
      <c r="G288" s="384" t="s">
        <v>842</v>
      </c>
      <c r="H288" s="381" t="b">
        <f t="shared" si="9"/>
        <v>0</v>
      </c>
    </row>
    <row r="289" spans="1:8">
      <c r="A289" s="379">
        <v>38840</v>
      </c>
      <c r="B289" s="380" t="s">
        <v>843</v>
      </c>
      <c r="C289" s="379" t="s">
        <v>281</v>
      </c>
      <c r="D289" s="383" t="str">
        <f t="shared" si="8"/>
        <v>1,90</v>
      </c>
      <c r="F289" s="386">
        <v>111.22</v>
      </c>
      <c r="G289" s="384" t="s">
        <v>844</v>
      </c>
      <c r="H289" s="381" t="b">
        <f t="shared" si="9"/>
        <v>0</v>
      </c>
    </row>
    <row r="290" spans="1:8">
      <c r="A290" s="379">
        <v>38841</v>
      </c>
      <c r="B290" s="380" t="s">
        <v>845</v>
      </c>
      <c r="C290" s="379" t="s">
        <v>281</v>
      </c>
      <c r="D290" s="383" t="str">
        <f t="shared" si="8"/>
        <v>2,10</v>
      </c>
      <c r="F290" s="386">
        <v>72.63</v>
      </c>
      <c r="G290" s="384" t="s">
        <v>846</v>
      </c>
      <c r="H290" s="381" t="b">
        <f t="shared" si="9"/>
        <v>0</v>
      </c>
    </row>
    <row r="291" spans="1:8">
      <c r="A291" s="379">
        <v>38842</v>
      </c>
      <c r="B291" s="380" t="s">
        <v>847</v>
      </c>
      <c r="C291" s="379" t="s">
        <v>281</v>
      </c>
      <c r="D291" s="383" t="str">
        <f t="shared" si="8"/>
        <v>4,16</v>
      </c>
      <c r="F291" s="386">
        <v>121.11</v>
      </c>
      <c r="G291" s="384" t="s">
        <v>848</v>
      </c>
      <c r="H291" s="381" t="b">
        <f t="shared" si="9"/>
        <v>0</v>
      </c>
    </row>
    <row r="292" spans="1:8">
      <c r="A292" s="379">
        <v>38843</v>
      </c>
      <c r="B292" s="380" t="s">
        <v>849</v>
      </c>
      <c r="C292" s="379" t="s">
        <v>281</v>
      </c>
      <c r="D292" s="383" t="str">
        <f t="shared" si="8"/>
        <v>6,50</v>
      </c>
      <c r="F292" s="383">
        <v>1685.15</v>
      </c>
      <c r="G292" s="384" t="s">
        <v>850</v>
      </c>
      <c r="H292" s="381" t="b">
        <f t="shared" si="9"/>
        <v>0</v>
      </c>
    </row>
    <row r="293" spans="1:8" ht="30">
      <c r="A293" s="379">
        <v>13761</v>
      </c>
      <c r="B293" s="380" t="s">
        <v>851</v>
      </c>
      <c r="C293" s="379" t="s">
        <v>281</v>
      </c>
      <c r="D293" s="383" t="str">
        <f t="shared" si="8"/>
        <v>3.850,33</v>
      </c>
      <c r="F293" s="386">
        <v>12.45</v>
      </c>
      <c r="G293" s="384" t="s">
        <v>852</v>
      </c>
      <c r="H293" s="381" t="b">
        <f t="shared" si="9"/>
        <v>0</v>
      </c>
    </row>
    <row r="294" spans="1:8" ht="30">
      <c r="A294" s="379">
        <v>12888</v>
      </c>
      <c r="B294" s="380" t="s">
        <v>853</v>
      </c>
      <c r="C294" s="379" t="s">
        <v>854</v>
      </c>
      <c r="D294" s="383" t="str">
        <f t="shared" si="8"/>
        <v>133,85</v>
      </c>
      <c r="F294" s="383">
        <v>2204.0700000000002</v>
      </c>
      <c r="G294" s="384" t="s">
        <v>855</v>
      </c>
      <c r="H294" s="381" t="b">
        <f t="shared" si="9"/>
        <v>0</v>
      </c>
    </row>
    <row r="295" spans="1:8">
      <c r="A295" s="379">
        <v>12889</v>
      </c>
      <c r="B295" s="380" t="s">
        <v>856</v>
      </c>
      <c r="C295" s="379" t="s">
        <v>854</v>
      </c>
      <c r="D295" s="383" t="str">
        <f t="shared" si="8"/>
        <v>87,41</v>
      </c>
      <c r="F295" s="383">
        <v>2531.67</v>
      </c>
      <c r="G295" s="384" t="s">
        <v>857</v>
      </c>
      <c r="H295" s="381" t="b">
        <f t="shared" si="9"/>
        <v>0</v>
      </c>
    </row>
    <row r="296" spans="1:8" ht="30">
      <c r="A296" s="379">
        <v>4814</v>
      </c>
      <c r="B296" s="380" t="s">
        <v>858</v>
      </c>
      <c r="C296" s="379" t="s">
        <v>281</v>
      </c>
      <c r="D296" s="383" t="str">
        <f t="shared" si="8"/>
        <v>121,82</v>
      </c>
      <c r="F296" s="383">
        <v>2699.5</v>
      </c>
      <c r="G296" s="384" t="s">
        <v>859</v>
      </c>
      <c r="H296" s="381" t="b">
        <f t="shared" si="9"/>
        <v>0</v>
      </c>
    </row>
    <row r="297" spans="1:8">
      <c r="A297" s="379">
        <v>25967</v>
      </c>
      <c r="B297" s="380" t="s">
        <v>860</v>
      </c>
      <c r="C297" s="379" t="s">
        <v>281</v>
      </c>
      <c r="D297" s="383" t="str">
        <f t="shared" si="8"/>
        <v>1.830,58</v>
      </c>
      <c r="F297" s="383">
        <v>5876.13</v>
      </c>
      <c r="G297" s="384" t="s">
        <v>861</v>
      </c>
      <c r="H297" s="381" t="b">
        <f t="shared" si="9"/>
        <v>0</v>
      </c>
    </row>
    <row r="298" spans="1:8">
      <c r="A298" s="379">
        <v>6122</v>
      </c>
      <c r="B298" s="380" t="s">
        <v>862</v>
      </c>
      <c r="C298" s="379" t="s">
        <v>289</v>
      </c>
      <c r="D298" s="383" t="str">
        <f t="shared" si="8"/>
        <v>14,30</v>
      </c>
      <c r="F298" s="383">
        <v>7378.28</v>
      </c>
      <c r="G298" s="384" t="s">
        <v>863</v>
      </c>
      <c r="H298" s="381" t="b">
        <f t="shared" si="9"/>
        <v>0</v>
      </c>
    </row>
    <row r="299" spans="1:8">
      <c r="A299" s="379">
        <v>40810</v>
      </c>
      <c r="B299" s="380" t="s">
        <v>864</v>
      </c>
      <c r="C299" s="379" t="s">
        <v>672</v>
      </c>
      <c r="D299" s="383" t="str">
        <f t="shared" si="8"/>
        <v>2.537,58</v>
      </c>
      <c r="F299" s="383">
        <v>9557.75</v>
      </c>
      <c r="G299" s="384" t="s">
        <v>865</v>
      </c>
      <c r="H299" s="381" t="b">
        <f t="shared" si="9"/>
        <v>0</v>
      </c>
    </row>
    <row r="300" spans="1:8">
      <c r="A300" s="379">
        <v>21100</v>
      </c>
      <c r="B300" s="380" t="s">
        <v>866</v>
      </c>
      <c r="C300" s="379" t="s">
        <v>281</v>
      </c>
      <c r="D300" s="383" t="str">
        <f t="shared" si="8"/>
        <v>2.569,65</v>
      </c>
      <c r="F300" s="383">
        <v>3654.52</v>
      </c>
      <c r="G300" s="384" t="s">
        <v>867</v>
      </c>
      <c r="H300" s="381" t="b">
        <f t="shared" si="9"/>
        <v>0</v>
      </c>
    </row>
    <row r="301" spans="1:8" ht="30">
      <c r="A301" s="379">
        <v>11816</v>
      </c>
      <c r="B301" s="380" t="s">
        <v>868</v>
      </c>
      <c r="C301" s="379" t="s">
        <v>281</v>
      </c>
      <c r="D301" s="383" t="str">
        <f t="shared" si="8"/>
        <v>2.740,00</v>
      </c>
      <c r="F301" s="383">
        <v>202992.51</v>
      </c>
      <c r="G301" s="384" t="s">
        <v>869</v>
      </c>
      <c r="H301" s="381" t="b">
        <f t="shared" si="9"/>
        <v>0</v>
      </c>
    </row>
    <row r="302" spans="1:8" ht="30">
      <c r="A302" s="379">
        <v>11814</v>
      </c>
      <c r="B302" s="380" t="s">
        <v>870</v>
      </c>
      <c r="C302" s="379" t="s">
        <v>281</v>
      </c>
      <c r="D302" s="383" t="str">
        <f t="shared" si="8"/>
        <v>5.964,29</v>
      </c>
      <c r="F302" s="383">
        <v>4202.34</v>
      </c>
      <c r="G302" s="384" t="s">
        <v>871</v>
      </c>
      <c r="H302" s="381" t="b">
        <f t="shared" si="9"/>
        <v>0</v>
      </c>
    </row>
    <row r="303" spans="1:8" ht="30">
      <c r="A303" s="379">
        <v>14186</v>
      </c>
      <c r="B303" s="380" t="s">
        <v>872</v>
      </c>
      <c r="C303" s="379" t="s">
        <v>281</v>
      </c>
      <c r="D303" s="383" t="str">
        <f t="shared" si="8"/>
        <v>7.488,97</v>
      </c>
      <c r="F303" s="383">
        <v>6500.5</v>
      </c>
      <c r="G303" s="384" t="s">
        <v>873</v>
      </c>
      <c r="H303" s="381" t="b">
        <f t="shared" si="9"/>
        <v>0</v>
      </c>
    </row>
    <row r="304" spans="1:8" ht="30">
      <c r="A304" s="379">
        <v>14185</v>
      </c>
      <c r="B304" s="380" t="s">
        <v>874</v>
      </c>
      <c r="C304" s="379" t="s">
        <v>281</v>
      </c>
      <c r="D304" s="383" t="str">
        <f t="shared" si="8"/>
        <v>9.701,14</v>
      </c>
      <c r="F304" s="383">
        <v>2000</v>
      </c>
      <c r="G304" s="384" t="s">
        <v>875</v>
      </c>
      <c r="H304" s="381" t="b">
        <f t="shared" si="9"/>
        <v>0</v>
      </c>
    </row>
    <row r="305" spans="1:8" ht="30">
      <c r="A305" s="379">
        <v>11811</v>
      </c>
      <c r="B305" s="380" t="s">
        <v>876</v>
      </c>
      <c r="C305" s="379" t="s">
        <v>281</v>
      </c>
      <c r="D305" s="383" t="str">
        <f t="shared" si="8"/>
        <v>3.709,35</v>
      </c>
      <c r="F305" s="383">
        <v>3390.28</v>
      </c>
      <c r="G305" s="384" t="s">
        <v>877</v>
      </c>
      <c r="H305" s="381" t="b">
        <f t="shared" si="9"/>
        <v>0</v>
      </c>
    </row>
    <row r="306" spans="1:8">
      <c r="A306" s="379">
        <v>26038</v>
      </c>
      <c r="B306" s="380" t="s">
        <v>878</v>
      </c>
      <c r="C306" s="379" t="s">
        <v>281</v>
      </c>
      <c r="D306" s="383" t="str">
        <f t="shared" si="8"/>
        <v>202.992,51</v>
      </c>
      <c r="F306" s="383">
        <v>4499.5600000000004</v>
      </c>
      <c r="G306" s="384" t="s">
        <v>879</v>
      </c>
      <c r="H306" s="381" t="b">
        <f t="shared" si="9"/>
        <v>0</v>
      </c>
    </row>
    <row r="307" spans="1:8">
      <c r="A307" s="379">
        <v>34482</v>
      </c>
      <c r="B307" s="380" t="s">
        <v>880</v>
      </c>
      <c r="C307" s="379" t="s">
        <v>281</v>
      </c>
      <c r="D307" s="383" t="str">
        <f t="shared" si="8"/>
        <v>4.913,59</v>
      </c>
      <c r="F307" s="383">
        <v>1872.64</v>
      </c>
      <c r="G307" s="384" t="s">
        <v>881</v>
      </c>
      <c r="H307" s="381" t="b">
        <f t="shared" si="9"/>
        <v>0</v>
      </c>
    </row>
    <row r="308" spans="1:8">
      <c r="A308" s="379">
        <v>34469</v>
      </c>
      <c r="B308" s="380" t="s">
        <v>882</v>
      </c>
      <c r="C308" s="379" t="s">
        <v>281</v>
      </c>
      <c r="D308" s="383" t="str">
        <f t="shared" si="8"/>
        <v>7.600,71</v>
      </c>
      <c r="F308" s="383">
        <v>2780</v>
      </c>
      <c r="G308" s="384" t="s">
        <v>883</v>
      </c>
      <c r="H308" s="381" t="b">
        <f t="shared" si="9"/>
        <v>0</v>
      </c>
    </row>
    <row r="309" spans="1:8">
      <c r="A309" s="379">
        <v>34472</v>
      </c>
      <c r="B309" s="380" t="s">
        <v>884</v>
      </c>
      <c r="C309" s="379" t="s">
        <v>281</v>
      </c>
      <c r="D309" s="383" t="str">
        <f t="shared" si="8"/>
        <v>2.338,50</v>
      </c>
      <c r="F309" s="383">
        <v>1672.43</v>
      </c>
      <c r="G309" s="384" t="s">
        <v>885</v>
      </c>
      <c r="H309" s="381" t="b">
        <f t="shared" si="9"/>
        <v>0</v>
      </c>
    </row>
    <row r="310" spans="1:8">
      <c r="A310" s="379">
        <v>34476</v>
      </c>
      <c r="B310" s="380" t="s">
        <v>886</v>
      </c>
      <c r="C310" s="379" t="s">
        <v>281</v>
      </c>
      <c r="D310" s="383" t="str">
        <f t="shared" si="8"/>
        <v>3.964,09</v>
      </c>
      <c r="F310" s="383">
        <v>7209.66</v>
      </c>
      <c r="G310" s="384" t="s">
        <v>887</v>
      </c>
      <c r="H310" s="381" t="b">
        <f t="shared" si="9"/>
        <v>0</v>
      </c>
    </row>
    <row r="311" spans="1:8">
      <c r="A311" s="379">
        <v>34477</v>
      </c>
      <c r="B311" s="380" t="s">
        <v>888</v>
      </c>
      <c r="C311" s="379" t="s">
        <v>281</v>
      </c>
      <c r="D311" s="383" t="str">
        <f t="shared" si="8"/>
        <v>5.261,11</v>
      </c>
      <c r="F311" s="383">
        <v>8082.62</v>
      </c>
      <c r="G311" s="384" t="s">
        <v>889</v>
      </c>
      <c r="H311" s="381" t="b">
        <f t="shared" si="9"/>
        <v>0</v>
      </c>
    </row>
    <row r="312" spans="1:8" ht="30">
      <c r="A312" s="379">
        <v>42425</v>
      </c>
      <c r="B312" s="380" t="s">
        <v>890</v>
      </c>
      <c r="C312" s="379" t="s">
        <v>281</v>
      </c>
      <c r="D312" s="383" t="str">
        <f t="shared" si="8"/>
        <v>1.832,22</v>
      </c>
      <c r="F312" s="383">
        <v>9131.65</v>
      </c>
      <c r="G312" s="384" t="s">
        <v>891</v>
      </c>
      <c r="H312" s="381" t="b">
        <f t="shared" si="9"/>
        <v>0</v>
      </c>
    </row>
    <row r="313" spans="1:8" ht="30">
      <c r="A313" s="379">
        <v>42422</v>
      </c>
      <c r="B313" s="380" t="s">
        <v>892</v>
      </c>
      <c r="C313" s="379" t="s">
        <v>281</v>
      </c>
      <c r="D313" s="383" t="str">
        <f t="shared" si="8"/>
        <v>2.720,00</v>
      </c>
      <c r="F313" s="383">
        <v>12550.77</v>
      </c>
      <c r="G313" s="384" t="s">
        <v>893</v>
      </c>
      <c r="H313" s="381" t="b">
        <f t="shared" si="9"/>
        <v>0</v>
      </c>
    </row>
    <row r="314" spans="1:8" ht="30">
      <c r="A314" s="379">
        <v>43184</v>
      </c>
      <c r="B314" s="380" t="s">
        <v>894</v>
      </c>
      <c r="C314" s="379" t="s">
        <v>281</v>
      </c>
      <c r="D314" s="383" t="str">
        <f t="shared" si="8"/>
        <v>3.759,30</v>
      </c>
      <c r="F314" s="383">
        <v>15227.31</v>
      </c>
      <c r="G314" s="384" t="s">
        <v>895</v>
      </c>
      <c r="H314" s="381" t="b">
        <f t="shared" si="9"/>
        <v>0</v>
      </c>
    </row>
    <row r="315" spans="1:8" ht="30">
      <c r="A315" s="379">
        <v>42424</v>
      </c>
      <c r="B315" s="380" t="s">
        <v>896</v>
      </c>
      <c r="C315" s="379" t="s">
        <v>281</v>
      </c>
      <c r="D315" s="383" t="str">
        <f t="shared" si="8"/>
        <v>1.636,33</v>
      </c>
      <c r="F315" s="383">
        <v>5288.1</v>
      </c>
      <c r="G315" s="384" t="s">
        <v>897</v>
      </c>
      <c r="H315" s="381" t="b">
        <f t="shared" si="9"/>
        <v>0</v>
      </c>
    </row>
    <row r="316" spans="1:8" ht="30">
      <c r="A316" s="379">
        <v>42421</v>
      </c>
      <c r="B316" s="380" t="s">
        <v>898</v>
      </c>
      <c r="C316" s="379" t="s">
        <v>281</v>
      </c>
      <c r="D316" s="383" t="str">
        <f t="shared" si="8"/>
        <v>14.898,67</v>
      </c>
      <c r="F316" s="383">
        <v>5694.13</v>
      </c>
      <c r="G316" s="384" t="s">
        <v>899</v>
      </c>
      <c r="H316" s="381" t="b">
        <f t="shared" si="9"/>
        <v>0</v>
      </c>
    </row>
    <row r="317" spans="1:8" ht="30">
      <c r="A317" s="379">
        <v>42416</v>
      </c>
      <c r="B317" s="380" t="s">
        <v>900</v>
      </c>
      <c r="C317" s="379" t="s">
        <v>281</v>
      </c>
      <c r="D317" s="383" t="str">
        <f t="shared" si="8"/>
        <v>7.054,06</v>
      </c>
      <c r="F317" s="383">
        <v>5839.88</v>
      </c>
      <c r="G317" s="384" t="s">
        <v>901</v>
      </c>
      <c r="H317" s="381" t="b">
        <f t="shared" si="9"/>
        <v>0</v>
      </c>
    </row>
    <row r="318" spans="1:8" ht="30">
      <c r="A318" s="379">
        <v>42417</v>
      </c>
      <c r="B318" s="380" t="s">
        <v>902</v>
      </c>
      <c r="C318" s="379" t="s">
        <v>281</v>
      </c>
      <c r="D318" s="383" t="str">
        <f t="shared" si="8"/>
        <v>7.908,18</v>
      </c>
      <c r="F318" s="383">
        <v>8414.83</v>
      </c>
      <c r="G318" s="384" t="s">
        <v>903</v>
      </c>
      <c r="H318" s="381" t="b">
        <f t="shared" si="9"/>
        <v>0</v>
      </c>
    </row>
    <row r="319" spans="1:8" ht="30">
      <c r="A319" s="379">
        <v>42419</v>
      </c>
      <c r="B319" s="380" t="s">
        <v>904</v>
      </c>
      <c r="C319" s="379" t="s">
        <v>281</v>
      </c>
      <c r="D319" s="383" t="str">
        <f t="shared" si="8"/>
        <v>8.934,56</v>
      </c>
      <c r="F319" s="383">
        <v>9735.14</v>
      </c>
      <c r="G319" s="384" t="s">
        <v>905</v>
      </c>
      <c r="H319" s="381" t="b">
        <f t="shared" si="9"/>
        <v>0</v>
      </c>
    </row>
    <row r="320" spans="1:8" ht="30">
      <c r="A320" s="379">
        <v>42420</v>
      </c>
      <c r="B320" s="380" t="s">
        <v>906</v>
      </c>
      <c r="C320" s="379" t="s">
        <v>281</v>
      </c>
      <c r="D320" s="383" t="str">
        <f t="shared" si="8"/>
        <v>12.279,89</v>
      </c>
      <c r="F320" s="383">
        <v>10184.200000000001</v>
      </c>
      <c r="G320" s="384" t="s">
        <v>907</v>
      </c>
      <c r="H320" s="381" t="b">
        <f t="shared" si="9"/>
        <v>0</v>
      </c>
    </row>
    <row r="321" spans="1:8" ht="30">
      <c r="A321" s="379">
        <v>43195</v>
      </c>
      <c r="B321" s="380" t="s">
        <v>908</v>
      </c>
      <c r="C321" s="379" t="s">
        <v>281</v>
      </c>
      <c r="D321" s="383" t="str">
        <f t="shared" si="8"/>
        <v>4.323,92</v>
      </c>
      <c r="F321" s="383">
        <v>1625.77</v>
      </c>
      <c r="G321" s="384" t="s">
        <v>909</v>
      </c>
      <c r="H321" s="381" t="b">
        <f t="shared" si="9"/>
        <v>0</v>
      </c>
    </row>
    <row r="322" spans="1:8" ht="30">
      <c r="A322" s="379">
        <v>43196</v>
      </c>
      <c r="B322" s="380" t="s">
        <v>910</v>
      </c>
      <c r="C322" s="379" t="s">
        <v>281</v>
      </c>
      <c r="D322" s="383" t="str">
        <f t="shared" ref="D322:D385" si="10">IF($J$2=$F$1,F322,G322)</f>
        <v>5.358,88</v>
      </c>
      <c r="F322" s="383">
        <v>2411.52</v>
      </c>
      <c r="G322" s="384" t="s">
        <v>911</v>
      </c>
      <c r="H322" s="381" t="b">
        <f t="shared" ref="H322:H385" si="11">F322=G322</f>
        <v>0</v>
      </c>
    </row>
    <row r="323" spans="1:8" ht="30">
      <c r="A323" s="379">
        <v>43198</v>
      </c>
      <c r="B323" s="380" t="s">
        <v>912</v>
      </c>
      <c r="C323" s="379" t="s">
        <v>281</v>
      </c>
      <c r="D323" s="383" t="str">
        <f t="shared" si="10"/>
        <v>7.963,17</v>
      </c>
      <c r="F323" s="383">
        <v>3188.87</v>
      </c>
      <c r="G323" s="384" t="s">
        <v>913</v>
      </c>
      <c r="H323" s="381" t="b">
        <f t="shared" si="11"/>
        <v>0</v>
      </c>
    </row>
    <row r="324" spans="1:8" ht="30">
      <c r="A324" s="379">
        <v>43199</v>
      </c>
      <c r="B324" s="380" t="s">
        <v>914</v>
      </c>
      <c r="C324" s="379" t="s">
        <v>281</v>
      </c>
      <c r="D324" s="383" t="str">
        <f t="shared" si="10"/>
        <v>8.254,97</v>
      </c>
      <c r="F324" s="383">
        <v>1341.02</v>
      </c>
      <c r="G324" s="384" t="s">
        <v>915</v>
      </c>
      <c r="H324" s="381" t="b">
        <f t="shared" si="11"/>
        <v>0</v>
      </c>
    </row>
    <row r="325" spans="1:8" ht="30">
      <c r="A325" s="379">
        <v>43200</v>
      </c>
      <c r="B325" s="380" t="s">
        <v>916</v>
      </c>
      <c r="C325" s="379" t="s">
        <v>281</v>
      </c>
      <c r="D325" s="383" t="str">
        <f t="shared" si="10"/>
        <v>9.473,18</v>
      </c>
      <c r="F325" s="383">
        <v>1417.68</v>
      </c>
      <c r="G325" s="384" t="s">
        <v>917</v>
      </c>
      <c r="H325" s="381" t="b">
        <f t="shared" si="11"/>
        <v>0</v>
      </c>
    </row>
    <row r="326" spans="1:8" ht="30">
      <c r="A326" s="379">
        <v>39556</v>
      </c>
      <c r="B326" s="380" t="s">
        <v>918</v>
      </c>
      <c r="C326" s="379" t="s">
        <v>281</v>
      </c>
      <c r="D326" s="383" t="str">
        <f t="shared" si="10"/>
        <v>5.173,97</v>
      </c>
      <c r="F326" s="383">
        <v>60565.69</v>
      </c>
      <c r="G326" s="384" t="s">
        <v>919</v>
      </c>
      <c r="H326" s="381" t="b">
        <f t="shared" si="11"/>
        <v>0</v>
      </c>
    </row>
    <row r="327" spans="1:8" ht="30">
      <c r="A327" s="379">
        <v>39557</v>
      </c>
      <c r="B327" s="380" t="s">
        <v>920</v>
      </c>
      <c r="C327" s="379" t="s">
        <v>281</v>
      </c>
      <c r="D327" s="383" t="str">
        <f t="shared" si="10"/>
        <v>5.571,24</v>
      </c>
      <c r="F327" s="383">
        <v>30448.94</v>
      </c>
      <c r="G327" s="384" t="s">
        <v>921</v>
      </c>
      <c r="H327" s="381" t="b">
        <f t="shared" si="11"/>
        <v>0</v>
      </c>
    </row>
    <row r="328" spans="1:8" ht="30">
      <c r="A328" s="379">
        <v>39559</v>
      </c>
      <c r="B328" s="380" t="s">
        <v>922</v>
      </c>
      <c r="C328" s="379" t="s">
        <v>281</v>
      </c>
      <c r="D328" s="383" t="str">
        <f t="shared" si="10"/>
        <v>8.233,22</v>
      </c>
      <c r="F328" s="383">
        <v>36815.83</v>
      </c>
      <c r="G328" s="384" t="s">
        <v>923</v>
      </c>
      <c r="H328" s="381" t="b">
        <f t="shared" si="11"/>
        <v>0</v>
      </c>
    </row>
    <row r="329" spans="1:8" ht="30">
      <c r="A329" s="379">
        <v>39560</v>
      </c>
      <c r="B329" s="380" t="s">
        <v>924</v>
      </c>
      <c r="C329" s="379" t="s">
        <v>281</v>
      </c>
      <c r="D329" s="383" t="str">
        <f t="shared" si="10"/>
        <v>9.525,03</v>
      </c>
      <c r="F329" s="383">
        <v>35593.629999999997</v>
      </c>
      <c r="G329" s="384" t="s">
        <v>925</v>
      </c>
      <c r="H329" s="381" t="b">
        <f t="shared" si="11"/>
        <v>0</v>
      </c>
    </row>
    <row r="330" spans="1:8" ht="30">
      <c r="A330" s="379">
        <v>39561</v>
      </c>
      <c r="B330" s="380" t="s">
        <v>926</v>
      </c>
      <c r="C330" s="379" t="s">
        <v>281</v>
      </c>
      <c r="D330" s="383" t="str">
        <f t="shared" si="10"/>
        <v>9.964,40</v>
      </c>
      <c r="F330" s="383">
        <v>4371.54</v>
      </c>
      <c r="G330" s="384" t="s">
        <v>927</v>
      </c>
      <c r="H330" s="381" t="b">
        <f t="shared" si="11"/>
        <v>0</v>
      </c>
    </row>
    <row r="331" spans="1:8" ht="30">
      <c r="A331" s="379">
        <v>43190</v>
      </c>
      <c r="B331" s="380" t="s">
        <v>928</v>
      </c>
      <c r="C331" s="379" t="s">
        <v>281</v>
      </c>
      <c r="D331" s="383" t="str">
        <f t="shared" si="10"/>
        <v>1.470,48</v>
      </c>
      <c r="F331" s="383">
        <v>12028.37</v>
      </c>
      <c r="G331" s="384" t="s">
        <v>929</v>
      </c>
      <c r="H331" s="381" t="b">
        <f t="shared" si="11"/>
        <v>0</v>
      </c>
    </row>
    <row r="332" spans="1:8" ht="30">
      <c r="A332" s="379">
        <v>39555</v>
      </c>
      <c r="B332" s="380" t="s">
        <v>930</v>
      </c>
      <c r="C332" s="379" t="s">
        <v>281</v>
      </c>
      <c r="D332" s="383" t="str">
        <f t="shared" si="10"/>
        <v>1.590,68</v>
      </c>
      <c r="F332" s="386">
        <v>12.52</v>
      </c>
      <c r="G332" s="384" t="s">
        <v>931</v>
      </c>
      <c r="H332" s="381" t="b">
        <f t="shared" si="11"/>
        <v>0</v>
      </c>
    </row>
    <row r="333" spans="1:8" ht="30">
      <c r="A333" s="379">
        <v>43191</v>
      </c>
      <c r="B333" s="380" t="s">
        <v>932</v>
      </c>
      <c r="C333" s="379" t="s">
        <v>281</v>
      </c>
      <c r="D333" s="383" t="str">
        <f t="shared" si="10"/>
        <v>2.115,82</v>
      </c>
      <c r="F333" s="386">
        <v>21.12</v>
      </c>
      <c r="G333" s="384" t="s">
        <v>933</v>
      </c>
      <c r="H333" s="381" t="b">
        <f t="shared" si="11"/>
        <v>0</v>
      </c>
    </row>
    <row r="334" spans="1:8" ht="30">
      <c r="A334" s="379">
        <v>39548</v>
      </c>
      <c r="B334" s="380" t="s">
        <v>934</v>
      </c>
      <c r="C334" s="379" t="s">
        <v>281</v>
      </c>
      <c r="D334" s="383" t="str">
        <f t="shared" si="10"/>
        <v>2.359,47</v>
      </c>
      <c r="F334" s="386">
        <v>0.6</v>
      </c>
      <c r="G334" s="384" t="s">
        <v>935</v>
      </c>
      <c r="H334" s="381" t="b">
        <f t="shared" si="11"/>
        <v>0</v>
      </c>
    </row>
    <row r="335" spans="1:8" ht="30">
      <c r="A335" s="379">
        <v>43192</v>
      </c>
      <c r="B335" s="380" t="s">
        <v>936</v>
      </c>
      <c r="C335" s="379" t="s">
        <v>281</v>
      </c>
      <c r="D335" s="383" t="str">
        <f t="shared" si="10"/>
        <v>2.771,54</v>
      </c>
      <c r="F335" s="386">
        <v>0.83</v>
      </c>
      <c r="G335" s="384" t="s">
        <v>937</v>
      </c>
      <c r="H335" s="381" t="b">
        <f t="shared" si="11"/>
        <v>0</v>
      </c>
    </row>
    <row r="336" spans="1:8" ht="30">
      <c r="A336" s="379">
        <v>39554</v>
      </c>
      <c r="B336" s="380" t="s">
        <v>938</v>
      </c>
      <c r="C336" s="379" t="s">
        <v>281</v>
      </c>
      <c r="D336" s="383" t="str">
        <f t="shared" si="10"/>
        <v>3.120,05</v>
      </c>
      <c r="F336" s="386">
        <v>15.76</v>
      </c>
      <c r="G336" s="384" t="s">
        <v>939</v>
      </c>
      <c r="H336" s="381" t="b">
        <f t="shared" si="11"/>
        <v>0</v>
      </c>
    </row>
    <row r="337" spans="1:8" ht="30">
      <c r="A337" s="379">
        <v>43194</v>
      </c>
      <c r="B337" s="380" t="s">
        <v>940</v>
      </c>
      <c r="C337" s="379" t="s">
        <v>281</v>
      </c>
      <c r="D337" s="383" t="str">
        <f t="shared" si="10"/>
        <v>1.259,72</v>
      </c>
      <c r="F337" s="386">
        <v>11.32</v>
      </c>
      <c r="G337" s="384" t="s">
        <v>941</v>
      </c>
      <c r="H337" s="381" t="b">
        <f t="shared" si="11"/>
        <v>0</v>
      </c>
    </row>
    <row r="338" spans="1:8" ht="30">
      <c r="A338" s="379">
        <v>39551</v>
      </c>
      <c r="B338" s="380" t="s">
        <v>942</v>
      </c>
      <c r="C338" s="379" t="s">
        <v>281</v>
      </c>
      <c r="D338" s="383" t="str">
        <f t="shared" si="10"/>
        <v>1.387,08</v>
      </c>
      <c r="F338" s="386">
        <v>10.37</v>
      </c>
      <c r="G338" s="384" t="s">
        <v>943</v>
      </c>
      <c r="H338" s="381" t="b">
        <f t="shared" si="11"/>
        <v>0</v>
      </c>
    </row>
    <row r="339" spans="1:8" ht="30">
      <c r="A339" s="379">
        <v>43185</v>
      </c>
      <c r="B339" s="380" t="s">
        <v>944</v>
      </c>
      <c r="C339" s="379" t="s">
        <v>281</v>
      </c>
      <c r="D339" s="383" t="str">
        <f t="shared" si="10"/>
        <v>3.941,84</v>
      </c>
      <c r="F339" s="386">
        <v>11.72</v>
      </c>
      <c r="G339" s="384" t="s">
        <v>945</v>
      </c>
      <c r="H339" s="381" t="b">
        <f t="shared" si="11"/>
        <v>0</v>
      </c>
    </row>
    <row r="340" spans="1:8" ht="30">
      <c r="A340" s="379">
        <v>43186</v>
      </c>
      <c r="B340" s="380" t="s">
        <v>946</v>
      </c>
      <c r="C340" s="379" t="s">
        <v>281</v>
      </c>
      <c r="D340" s="383" t="str">
        <f t="shared" si="10"/>
        <v>4.157,85</v>
      </c>
      <c r="F340" s="386">
        <v>12</v>
      </c>
      <c r="G340" s="384" t="s">
        <v>947</v>
      </c>
      <c r="H340" s="381" t="b">
        <f t="shared" si="11"/>
        <v>0</v>
      </c>
    </row>
    <row r="341" spans="1:8" ht="30">
      <c r="A341" s="379">
        <v>43187</v>
      </c>
      <c r="B341" s="380" t="s">
        <v>948</v>
      </c>
      <c r="C341" s="379" t="s">
        <v>281</v>
      </c>
      <c r="D341" s="383" t="str">
        <f t="shared" si="10"/>
        <v>5.517,50</v>
      </c>
      <c r="F341" s="386">
        <v>0.32</v>
      </c>
      <c r="G341" s="384" t="s">
        <v>949</v>
      </c>
      <c r="H341" s="381" t="b">
        <f t="shared" si="11"/>
        <v>0</v>
      </c>
    </row>
    <row r="342" spans="1:8" ht="30">
      <c r="A342" s="379">
        <v>43188</v>
      </c>
      <c r="B342" s="380" t="s">
        <v>950</v>
      </c>
      <c r="C342" s="379" t="s">
        <v>281</v>
      </c>
      <c r="D342" s="383" t="str">
        <f t="shared" si="10"/>
        <v>6.685,19</v>
      </c>
      <c r="F342" s="386">
        <v>12.98</v>
      </c>
      <c r="G342" s="384" t="s">
        <v>951</v>
      </c>
      <c r="H342" s="381" t="b">
        <f t="shared" si="11"/>
        <v>0</v>
      </c>
    </row>
    <row r="343" spans="1:8" ht="30">
      <c r="A343" s="379">
        <v>43189</v>
      </c>
      <c r="B343" s="380" t="s">
        <v>952</v>
      </c>
      <c r="C343" s="379" t="s">
        <v>281</v>
      </c>
      <c r="D343" s="383" t="str">
        <f t="shared" si="10"/>
        <v>7.519,72</v>
      </c>
      <c r="F343" s="386">
        <v>15.86</v>
      </c>
      <c r="G343" s="384" t="s">
        <v>953</v>
      </c>
      <c r="H343" s="381" t="b">
        <f t="shared" si="11"/>
        <v>0</v>
      </c>
    </row>
    <row r="344" spans="1:8">
      <c r="A344" s="379">
        <v>39580</v>
      </c>
      <c r="B344" s="380" t="s">
        <v>954</v>
      </c>
      <c r="C344" s="379" t="s">
        <v>281</v>
      </c>
      <c r="D344" s="383" t="str">
        <f t="shared" si="10"/>
        <v>59.258,51</v>
      </c>
      <c r="F344" s="386">
        <v>0.15</v>
      </c>
      <c r="G344" s="384" t="s">
        <v>955</v>
      </c>
      <c r="H344" s="381" t="b">
        <f t="shared" si="11"/>
        <v>0</v>
      </c>
    </row>
    <row r="345" spans="1:8">
      <c r="A345" s="379">
        <v>39577</v>
      </c>
      <c r="B345" s="380" t="s">
        <v>956</v>
      </c>
      <c r="C345" s="379" t="s">
        <v>281</v>
      </c>
      <c r="D345" s="383" t="str">
        <f t="shared" si="10"/>
        <v>18.547,79</v>
      </c>
      <c r="F345" s="386">
        <v>10.3</v>
      </c>
      <c r="G345" s="384" t="s">
        <v>957</v>
      </c>
      <c r="H345" s="381" t="b">
        <f t="shared" si="11"/>
        <v>0</v>
      </c>
    </row>
    <row r="346" spans="1:8">
      <c r="A346" s="379">
        <v>39578</v>
      </c>
      <c r="B346" s="380" t="s">
        <v>958</v>
      </c>
      <c r="C346" s="379" t="s">
        <v>281</v>
      </c>
      <c r="D346" s="383" t="str">
        <f t="shared" si="10"/>
        <v>23.936,29</v>
      </c>
      <c r="F346" s="386">
        <v>27.18</v>
      </c>
      <c r="G346" s="384" t="s">
        <v>959</v>
      </c>
      <c r="H346" s="381" t="b">
        <f t="shared" si="11"/>
        <v>0</v>
      </c>
    </row>
    <row r="347" spans="1:8">
      <c r="A347" s="379">
        <v>39579</v>
      </c>
      <c r="B347" s="380" t="s">
        <v>960</v>
      </c>
      <c r="C347" s="379" t="s">
        <v>281</v>
      </c>
      <c r="D347" s="383" t="str">
        <f t="shared" si="10"/>
        <v>34.825,42</v>
      </c>
      <c r="F347" s="386">
        <v>12.31</v>
      </c>
      <c r="G347" s="384" t="s">
        <v>961</v>
      </c>
      <c r="H347" s="381" t="b">
        <f t="shared" si="11"/>
        <v>0</v>
      </c>
    </row>
    <row r="348" spans="1:8" ht="30">
      <c r="A348" s="379">
        <v>39826</v>
      </c>
      <c r="B348" s="380" t="s">
        <v>962</v>
      </c>
      <c r="C348" s="379" t="s">
        <v>281</v>
      </c>
      <c r="D348" s="383" t="str">
        <f t="shared" si="10"/>
        <v>4.277,19</v>
      </c>
      <c r="F348" s="386">
        <v>11.9</v>
      </c>
      <c r="G348" s="384" t="s">
        <v>963</v>
      </c>
      <c r="H348" s="381" t="b">
        <f t="shared" si="11"/>
        <v>0</v>
      </c>
    </row>
    <row r="349" spans="1:8">
      <c r="A349" s="379">
        <v>10700</v>
      </c>
      <c r="B349" s="380" t="s">
        <v>964</v>
      </c>
      <c r="C349" s="379" t="s">
        <v>281</v>
      </c>
      <c r="D349" s="383" t="str">
        <f t="shared" si="10"/>
        <v>12.121,63</v>
      </c>
      <c r="F349" s="386">
        <v>62.36</v>
      </c>
      <c r="G349" s="384" t="s">
        <v>965</v>
      </c>
      <c r="H349" s="381" t="b">
        <f t="shared" si="11"/>
        <v>0</v>
      </c>
    </row>
    <row r="350" spans="1:8">
      <c r="A350" s="379">
        <v>346</v>
      </c>
      <c r="B350" s="380" t="s">
        <v>966</v>
      </c>
      <c r="C350" s="379" t="s">
        <v>331</v>
      </c>
      <c r="D350" s="383" t="str">
        <f t="shared" si="10"/>
        <v>14,21</v>
      </c>
      <c r="F350" s="386">
        <v>63</v>
      </c>
      <c r="G350" s="384" t="s">
        <v>967</v>
      </c>
      <c r="H350" s="381" t="b">
        <f t="shared" si="11"/>
        <v>0</v>
      </c>
    </row>
    <row r="351" spans="1:8">
      <c r="A351" s="379">
        <v>3312</v>
      </c>
      <c r="B351" s="380" t="s">
        <v>968</v>
      </c>
      <c r="C351" s="379" t="s">
        <v>331</v>
      </c>
      <c r="D351" s="383" t="str">
        <f t="shared" si="10"/>
        <v>21,12</v>
      </c>
      <c r="F351" s="386">
        <v>66.5</v>
      </c>
      <c r="G351" s="384" t="s">
        <v>969</v>
      </c>
      <c r="H351" s="381" t="b">
        <f t="shared" si="11"/>
        <v>0</v>
      </c>
    </row>
    <row r="352" spans="1:8">
      <c r="A352" s="379">
        <v>339</v>
      </c>
      <c r="B352" s="380" t="s">
        <v>970</v>
      </c>
      <c r="C352" s="379" t="s">
        <v>322</v>
      </c>
      <c r="D352" s="383" t="str">
        <f t="shared" si="10"/>
        <v>0,73</v>
      </c>
      <c r="F352" s="386">
        <v>62.75</v>
      </c>
      <c r="G352" s="384" t="s">
        <v>971</v>
      </c>
      <c r="H352" s="381" t="b">
        <f t="shared" si="11"/>
        <v>0</v>
      </c>
    </row>
    <row r="353" spans="1:8">
      <c r="A353" s="379">
        <v>340</v>
      </c>
      <c r="B353" s="380" t="s">
        <v>972</v>
      </c>
      <c r="C353" s="379" t="s">
        <v>322</v>
      </c>
      <c r="D353" s="383" t="str">
        <f t="shared" si="10"/>
        <v>0,66</v>
      </c>
      <c r="F353" s="386">
        <v>49.87</v>
      </c>
      <c r="G353" s="384" t="s">
        <v>973</v>
      </c>
      <c r="H353" s="381" t="b">
        <f t="shared" si="11"/>
        <v>0</v>
      </c>
    </row>
    <row r="354" spans="1:8">
      <c r="A354" s="379">
        <v>335</v>
      </c>
      <c r="B354" s="380" t="s">
        <v>974</v>
      </c>
      <c r="C354" s="379" t="s">
        <v>331</v>
      </c>
      <c r="D354" s="383" t="str">
        <f t="shared" si="10"/>
        <v>10,37</v>
      </c>
      <c r="F354" s="383">
        <v>1088.93</v>
      </c>
      <c r="G354" s="384" t="s">
        <v>975</v>
      </c>
      <c r="H354" s="381" t="b">
        <f t="shared" si="11"/>
        <v>0</v>
      </c>
    </row>
    <row r="355" spans="1:8">
      <c r="A355" s="379">
        <v>43130</v>
      </c>
      <c r="B355" s="380" t="s">
        <v>976</v>
      </c>
      <c r="C355" s="379" t="s">
        <v>331</v>
      </c>
      <c r="D355" s="383" t="str">
        <f t="shared" si="10"/>
        <v>12,00</v>
      </c>
      <c r="F355" s="386">
        <v>83.12</v>
      </c>
      <c r="G355" s="384" t="s">
        <v>977</v>
      </c>
      <c r="H355" s="381" t="b">
        <f t="shared" si="11"/>
        <v>0</v>
      </c>
    </row>
    <row r="356" spans="1:8">
      <c r="A356" s="379">
        <v>342</v>
      </c>
      <c r="B356" s="380" t="s">
        <v>978</v>
      </c>
      <c r="C356" s="379" t="s">
        <v>331</v>
      </c>
      <c r="D356" s="383" t="str">
        <f t="shared" si="10"/>
        <v>11,72</v>
      </c>
      <c r="F356" s="386">
        <v>0.55000000000000004</v>
      </c>
      <c r="G356" s="384" t="s">
        <v>979</v>
      </c>
      <c r="H356" s="381" t="b">
        <f t="shared" si="11"/>
        <v>0</v>
      </c>
    </row>
    <row r="357" spans="1:8">
      <c r="A357" s="379">
        <v>333</v>
      </c>
      <c r="B357" s="380" t="s">
        <v>980</v>
      </c>
      <c r="C357" s="379" t="s">
        <v>331</v>
      </c>
      <c r="D357" s="383" t="str">
        <f t="shared" si="10"/>
        <v>12,00</v>
      </c>
      <c r="F357" s="386">
        <v>1.1000000000000001</v>
      </c>
      <c r="G357" s="384" t="s">
        <v>977</v>
      </c>
      <c r="H357" s="381" t="b">
        <f t="shared" si="11"/>
        <v>0</v>
      </c>
    </row>
    <row r="358" spans="1:8">
      <c r="A358" s="379">
        <v>344</v>
      </c>
      <c r="B358" s="380" t="s">
        <v>981</v>
      </c>
      <c r="C358" s="379" t="s">
        <v>331</v>
      </c>
      <c r="D358" s="383" t="str">
        <f t="shared" si="10"/>
        <v>15,77</v>
      </c>
      <c r="F358" s="386">
        <v>1.68</v>
      </c>
      <c r="G358" s="384" t="s">
        <v>982</v>
      </c>
      <c r="H358" s="381" t="b">
        <f t="shared" si="11"/>
        <v>0</v>
      </c>
    </row>
    <row r="359" spans="1:8">
      <c r="A359" s="379">
        <v>345</v>
      </c>
      <c r="B359" s="380" t="s">
        <v>983</v>
      </c>
      <c r="C359" s="379" t="s">
        <v>331</v>
      </c>
      <c r="D359" s="383" t="str">
        <f t="shared" si="10"/>
        <v>17,11</v>
      </c>
      <c r="F359" s="386">
        <v>2.4900000000000002</v>
      </c>
      <c r="G359" s="384" t="s">
        <v>984</v>
      </c>
      <c r="H359" s="381" t="b">
        <f t="shared" si="11"/>
        <v>0</v>
      </c>
    </row>
    <row r="360" spans="1:8">
      <c r="A360" s="379">
        <v>43131</v>
      </c>
      <c r="B360" s="380" t="s">
        <v>985</v>
      </c>
      <c r="C360" s="379" t="s">
        <v>331</v>
      </c>
      <c r="D360" s="383" t="str">
        <f t="shared" si="10"/>
        <v>13,94</v>
      </c>
      <c r="F360" s="386">
        <v>0.49</v>
      </c>
      <c r="G360" s="384" t="s">
        <v>986</v>
      </c>
      <c r="H360" s="381" t="b">
        <f t="shared" si="11"/>
        <v>0</v>
      </c>
    </row>
    <row r="361" spans="1:8">
      <c r="A361" s="379">
        <v>3313</v>
      </c>
      <c r="B361" s="380" t="s">
        <v>987</v>
      </c>
      <c r="C361" s="379" t="s">
        <v>331</v>
      </c>
      <c r="D361" s="383" t="str">
        <f t="shared" si="10"/>
        <v>27,18</v>
      </c>
      <c r="F361" s="386">
        <v>1.86</v>
      </c>
      <c r="G361" s="384" t="s">
        <v>988</v>
      </c>
      <c r="H361" s="381" t="b">
        <f t="shared" si="11"/>
        <v>0</v>
      </c>
    </row>
    <row r="362" spans="1:8">
      <c r="A362" s="379">
        <v>43132</v>
      </c>
      <c r="B362" s="380" t="s">
        <v>989</v>
      </c>
      <c r="C362" s="379" t="s">
        <v>331</v>
      </c>
      <c r="D362" s="383" t="str">
        <f t="shared" si="10"/>
        <v>11,29</v>
      </c>
      <c r="F362" s="386">
        <v>2.38</v>
      </c>
      <c r="G362" s="384" t="s">
        <v>990</v>
      </c>
      <c r="H362" s="381" t="b">
        <f t="shared" si="11"/>
        <v>0</v>
      </c>
    </row>
    <row r="363" spans="1:8">
      <c r="A363" s="379">
        <v>34562</v>
      </c>
      <c r="B363" s="380" t="s">
        <v>991</v>
      </c>
      <c r="C363" s="379" t="s">
        <v>331</v>
      </c>
      <c r="D363" s="383" t="str">
        <f t="shared" si="10"/>
        <v>11,33</v>
      </c>
      <c r="F363" s="386">
        <v>1.85</v>
      </c>
      <c r="G363" s="384" t="s">
        <v>992</v>
      </c>
      <c r="H363" s="381" t="b">
        <f t="shared" si="11"/>
        <v>0</v>
      </c>
    </row>
    <row r="364" spans="1:8">
      <c r="A364" s="379">
        <v>337</v>
      </c>
      <c r="B364" s="380" t="s">
        <v>993</v>
      </c>
      <c r="C364" s="379" t="s">
        <v>331</v>
      </c>
      <c r="D364" s="383" t="str">
        <f t="shared" si="10"/>
        <v>10,95</v>
      </c>
      <c r="F364" s="386">
        <v>1.52</v>
      </c>
      <c r="G364" s="384" t="s">
        <v>994</v>
      </c>
      <c r="H364" s="381" t="b">
        <f t="shared" si="11"/>
        <v>0</v>
      </c>
    </row>
    <row r="365" spans="1:8">
      <c r="A365" s="379">
        <v>369</v>
      </c>
      <c r="B365" s="380" t="s">
        <v>995</v>
      </c>
      <c r="C365" s="379" t="s">
        <v>665</v>
      </c>
      <c r="D365" s="383" t="str">
        <f t="shared" si="10"/>
        <v>66,81</v>
      </c>
      <c r="F365" s="386">
        <v>3.93</v>
      </c>
      <c r="G365" s="384" t="s">
        <v>996</v>
      </c>
      <c r="H365" s="381" t="b">
        <f t="shared" si="11"/>
        <v>0</v>
      </c>
    </row>
    <row r="366" spans="1:8">
      <c r="A366" s="379">
        <v>366</v>
      </c>
      <c r="B366" s="380" t="s">
        <v>997</v>
      </c>
      <c r="C366" s="379" t="s">
        <v>665</v>
      </c>
      <c r="D366" s="383" t="str">
        <f t="shared" si="10"/>
        <v>65,00</v>
      </c>
      <c r="F366" s="386">
        <v>5.07</v>
      </c>
      <c r="G366" s="384" t="s">
        <v>998</v>
      </c>
      <c r="H366" s="381" t="b">
        <f t="shared" si="11"/>
        <v>0</v>
      </c>
    </row>
    <row r="367" spans="1:8">
      <c r="A367" s="379">
        <v>367</v>
      </c>
      <c r="B367" s="380" t="s">
        <v>999</v>
      </c>
      <c r="C367" s="379" t="s">
        <v>665</v>
      </c>
      <c r="D367" s="383" t="str">
        <f t="shared" si="10"/>
        <v>56,50</v>
      </c>
      <c r="F367" s="386">
        <v>0.57999999999999996</v>
      </c>
      <c r="G367" s="384" t="s">
        <v>1000</v>
      </c>
      <c r="H367" s="381" t="b">
        <f t="shared" si="11"/>
        <v>0</v>
      </c>
    </row>
    <row r="368" spans="1:8">
      <c r="A368" s="379">
        <v>370</v>
      </c>
      <c r="B368" s="380" t="s">
        <v>1001</v>
      </c>
      <c r="C368" s="379" t="s">
        <v>665</v>
      </c>
      <c r="D368" s="383" t="str">
        <f t="shared" si="10"/>
        <v>62,50</v>
      </c>
      <c r="F368" s="386">
        <v>0.42</v>
      </c>
      <c r="G368" s="384" t="s">
        <v>1002</v>
      </c>
      <c r="H368" s="381" t="b">
        <f t="shared" si="11"/>
        <v>0</v>
      </c>
    </row>
    <row r="369" spans="1:8">
      <c r="A369" s="379">
        <v>368</v>
      </c>
      <c r="B369" s="380" t="s">
        <v>1003</v>
      </c>
      <c r="C369" s="379" t="s">
        <v>665</v>
      </c>
      <c r="D369" s="383" t="str">
        <f t="shared" si="10"/>
        <v>42,37</v>
      </c>
      <c r="F369" s="386">
        <v>425.56</v>
      </c>
      <c r="G369" s="384" t="s">
        <v>1004</v>
      </c>
      <c r="H369" s="381" t="b">
        <f t="shared" si="11"/>
        <v>0</v>
      </c>
    </row>
    <row r="370" spans="1:8">
      <c r="A370" s="379">
        <v>11075</v>
      </c>
      <c r="B370" s="380" t="s">
        <v>1005</v>
      </c>
      <c r="C370" s="379" t="s">
        <v>665</v>
      </c>
      <c r="D370" s="383" t="str">
        <f t="shared" si="10"/>
        <v>925,18</v>
      </c>
      <c r="F370" s="386">
        <v>187.08</v>
      </c>
      <c r="G370" s="384" t="s">
        <v>1006</v>
      </c>
      <c r="H370" s="381" t="b">
        <f t="shared" si="11"/>
        <v>0</v>
      </c>
    </row>
    <row r="371" spans="1:8">
      <c r="A371" s="379">
        <v>11076</v>
      </c>
      <c r="B371" s="380" t="s">
        <v>1007</v>
      </c>
      <c r="C371" s="379" t="s">
        <v>665</v>
      </c>
      <c r="D371" s="383" t="str">
        <f t="shared" si="10"/>
        <v>70,62</v>
      </c>
      <c r="F371" s="386">
        <v>26.5</v>
      </c>
      <c r="G371" s="384" t="s">
        <v>1008</v>
      </c>
      <c r="H371" s="381" t="b">
        <f t="shared" si="11"/>
        <v>0</v>
      </c>
    </row>
    <row r="372" spans="1:8">
      <c r="A372" s="379">
        <v>1381</v>
      </c>
      <c r="B372" s="380" t="s">
        <v>1009</v>
      </c>
      <c r="C372" s="379" t="s">
        <v>331</v>
      </c>
      <c r="D372" s="383" t="str">
        <f t="shared" si="10"/>
        <v>0,60</v>
      </c>
      <c r="F372" s="386">
        <v>15.27</v>
      </c>
      <c r="G372" s="384" t="s">
        <v>400</v>
      </c>
      <c r="H372" s="381" t="b">
        <f t="shared" si="11"/>
        <v>0</v>
      </c>
    </row>
    <row r="373" spans="1:8">
      <c r="A373" s="379">
        <v>34353</v>
      </c>
      <c r="B373" s="380" t="s">
        <v>1010</v>
      </c>
      <c r="C373" s="379" t="s">
        <v>331</v>
      </c>
      <c r="D373" s="383" t="str">
        <f t="shared" si="10"/>
        <v>1,20</v>
      </c>
      <c r="F373" s="386">
        <v>8.73</v>
      </c>
      <c r="G373" s="384" t="s">
        <v>1011</v>
      </c>
      <c r="H373" s="381" t="b">
        <f t="shared" si="11"/>
        <v>0</v>
      </c>
    </row>
    <row r="374" spans="1:8">
      <c r="A374" s="379">
        <v>37595</v>
      </c>
      <c r="B374" s="380" t="s">
        <v>1012</v>
      </c>
      <c r="C374" s="379" t="s">
        <v>331</v>
      </c>
      <c r="D374" s="383" t="str">
        <f t="shared" si="10"/>
        <v>1,83</v>
      </c>
      <c r="F374" s="386">
        <v>21.4</v>
      </c>
      <c r="G374" s="384" t="s">
        <v>1013</v>
      </c>
      <c r="H374" s="381" t="b">
        <f t="shared" si="11"/>
        <v>0</v>
      </c>
    </row>
    <row r="375" spans="1:8">
      <c r="A375" s="379">
        <v>37596</v>
      </c>
      <c r="B375" s="380" t="s">
        <v>1014</v>
      </c>
      <c r="C375" s="379" t="s">
        <v>331</v>
      </c>
      <c r="D375" s="383" t="str">
        <f t="shared" si="10"/>
        <v>2,72</v>
      </c>
      <c r="F375" s="386">
        <v>14.97</v>
      </c>
      <c r="G375" s="384" t="s">
        <v>350</v>
      </c>
      <c r="H375" s="381" t="b">
        <f t="shared" si="11"/>
        <v>0</v>
      </c>
    </row>
    <row r="376" spans="1:8">
      <c r="A376" s="379">
        <v>371</v>
      </c>
      <c r="B376" s="380" t="s">
        <v>1015</v>
      </c>
      <c r="C376" s="379" t="s">
        <v>331</v>
      </c>
      <c r="D376" s="383" t="str">
        <f t="shared" si="10"/>
        <v>0,54</v>
      </c>
      <c r="F376" s="386">
        <v>31.82</v>
      </c>
      <c r="G376" s="384" t="s">
        <v>1016</v>
      </c>
      <c r="H376" s="381" t="b">
        <f t="shared" si="11"/>
        <v>0</v>
      </c>
    </row>
    <row r="377" spans="1:8">
      <c r="A377" s="379">
        <v>37553</v>
      </c>
      <c r="B377" s="380" t="s">
        <v>1017</v>
      </c>
      <c r="C377" s="379" t="s">
        <v>331</v>
      </c>
      <c r="D377" s="383" t="str">
        <f t="shared" si="10"/>
        <v>2,03</v>
      </c>
      <c r="F377" s="386">
        <v>24.62</v>
      </c>
      <c r="G377" s="384" t="s">
        <v>1018</v>
      </c>
      <c r="H377" s="381" t="b">
        <f t="shared" si="11"/>
        <v>0</v>
      </c>
    </row>
    <row r="378" spans="1:8">
      <c r="A378" s="379">
        <v>37552</v>
      </c>
      <c r="B378" s="380" t="s">
        <v>1019</v>
      </c>
      <c r="C378" s="379" t="s">
        <v>331</v>
      </c>
      <c r="D378" s="383" t="str">
        <f t="shared" si="10"/>
        <v>2,60</v>
      </c>
      <c r="F378" s="386">
        <v>57.49</v>
      </c>
      <c r="G378" s="384" t="s">
        <v>1020</v>
      </c>
      <c r="H378" s="381" t="b">
        <f t="shared" si="11"/>
        <v>0</v>
      </c>
    </row>
    <row r="379" spans="1:8">
      <c r="A379" s="379">
        <v>36880</v>
      </c>
      <c r="B379" s="380" t="s">
        <v>1021</v>
      </c>
      <c r="C379" s="379" t="s">
        <v>331</v>
      </c>
      <c r="D379" s="383" t="str">
        <f t="shared" si="10"/>
        <v>2,02</v>
      </c>
      <c r="F379" s="386">
        <v>41.16</v>
      </c>
      <c r="G379" s="384" t="s">
        <v>1022</v>
      </c>
      <c r="H379" s="381" t="b">
        <f t="shared" si="11"/>
        <v>0</v>
      </c>
    </row>
    <row r="380" spans="1:8">
      <c r="A380" s="379">
        <v>34355</v>
      </c>
      <c r="B380" s="380" t="s">
        <v>1023</v>
      </c>
      <c r="C380" s="379" t="s">
        <v>331</v>
      </c>
      <c r="D380" s="383" t="str">
        <f t="shared" si="10"/>
        <v>1,66</v>
      </c>
      <c r="F380" s="386">
        <v>74.08</v>
      </c>
      <c r="G380" s="384" t="s">
        <v>1024</v>
      </c>
      <c r="H380" s="381" t="b">
        <f t="shared" si="11"/>
        <v>0</v>
      </c>
    </row>
    <row r="381" spans="1:8">
      <c r="A381" s="379">
        <v>130</v>
      </c>
      <c r="B381" s="380" t="s">
        <v>1025</v>
      </c>
      <c r="C381" s="379" t="s">
        <v>331</v>
      </c>
      <c r="D381" s="383" t="str">
        <f t="shared" si="10"/>
        <v>2,67</v>
      </c>
      <c r="F381" s="386">
        <v>62.88</v>
      </c>
      <c r="G381" s="384" t="s">
        <v>1026</v>
      </c>
      <c r="H381" s="381" t="b">
        <f t="shared" si="11"/>
        <v>0</v>
      </c>
    </row>
    <row r="382" spans="1:8">
      <c r="A382" s="379">
        <v>135</v>
      </c>
      <c r="B382" s="380" t="s">
        <v>1027</v>
      </c>
      <c r="C382" s="379" t="s">
        <v>331</v>
      </c>
      <c r="D382" s="383" t="str">
        <f t="shared" si="10"/>
        <v>2,15</v>
      </c>
      <c r="F382" s="386">
        <v>12.95</v>
      </c>
      <c r="G382" s="384" t="s">
        <v>1028</v>
      </c>
      <c r="H382" s="381" t="b">
        <f t="shared" si="11"/>
        <v>0</v>
      </c>
    </row>
    <row r="383" spans="1:8">
      <c r="A383" s="379">
        <v>36886</v>
      </c>
      <c r="B383" s="380" t="s">
        <v>1029</v>
      </c>
      <c r="C383" s="379" t="s">
        <v>331</v>
      </c>
      <c r="D383" s="383" t="str">
        <f t="shared" si="10"/>
        <v>0,64</v>
      </c>
      <c r="F383" s="383">
        <v>2290.7399999999998</v>
      </c>
      <c r="G383" s="384" t="s">
        <v>1030</v>
      </c>
      <c r="H383" s="381" t="b">
        <f t="shared" si="11"/>
        <v>0</v>
      </c>
    </row>
    <row r="384" spans="1:8">
      <c r="A384" s="379">
        <v>374</v>
      </c>
      <c r="B384" s="380" t="s">
        <v>1031</v>
      </c>
      <c r="C384" s="379" t="s">
        <v>331</v>
      </c>
      <c r="D384" s="383" t="str">
        <f t="shared" si="10"/>
        <v>0,46</v>
      </c>
      <c r="F384" s="386">
        <v>57.76</v>
      </c>
      <c r="G384" s="384" t="s">
        <v>1032</v>
      </c>
      <c r="H384" s="381" t="b">
        <f t="shared" si="11"/>
        <v>0</v>
      </c>
    </row>
    <row r="385" spans="1:8">
      <c r="A385" s="379">
        <v>38546</v>
      </c>
      <c r="B385" s="380" t="s">
        <v>1033</v>
      </c>
      <c r="C385" s="379" t="s">
        <v>665</v>
      </c>
      <c r="D385" s="383" t="str">
        <f t="shared" si="10"/>
        <v>465,76</v>
      </c>
      <c r="F385" s="383">
        <v>10216.09</v>
      </c>
      <c r="G385" s="384" t="s">
        <v>1034</v>
      </c>
      <c r="H385" s="381" t="b">
        <f t="shared" si="11"/>
        <v>0</v>
      </c>
    </row>
    <row r="386" spans="1:8">
      <c r="A386" s="379">
        <v>34549</v>
      </c>
      <c r="B386" s="380" t="s">
        <v>1035</v>
      </c>
      <c r="C386" s="379" t="s">
        <v>665</v>
      </c>
      <c r="D386" s="383" t="str">
        <f t="shared" ref="D386:D449" si="12">IF($J$2=$F$1,F386,G386)</f>
        <v>200,43</v>
      </c>
      <c r="F386" s="386">
        <v>54.53</v>
      </c>
      <c r="G386" s="384" t="s">
        <v>1036</v>
      </c>
      <c r="H386" s="381" t="b">
        <f t="shared" ref="H386:H449" si="13">F386=G386</f>
        <v>0</v>
      </c>
    </row>
    <row r="387" spans="1:8">
      <c r="A387" s="379">
        <v>6081</v>
      </c>
      <c r="B387" s="380" t="s">
        <v>1037</v>
      </c>
      <c r="C387" s="379" t="s">
        <v>665</v>
      </c>
      <c r="D387" s="383" t="str">
        <f t="shared" si="12"/>
        <v>28,39</v>
      </c>
      <c r="F387" s="383">
        <v>9646.4699999999993</v>
      </c>
      <c r="G387" s="384" t="s">
        <v>1038</v>
      </c>
      <c r="H387" s="381" t="b">
        <f t="shared" si="13"/>
        <v>0</v>
      </c>
    </row>
    <row r="388" spans="1:8">
      <c r="A388" s="379">
        <v>6077</v>
      </c>
      <c r="B388" s="380" t="s">
        <v>1039</v>
      </c>
      <c r="C388" s="379" t="s">
        <v>665</v>
      </c>
      <c r="D388" s="383" t="str">
        <f t="shared" si="12"/>
        <v>16,36</v>
      </c>
      <c r="F388" s="386">
        <v>82.04</v>
      </c>
      <c r="G388" s="384" t="s">
        <v>1040</v>
      </c>
      <c r="H388" s="381" t="b">
        <f t="shared" si="13"/>
        <v>0</v>
      </c>
    </row>
    <row r="389" spans="1:8">
      <c r="A389" s="379">
        <v>6079</v>
      </c>
      <c r="B389" s="380" t="s">
        <v>1041</v>
      </c>
      <c r="C389" s="379" t="s">
        <v>665</v>
      </c>
      <c r="D389" s="383" t="str">
        <f t="shared" si="12"/>
        <v>9,35</v>
      </c>
      <c r="F389" s="383">
        <v>14511.11</v>
      </c>
      <c r="G389" s="384" t="s">
        <v>1042</v>
      </c>
      <c r="H389" s="381" t="b">
        <f t="shared" si="13"/>
        <v>0</v>
      </c>
    </row>
    <row r="390" spans="1:8">
      <c r="A390" s="379">
        <v>1091</v>
      </c>
      <c r="B390" s="380" t="s">
        <v>1043</v>
      </c>
      <c r="C390" s="379" t="s">
        <v>281</v>
      </c>
      <c r="D390" s="383" t="str">
        <f t="shared" si="12"/>
        <v>20,84</v>
      </c>
      <c r="F390" s="386">
        <v>108.47</v>
      </c>
      <c r="G390" s="384" t="s">
        <v>1044</v>
      </c>
      <c r="H390" s="381" t="b">
        <f t="shared" si="13"/>
        <v>0</v>
      </c>
    </row>
    <row r="391" spans="1:8">
      <c r="A391" s="379">
        <v>1094</v>
      </c>
      <c r="B391" s="380" t="s">
        <v>1045</v>
      </c>
      <c r="C391" s="379" t="s">
        <v>281</v>
      </c>
      <c r="D391" s="383" t="str">
        <f t="shared" si="12"/>
        <v>14,57</v>
      </c>
      <c r="F391" s="383">
        <v>19184.990000000002</v>
      </c>
      <c r="G391" s="384" t="s">
        <v>1046</v>
      </c>
      <c r="H391" s="381" t="b">
        <f t="shared" si="13"/>
        <v>0</v>
      </c>
    </row>
    <row r="392" spans="1:8">
      <c r="A392" s="379">
        <v>1095</v>
      </c>
      <c r="B392" s="380" t="s">
        <v>1047</v>
      </c>
      <c r="C392" s="379" t="s">
        <v>281</v>
      </c>
      <c r="D392" s="383" t="str">
        <f t="shared" si="12"/>
        <v>30,98</v>
      </c>
      <c r="F392" s="386">
        <v>0.53</v>
      </c>
      <c r="G392" s="384" t="s">
        <v>1048</v>
      </c>
      <c r="H392" s="381" t="b">
        <f t="shared" si="13"/>
        <v>0</v>
      </c>
    </row>
    <row r="393" spans="1:8">
      <c r="A393" s="379">
        <v>1092</v>
      </c>
      <c r="B393" s="380" t="s">
        <v>1049</v>
      </c>
      <c r="C393" s="379" t="s">
        <v>281</v>
      </c>
      <c r="D393" s="383" t="str">
        <f t="shared" si="12"/>
        <v>23,97</v>
      </c>
      <c r="F393" s="386">
        <v>0.85</v>
      </c>
      <c r="G393" s="384" t="s">
        <v>1050</v>
      </c>
      <c r="H393" s="381" t="b">
        <f t="shared" si="13"/>
        <v>0</v>
      </c>
    </row>
    <row r="394" spans="1:8">
      <c r="A394" s="379">
        <v>1093</v>
      </c>
      <c r="B394" s="380" t="s">
        <v>1051</v>
      </c>
      <c r="C394" s="379" t="s">
        <v>281</v>
      </c>
      <c r="D394" s="383" t="str">
        <f t="shared" si="12"/>
        <v>55,97</v>
      </c>
      <c r="F394" s="386">
        <v>0.95</v>
      </c>
      <c r="G394" s="384" t="s">
        <v>1052</v>
      </c>
      <c r="H394" s="381" t="b">
        <f t="shared" si="13"/>
        <v>0</v>
      </c>
    </row>
    <row r="395" spans="1:8">
      <c r="A395" s="379">
        <v>1090</v>
      </c>
      <c r="B395" s="380" t="s">
        <v>1053</v>
      </c>
      <c r="C395" s="379" t="s">
        <v>281</v>
      </c>
      <c r="D395" s="383" t="str">
        <f t="shared" si="12"/>
        <v>40,08</v>
      </c>
      <c r="F395" s="386">
        <v>0.26</v>
      </c>
      <c r="G395" s="384" t="s">
        <v>1054</v>
      </c>
      <c r="H395" s="381" t="b">
        <f t="shared" si="13"/>
        <v>0</v>
      </c>
    </row>
    <row r="396" spans="1:8">
      <c r="A396" s="379">
        <v>1096</v>
      </c>
      <c r="B396" s="380" t="s">
        <v>1055</v>
      </c>
      <c r="C396" s="379" t="s">
        <v>281</v>
      </c>
      <c r="D396" s="383" t="str">
        <f t="shared" si="12"/>
        <v>72,13</v>
      </c>
      <c r="F396" s="386">
        <v>0.47</v>
      </c>
      <c r="G396" s="384" t="s">
        <v>1056</v>
      </c>
      <c r="H396" s="381" t="b">
        <f t="shared" si="13"/>
        <v>0</v>
      </c>
    </row>
    <row r="397" spans="1:8">
      <c r="A397" s="379">
        <v>1097</v>
      </c>
      <c r="B397" s="380" t="s">
        <v>1057</v>
      </c>
      <c r="C397" s="379" t="s">
        <v>281</v>
      </c>
      <c r="D397" s="383" t="str">
        <f t="shared" si="12"/>
        <v>61,22</v>
      </c>
      <c r="F397" s="386">
        <v>1.76</v>
      </c>
      <c r="G397" s="384" t="s">
        <v>1058</v>
      </c>
      <c r="H397" s="381" t="b">
        <f t="shared" si="13"/>
        <v>0</v>
      </c>
    </row>
    <row r="398" spans="1:8">
      <c r="A398" s="379">
        <v>378</v>
      </c>
      <c r="B398" s="380" t="s">
        <v>1059</v>
      </c>
      <c r="C398" s="379" t="s">
        <v>289</v>
      </c>
      <c r="D398" s="383" t="str">
        <f t="shared" si="12"/>
        <v>14,88</v>
      </c>
      <c r="F398" s="386">
        <v>1.24</v>
      </c>
      <c r="G398" s="384" t="s">
        <v>725</v>
      </c>
      <c r="H398" s="381" t="b">
        <f t="shared" si="13"/>
        <v>0</v>
      </c>
    </row>
    <row r="399" spans="1:8">
      <c r="A399" s="379">
        <v>40911</v>
      </c>
      <c r="B399" s="380" t="s">
        <v>1060</v>
      </c>
      <c r="C399" s="379" t="s">
        <v>672</v>
      </c>
      <c r="D399" s="383" t="str">
        <f t="shared" si="12"/>
        <v>2.637,37</v>
      </c>
      <c r="F399" s="386">
        <v>0.31</v>
      </c>
      <c r="G399" s="384" t="s">
        <v>727</v>
      </c>
      <c r="H399" s="381" t="b">
        <f t="shared" si="13"/>
        <v>0</v>
      </c>
    </row>
    <row r="400" spans="1:8">
      <c r="A400" s="379">
        <v>33939</v>
      </c>
      <c r="B400" s="380" t="s">
        <v>1061</v>
      </c>
      <c r="C400" s="379" t="s">
        <v>289</v>
      </c>
      <c r="D400" s="383" t="str">
        <f t="shared" si="12"/>
        <v>66,35</v>
      </c>
      <c r="F400" s="386">
        <v>0.47</v>
      </c>
      <c r="G400" s="384" t="s">
        <v>1062</v>
      </c>
      <c r="H400" s="381" t="b">
        <f t="shared" si="13"/>
        <v>0</v>
      </c>
    </row>
    <row r="401" spans="1:8">
      <c r="A401" s="379">
        <v>40815</v>
      </c>
      <c r="B401" s="380" t="s">
        <v>1063</v>
      </c>
      <c r="C401" s="379" t="s">
        <v>672</v>
      </c>
      <c r="D401" s="383" t="str">
        <f t="shared" si="12"/>
        <v>11.761,93</v>
      </c>
      <c r="F401" s="386">
        <v>3.21</v>
      </c>
      <c r="G401" s="384" t="s">
        <v>1064</v>
      </c>
      <c r="H401" s="381" t="b">
        <f t="shared" si="13"/>
        <v>0</v>
      </c>
    </row>
    <row r="402" spans="1:8">
      <c r="A402" s="379">
        <v>34760</v>
      </c>
      <c r="B402" s="380" t="s">
        <v>1065</v>
      </c>
      <c r="C402" s="379" t="s">
        <v>289</v>
      </c>
      <c r="D402" s="383" t="str">
        <f t="shared" si="12"/>
        <v>62,64</v>
      </c>
      <c r="F402" s="386">
        <v>4.4800000000000004</v>
      </c>
      <c r="G402" s="384" t="s">
        <v>1066</v>
      </c>
      <c r="H402" s="381" t="b">
        <f t="shared" si="13"/>
        <v>0</v>
      </c>
    </row>
    <row r="403" spans="1:8">
      <c r="A403" s="379">
        <v>40935</v>
      </c>
      <c r="B403" s="380" t="s">
        <v>1067</v>
      </c>
      <c r="C403" s="379" t="s">
        <v>672</v>
      </c>
      <c r="D403" s="383" t="str">
        <f t="shared" si="12"/>
        <v>11.106,13</v>
      </c>
      <c r="F403" s="386">
        <v>0.46</v>
      </c>
      <c r="G403" s="384" t="s">
        <v>1068</v>
      </c>
      <c r="H403" s="381" t="b">
        <f t="shared" si="13"/>
        <v>0</v>
      </c>
    </row>
    <row r="404" spans="1:8">
      <c r="A404" s="379">
        <v>33952</v>
      </c>
      <c r="B404" s="380" t="s">
        <v>1069</v>
      </c>
      <c r="C404" s="379" t="s">
        <v>289</v>
      </c>
      <c r="D404" s="383" t="str">
        <f t="shared" si="12"/>
        <v>94,25</v>
      </c>
      <c r="F404" s="386">
        <v>4.63</v>
      </c>
      <c r="G404" s="384" t="s">
        <v>1070</v>
      </c>
      <c r="H404" s="381" t="b">
        <f t="shared" si="13"/>
        <v>0</v>
      </c>
    </row>
    <row r="405" spans="1:8">
      <c r="A405" s="379">
        <v>40816</v>
      </c>
      <c r="B405" s="380" t="s">
        <v>1071</v>
      </c>
      <c r="C405" s="379" t="s">
        <v>672</v>
      </c>
      <c r="D405" s="383" t="str">
        <f t="shared" si="12"/>
        <v>16.706,86</v>
      </c>
      <c r="F405" s="386">
        <v>6.24</v>
      </c>
      <c r="G405" s="384" t="s">
        <v>1072</v>
      </c>
      <c r="H405" s="381" t="b">
        <f t="shared" si="13"/>
        <v>0</v>
      </c>
    </row>
    <row r="406" spans="1:8">
      <c r="A406" s="379">
        <v>33953</v>
      </c>
      <c r="B406" s="380" t="s">
        <v>1073</v>
      </c>
      <c r="C406" s="379" t="s">
        <v>289</v>
      </c>
      <c r="D406" s="383" t="str">
        <f t="shared" si="12"/>
        <v>124,61</v>
      </c>
      <c r="F406" s="386">
        <v>6.77</v>
      </c>
      <c r="G406" s="384" t="s">
        <v>1074</v>
      </c>
      <c r="H406" s="381" t="b">
        <f t="shared" si="13"/>
        <v>0</v>
      </c>
    </row>
    <row r="407" spans="1:8">
      <c r="A407" s="379">
        <v>40817</v>
      </c>
      <c r="B407" s="380" t="s">
        <v>1075</v>
      </c>
      <c r="C407" s="379" t="s">
        <v>672</v>
      </c>
      <c r="D407" s="383" t="str">
        <f t="shared" si="12"/>
        <v>22.087,96</v>
      </c>
      <c r="F407" s="386">
        <v>7.22</v>
      </c>
      <c r="G407" s="384" t="s">
        <v>1076</v>
      </c>
      <c r="H407" s="381" t="b">
        <f t="shared" si="13"/>
        <v>0</v>
      </c>
    </row>
    <row r="408" spans="1:8">
      <c r="A408" s="379">
        <v>13348</v>
      </c>
      <c r="B408" s="380" t="s">
        <v>1077</v>
      </c>
      <c r="C408" s="379" t="s">
        <v>281</v>
      </c>
      <c r="D408" s="383" t="str">
        <f t="shared" si="12"/>
        <v>0,49</v>
      </c>
      <c r="F408" s="386">
        <v>7.37</v>
      </c>
      <c r="G408" s="384" t="s">
        <v>1078</v>
      </c>
      <c r="H408" s="381" t="b">
        <f t="shared" si="13"/>
        <v>0</v>
      </c>
    </row>
    <row r="409" spans="1:8">
      <c r="A409" s="379">
        <v>39211</v>
      </c>
      <c r="B409" s="380" t="s">
        <v>1079</v>
      </c>
      <c r="C409" s="379" t="s">
        <v>281</v>
      </c>
      <c r="D409" s="383" t="str">
        <f t="shared" si="12"/>
        <v>0,85</v>
      </c>
      <c r="F409" s="386">
        <v>10.86</v>
      </c>
      <c r="G409" s="384" t="s">
        <v>1080</v>
      </c>
      <c r="H409" s="381" t="b">
        <f t="shared" si="13"/>
        <v>0</v>
      </c>
    </row>
    <row r="410" spans="1:8">
      <c r="A410" s="379">
        <v>39212</v>
      </c>
      <c r="B410" s="380" t="s">
        <v>1081</v>
      </c>
      <c r="C410" s="379" t="s">
        <v>281</v>
      </c>
      <c r="D410" s="383" t="str">
        <f t="shared" si="12"/>
        <v>0,95</v>
      </c>
      <c r="F410" s="383">
        <v>1923.7</v>
      </c>
      <c r="G410" s="384" t="s">
        <v>1082</v>
      </c>
      <c r="H410" s="381" t="b">
        <f t="shared" si="13"/>
        <v>0</v>
      </c>
    </row>
    <row r="411" spans="1:8">
      <c r="A411" s="379">
        <v>39208</v>
      </c>
      <c r="B411" s="380" t="s">
        <v>1083</v>
      </c>
      <c r="C411" s="379" t="s">
        <v>281</v>
      </c>
      <c r="D411" s="383" t="str">
        <f t="shared" si="12"/>
        <v>0,26</v>
      </c>
      <c r="F411" s="386">
        <v>51.84</v>
      </c>
      <c r="G411" s="384" t="s">
        <v>1084</v>
      </c>
      <c r="H411" s="381" t="b">
        <f t="shared" si="13"/>
        <v>0</v>
      </c>
    </row>
    <row r="412" spans="1:8">
      <c r="A412" s="379">
        <v>39210</v>
      </c>
      <c r="B412" s="380" t="s">
        <v>1085</v>
      </c>
      <c r="C412" s="379" t="s">
        <v>281</v>
      </c>
      <c r="D412" s="383" t="str">
        <f t="shared" si="12"/>
        <v>0,47</v>
      </c>
      <c r="F412" s="386">
        <v>24.36</v>
      </c>
      <c r="G412" s="384" t="s">
        <v>514</v>
      </c>
      <c r="H412" s="381" t="b">
        <f t="shared" si="13"/>
        <v>0</v>
      </c>
    </row>
    <row r="413" spans="1:8">
      <c r="A413" s="379">
        <v>39214</v>
      </c>
      <c r="B413" s="380" t="s">
        <v>1086</v>
      </c>
      <c r="C413" s="379" t="s">
        <v>281</v>
      </c>
      <c r="D413" s="383" t="str">
        <f t="shared" si="12"/>
        <v>1,76</v>
      </c>
      <c r="F413" s="386">
        <v>31.9</v>
      </c>
      <c r="G413" s="384" t="s">
        <v>1087</v>
      </c>
      <c r="H413" s="381" t="b">
        <f t="shared" si="13"/>
        <v>0</v>
      </c>
    </row>
    <row r="414" spans="1:8">
      <c r="A414" s="379">
        <v>39213</v>
      </c>
      <c r="B414" s="380" t="s">
        <v>1088</v>
      </c>
      <c r="C414" s="379" t="s">
        <v>281</v>
      </c>
      <c r="D414" s="383" t="str">
        <f t="shared" si="12"/>
        <v>1,24</v>
      </c>
      <c r="F414" s="386">
        <v>9.91</v>
      </c>
      <c r="G414" s="384" t="s">
        <v>1089</v>
      </c>
      <c r="H414" s="381" t="b">
        <f t="shared" si="13"/>
        <v>0</v>
      </c>
    </row>
    <row r="415" spans="1:8">
      <c r="A415" s="379">
        <v>39209</v>
      </c>
      <c r="B415" s="380" t="s">
        <v>1090</v>
      </c>
      <c r="C415" s="379" t="s">
        <v>281</v>
      </c>
      <c r="D415" s="383" t="str">
        <f t="shared" si="12"/>
        <v>0,31</v>
      </c>
      <c r="F415" s="383">
        <v>1755.27</v>
      </c>
      <c r="G415" s="384" t="s">
        <v>1091</v>
      </c>
      <c r="H415" s="381" t="b">
        <f t="shared" si="13"/>
        <v>0</v>
      </c>
    </row>
    <row r="416" spans="1:8">
      <c r="A416" s="379">
        <v>39207</v>
      </c>
      <c r="B416" s="380" t="s">
        <v>1092</v>
      </c>
      <c r="C416" s="379" t="s">
        <v>281</v>
      </c>
      <c r="D416" s="383" t="str">
        <f t="shared" si="12"/>
        <v>0,47</v>
      </c>
      <c r="F416" s="386">
        <v>9.43</v>
      </c>
      <c r="G416" s="384" t="s">
        <v>514</v>
      </c>
      <c r="H416" s="381" t="b">
        <f t="shared" si="13"/>
        <v>0</v>
      </c>
    </row>
    <row r="417" spans="1:8">
      <c r="A417" s="379">
        <v>39215</v>
      </c>
      <c r="B417" s="380" t="s">
        <v>1093</v>
      </c>
      <c r="C417" s="379" t="s">
        <v>281</v>
      </c>
      <c r="D417" s="383" t="str">
        <f t="shared" si="12"/>
        <v>3,21</v>
      </c>
      <c r="F417" s="383">
        <v>1669.84</v>
      </c>
      <c r="G417" s="384" t="s">
        <v>1094</v>
      </c>
      <c r="H417" s="381" t="b">
        <f t="shared" si="13"/>
        <v>0</v>
      </c>
    </row>
    <row r="418" spans="1:8">
      <c r="A418" s="379">
        <v>39216</v>
      </c>
      <c r="B418" s="380" t="s">
        <v>1095</v>
      </c>
      <c r="C418" s="379" t="s">
        <v>281</v>
      </c>
      <c r="D418" s="383" t="str">
        <f t="shared" si="12"/>
        <v>4,48</v>
      </c>
      <c r="F418" s="386">
        <v>9.48</v>
      </c>
      <c r="G418" s="384" t="s">
        <v>1096</v>
      </c>
      <c r="H418" s="381" t="b">
        <f t="shared" si="13"/>
        <v>0</v>
      </c>
    </row>
    <row r="419" spans="1:8">
      <c r="A419" s="379">
        <v>379</v>
      </c>
      <c r="B419" s="380" t="s">
        <v>1097</v>
      </c>
      <c r="C419" s="379" t="s">
        <v>281</v>
      </c>
      <c r="D419" s="383" t="str">
        <f t="shared" si="12"/>
        <v>0,43</v>
      </c>
      <c r="F419" s="383">
        <v>1680.18</v>
      </c>
      <c r="G419" s="384" t="s">
        <v>1098</v>
      </c>
      <c r="H419" s="381" t="b">
        <f t="shared" si="13"/>
        <v>0</v>
      </c>
    </row>
    <row r="420" spans="1:8">
      <c r="A420" s="379">
        <v>11267</v>
      </c>
      <c r="B420" s="380" t="s">
        <v>1099</v>
      </c>
      <c r="C420" s="379" t="s">
        <v>281</v>
      </c>
      <c r="D420" s="383" t="str">
        <f t="shared" si="12"/>
        <v>4,33</v>
      </c>
      <c r="F420" s="386">
        <v>10.43</v>
      </c>
      <c r="G420" s="384" t="s">
        <v>381</v>
      </c>
      <c r="H420" s="381" t="b">
        <f t="shared" si="13"/>
        <v>0</v>
      </c>
    </row>
    <row r="421" spans="1:8">
      <c r="A421" s="379">
        <v>41901</v>
      </c>
      <c r="B421" s="380" t="s">
        <v>1100</v>
      </c>
      <c r="C421" s="379" t="s">
        <v>331</v>
      </c>
      <c r="D421" s="383" t="str">
        <f t="shared" si="12"/>
        <v>5,80</v>
      </c>
      <c r="F421" s="383">
        <v>1846.95</v>
      </c>
      <c r="G421" s="384" t="s">
        <v>1101</v>
      </c>
      <c r="H421" s="381" t="b">
        <f t="shared" si="13"/>
        <v>0</v>
      </c>
    </row>
    <row r="422" spans="1:8">
      <c r="A422" s="379">
        <v>510</v>
      </c>
      <c r="B422" s="380" t="s">
        <v>1102</v>
      </c>
      <c r="C422" s="379" t="s">
        <v>331</v>
      </c>
      <c r="D422" s="383" t="str">
        <f t="shared" si="12"/>
        <v>8,49</v>
      </c>
      <c r="F422" s="386">
        <v>17.760000000000002</v>
      </c>
      <c r="G422" s="384" t="s">
        <v>1103</v>
      </c>
      <c r="H422" s="381" t="b">
        <f t="shared" si="13"/>
        <v>0</v>
      </c>
    </row>
    <row r="423" spans="1:8">
      <c r="A423" s="379">
        <v>516</v>
      </c>
      <c r="B423" s="380" t="s">
        <v>1104</v>
      </c>
      <c r="C423" s="379" t="s">
        <v>331</v>
      </c>
      <c r="D423" s="383" t="str">
        <f t="shared" si="12"/>
        <v>9,05</v>
      </c>
      <c r="F423" s="383">
        <v>3143.08</v>
      </c>
      <c r="G423" s="384" t="s">
        <v>1105</v>
      </c>
      <c r="H423" s="381" t="b">
        <f t="shared" si="13"/>
        <v>0</v>
      </c>
    </row>
    <row r="424" spans="1:8">
      <c r="A424" s="379">
        <v>509</v>
      </c>
      <c r="B424" s="380" t="s">
        <v>1106</v>
      </c>
      <c r="C424" s="379" t="s">
        <v>331</v>
      </c>
      <c r="D424" s="383" t="str">
        <f t="shared" si="12"/>
        <v>9,24</v>
      </c>
      <c r="F424" s="386">
        <v>8.1</v>
      </c>
      <c r="G424" s="384" t="s">
        <v>1107</v>
      </c>
      <c r="H424" s="381" t="b">
        <f t="shared" si="13"/>
        <v>0</v>
      </c>
    </row>
    <row r="425" spans="1:8">
      <c r="A425" s="379">
        <v>40331</v>
      </c>
      <c r="B425" s="380" t="s">
        <v>1108</v>
      </c>
      <c r="C425" s="379" t="s">
        <v>289</v>
      </c>
      <c r="D425" s="383" t="str">
        <f t="shared" si="12"/>
        <v>12,48</v>
      </c>
      <c r="F425" s="383">
        <v>1436.02</v>
      </c>
      <c r="G425" s="384" t="s">
        <v>1109</v>
      </c>
      <c r="H425" s="381" t="b">
        <f t="shared" si="13"/>
        <v>0</v>
      </c>
    </row>
    <row r="426" spans="1:8">
      <c r="A426" s="379">
        <v>40930</v>
      </c>
      <c r="B426" s="380" t="s">
        <v>1110</v>
      </c>
      <c r="C426" s="379" t="s">
        <v>672</v>
      </c>
      <c r="D426" s="383" t="str">
        <f t="shared" si="12"/>
        <v>2.214,78</v>
      </c>
      <c r="F426" s="386">
        <v>9.61</v>
      </c>
      <c r="G426" s="384" t="s">
        <v>1111</v>
      </c>
      <c r="H426" s="381" t="b">
        <f t="shared" si="13"/>
        <v>0</v>
      </c>
    </row>
    <row r="427" spans="1:8">
      <c r="A427" s="379">
        <v>11761</v>
      </c>
      <c r="B427" s="380" t="s">
        <v>1112</v>
      </c>
      <c r="C427" s="379" t="s">
        <v>281</v>
      </c>
      <c r="D427" s="383" t="str">
        <f t="shared" si="12"/>
        <v>51,99</v>
      </c>
      <c r="F427" s="383">
        <v>1702.09</v>
      </c>
      <c r="G427" s="384" t="s">
        <v>1113</v>
      </c>
      <c r="H427" s="381" t="b">
        <f t="shared" si="13"/>
        <v>0</v>
      </c>
    </row>
    <row r="428" spans="1:8">
      <c r="A428" s="379">
        <v>377</v>
      </c>
      <c r="B428" s="380" t="s">
        <v>1114</v>
      </c>
      <c r="C428" s="379" t="s">
        <v>281</v>
      </c>
      <c r="D428" s="383" t="str">
        <f t="shared" si="12"/>
        <v>24,43</v>
      </c>
      <c r="F428" s="386">
        <v>10.36</v>
      </c>
      <c r="G428" s="384" t="s">
        <v>1115</v>
      </c>
      <c r="H428" s="381" t="b">
        <f t="shared" si="13"/>
        <v>0</v>
      </c>
    </row>
    <row r="429" spans="1:8">
      <c r="A429" s="379">
        <v>7588</v>
      </c>
      <c r="B429" s="380" t="s">
        <v>1116</v>
      </c>
      <c r="C429" s="379" t="s">
        <v>281</v>
      </c>
      <c r="D429" s="383" t="str">
        <f t="shared" si="12"/>
        <v>29,43</v>
      </c>
      <c r="F429" s="383">
        <v>1834.56</v>
      </c>
      <c r="G429" s="384" t="s">
        <v>1117</v>
      </c>
      <c r="H429" s="381" t="b">
        <f t="shared" si="13"/>
        <v>0</v>
      </c>
    </row>
    <row r="430" spans="1:8">
      <c r="A430" s="379">
        <v>34392</v>
      </c>
      <c r="B430" s="380" t="s">
        <v>1118</v>
      </c>
      <c r="C430" s="379" t="s">
        <v>289</v>
      </c>
      <c r="D430" s="383" t="str">
        <f t="shared" si="12"/>
        <v>11,39</v>
      </c>
      <c r="F430" s="386">
        <v>5.0999999999999996</v>
      </c>
      <c r="G430" s="384" t="s">
        <v>1119</v>
      </c>
      <c r="H430" s="381" t="b">
        <f t="shared" si="13"/>
        <v>0</v>
      </c>
    </row>
    <row r="431" spans="1:8">
      <c r="A431" s="379">
        <v>40908</v>
      </c>
      <c r="B431" s="380" t="s">
        <v>1120</v>
      </c>
      <c r="C431" s="379" t="s">
        <v>672</v>
      </c>
      <c r="D431" s="383" t="str">
        <f t="shared" si="12"/>
        <v>2.020,87</v>
      </c>
      <c r="F431" s="386">
        <v>948.48</v>
      </c>
      <c r="G431" s="384" t="s">
        <v>1121</v>
      </c>
      <c r="H431" s="381" t="b">
        <f t="shared" si="13"/>
        <v>0</v>
      </c>
    </row>
    <row r="432" spans="1:8">
      <c r="A432" s="379">
        <v>34551</v>
      </c>
      <c r="B432" s="380" t="s">
        <v>1122</v>
      </c>
      <c r="C432" s="379" t="s">
        <v>289</v>
      </c>
      <c r="D432" s="383" t="str">
        <f t="shared" si="12"/>
        <v>10,83</v>
      </c>
      <c r="F432" s="386">
        <v>20.239999999999998</v>
      </c>
      <c r="G432" s="384" t="s">
        <v>1123</v>
      </c>
      <c r="H432" s="381" t="b">
        <f t="shared" si="13"/>
        <v>0</v>
      </c>
    </row>
    <row r="433" spans="1:8">
      <c r="A433" s="379">
        <v>41078</v>
      </c>
      <c r="B433" s="380" t="s">
        <v>1124</v>
      </c>
      <c r="C433" s="379" t="s">
        <v>672</v>
      </c>
      <c r="D433" s="383" t="str">
        <f t="shared" si="12"/>
        <v>1.922,52</v>
      </c>
      <c r="F433" s="383">
        <v>3580.68</v>
      </c>
      <c r="G433" s="384" t="s">
        <v>1125</v>
      </c>
      <c r="H433" s="381" t="b">
        <f t="shared" si="13"/>
        <v>0</v>
      </c>
    </row>
    <row r="434" spans="1:8">
      <c r="A434" s="379">
        <v>246</v>
      </c>
      <c r="B434" s="380" t="s">
        <v>1126</v>
      </c>
      <c r="C434" s="379" t="s">
        <v>289</v>
      </c>
      <c r="D434" s="383" t="str">
        <f t="shared" si="12"/>
        <v>10,89</v>
      </c>
      <c r="F434" s="386">
        <v>33.409999999999997</v>
      </c>
      <c r="G434" s="384" t="s">
        <v>1127</v>
      </c>
      <c r="H434" s="381" t="b">
        <f t="shared" si="13"/>
        <v>0</v>
      </c>
    </row>
    <row r="435" spans="1:8">
      <c r="A435" s="379">
        <v>40927</v>
      </c>
      <c r="B435" s="380" t="s">
        <v>1128</v>
      </c>
      <c r="C435" s="379" t="s">
        <v>672</v>
      </c>
      <c r="D435" s="383" t="str">
        <f t="shared" si="12"/>
        <v>1.934,42</v>
      </c>
      <c r="F435" s="383">
        <v>2290.7399999999998</v>
      </c>
      <c r="G435" s="384" t="s">
        <v>1129</v>
      </c>
      <c r="H435" s="381" t="b">
        <f t="shared" si="13"/>
        <v>0</v>
      </c>
    </row>
    <row r="436" spans="1:8">
      <c r="A436" s="379">
        <v>2350</v>
      </c>
      <c r="B436" s="380" t="s">
        <v>1130</v>
      </c>
      <c r="C436" s="379" t="s">
        <v>289</v>
      </c>
      <c r="D436" s="383" t="str">
        <f t="shared" si="12"/>
        <v>11,99</v>
      </c>
      <c r="F436" s="386">
        <v>12.95</v>
      </c>
      <c r="G436" s="384" t="s">
        <v>1131</v>
      </c>
      <c r="H436" s="381" t="b">
        <f t="shared" si="13"/>
        <v>0</v>
      </c>
    </row>
    <row r="437" spans="1:8">
      <c r="A437" s="379">
        <v>40812</v>
      </c>
      <c r="B437" s="380" t="s">
        <v>1132</v>
      </c>
      <c r="C437" s="379" t="s">
        <v>672</v>
      </c>
      <c r="D437" s="383" t="str">
        <f t="shared" si="12"/>
        <v>2.126,42</v>
      </c>
      <c r="F437" s="386">
        <v>266.36</v>
      </c>
      <c r="G437" s="384" t="s">
        <v>1133</v>
      </c>
      <c r="H437" s="381" t="b">
        <f t="shared" si="13"/>
        <v>0</v>
      </c>
    </row>
    <row r="438" spans="1:8">
      <c r="A438" s="379">
        <v>245</v>
      </c>
      <c r="B438" s="380" t="s">
        <v>1134</v>
      </c>
      <c r="C438" s="379" t="s">
        <v>289</v>
      </c>
      <c r="D438" s="383" t="str">
        <f t="shared" si="12"/>
        <v>20,40</v>
      </c>
      <c r="F438" s="386">
        <v>99.9</v>
      </c>
      <c r="G438" s="384" t="s">
        <v>1135</v>
      </c>
      <c r="H438" s="381" t="b">
        <f t="shared" si="13"/>
        <v>0</v>
      </c>
    </row>
    <row r="439" spans="1:8">
      <c r="A439" s="379">
        <v>41090</v>
      </c>
      <c r="B439" s="380" t="s">
        <v>1136</v>
      </c>
      <c r="C439" s="379" t="s">
        <v>672</v>
      </c>
      <c r="D439" s="383" t="str">
        <f t="shared" si="12"/>
        <v>3.618,68</v>
      </c>
      <c r="F439" s="386">
        <v>133.69999999999999</v>
      </c>
      <c r="G439" s="384" t="s">
        <v>1137</v>
      </c>
      <c r="H439" s="381" t="b">
        <f t="shared" si="13"/>
        <v>0</v>
      </c>
    </row>
    <row r="440" spans="1:8">
      <c r="A440" s="379">
        <v>251</v>
      </c>
      <c r="B440" s="380" t="s">
        <v>1138</v>
      </c>
      <c r="C440" s="379" t="s">
        <v>289</v>
      </c>
      <c r="D440" s="383" t="str">
        <f t="shared" si="12"/>
        <v>9,31</v>
      </c>
      <c r="F440" s="386">
        <v>497.71</v>
      </c>
      <c r="G440" s="384" t="s">
        <v>1139</v>
      </c>
      <c r="H440" s="381" t="b">
        <f t="shared" si="13"/>
        <v>0</v>
      </c>
    </row>
    <row r="441" spans="1:8">
      <c r="A441" s="379">
        <v>40975</v>
      </c>
      <c r="B441" s="380" t="s">
        <v>1140</v>
      </c>
      <c r="C441" s="379" t="s">
        <v>672</v>
      </c>
      <c r="D441" s="383" t="str">
        <f t="shared" si="12"/>
        <v>1.653,31</v>
      </c>
      <c r="F441" s="386">
        <v>373.81</v>
      </c>
      <c r="G441" s="384" t="s">
        <v>1141</v>
      </c>
      <c r="H441" s="381" t="b">
        <f t="shared" si="13"/>
        <v>0</v>
      </c>
    </row>
    <row r="442" spans="1:8">
      <c r="A442" s="379">
        <v>6127</v>
      </c>
      <c r="B442" s="380" t="s">
        <v>1142</v>
      </c>
      <c r="C442" s="379" t="s">
        <v>289</v>
      </c>
      <c r="D442" s="383" t="str">
        <f t="shared" si="12"/>
        <v>11,04</v>
      </c>
      <c r="F442" s="386">
        <v>8.17</v>
      </c>
      <c r="G442" s="384" t="s">
        <v>1143</v>
      </c>
      <c r="H442" s="381" t="b">
        <f t="shared" si="13"/>
        <v>0</v>
      </c>
    </row>
    <row r="443" spans="1:8">
      <c r="A443" s="379">
        <v>41072</v>
      </c>
      <c r="B443" s="380" t="s">
        <v>1144</v>
      </c>
      <c r="C443" s="379" t="s">
        <v>672</v>
      </c>
      <c r="D443" s="383" t="str">
        <f t="shared" si="12"/>
        <v>1.959,64</v>
      </c>
      <c r="F443" s="386">
        <v>4.72</v>
      </c>
      <c r="G443" s="384" t="s">
        <v>1145</v>
      </c>
      <c r="H443" s="381" t="b">
        <f t="shared" si="13"/>
        <v>0</v>
      </c>
    </row>
    <row r="444" spans="1:8">
      <c r="A444" s="379">
        <v>6121</v>
      </c>
      <c r="B444" s="380" t="s">
        <v>1146</v>
      </c>
      <c r="C444" s="379" t="s">
        <v>289</v>
      </c>
      <c r="D444" s="383" t="str">
        <f t="shared" si="12"/>
        <v>11,90</v>
      </c>
      <c r="F444" s="386">
        <v>124.18</v>
      </c>
      <c r="G444" s="384" t="s">
        <v>1147</v>
      </c>
      <c r="H444" s="381" t="b">
        <f t="shared" si="13"/>
        <v>0</v>
      </c>
    </row>
    <row r="445" spans="1:8">
      <c r="A445" s="379">
        <v>41071</v>
      </c>
      <c r="B445" s="380" t="s">
        <v>1148</v>
      </c>
      <c r="C445" s="379" t="s">
        <v>672</v>
      </c>
      <c r="D445" s="383" t="str">
        <f t="shared" si="12"/>
        <v>2.112,15</v>
      </c>
      <c r="F445" s="386">
        <v>155.66</v>
      </c>
      <c r="G445" s="384" t="s">
        <v>1149</v>
      </c>
      <c r="H445" s="381" t="b">
        <f t="shared" si="13"/>
        <v>0</v>
      </c>
    </row>
    <row r="446" spans="1:8">
      <c r="A446" s="379">
        <v>244</v>
      </c>
      <c r="B446" s="380" t="s">
        <v>1150</v>
      </c>
      <c r="C446" s="379" t="s">
        <v>289</v>
      </c>
      <c r="D446" s="383" t="str">
        <f t="shared" si="12"/>
        <v>5,86</v>
      </c>
      <c r="F446" s="386">
        <v>350.78</v>
      </c>
      <c r="G446" s="384" t="s">
        <v>1151</v>
      </c>
      <c r="H446" s="381" t="b">
        <f t="shared" si="13"/>
        <v>0</v>
      </c>
    </row>
    <row r="447" spans="1:8">
      <c r="A447" s="379">
        <v>41093</v>
      </c>
      <c r="B447" s="380" t="s">
        <v>1152</v>
      </c>
      <c r="C447" s="379" t="s">
        <v>672</v>
      </c>
      <c r="D447" s="383" t="str">
        <f t="shared" si="12"/>
        <v>1.091,99</v>
      </c>
      <c r="F447" s="386">
        <v>618.44000000000005</v>
      </c>
      <c r="G447" s="384" t="s">
        <v>1153</v>
      </c>
      <c r="H447" s="381" t="b">
        <f t="shared" si="13"/>
        <v>0</v>
      </c>
    </row>
    <row r="448" spans="1:8">
      <c r="A448" s="379">
        <v>532</v>
      </c>
      <c r="B448" s="380" t="s">
        <v>1154</v>
      </c>
      <c r="C448" s="379" t="s">
        <v>289</v>
      </c>
      <c r="D448" s="383" t="str">
        <f t="shared" si="12"/>
        <v>23,25</v>
      </c>
      <c r="F448" s="386">
        <v>318.75</v>
      </c>
      <c r="G448" s="384" t="s">
        <v>1155</v>
      </c>
      <c r="H448" s="381" t="b">
        <f t="shared" si="13"/>
        <v>0</v>
      </c>
    </row>
    <row r="449" spans="1:8">
      <c r="A449" s="379">
        <v>40931</v>
      </c>
      <c r="B449" s="380" t="s">
        <v>1156</v>
      </c>
      <c r="C449" s="379" t="s">
        <v>672</v>
      </c>
      <c r="D449" s="383" t="str">
        <f t="shared" si="12"/>
        <v>4.122,49</v>
      </c>
      <c r="F449" s="386">
        <v>162.9</v>
      </c>
      <c r="G449" s="384" t="s">
        <v>1157</v>
      </c>
      <c r="H449" s="381" t="b">
        <f t="shared" si="13"/>
        <v>0</v>
      </c>
    </row>
    <row r="450" spans="1:8">
      <c r="A450" s="379">
        <v>36150</v>
      </c>
      <c r="B450" s="380" t="s">
        <v>1158</v>
      </c>
      <c r="C450" s="379" t="s">
        <v>281</v>
      </c>
      <c r="D450" s="383" t="str">
        <f t="shared" ref="D450:D513" si="14">IF($J$2=$F$1,F450,G450)</f>
        <v>34,60</v>
      </c>
      <c r="F450" s="386">
        <v>216.61</v>
      </c>
      <c r="G450" s="384" t="s">
        <v>1159</v>
      </c>
      <c r="H450" s="381" t="b">
        <f t="shared" ref="H450:H513" si="15">F450=G450</f>
        <v>0</v>
      </c>
    </row>
    <row r="451" spans="1:8">
      <c r="A451" s="379">
        <v>41069</v>
      </c>
      <c r="B451" s="380" t="s">
        <v>1160</v>
      </c>
      <c r="C451" s="379" t="s">
        <v>672</v>
      </c>
      <c r="D451" s="383" t="str">
        <f t="shared" si="14"/>
        <v>2.637,37</v>
      </c>
      <c r="F451" s="386">
        <v>313.83999999999997</v>
      </c>
      <c r="G451" s="384" t="s">
        <v>727</v>
      </c>
      <c r="H451" s="381" t="b">
        <f t="shared" si="15"/>
        <v>0</v>
      </c>
    </row>
    <row r="452" spans="1:8">
      <c r="A452" s="379">
        <v>4760</v>
      </c>
      <c r="B452" s="380" t="s">
        <v>1161</v>
      </c>
      <c r="C452" s="379" t="s">
        <v>289</v>
      </c>
      <c r="D452" s="383" t="str">
        <f t="shared" si="14"/>
        <v>14,88</v>
      </c>
      <c r="F452" s="386">
        <v>159.22999999999999</v>
      </c>
      <c r="G452" s="384" t="s">
        <v>725</v>
      </c>
      <c r="H452" s="381" t="b">
        <f t="shared" si="15"/>
        <v>0</v>
      </c>
    </row>
    <row r="453" spans="1:8">
      <c r="A453" s="379">
        <v>10422</v>
      </c>
      <c r="B453" s="380" t="s">
        <v>1162</v>
      </c>
      <c r="C453" s="379" t="s">
        <v>281</v>
      </c>
      <c r="D453" s="383" t="str">
        <f t="shared" si="14"/>
        <v>263,96</v>
      </c>
      <c r="F453" s="386">
        <v>189.35</v>
      </c>
      <c r="G453" s="384" t="s">
        <v>1163</v>
      </c>
      <c r="H453" s="381" t="b">
        <f t="shared" si="15"/>
        <v>0</v>
      </c>
    </row>
    <row r="454" spans="1:8">
      <c r="A454" s="379">
        <v>10420</v>
      </c>
      <c r="B454" s="380" t="s">
        <v>1164</v>
      </c>
      <c r="C454" s="379" t="s">
        <v>281</v>
      </c>
      <c r="D454" s="383" t="str">
        <f t="shared" si="14"/>
        <v>99,00</v>
      </c>
      <c r="F454" s="386">
        <v>442.48</v>
      </c>
      <c r="G454" s="384" t="s">
        <v>1165</v>
      </c>
      <c r="H454" s="381" t="b">
        <f t="shared" si="15"/>
        <v>0</v>
      </c>
    </row>
    <row r="455" spans="1:8">
      <c r="A455" s="379">
        <v>10421</v>
      </c>
      <c r="B455" s="380" t="s">
        <v>1166</v>
      </c>
      <c r="C455" s="379" t="s">
        <v>281</v>
      </c>
      <c r="D455" s="383" t="str">
        <f t="shared" si="14"/>
        <v>132,49</v>
      </c>
      <c r="F455" s="386">
        <v>705.01</v>
      </c>
      <c r="G455" s="384" t="s">
        <v>1167</v>
      </c>
      <c r="H455" s="381" t="b">
        <f t="shared" si="15"/>
        <v>0</v>
      </c>
    </row>
    <row r="456" spans="1:8">
      <c r="A456" s="379">
        <v>36520</v>
      </c>
      <c r="B456" s="380" t="s">
        <v>1168</v>
      </c>
      <c r="C456" s="379" t="s">
        <v>281</v>
      </c>
      <c r="D456" s="383" t="str">
        <f t="shared" si="14"/>
        <v>493,23</v>
      </c>
      <c r="F456" s="386">
        <v>883.34</v>
      </c>
      <c r="G456" s="384" t="s">
        <v>1169</v>
      </c>
      <c r="H456" s="381" t="b">
        <f t="shared" si="15"/>
        <v>0</v>
      </c>
    </row>
    <row r="457" spans="1:8">
      <c r="A457" s="379">
        <v>11784</v>
      </c>
      <c r="B457" s="380" t="s">
        <v>1170</v>
      </c>
      <c r="C457" s="379" t="s">
        <v>281</v>
      </c>
      <c r="D457" s="383" t="str">
        <f t="shared" si="14"/>
        <v>370,44</v>
      </c>
      <c r="F457" s="386">
        <v>137.69</v>
      </c>
      <c r="G457" s="384" t="s">
        <v>1171</v>
      </c>
      <c r="H457" s="381" t="b">
        <f t="shared" si="15"/>
        <v>0</v>
      </c>
    </row>
    <row r="458" spans="1:8">
      <c r="A458" s="379">
        <v>10</v>
      </c>
      <c r="B458" s="380" t="s">
        <v>1172</v>
      </c>
      <c r="C458" s="379" t="s">
        <v>281</v>
      </c>
      <c r="D458" s="383" t="str">
        <f t="shared" si="14"/>
        <v>9,05</v>
      </c>
      <c r="F458" s="386">
        <v>959.15</v>
      </c>
      <c r="G458" s="384" t="s">
        <v>1105</v>
      </c>
      <c r="H458" s="381" t="b">
        <f t="shared" si="15"/>
        <v>0</v>
      </c>
    </row>
    <row r="459" spans="1:8">
      <c r="A459" s="379">
        <v>4815</v>
      </c>
      <c r="B459" s="380" t="s">
        <v>1173</v>
      </c>
      <c r="C459" s="379" t="s">
        <v>281</v>
      </c>
      <c r="D459" s="383" t="str">
        <f t="shared" si="14"/>
        <v>4,89</v>
      </c>
      <c r="F459" s="386">
        <v>686.09</v>
      </c>
      <c r="G459" s="384" t="s">
        <v>1174</v>
      </c>
      <c r="H459" s="381" t="b">
        <f t="shared" si="15"/>
        <v>0</v>
      </c>
    </row>
    <row r="460" spans="1:8">
      <c r="A460" s="379">
        <v>541</v>
      </c>
      <c r="B460" s="380" t="s">
        <v>1175</v>
      </c>
      <c r="C460" s="379" t="s">
        <v>281</v>
      </c>
      <c r="D460" s="383" t="str">
        <f t="shared" si="14"/>
        <v>128,35</v>
      </c>
      <c r="F460" s="386">
        <v>8.09</v>
      </c>
      <c r="G460" s="384" t="s">
        <v>1176</v>
      </c>
      <c r="H460" s="381" t="b">
        <f t="shared" si="15"/>
        <v>0</v>
      </c>
    </row>
    <row r="461" spans="1:8">
      <c r="A461" s="379">
        <v>542</v>
      </c>
      <c r="B461" s="380" t="s">
        <v>1177</v>
      </c>
      <c r="C461" s="379" t="s">
        <v>281</v>
      </c>
      <c r="D461" s="383" t="str">
        <f t="shared" si="14"/>
        <v>160,88</v>
      </c>
      <c r="F461" s="383">
        <v>1145.03</v>
      </c>
      <c r="G461" s="384" t="s">
        <v>1178</v>
      </c>
      <c r="H461" s="381" t="b">
        <f t="shared" si="15"/>
        <v>0</v>
      </c>
    </row>
    <row r="462" spans="1:8">
      <c r="A462" s="379">
        <v>540</v>
      </c>
      <c r="B462" s="380" t="s">
        <v>1179</v>
      </c>
      <c r="C462" s="379" t="s">
        <v>281</v>
      </c>
      <c r="D462" s="383" t="str">
        <f t="shared" si="14"/>
        <v>362,56</v>
      </c>
      <c r="F462" s="383">
        <v>1158.69</v>
      </c>
      <c r="G462" s="384" t="s">
        <v>1180</v>
      </c>
      <c r="H462" s="381" t="b">
        <f t="shared" si="15"/>
        <v>0</v>
      </c>
    </row>
    <row r="463" spans="1:8" ht="30">
      <c r="A463" s="379">
        <v>38364</v>
      </c>
      <c r="B463" s="380" t="s">
        <v>1181</v>
      </c>
      <c r="C463" s="379" t="s">
        <v>281</v>
      </c>
      <c r="D463" s="383" t="str">
        <f t="shared" si="14"/>
        <v>618,44</v>
      </c>
      <c r="F463" s="386">
        <v>399.47</v>
      </c>
      <c r="G463" s="384" t="s">
        <v>1182</v>
      </c>
      <c r="H463" s="381" t="b">
        <f t="shared" si="15"/>
        <v>0</v>
      </c>
    </row>
    <row r="464" spans="1:8">
      <c r="A464" s="379">
        <v>11692</v>
      </c>
      <c r="B464" s="380" t="s">
        <v>1183</v>
      </c>
      <c r="C464" s="379" t="s">
        <v>286</v>
      </c>
      <c r="D464" s="383" t="str">
        <f t="shared" si="14"/>
        <v>312,73</v>
      </c>
      <c r="F464" s="386">
        <v>610.67999999999995</v>
      </c>
      <c r="G464" s="384" t="s">
        <v>1184</v>
      </c>
      <c r="H464" s="381" t="b">
        <f t="shared" si="15"/>
        <v>0</v>
      </c>
    </row>
    <row r="465" spans="1:8">
      <c r="A465" s="379">
        <v>1746</v>
      </c>
      <c r="B465" s="380" t="s">
        <v>1185</v>
      </c>
      <c r="C465" s="379" t="s">
        <v>281</v>
      </c>
      <c r="D465" s="383" t="str">
        <f t="shared" si="14"/>
        <v>170,54</v>
      </c>
      <c r="F465" s="386">
        <v>591.34</v>
      </c>
      <c r="G465" s="384" t="s">
        <v>1186</v>
      </c>
      <c r="H465" s="381" t="b">
        <f t="shared" si="15"/>
        <v>0</v>
      </c>
    </row>
    <row r="466" spans="1:8">
      <c r="A466" s="379">
        <v>1748</v>
      </c>
      <c r="B466" s="380" t="s">
        <v>1187</v>
      </c>
      <c r="C466" s="379" t="s">
        <v>281</v>
      </c>
      <c r="D466" s="383" t="str">
        <f t="shared" si="14"/>
        <v>226,77</v>
      </c>
      <c r="F466" s="386">
        <v>424.84</v>
      </c>
      <c r="G466" s="384" t="s">
        <v>1188</v>
      </c>
      <c r="H466" s="381" t="b">
        <f t="shared" si="15"/>
        <v>0</v>
      </c>
    </row>
    <row r="467" spans="1:8">
      <c r="A467" s="379">
        <v>1749</v>
      </c>
      <c r="B467" s="380" t="s">
        <v>1189</v>
      </c>
      <c r="C467" s="379" t="s">
        <v>281</v>
      </c>
      <c r="D467" s="383" t="str">
        <f t="shared" si="14"/>
        <v>328,56</v>
      </c>
      <c r="F467" s="386">
        <v>487.57</v>
      </c>
      <c r="G467" s="384" t="s">
        <v>1190</v>
      </c>
      <c r="H467" s="381" t="b">
        <f t="shared" si="15"/>
        <v>0</v>
      </c>
    </row>
    <row r="468" spans="1:8">
      <c r="A468" s="379">
        <v>37412</v>
      </c>
      <c r="B468" s="380" t="s">
        <v>1191</v>
      </c>
      <c r="C468" s="379" t="s">
        <v>281</v>
      </c>
      <c r="D468" s="383" t="str">
        <f t="shared" si="14"/>
        <v>166,70</v>
      </c>
      <c r="F468" s="386">
        <v>527.53</v>
      </c>
      <c r="G468" s="384" t="s">
        <v>1192</v>
      </c>
      <c r="H468" s="381" t="b">
        <f t="shared" si="15"/>
        <v>0</v>
      </c>
    </row>
    <row r="469" spans="1:8">
      <c r="A469" s="379">
        <v>1745</v>
      </c>
      <c r="B469" s="380" t="s">
        <v>1193</v>
      </c>
      <c r="C469" s="379" t="s">
        <v>281</v>
      </c>
      <c r="D469" s="383" t="str">
        <f t="shared" si="14"/>
        <v>198,23</v>
      </c>
      <c r="F469" s="386">
        <v>187.04</v>
      </c>
      <c r="G469" s="384" t="s">
        <v>1194</v>
      </c>
      <c r="H469" s="381" t="b">
        <f t="shared" si="15"/>
        <v>0</v>
      </c>
    </row>
    <row r="470" spans="1:8">
      <c r="A470" s="379">
        <v>1750</v>
      </c>
      <c r="B470" s="380" t="s">
        <v>1195</v>
      </c>
      <c r="C470" s="379" t="s">
        <v>281</v>
      </c>
      <c r="D470" s="383" t="str">
        <f t="shared" si="14"/>
        <v>463,23</v>
      </c>
      <c r="F470" s="386">
        <v>207.73</v>
      </c>
      <c r="G470" s="384" t="s">
        <v>1196</v>
      </c>
      <c r="H470" s="381" t="b">
        <f t="shared" si="15"/>
        <v>0</v>
      </c>
    </row>
    <row r="471" spans="1:8">
      <c r="A471" s="379">
        <v>11687</v>
      </c>
      <c r="B471" s="380" t="s">
        <v>1197</v>
      </c>
      <c r="C471" s="379" t="s">
        <v>322</v>
      </c>
      <c r="D471" s="383" t="str">
        <f t="shared" si="14"/>
        <v>738,08</v>
      </c>
      <c r="F471" s="386">
        <v>221.49</v>
      </c>
      <c r="G471" s="384" t="s">
        <v>1198</v>
      </c>
      <c r="H471" s="381" t="b">
        <f t="shared" si="15"/>
        <v>0</v>
      </c>
    </row>
    <row r="472" spans="1:8">
      <c r="A472" s="379">
        <v>11689</v>
      </c>
      <c r="B472" s="380" t="s">
        <v>1199</v>
      </c>
      <c r="C472" s="379" t="s">
        <v>322</v>
      </c>
      <c r="D472" s="383" t="str">
        <f t="shared" si="14"/>
        <v>924,77</v>
      </c>
      <c r="F472" s="386">
        <v>232.05</v>
      </c>
      <c r="G472" s="384" t="s">
        <v>1200</v>
      </c>
      <c r="H472" s="381" t="b">
        <f t="shared" si="15"/>
        <v>0</v>
      </c>
    </row>
    <row r="473" spans="1:8">
      <c r="A473" s="379">
        <v>11693</v>
      </c>
      <c r="B473" s="380" t="s">
        <v>1201</v>
      </c>
      <c r="C473" s="379" t="s">
        <v>286</v>
      </c>
      <c r="D473" s="383" t="str">
        <f t="shared" si="14"/>
        <v>142,31</v>
      </c>
      <c r="F473" s="386">
        <v>84.64</v>
      </c>
      <c r="G473" s="384" t="s">
        <v>1202</v>
      </c>
      <c r="H473" s="381" t="b">
        <f t="shared" si="15"/>
        <v>0</v>
      </c>
    </row>
    <row r="474" spans="1:8">
      <c r="A474" s="379">
        <v>36215</v>
      </c>
      <c r="B474" s="380" t="s">
        <v>1203</v>
      </c>
      <c r="C474" s="379" t="s">
        <v>281</v>
      </c>
      <c r="D474" s="383" t="str">
        <f t="shared" si="14"/>
        <v>989,46</v>
      </c>
      <c r="F474" s="386">
        <v>97.05</v>
      </c>
      <c r="G474" s="384" t="s">
        <v>1204</v>
      </c>
      <c r="H474" s="381" t="b">
        <f t="shared" si="15"/>
        <v>0</v>
      </c>
    </row>
    <row r="475" spans="1:8" ht="30">
      <c r="A475" s="379">
        <v>42439</v>
      </c>
      <c r="B475" s="380" t="s">
        <v>1205</v>
      </c>
      <c r="C475" s="379" t="s">
        <v>281</v>
      </c>
      <c r="D475" s="383" t="str">
        <f t="shared" si="14"/>
        <v>686,09</v>
      </c>
      <c r="F475" s="386">
        <v>104.98</v>
      </c>
      <c r="G475" s="384" t="s">
        <v>1206</v>
      </c>
      <c r="H475" s="381" t="b">
        <f t="shared" si="15"/>
        <v>0</v>
      </c>
    </row>
    <row r="476" spans="1:8">
      <c r="A476" s="379">
        <v>38381</v>
      </c>
      <c r="B476" s="380" t="s">
        <v>1207</v>
      </c>
      <c r="C476" s="379" t="s">
        <v>281</v>
      </c>
      <c r="D476" s="383" t="str">
        <f t="shared" si="14"/>
        <v>7,84</v>
      </c>
      <c r="F476" s="386">
        <v>109.93</v>
      </c>
      <c r="G476" s="384" t="s">
        <v>1208</v>
      </c>
      <c r="H476" s="381" t="b">
        <f t="shared" si="15"/>
        <v>0</v>
      </c>
    </row>
    <row r="477" spans="1:8">
      <c r="A477" s="379">
        <v>39621</v>
      </c>
      <c r="B477" s="380" t="s">
        <v>1209</v>
      </c>
      <c r="C477" s="379" t="s">
        <v>1210</v>
      </c>
      <c r="D477" s="383" t="str">
        <f t="shared" si="14"/>
        <v>1.193,59</v>
      </c>
      <c r="F477" s="386">
        <v>5.68</v>
      </c>
      <c r="G477" s="384" t="s">
        <v>1211</v>
      </c>
      <c r="H477" s="381" t="b">
        <f t="shared" si="15"/>
        <v>0</v>
      </c>
    </row>
    <row r="478" spans="1:8">
      <c r="A478" s="379">
        <v>39624</v>
      </c>
      <c r="B478" s="380" t="s">
        <v>1212</v>
      </c>
      <c r="C478" s="379" t="s">
        <v>1210</v>
      </c>
      <c r="D478" s="383" t="str">
        <f t="shared" si="14"/>
        <v>1.207,84</v>
      </c>
      <c r="F478" s="386">
        <v>21.8</v>
      </c>
      <c r="G478" s="384" t="s">
        <v>1213</v>
      </c>
      <c r="H478" s="381" t="b">
        <f t="shared" si="15"/>
        <v>0</v>
      </c>
    </row>
    <row r="479" spans="1:8">
      <c r="A479" s="379">
        <v>39615</v>
      </c>
      <c r="B479" s="380" t="s">
        <v>1214</v>
      </c>
      <c r="C479" s="379" t="s">
        <v>281</v>
      </c>
      <c r="D479" s="383" t="str">
        <f t="shared" si="14"/>
        <v>416,41</v>
      </c>
      <c r="F479" s="386">
        <v>10.73</v>
      </c>
      <c r="G479" s="384" t="s">
        <v>1215</v>
      </c>
      <c r="H479" s="381" t="b">
        <f t="shared" si="15"/>
        <v>0</v>
      </c>
    </row>
    <row r="480" spans="1:8">
      <c r="A480" s="379">
        <v>39620</v>
      </c>
      <c r="B480" s="380" t="s">
        <v>1216</v>
      </c>
      <c r="C480" s="379" t="s">
        <v>281</v>
      </c>
      <c r="D480" s="383" t="str">
        <f t="shared" si="14"/>
        <v>636,58</v>
      </c>
      <c r="F480" s="386">
        <v>6.58</v>
      </c>
      <c r="G480" s="384" t="s">
        <v>1217</v>
      </c>
      <c r="H480" s="381" t="b">
        <f t="shared" si="15"/>
        <v>0</v>
      </c>
    </row>
    <row r="481" spans="1:8">
      <c r="A481" s="379">
        <v>39623</v>
      </c>
      <c r="B481" s="380" t="s">
        <v>1218</v>
      </c>
      <c r="C481" s="379" t="s">
        <v>281</v>
      </c>
      <c r="D481" s="383" t="str">
        <f t="shared" si="14"/>
        <v>616,42</v>
      </c>
      <c r="F481" s="386">
        <v>10.050000000000001</v>
      </c>
      <c r="G481" s="384" t="s">
        <v>1219</v>
      </c>
      <c r="H481" s="381" t="b">
        <f t="shared" si="15"/>
        <v>0</v>
      </c>
    </row>
    <row r="482" spans="1:8">
      <c r="A482" s="379">
        <v>36207</v>
      </c>
      <c r="B482" s="380" t="s">
        <v>1220</v>
      </c>
      <c r="C482" s="379" t="s">
        <v>281</v>
      </c>
      <c r="D482" s="383" t="str">
        <f t="shared" si="14"/>
        <v>438,26</v>
      </c>
      <c r="F482" s="386">
        <v>28.74</v>
      </c>
      <c r="G482" s="384" t="s">
        <v>1221</v>
      </c>
      <c r="H482" s="381" t="b">
        <f t="shared" si="15"/>
        <v>0</v>
      </c>
    </row>
    <row r="483" spans="1:8">
      <c r="A483" s="379">
        <v>36209</v>
      </c>
      <c r="B483" s="380" t="s">
        <v>1222</v>
      </c>
      <c r="C483" s="379" t="s">
        <v>281</v>
      </c>
      <c r="D483" s="383" t="str">
        <f t="shared" si="14"/>
        <v>502,97</v>
      </c>
      <c r="F483" s="386">
        <v>14.37</v>
      </c>
      <c r="G483" s="384" t="s">
        <v>1223</v>
      </c>
      <c r="H483" s="381" t="b">
        <f t="shared" si="15"/>
        <v>0</v>
      </c>
    </row>
    <row r="484" spans="1:8">
      <c r="A484" s="379">
        <v>36210</v>
      </c>
      <c r="B484" s="380" t="s">
        <v>1224</v>
      </c>
      <c r="C484" s="379" t="s">
        <v>281</v>
      </c>
      <c r="D484" s="383" t="str">
        <f t="shared" si="14"/>
        <v>544,20</v>
      </c>
      <c r="F484" s="386">
        <v>56.15</v>
      </c>
      <c r="G484" s="384" t="s">
        <v>1225</v>
      </c>
      <c r="H484" s="381" t="b">
        <f t="shared" si="15"/>
        <v>0</v>
      </c>
    </row>
    <row r="485" spans="1:8">
      <c r="A485" s="379">
        <v>36204</v>
      </c>
      <c r="B485" s="380" t="s">
        <v>1226</v>
      </c>
      <c r="C485" s="379" t="s">
        <v>281</v>
      </c>
      <c r="D485" s="383" t="str">
        <f t="shared" si="14"/>
        <v>192,95</v>
      </c>
      <c r="F485" s="386">
        <v>21.52</v>
      </c>
      <c r="G485" s="384" t="s">
        <v>1227</v>
      </c>
      <c r="H485" s="381" t="b">
        <f t="shared" si="15"/>
        <v>0</v>
      </c>
    </row>
    <row r="486" spans="1:8">
      <c r="A486" s="379">
        <v>36205</v>
      </c>
      <c r="B486" s="380" t="s">
        <v>1228</v>
      </c>
      <c r="C486" s="379" t="s">
        <v>281</v>
      </c>
      <c r="D486" s="383" t="str">
        <f t="shared" si="14"/>
        <v>214,29</v>
      </c>
      <c r="F486" s="386">
        <v>18.190000000000001</v>
      </c>
      <c r="G486" s="384" t="s">
        <v>1229</v>
      </c>
      <c r="H486" s="381" t="b">
        <f t="shared" si="15"/>
        <v>0</v>
      </c>
    </row>
    <row r="487" spans="1:8">
      <c r="A487" s="379">
        <v>36081</v>
      </c>
      <c r="B487" s="380" t="s">
        <v>1230</v>
      </c>
      <c r="C487" s="379" t="s">
        <v>281</v>
      </c>
      <c r="D487" s="383" t="str">
        <f t="shared" si="14"/>
        <v>228,49</v>
      </c>
      <c r="F487" s="386">
        <v>2.92</v>
      </c>
      <c r="G487" s="384" t="s">
        <v>1231</v>
      </c>
      <c r="H487" s="381" t="b">
        <f t="shared" si="15"/>
        <v>0</v>
      </c>
    </row>
    <row r="488" spans="1:8">
      <c r="A488" s="379">
        <v>36206</v>
      </c>
      <c r="B488" s="380" t="s">
        <v>1232</v>
      </c>
      <c r="C488" s="379" t="s">
        <v>281</v>
      </c>
      <c r="D488" s="383" t="str">
        <f t="shared" si="14"/>
        <v>239,38</v>
      </c>
      <c r="F488" s="386">
        <v>16.329999999999998</v>
      </c>
      <c r="G488" s="384" t="s">
        <v>1233</v>
      </c>
      <c r="H488" s="381" t="b">
        <f t="shared" si="15"/>
        <v>0</v>
      </c>
    </row>
    <row r="489" spans="1:8">
      <c r="A489" s="379">
        <v>36218</v>
      </c>
      <c r="B489" s="380" t="s">
        <v>1234</v>
      </c>
      <c r="C489" s="379" t="s">
        <v>281</v>
      </c>
      <c r="D489" s="383" t="str">
        <f t="shared" si="14"/>
        <v>95,46</v>
      </c>
      <c r="F489" s="386">
        <v>371.52</v>
      </c>
      <c r="G489" s="384" t="s">
        <v>1235</v>
      </c>
      <c r="H489" s="381" t="b">
        <f t="shared" si="15"/>
        <v>0</v>
      </c>
    </row>
    <row r="490" spans="1:8">
      <c r="A490" s="379">
        <v>36220</v>
      </c>
      <c r="B490" s="380" t="s">
        <v>1236</v>
      </c>
      <c r="C490" s="379" t="s">
        <v>281</v>
      </c>
      <c r="D490" s="383" t="str">
        <f t="shared" si="14"/>
        <v>109,46</v>
      </c>
      <c r="F490" s="386">
        <v>66.349999999999994</v>
      </c>
      <c r="G490" s="384" t="s">
        <v>1237</v>
      </c>
      <c r="H490" s="381" t="b">
        <f t="shared" si="15"/>
        <v>0</v>
      </c>
    </row>
    <row r="491" spans="1:8">
      <c r="A491" s="379">
        <v>36080</v>
      </c>
      <c r="B491" s="380" t="s">
        <v>1238</v>
      </c>
      <c r="C491" s="379" t="s">
        <v>281</v>
      </c>
      <c r="D491" s="383" t="str">
        <f t="shared" si="14"/>
        <v>118,40</v>
      </c>
      <c r="F491" s="386">
        <v>68.930000000000007</v>
      </c>
      <c r="G491" s="384" t="s">
        <v>1239</v>
      </c>
      <c r="H491" s="381" t="b">
        <f t="shared" si="15"/>
        <v>0</v>
      </c>
    </row>
    <row r="492" spans="1:8">
      <c r="A492" s="379">
        <v>36223</v>
      </c>
      <c r="B492" s="380" t="s">
        <v>1240</v>
      </c>
      <c r="C492" s="379" t="s">
        <v>281</v>
      </c>
      <c r="D492" s="383" t="str">
        <f t="shared" si="14"/>
        <v>123,98</v>
      </c>
      <c r="F492" s="386">
        <v>9.81</v>
      </c>
      <c r="G492" s="384" t="s">
        <v>1241</v>
      </c>
      <c r="H492" s="381" t="b">
        <f t="shared" si="15"/>
        <v>0</v>
      </c>
    </row>
    <row r="493" spans="1:8">
      <c r="A493" s="379">
        <v>546</v>
      </c>
      <c r="B493" s="380" t="s">
        <v>1242</v>
      </c>
      <c r="C493" s="379" t="s">
        <v>331</v>
      </c>
      <c r="D493" s="383" t="str">
        <f t="shared" si="14"/>
        <v>5,64</v>
      </c>
      <c r="F493" s="386">
        <v>64.84</v>
      </c>
      <c r="G493" s="384" t="s">
        <v>372</v>
      </c>
      <c r="H493" s="381" t="b">
        <f t="shared" si="15"/>
        <v>0</v>
      </c>
    </row>
    <row r="494" spans="1:8">
      <c r="A494" s="379">
        <v>557</v>
      </c>
      <c r="B494" s="380" t="s">
        <v>1243</v>
      </c>
      <c r="C494" s="379" t="s">
        <v>322</v>
      </c>
      <c r="D494" s="383" t="str">
        <f t="shared" si="14"/>
        <v>21,64</v>
      </c>
      <c r="F494" s="383">
        <v>313834.37</v>
      </c>
      <c r="G494" s="384" t="s">
        <v>1244</v>
      </c>
      <c r="H494" s="381" t="b">
        <f t="shared" si="15"/>
        <v>0</v>
      </c>
    </row>
    <row r="495" spans="1:8">
      <c r="A495" s="379">
        <v>552</v>
      </c>
      <c r="B495" s="380" t="s">
        <v>1245</v>
      </c>
      <c r="C495" s="379" t="s">
        <v>322</v>
      </c>
      <c r="D495" s="383" t="str">
        <f t="shared" si="14"/>
        <v>10,65</v>
      </c>
      <c r="F495" s="386">
        <v>94.81</v>
      </c>
      <c r="G495" s="384" t="s">
        <v>1246</v>
      </c>
      <c r="H495" s="381" t="b">
        <f t="shared" si="15"/>
        <v>0</v>
      </c>
    </row>
    <row r="496" spans="1:8">
      <c r="A496" s="379">
        <v>555</v>
      </c>
      <c r="B496" s="380" t="s">
        <v>1247</v>
      </c>
      <c r="C496" s="379" t="s">
        <v>322</v>
      </c>
      <c r="D496" s="383" t="str">
        <f t="shared" si="14"/>
        <v>6,53</v>
      </c>
      <c r="F496" s="386">
        <v>62.66</v>
      </c>
      <c r="G496" s="384" t="s">
        <v>1248</v>
      </c>
      <c r="H496" s="381" t="b">
        <f t="shared" si="15"/>
        <v>0</v>
      </c>
    </row>
    <row r="497" spans="1:8">
      <c r="A497" s="379">
        <v>565</v>
      </c>
      <c r="B497" s="380" t="s">
        <v>1249</v>
      </c>
      <c r="C497" s="379" t="s">
        <v>322</v>
      </c>
      <c r="D497" s="383" t="str">
        <f t="shared" si="14"/>
        <v>9,98</v>
      </c>
      <c r="F497" s="386">
        <v>77.02</v>
      </c>
      <c r="G497" s="384" t="s">
        <v>1250</v>
      </c>
      <c r="H497" s="381" t="b">
        <f t="shared" si="15"/>
        <v>0</v>
      </c>
    </row>
    <row r="498" spans="1:8">
      <c r="A498" s="379">
        <v>549</v>
      </c>
      <c r="B498" s="380" t="s">
        <v>1251</v>
      </c>
      <c r="C498" s="379" t="s">
        <v>322</v>
      </c>
      <c r="D498" s="383" t="str">
        <f t="shared" si="14"/>
        <v>28,53</v>
      </c>
      <c r="F498" s="386">
        <v>41.86</v>
      </c>
      <c r="G498" s="384" t="s">
        <v>1252</v>
      </c>
      <c r="H498" s="381" t="b">
        <f t="shared" si="15"/>
        <v>0</v>
      </c>
    </row>
    <row r="499" spans="1:8">
      <c r="A499" s="379">
        <v>559</v>
      </c>
      <c r="B499" s="380" t="s">
        <v>1253</v>
      </c>
      <c r="C499" s="379" t="s">
        <v>322</v>
      </c>
      <c r="D499" s="383" t="str">
        <f t="shared" si="14"/>
        <v>14,26</v>
      </c>
      <c r="F499" s="386">
        <v>76.75</v>
      </c>
      <c r="G499" s="384" t="s">
        <v>1254</v>
      </c>
      <c r="H499" s="381" t="b">
        <f t="shared" si="15"/>
        <v>0</v>
      </c>
    </row>
    <row r="500" spans="1:8">
      <c r="A500" s="379">
        <v>551</v>
      </c>
      <c r="B500" s="380" t="s">
        <v>1255</v>
      </c>
      <c r="C500" s="379" t="s">
        <v>322</v>
      </c>
      <c r="D500" s="383" t="str">
        <f t="shared" si="14"/>
        <v>55,75</v>
      </c>
      <c r="F500" s="386">
        <v>103.83</v>
      </c>
      <c r="G500" s="384" t="s">
        <v>1256</v>
      </c>
      <c r="H500" s="381" t="b">
        <f t="shared" si="15"/>
        <v>0</v>
      </c>
    </row>
    <row r="501" spans="1:8">
      <c r="A501" s="379">
        <v>547</v>
      </c>
      <c r="B501" s="380" t="s">
        <v>1257</v>
      </c>
      <c r="C501" s="379" t="s">
        <v>322</v>
      </c>
      <c r="D501" s="383" t="str">
        <f t="shared" si="14"/>
        <v>21,37</v>
      </c>
      <c r="F501" s="386">
        <v>203.08</v>
      </c>
      <c r="G501" s="384" t="s">
        <v>1258</v>
      </c>
      <c r="H501" s="381" t="b">
        <f t="shared" si="15"/>
        <v>0</v>
      </c>
    </row>
    <row r="502" spans="1:8">
      <c r="A502" s="379">
        <v>560</v>
      </c>
      <c r="B502" s="380" t="s">
        <v>1259</v>
      </c>
      <c r="C502" s="379" t="s">
        <v>322</v>
      </c>
      <c r="D502" s="383" t="str">
        <f t="shared" si="14"/>
        <v>18,06</v>
      </c>
      <c r="F502" s="383">
        <v>4134.59</v>
      </c>
      <c r="G502" s="384" t="s">
        <v>1260</v>
      </c>
      <c r="H502" s="381" t="b">
        <f t="shared" si="15"/>
        <v>0</v>
      </c>
    </row>
    <row r="503" spans="1:8">
      <c r="A503" s="379">
        <v>566</v>
      </c>
      <c r="B503" s="380" t="s">
        <v>1261</v>
      </c>
      <c r="C503" s="379" t="s">
        <v>322</v>
      </c>
      <c r="D503" s="383" t="str">
        <f t="shared" si="14"/>
        <v>2,90</v>
      </c>
      <c r="F503" s="383">
        <v>5638.45</v>
      </c>
      <c r="G503" s="384" t="s">
        <v>1262</v>
      </c>
      <c r="H503" s="381" t="b">
        <f t="shared" si="15"/>
        <v>0</v>
      </c>
    </row>
    <row r="504" spans="1:8">
      <c r="A504" s="379">
        <v>563</v>
      </c>
      <c r="B504" s="380" t="s">
        <v>1263</v>
      </c>
      <c r="C504" s="379" t="s">
        <v>322</v>
      </c>
      <c r="D504" s="383" t="str">
        <f t="shared" si="14"/>
        <v>16,22</v>
      </c>
      <c r="F504" s="383">
        <v>5171.74</v>
      </c>
      <c r="G504" s="384" t="s">
        <v>1264</v>
      </c>
      <c r="H504" s="381" t="b">
        <f t="shared" si="15"/>
        <v>0</v>
      </c>
    </row>
    <row r="505" spans="1:8">
      <c r="A505" s="379">
        <v>38127</v>
      </c>
      <c r="B505" s="380" t="s">
        <v>1265</v>
      </c>
      <c r="C505" s="379" t="s">
        <v>281</v>
      </c>
      <c r="D505" s="383" t="str">
        <f t="shared" si="14"/>
        <v>351,90</v>
      </c>
      <c r="F505" s="383">
        <v>22494.97</v>
      </c>
      <c r="G505" s="384" t="s">
        <v>1266</v>
      </c>
      <c r="H505" s="381" t="b">
        <f t="shared" si="15"/>
        <v>0</v>
      </c>
    </row>
    <row r="506" spans="1:8">
      <c r="A506" s="379">
        <v>38060</v>
      </c>
      <c r="B506" s="380" t="s">
        <v>1267</v>
      </c>
      <c r="C506" s="379" t="s">
        <v>281</v>
      </c>
      <c r="D506" s="383" t="str">
        <f t="shared" si="14"/>
        <v>66,35</v>
      </c>
      <c r="F506" s="383">
        <v>4730.25</v>
      </c>
      <c r="G506" s="384" t="s">
        <v>1062</v>
      </c>
      <c r="H506" s="381" t="b">
        <f t="shared" si="15"/>
        <v>0</v>
      </c>
    </row>
    <row r="507" spans="1:8">
      <c r="A507" s="379">
        <v>10956</v>
      </c>
      <c r="B507" s="380" t="s">
        <v>1268</v>
      </c>
      <c r="C507" s="379" t="s">
        <v>281</v>
      </c>
      <c r="D507" s="383" t="str">
        <f t="shared" si="14"/>
        <v>68,93</v>
      </c>
      <c r="F507" s="383">
        <v>16818.669999999998</v>
      </c>
      <c r="G507" s="384" t="s">
        <v>1269</v>
      </c>
      <c r="H507" s="381" t="b">
        <f t="shared" si="15"/>
        <v>0</v>
      </c>
    </row>
    <row r="508" spans="1:8">
      <c r="A508" s="379">
        <v>39380</v>
      </c>
      <c r="B508" s="380" t="s">
        <v>1270</v>
      </c>
      <c r="C508" s="379" t="s">
        <v>281</v>
      </c>
      <c r="D508" s="383" t="str">
        <f t="shared" si="14"/>
        <v>9,87</v>
      </c>
      <c r="F508" s="383">
        <v>20441.689999999999</v>
      </c>
      <c r="G508" s="384" t="s">
        <v>1271</v>
      </c>
      <c r="H508" s="381" t="b">
        <f t="shared" si="15"/>
        <v>0</v>
      </c>
    </row>
    <row r="509" spans="1:8">
      <c r="A509" s="379">
        <v>13374</v>
      </c>
      <c r="B509" s="380" t="s">
        <v>1272</v>
      </c>
      <c r="C509" s="379" t="s">
        <v>281</v>
      </c>
      <c r="D509" s="383" t="str">
        <f t="shared" si="14"/>
        <v>89,96</v>
      </c>
      <c r="F509" s="386">
        <v>8.9</v>
      </c>
      <c r="G509" s="384" t="s">
        <v>1273</v>
      </c>
      <c r="H509" s="381" t="b">
        <f t="shared" si="15"/>
        <v>0</v>
      </c>
    </row>
    <row r="510" spans="1:8">
      <c r="A510" s="379">
        <v>37597</v>
      </c>
      <c r="B510" s="380" t="s">
        <v>1274</v>
      </c>
      <c r="C510" s="379" t="s">
        <v>281</v>
      </c>
      <c r="D510" s="383" t="str">
        <f t="shared" si="14"/>
        <v>332.215,39</v>
      </c>
      <c r="F510" s="383">
        <v>1575.53</v>
      </c>
      <c r="G510" s="384" t="s">
        <v>1275</v>
      </c>
      <c r="H510" s="381" t="b">
        <f t="shared" si="15"/>
        <v>0</v>
      </c>
    </row>
    <row r="511" spans="1:8" ht="30">
      <c r="A511" s="379">
        <v>183</v>
      </c>
      <c r="B511" s="380" t="s">
        <v>1276</v>
      </c>
      <c r="C511" s="379" t="s">
        <v>1277</v>
      </c>
      <c r="D511" s="383" t="str">
        <f t="shared" si="14"/>
        <v>99,62</v>
      </c>
      <c r="F511" s="386">
        <v>599.5</v>
      </c>
      <c r="G511" s="384" t="s">
        <v>1278</v>
      </c>
      <c r="H511" s="381" t="b">
        <f t="shared" si="15"/>
        <v>0</v>
      </c>
    </row>
    <row r="512" spans="1:8" ht="30">
      <c r="A512" s="379">
        <v>184</v>
      </c>
      <c r="B512" s="380" t="s">
        <v>1279</v>
      </c>
      <c r="C512" s="379" t="s">
        <v>1277</v>
      </c>
      <c r="D512" s="383" t="str">
        <f t="shared" si="14"/>
        <v>65,84</v>
      </c>
      <c r="F512" s="386">
        <v>0.56999999999999995</v>
      </c>
      <c r="G512" s="384" t="s">
        <v>1280</v>
      </c>
      <c r="H512" s="381" t="b">
        <f t="shared" si="15"/>
        <v>0</v>
      </c>
    </row>
    <row r="513" spans="1:8" ht="30">
      <c r="A513" s="379">
        <v>195</v>
      </c>
      <c r="B513" s="380" t="s">
        <v>1281</v>
      </c>
      <c r="C513" s="379" t="s">
        <v>1277</v>
      </c>
      <c r="D513" s="383" t="str">
        <f t="shared" si="14"/>
        <v>80,92</v>
      </c>
      <c r="F513" s="386">
        <v>0.4</v>
      </c>
      <c r="G513" s="384" t="s">
        <v>1282</v>
      </c>
      <c r="H513" s="381" t="b">
        <f t="shared" si="15"/>
        <v>0</v>
      </c>
    </row>
    <row r="514" spans="1:8" ht="30">
      <c r="A514" s="379">
        <v>194</v>
      </c>
      <c r="B514" s="380" t="s">
        <v>1283</v>
      </c>
      <c r="C514" s="379" t="s">
        <v>1277</v>
      </c>
      <c r="D514" s="383" t="str">
        <f t="shared" ref="D514:D577" si="16">IF($J$2=$F$1,F514,G514)</f>
        <v>43,99</v>
      </c>
      <c r="F514" s="386">
        <v>0.59</v>
      </c>
      <c r="G514" s="384" t="s">
        <v>1284</v>
      </c>
      <c r="H514" s="381" t="b">
        <f t="shared" ref="H514:H577" si="17">F514=G514</f>
        <v>0</v>
      </c>
    </row>
    <row r="515" spans="1:8" ht="30">
      <c r="A515" s="379">
        <v>20001</v>
      </c>
      <c r="B515" s="380" t="s">
        <v>1285</v>
      </c>
      <c r="C515" s="379" t="s">
        <v>1277</v>
      </c>
      <c r="D515" s="383" t="str">
        <f t="shared" si="16"/>
        <v>80,64</v>
      </c>
      <c r="F515" s="386">
        <v>0.85</v>
      </c>
      <c r="G515" s="384" t="s">
        <v>1286</v>
      </c>
      <c r="H515" s="381" t="b">
        <f t="shared" si="17"/>
        <v>0</v>
      </c>
    </row>
    <row r="516" spans="1:8" ht="30">
      <c r="A516" s="379">
        <v>181</v>
      </c>
      <c r="B516" s="380" t="s">
        <v>1287</v>
      </c>
      <c r="C516" s="379" t="s">
        <v>1277</v>
      </c>
      <c r="D516" s="383" t="str">
        <f t="shared" si="16"/>
        <v>109,10</v>
      </c>
      <c r="F516" s="386">
        <v>0.41</v>
      </c>
      <c r="G516" s="384" t="s">
        <v>1288</v>
      </c>
      <c r="H516" s="381" t="b">
        <f t="shared" si="17"/>
        <v>0</v>
      </c>
    </row>
    <row r="517" spans="1:8" ht="30">
      <c r="A517" s="379">
        <v>39837</v>
      </c>
      <c r="B517" s="380" t="s">
        <v>1289</v>
      </c>
      <c r="C517" s="379" t="s">
        <v>1277</v>
      </c>
      <c r="D517" s="383" t="str">
        <f t="shared" si="16"/>
        <v>209,83</v>
      </c>
      <c r="F517" s="386">
        <v>0.74</v>
      </c>
      <c r="G517" s="384" t="s">
        <v>1290</v>
      </c>
      <c r="H517" s="381" t="b">
        <f t="shared" si="17"/>
        <v>0</v>
      </c>
    </row>
    <row r="518" spans="1:8" ht="30">
      <c r="A518" s="379">
        <v>10535</v>
      </c>
      <c r="B518" s="380" t="s">
        <v>1291</v>
      </c>
      <c r="C518" s="379" t="s">
        <v>281</v>
      </c>
      <c r="D518" s="383" t="str">
        <f t="shared" si="16"/>
        <v>3.870,00</v>
      </c>
      <c r="F518" s="386">
        <v>1.96</v>
      </c>
      <c r="G518" s="384" t="s">
        <v>1292</v>
      </c>
      <c r="H518" s="381" t="b">
        <f t="shared" si="17"/>
        <v>0</v>
      </c>
    </row>
    <row r="519" spans="1:8">
      <c r="A519" s="379">
        <v>10537</v>
      </c>
      <c r="B519" s="380" t="s">
        <v>1293</v>
      </c>
      <c r="C519" s="379" t="s">
        <v>281</v>
      </c>
      <c r="D519" s="383" t="str">
        <f t="shared" si="16"/>
        <v>5.277,63</v>
      </c>
      <c r="F519" s="386">
        <v>2.39</v>
      </c>
      <c r="G519" s="384" t="s">
        <v>1294</v>
      </c>
      <c r="H519" s="381" t="b">
        <f t="shared" si="17"/>
        <v>0</v>
      </c>
    </row>
    <row r="520" spans="1:8">
      <c r="A520" s="379">
        <v>13891</v>
      </c>
      <c r="B520" s="380" t="s">
        <v>1295</v>
      </c>
      <c r="C520" s="379" t="s">
        <v>281</v>
      </c>
      <c r="D520" s="383" t="str">
        <f t="shared" si="16"/>
        <v>4.840,77</v>
      </c>
      <c r="F520" s="386">
        <v>1.46</v>
      </c>
      <c r="G520" s="384" t="s">
        <v>1296</v>
      </c>
      <c r="H520" s="381" t="b">
        <f t="shared" si="17"/>
        <v>0</v>
      </c>
    </row>
    <row r="521" spans="1:8">
      <c r="A521" s="379">
        <v>25975</v>
      </c>
      <c r="B521" s="380" t="s">
        <v>1297</v>
      </c>
      <c r="C521" s="379" t="s">
        <v>281</v>
      </c>
      <c r="D521" s="383" t="str">
        <f t="shared" si="16"/>
        <v>21.055,42</v>
      </c>
      <c r="F521" s="386">
        <v>2.77</v>
      </c>
      <c r="G521" s="384" t="s">
        <v>1298</v>
      </c>
      <c r="H521" s="381" t="b">
        <f t="shared" si="17"/>
        <v>0</v>
      </c>
    </row>
    <row r="522" spans="1:8" ht="30">
      <c r="A522" s="379">
        <v>36396</v>
      </c>
      <c r="B522" s="380" t="s">
        <v>1299</v>
      </c>
      <c r="C522" s="379" t="s">
        <v>281</v>
      </c>
      <c r="D522" s="383" t="str">
        <f t="shared" si="16"/>
        <v>4.427,54</v>
      </c>
      <c r="F522" s="386">
        <v>3.03</v>
      </c>
      <c r="G522" s="384" t="s">
        <v>1300</v>
      </c>
      <c r="H522" s="381" t="b">
        <f t="shared" si="17"/>
        <v>0</v>
      </c>
    </row>
    <row r="523" spans="1:8" ht="30">
      <c r="A523" s="379">
        <v>36397</v>
      </c>
      <c r="B523" s="380" t="s">
        <v>1301</v>
      </c>
      <c r="C523" s="379" t="s">
        <v>281</v>
      </c>
      <c r="D523" s="383" t="str">
        <f t="shared" si="16"/>
        <v>15.742,37</v>
      </c>
      <c r="F523" s="386">
        <v>3.47</v>
      </c>
      <c r="G523" s="384" t="s">
        <v>1302</v>
      </c>
      <c r="H523" s="381" t="b">
        <f t="shared" si="17"/>
        <v>0</v>
      </c>
    </row>
    <row r="524" spans="1:8">
      <c r="A524" s="379">
        <v>36398</v>
      </c>
      <c r="B524" s="380" t="s">
        <v>1303</v>
      </c>
      <c r="C524" s="379" t="s">
        <v>281</v>
      </c>
      <c r="D524" s="383" t="str">
        <f t="shared" si="16"/>
        <v>19.133,54</v>
      </c>
      <c r="F524" s="386">
        <v>4</v>
      </c>
      <c r="G524" s="384" t="s">
        <v>1304</v>
      </c>
      <c r="H524" s="381" t="b">
        <f t="shared" si="17"/>
        <v>0</v>
      </c>
    </row>
    <row r="525" spans="1:8">
      <c r="A525" s="379">
        <v>647</v>
      </c>
      <c r="B525" s="380" t="s">
        <v>1305</v>
      </c>
      <c r="C525" s="379" t="s">
        <v>289</v>
      </c>
      <c r="D525" s="383" t="str">
        <f t="shared" si="16"/>
        <v>10,23</v>
      </c>
      <c r="F525" s="386">
        <v>2.3199999999999998</v>
      </c>
      <c r="G525" s="384" t="s">
        <v>1306</v>
      </c>
      <c r="H525" s="381" t="b">
        <f t="shared" si="17"/>
        <v>0</v>
      </c>
    </row>
    <row r="526" spans="1:8">
      <c r="A526" s="379">
        <v>40920</v>
      </c>
      <c r="B526" s="380" t="s">
        <v>1307</v>
      </c>
      <c r="C526" s="379" t="s">
        <v>672</v>
      </c>
      <c r="D526" s="383" t="str">
        <f t="shared" si="16"/>
        <v>1.813,93</v>
      </c>
      <c r="F526" s="386">
        <v>2.17</v>
      </c>
      <c r="G526" s="384" t="s">
        <v>1308</v>
      </c>
      <c r="H526" s="381" t="b">
        <f t="shared" si="17"/>
        <v>0</v>
      </c>
    </row>
    <row r="527" spans="1:8">
      <c r="A527" s="379">
        <v>7266</v>
      </c>
      <c r="B527" s="380" t="s">
        <v>1309</v>
      </c>
      <c r="C527" s="379" t="s">
        <v>1310</v>
      </c>
      <c r="D527" s="383" t="str">
        <f t="shared" si="16"/>
        <v>597,00</v>
      </c>
      <c r="F527" s="386">
        <v>2.4300000000000002</v>
      </c>
      <c r="G527" s="384" t="s">
        <v>1311</v>
      </c>
      <c r="H527" s="381" t="b">
        <f t="shared" si="17"/>
        <v>0</v>
      </c>
    </row>
    <row r="528" spans="1:8">
      <c r="A528" s="379">
        <v>7270</v>
      </c>
      <c r="B528" s="380" t="s">
        <v>1312</v>
      </c>
      <c r="C528" s="379" t="s">
        <v>281</v>
      </c>
      <c r="D528" s="383" t="str">
        <f t="shared" si="16"/>
        <v>0,56</v>
      </c>
      <c r="F528" s="386">
        <v>2.63</v>
      </c>
      <c r="G528" s="384" t="s">
        <v>1313</v>
      </c>
      <c r="H528" s="381" t="b">
        <f t="shared" si="17"/>
        <v>0</v>
      </c>
    </row>
    <row r="529" spans="1:8">
      <c r="A529" s="379">
        <v>7269</v>
      </c>
      <c r="B529" s="380" t="s">
        <v>1314</v>
      </c>
      <c r="C529" s="379" t="s">
        <v>281</v>
      </c>
      <c r="D529" s="383" t="str">
        <f t="shared" si="16"/>
        <v>0,40</v>
      </c>
      <c r="F529" s="386">
        <v>3.18</v>
      </c>
      <c r="G529" s="384" t="s">
        <v>402</v>
      </c>
      <c r="H529" s="381" t="b">
        <f t="shared" si="17"/>
        <v>0</v>
      </c>
    </row>
    <row r="530" spans="1:8">
      <c r="A530" s="379">
        <v>7271</v>
      </c>
      <c r="B530" s="380" t="s">
        <v>1315</v>
      </c>
      <c r="C530" s="379" t="s">
        <v>281</v>
      </c>
      <c r="D530" s="383" t="str">
        <f t="shared" si="16"/>
        <v>0,59</v>
      </c>
      <c r="F530" s="386">
        <v>3.25</v>
      </c>
      <c r="G530" s="384" t="s">
        <v>1316</v>
      </c>
      <c r="H530" s="381" t="b">
        <f t="shared" si="17"/>
        <v>0</v>
      </c>
    </row>
    <row r="531" spans="1:8">
      <c r="A531" s="379">
        <v>7268</v>
      </c>
      <c r="B531" s="380" t="s">
        <v>1317</v>
      </c>
      <c r="C531" s="379" t="s">
        <v>281</v>
      </c>
      <c r="D531" s="383" t="str">
        <f t="shared" si="16"/>
        <v>0,84</v>
      </c>
      <c r="F531" s="386">
        <v>3.48</v>
      </c>
      <c r="G531" s="384" t="s">
        <v>1318</v>
      </c>
      <c r="H531" s="381" t="b">
        <f t="shared" si="17"/>
        <v>0</v>
      </c>
    </row>
    <row r="532" spans="1:8">
      <c r="A532" s="379">
        <v>7267</v>
      </c>
      <c r="B532" s="380" t="s">
        <v>1319</v>
      </c>
      <c r="C532" s="379" t="s">
        <v>281</v>
      </c>
      <c r="D532" s="383" t="str">
        <f t="shared" si="16"/>
        <v>0,41</v>
      </c>
      <c r="F532" s="386">
        <v>2.66</v>
      </c>
      <c r="G532" s="384" t="s">
        <v>1320</v>
      </c>
      <c r="H532" s="381" t="b">
        <f t="shared" si="17"/>
        <v>0</v>
      </c>
    </row>
    <row r="533" spans="1:8">
      <c r="A533" s="379">
        <v>38783</v>
      </c>
      <c r="B533" s="380" t="s">
        <v>1321</v>
      </c>
      <c r="C533" s="379" t="s">
        <v>281</v>
      </c>
      <c r="D533" s="383" t="str">
        <f t="shared" si="16"/>
        <v>0,74</v>
      </c>
      <c r="F533" s="386">
        <v>2.71</v>
      </c>
      <c r="G533" s="384" t="s">
        <v>1322</v>
      </c>
      <c r="H533" s="381" t="b">
        <f t="shared" si="17"/>
        <v>0</v>
      </c>
    </row>
    <row r="534" spans="1:8">
      <c r="A534" s="379">
        <v>37593</v>
      </c>
      <c r="B534" s="380" t="s">
        <v>1323</v>
      </c>
      <c r="C534" s="379" t="s">
        <v>281</v>
      </c>
      <c r="D534" s="383" t="str">
        <f t="shared" si="16"/>
        <v>1,95</v>
      </c>
      <c r="F534" s="386">
        <v>2.86</v>
      </c>
      <c r="G534" s="384" t="s">
        <v>1324</v>
      </c>
      <c r="H534" s="381" t="b">
        <f t="shared" si="17"/>
        <v>0</v>
      </c>
    </row>
    <row r="535" spans="1:8">
      <c r="A535" s="379">
        <v>37594</v>
      </c>
      <c r="B535" s="380" t="s">
        <v>1325</v>
      </c>
      <c r="C535" s="379" t="s">
        <v>281</v>
      </c>
      <c r="D535" s="383" t="str">
        <f t="shared" si="16"/>
        <v>2,38</v>
      </c>
      <c r="F535" s="386">
        <v>4.22</v>
      </c>
      <c r="G535" s="384" t="s">
        <v>741</v>
      </c>
      <c r="H535" s="381" t="b">
        <f t="shared" si="17"/>
        <v>0</v>
      </c>
    </row>
    <row r="536" spans="1:8">
      <c r="A536" s="379">
        <v>37592</v>
      </c>
      <c r="B536" s="380" t="s">
        <v>1326</v>
      </c>
      <c r="C536" s="379" t="s">
        <v>281</v>
      </c>
      <c r="D536" s="383" t="str">
        <f t="shared" si="16"/>
        <v>1,46</v>
      </c>
      <c r="F536" s="386">
        <v>3.96</v>
      </c>
      <c r="G536" s="384" t="s">
        <v>1327</v>
      </c>
      <c r="H536" s="381" t="b">
        <f t="shared" si="17"/>
        <v>0</v>
      </c>
    </row>
    <row r="537" spans="1:8">
      <c r="A537" s="379">
        <v>34556</v>
      </c>
      <c r="B537" s="380" t="s">
        <v>1328</v>
      </c>
      <c r="C537" s="379" t="s">
        <v>281</v>
      </c>
      <c r="D537" s="383" t="str">
        <f t="shared" si="16"/>
        <v>2,86</v>
      </c>
      <c r="F537" s="386">
        <v>4.22</v>
      </c>
      <c r="G537" s="384" t="s">
        <v>1329</v>
      </c>
      <c r="H537" s="381" t="b">
        <f t="shared" si="17"/>
        <v>0</v>
      </c>
    </row>
    <row r="538" spans="1:8">
      <c r="A538" s="379">
        <v>37873</v>
      </c>
      <c r="B538" s="380" t="s">
        <v>1330</v>
      </c>
      <c r="C538" s="379" t="s">
        <v>281</v>
      </c>
      <c r="D538" s="383" t="str">
        <f t="shared" si="16"/>
        <v>3,12</v>
      </c>
      <c r="F538" s="386">
        <v>4.6900000000000004</v>
      </c>
      <c r="G538" s="384" t="s">
        <v>1331</v>
      </c>
      <c r="H538" s="381" t="b">
        <f t="shared" si="17"/>
        <v>0</v>
      </c>
    </row>
    <row r="539" spans="1:8">
      <c r="A539" s="379">
        <v>34564</v>
      </c>
      <c r="B539" s="380" t="s">
        <v>1332</v>
      </c>
      <c r="C539" s="379" t="s">
        <v>281</v>
      </c>
      <c r="D539" s="383" t="str">
        <f t="shared" si="16"/>
        <v>3,58</v>
      </c>
      <c r="F539" s="386">
        <v>6</v>
      </c>
      <c r="G539" s="384" t="s">
        <v>1333</v>
      </c>
      <c r="H539" s="381" t="b">
        <f t="shared" si="17"/>
        <v>0</v>
      </c>
    </row>
    <row r="540" spans="1:8">
      <c r="A540" s="379">
        <v>34565</v>
      </c>
      <c r="B540" s="380" t="s">
        <v>1334</v>
      </c>
      <c r="C540" s="379" t="s">
        <v>281</v>
      </c>
      <c r="D540" s="383" t="str">
        <f t="shared" si="16"/>
        <v>4,13</v>
      </c>
      <c r="F540" s="386">
        <v>3.47</v>
      </c>
      <c r="G540" s="384" t="s">
        <v>1335</v>
      </c>
      <c r="H540" s="381" t="b">
        <f t="shared" si="17"/>
        <v>0</v>
      </c>
    </row>
    <row r="541" spans="1:8">
      <c r="A541" s="379">
        <v>38590</v>
      </c>
      <c r="B541" s="380" t="s">
        <v>1336</v>
      </c>
      <c r="C541" s="379" t="s">
        <v>281</v>
      </c>
      <c r="D541" s="383" t="str">
        <f t="shared" si="16"/>
        <v>2,40</v>
      </c>
      <c r="F541" s="386">
        <v>3.77</v>
      </c>
      <c r="G541" s="384" t="s">
        <v>1337</v>
      </c>
      <c r="H541" s="381" t="b">
        <f t="shared" si="17"/>
        <v>0</v>
      </c>
    </row>
    <row r="542" spans="1:8">
      <c r="A542" s="379">
        <v>34566</v>
      </c>
      <c r="B542" s="380" t="s">
        <v>1338</v>
      </c>
      <c r="C542" s="379" t="s">
        <v>281</v>
      </c>
      <c r="D542" s="383" t="str">
        <f t="shared" si="16"/>
        <v>2,24</v>
      </c>
      <c r="F542" s="386">
        <v>1.82</v>
      </c>
      <c r="G542" s="384" t="s">
        <v>1339</v>
      </c>
      <c r="H542" s="381" t="b">
        <f t="shared" si="17"/>
        <v>0</v>
      </c>
    </row>
    <row r="543" spans="1:8">
      <c r="A543" s="379">
        <v>34567</v>
      </c>
      <c r="B543" s="380" t="s">
        <v>1340</v>
      </c>
      <c r="C543" s="379" t="s">
        <v>281</v>
      </c>
      <c r="D543" s="383" t="str">
        <f t="shared" si="16"/>
        <v>2,51</v>
      </c>
      <c r="F543" s="386">
        <v>6.76</v>
      </c>
      <c r="G543" s="384" t="s">
        <v>1341</v>
      </c>
      <c r="H543" s="381" t="b">
        <f t="shared" si="17"/>
        <v>0</v>
      </c>
    </row>
    <row r="544" spans="1:8">
      <c r="A544" s="379">
        <v>38591</v>
      </c>
      <c r="B544" s="380" t="s">
        <v>1342</v>
      </c>
      <c r="C544" s="379" t="s">
        <v>281</v>
      </c>
      <c r="D544" s="383" t="str">
        <f t="shared" si="16"/>
        <v>2,72</v>
      </c>
      <c r="F544" s="386">
        <v>68.23</v>
      </c>
      <c r="G544" s="384" t="s">
        <v>350</v>
      </c>
      <c r="H544" s="381" t="b">
        <f t="shared" si="17"/>
        <v>0</v>
      </c>
    </row>
    <row r="545" spans="1:8">
      <c r="A545" s="379">
        <v>34568</v>
      </c>
      <c r="B545" s="380" t="s">
        <v>1343</v>
      </c>
      <c r="C545" s="379" t="s">
        <v>281</v>
      </c>
      <c r="D545" s="383" t="str">
        <f t="shared" si="16"/>
        <v>3,28</v>
      </c>
      <c r="F545" s="386">
        <v>38.19</v>
      </c>
      <c r="G545" s="384" t="s">
        <v>1344</v>
      </c>
      <c r="H545" s="381" t="b">
        <f t="shared" si="17"/>
        <v>0</v>
      </c>
    </row>
    <row r="546" spans="1:8">
      <c r="A546" s="379">
        <v>34569</v>
      </c>
      <c r="B546" s="380" t="s">
        <v>1345</v>
      </c>
      <c r="C546" s="379" t="s">
        <v>281</v>
      </c>
      <c r="D546" s="383" t="str">
        <f t="shared" si="16"/>
        <v>3,36</v>
      </c>
      <c r="F546" s="386">
        <v>470.08</v>
      </c>
      <c r="G546" s="384" t="s">
        <v>1346</v>
      </c>
      <c r="H546" s="381" t="b">
        <f t="shared" si="17"/>
        <v>0</v>
      </c>
    </row>
    <row r="547" spans="1:8">
      <c r="A547" s="379">
        <v>34570</v>
      </c>
      <c r="B547" s="380" t="s">
        <v>1347</v>
      </c>
      <c r="C547" s="379" t="s">
        <v>281</v>
      </c>
      <c r="D547" s="383" t="str">
        <f t="shared" si="16"/>
        <v>3,59</v>
      </c>
      <c r="F547" s="386">
        <v>15.06</v>
      </c>
      <c r="G547" s="384" t="s">
        <v>1348</v>
      </c>
      <c r="H547" s="381" t="b">
        <f t="shared" si="17"/>
        <v>0</v>
      </c>
    </row>
    <row r="548" spans="1:8">
      <c r="A548" s="379">
        <v>25070</v>
      </c>
      <c r="B548" s="380" t="s">
        <v>1349</v>
      </c>
      <c r="C548" s="379" t="s">
        <v>281</v>
      </c>
      <c r="D548" s="383" t="str">
        <f t="shared" si="16"/>
        <v>2,75</v>
      </c>
      <c r="F548" s="386">
        <v>14.9</v>
      </c>
      <c r="G548" s="384" t="s">
        <v>1350</v>
      </c>
      <c r="H548" s="381" t="b">
        <f t="shared" si="17"/>
        <v>0</v>
      </c>
    </row>
    <row r="549" spans="1:8">
      <c r="A549" s="379">
        <v>34571</v>
      </c>
      <c r="B549" s="380" t="s">
        <v>1351</v>
      </c>
      <c r="C549" s="379" t="s">
        <v>281</v>
      </c>
      <c r="D549" s="383" t="str">
        <f t="shared" si="16"/>
        <v>2,80</v>
      </c>
      <c r="F549" s="386">
        <v>22.2</v>
      </c>
      <c r="G549" s="384" t="s">
        <v>1352</v>
      </c>
      <c r="H549" s="381" t="b">
        <f t="shared" si="17"/>
        <v>0</v>
      </c>
    </row>
    <row r="550" spans="1:8">
      <c r="A550" s="379">
        <v>34573</v>
      </c>
      <c r="B550" s="380" t="s">
        <v>1353</v>
      </c>
      <c r="C550" s="379" t="s">
        <v>281</v>
      </c>
      <c r="D550" s="383" t="str">
        <f t="shared" si="16"/>
        <v>2,95</v>
      </c>
      <c r="F550" s="386">
        <v>15.22</v>
      </c>
      <c r="G550" s="384" t="s">
        <v>525</v>
      </c>
      <c r="H550" s="381" t="b">
        <f t="shared" si="17"/>
        <v>0</v>
      </c>
    </row>
    <row r="551" spans="1:8">
      <c r="A551" s="379">
        <v>37107</v>
      </c>
      <c r="B551" s="380" t="s">
        <v>1354</v>
      </c>
      <c r="C551" s="379" t="s">
        <v>281</v>
      </c>
      <c r="D551" s="383" t="str">
        <f t="shared" si="16"/>
        <v>4,36</v>
      </c>
      <c r="F551" s="386">
        <v>1.62</v>
      </c>
      <c r="G551" s="384" t="s">
        <v>1355</v>
      </c>
      <c r="H551" s="381" t="b">
        <f t="shared" si="17"/>
        <v>0</v>
      </c>
    </row>
    <row r="552" spans="1:8">
      <c r="A552" s="379">
        <v>34576</v>
      </c>
      <c r="B552" s="380" t="s">
        <v>1356</v>
      </c>
      <c r="C552" s="379" t="s">
        <v>281</v>
      </c>
      <c r="D552" s="383" t="str">
        <f t="shared" si="16"/>
        <v>4,08</v>
      </c>
      <c r="F552" s="386">
        <v>1.64</v>
      </c>
      <c r="G552" s="384" t="s">
        <v>1357</v>
      </c>
      <c r="H552" s="381" t="b">
        <f t="shared" si="17"/>
        <v>0</v>
      </c>
    </row>
    <row r="553" spans="1:8">
      <c r="A553" s="379">
        <v>34577</v>
      </c>
      <c r="B553" s="380" t="s">
        <v>1358</v>
      </c>
      <c r="C553" s="379" t="s">
        <v>281</v>
      </c>
      <c r="D553" s="383" t="str">
        <f t="shared" si="16"/>
        <v>4,36</v>
      </c>
      <c r="F553" s="386">
        <v>1.66</v>
      </c>
      <c r="G553" s="384" t="s">
        <v>1355</v>
      </c>
      <c r="H553" s="381" t="b">
        <f t="shared" si="17"/>
        <v>0</v>
      </c>
    </row>
    <row r="554" spans="1:8">
      <c r="A554" s="379">
        <v>34578</v>
      </c>
      <c r="B554" s="380" t="s">
        <v>1359</v>
      </c>
      <c r="C554" s="379" t="s">
        <v>281</v>
      </c>
      <c r="D554" s="383" t="str">
        <f t="shared" si="16"/>
        <v>4,84</v>
      </c>
      <c r="F554" s="386">
        <v>1.93</v>
      </c>
      <c r="G554" s="384" t="s">
        <v>1360</v>
      </c>
      <c r="H554" s="381" t="b">
        <f t="shared" si="17"/>
        <v>0</v>
      </c>
    </row>
    <row r="555" spans="1:8">
      <c r="A555" s="379">
        <v>34579</v>
      </c>
      <c r="B555" s="380" t="s">
        <v>1361</v>
      </c>
      <c r="C555" s="379" t="s">
        <v>281</v>
      </c>
      <c r="D555" s="383" t="str">
        <f t="shared" si="16"/>
        <v>6,19</v>
      </c>
      <c r="F555" s="386">
        <v>2.14</v>
      </c>
      <c r="G555" s="384" t="s">
        <v>1362</v>
      </c>
      <c r="H555" s="381" t="b">
        <f t="shared" si="17"/>
        <v>0</v>
      </c>
    </row>
    <row r="556" spans="1:8">
      <c r="A556" s="379">
        <v>25067</v>
      </c>
      <c r="B556" s="380" t="s">
        <v>1363</v>
      </c>
      <c r="C556" s="379" t="s">
        <v>281</v>
      </c>
      <c r="D556" s="383" t="str">
        <f t="shared" si="16"/>
        <v>3,58</v>
      </c>
      <c r="F556" s="386">
        <v>2.31</v>
      </c>
      <c r="G556" s="384" t="s">
        <v>1333</v>
      </c>
      <c r="H556" s="381" t="b">
        <f t="shared" si="17"/>
        <v>0</v>
      </c>
    </row>
    <row r="557" spans="1:8">
      <c r="A557" s="379">
        <v>34580</v>
      </c>
      <c r="B557" s="380" t="s">
        <v>1364</v>
      </c>
      <c r="C557" s="379" t="s">
        <v>281</v>
      </c>
      <c r="D557" s="383" t="str">
        <f t="shared" si="16"/>
        <v>3,89</v>
      </c>
      <c r="F557" s="386">
        <v>2.88</v>
      </c>
      <c r="G557" s="384" t="s">
        <v>366</v>
      </c>
      <c r="H557" s="381" t="b">
        <f t="shared" si="17"/>
        <v>0</v>
      </c>
    </row>
    <row r="558" spans="1:8">
      <c r="A558" s="379">
        <v>25071</v>
      </c>
      <c r="B558" s="380" t="s">
        <v>1365</v>
      </c>
      <c r="C558" s="379" t="s">
        <v>281</v>
      </c>
      <c r="D558" s="383" t="str">
        <f t="shared" si="16"/>
        <v>1,88</v>
      </c>
      <c r="F558" s="386">
        <v>2.2599999999999998</v>
      </c>
      <c r="G558" s="384" t="s">
        <v>1366</v>
      </c>
      <c r="H558" s="381" t="b">
        <f t="shared" si="17"/>
        <v>0</v>
      </c>
    </row>
    <row r="559" spans="1:8">
      <c r="A559" s="379">
        <v>38395</v>
      </c>
      <c r="B559" s="380" t="s">
        <v>1367</v>
      </c>
      <c r="C559" s="379" t="s">
        <v>281</v>
      </c>
      <c r="D559" s="383" t="str">
        <f t="shared" si="16"/>
        <v>6,55</v>
      </c>
      <c r="F559" s="386">
        <v>2.84</v>
      </c>
      <c r="G559" s="384" t="s">
        <v>1368</v>
      </c>
      <c r="H559" s="381" t="b">
        <f t="shared" si="17"/>
        <v>0</v>
      </c>
    </row>
    <row r="560" spans="1:8">
      <c r="A560" s="379">
        <v>34583</v>
      </c>
      <c r="B560" s="380" t="s">
        <v>1369</v>
      </c>
      <c r="C560" s="379" t="s">
        <v>286</v>
      </c>
      <c r="D560" s="383" t="str">
        <f t="shared" si="16"/>
        <v>68,23</v>
      </c>
      <c r="F560" s="386">
        <v>2.0299999999999998</v>
      </c>
      <c r="G560" s="384" t="s">
        <v>1370</v>
      </c>
      <c r="H560" s="381" t="b">
        <f t="shared" si="17"/>
        <v>0</v>
      </c>
    </row>
    <row r="561" spans="1:8">
      <c r="A561" s="379">
        <v>34584</v>
      </c>
      <c r="B561" s="380" t="s">
        <v>1371</v>
      </c>
      <c r="C561" s="379" t="s">
        <v>286</v>
      </c>
      <c r="D561" s="383" t="str">
        <f t="shared" si="16"/>
        <v>38,19</v>
      </c>
      <c r="F561" s="386">
        <v>43.29</v>
      </c>
      <c r="G561" s="384" t="s">
        <v>1372</v>
      </c>
      <c r="H561" s="381" t="b">
        <f t="shared" si="17"/>
        <v>0</v>
      </c>
    </row>
    <row r="562" spans="1:8" ht="30">
      <c r="A562" s="379">
        <v>709</v>
      </c>
      <c r="B562" s="380" t="s">
        <v>1373</v>
      </c>
      <c r="C562" s="379" t="s">
        <v>286</v>
      </c>
      <c r="D562" s="383" t="str">
        <f t="shared" si="16"/>
        <v>484,33</v>
      </c>
      <c r="F562" s="386">
        <v>70.349999999999994</v>
      </c>
      <c r="G562" s="384" t="s">
        <v>1374</v>
      </c>
      <c r="H562" s="381" t="b">
        <f t="shared" si="17"/>
        <v>0</v>
      </c>
    </row>
    <row r="563" spans="1:8">
      <c r="A563" s="379">
        <v>716</v>
      </c>
      <c r="B563" s="380" t="s">
        <v>1375</v>
      </c>
      <c r="C563" s="379" t="s">
        <v>281</v>
      </c>
      <c r="D563" s="383" t="str">
        <f t="shared" si="16"/>
        <v>14,26</v>
      </c>
      <c r="F563" s="386">
        <v>89.6</v>
      </c>
      <c r="G563" s="384" t="s">
        <v>1254</v>
      </c>
      <c r="H563" s="381" t="b">
        <f t="shared" si="17"/>
        <v>0</v>
      </c>
    </row>
    <row r="564" spans="1:8">
      <c r="A564" s="379">
        <v>715</v>
      </c>
      <c r="B564" s="380" t="s">
        <v>1376</v>
      </c>
      <c r="C564" s="379" t="s">
        <v>281</v>
      </c>
      <c r="D564" s="383" t="str">
        <f t="shared" si="16"/>
        <v>14,11</v>
      </c>
      <c r="F564" s="386">
        <v>1.93</v>
      </c>
      <c r="G564" s="384" t="s">
        <v>1377</v>
      </c>
      <c r="H564" s="381" t="b">
        <f t="shared" si="17"/>
        <v>0</v>
      </c>
    </row>
    <row r="565" spans="1:8">
      <c r="A565" s="379">
        <v>718</v>
      </c>
      <c r="B565" s="380" t="s">
        <v>1378</v>
      </c>
      <c r="C565" s="379" t="s">
        <v>281</v>
      </c>
      <c r="D565" s="383" t="str">
        <f t="shared" si="16"/>
        <v>21,02</v>
      </c>
      <c r="F565" s="386">
        <v>2.21</v>
      </c>
      <c r="G565" s="384" t="s">
        <v>1379</v>
      </c>
      <c r="H565" s="381" t="b">
        <f t="shared" si="17"/>
        <v>0</v>
      </c>
    </row>
    <row r="566" spans="1:8">
      <c r="A566" s="379">
        <v>11981</v>
      </c>
      <c r="B566" s="380" t="s">
        <v>1380</v>
      </c>
      <c r="C566" s="379" t="s">
        <v>281</v>
      </c>
      <c r="D566" s="383" t="str">
        <f t="shared" si="16"/>
        <v>14,41</v>
      </c>
      <c r="F566" s="386">
        <v>2.85</v>
      </c>
      <c r="G566" s="384" t="s">
        <v>1381</v>
      </c>
      <c r="H566" s="381" t="b">
        <f t="shared" si="17"/>
        <v>0</v>
      </c>
    </row>
    <row r="567" spans="1:8">
      <c r="A567" s="379">
        <v>10610</v>
      </c>
      <c r="B567" s="380" t="s">
        <v>1382</v>
      </c>
      <c r="C567" s="379" t="s">
        <v>281</v>
      </c>
      <c r="D567" s="383" t="str">
        <f t="shared" si="16"/>
        <v>1,61</v>
      </c>
      <c r="F567" s="386">
        <v>1.88</v>
      </c>
      <c r="G567" s="384" t="s">
        <v>398</v>
      </c>
      <c r="H567" s="381" t="b">
        <f t="shared" si="17"/>
        <v>0</v>
      </c>
    </row>
    <row r="568" spans="1:8">
      <c r="A568" s="379">
        <v>34585</v>
      </c>
      <c r="B568" s="380" t="s">
        <v>1383</v>
      </c>
      <c r="C568" s="379" t="s">
        <v>281</v>
      </c>
      <c r="D568" s="383" t="str">
        <f t="shared" si="16"/>
        <v>1,64</v>
      </c>
      <c r="F568" s="386">
        <v>51.53</v>
      </c>
      <c r="G568" s="384" t="s">
        <v>1384</v>
      </c>
      <c r="H568" s="381" t="b">
        <f t="shared" si="17"/>
        <v>0</v>
      </c>
    </row>
    <row r="569" spans="1:8">
      <c r="A569" s="379">
        <v>34586</v>
      </c>
      <c r="B569" s="380" t="s">
        <v>1385</v>
      </c>
      <c r="C569" s="379" t="s">
        <v>281</v>
      </c>
      <c r="D569" s="383" t="str">
        <f t="shared" si="16"/>
        <v>1,66</v>
      </c>
      <c r="F569" s="386">
        <v>53.98</v>
      </c>
      <c r="G569" s="384" t="s">
        <v>1024</v>
      </c>
      <c r="H569" s="381" t="b">
        <f t="shared" si="17"/>
        <v>0</v>
      </c>
    </row>
    <row r="570" spans="1:8">
      <c r="A570" s="379">
        <v>38603</v>
      </c>
      <c r="B570" s="380" t="s">
        <v>1386</v>
      </c>
      <c r="C570" s="379" t="s">
        <v>281</v>
      </c>
      <c r="D570" s="383" t="str">
        <f t="shared" si="16"/>
        <v>1,92</v>
      </c>
      <c r="F570" s="386">
        <v>65.17</v>
      </c>
      <c r="G570" s="384" t="s">
        <v>1387</v>
      </c>
      <c r="H570" s="381" t="b">
        <f t="shared" si="17"/>
        <v>0</v>
      </c>
    </row>
    <row r="571" spans="1:8">
      <c r="A571" s="379">
        <v>34588</v>
      </c>
      <c r="B571" s="380" t="s">
        <v>1388</v>
      </c>
      <c r="C571" s="379" t="s">
        <v>281</v>
      </c>
      <c r="D571" s="383" t="str">
        <f t="shared" si="16"/>
        <v>2,13</v>
      </c>
      <c r="F571" s="386">
        <v>77.62</v>
      </c>
      <c r="G571" s="384" t="s">
        <v>1389</v>
      </c>
      <c r="H571" s="381" t="b">
        <f t="shared" si="17"/>
        <v>0</v>
      </c>
    </row>
    <row r="572" spans="1:8">
      <c r="A572" s="379">
        <v>34590</v>
      </c>
      <c r="B572" s="380" t="s">
        <v>1390</v>
      </c>
      <c r="C572" s="379" t="s">
        <v>281</v>
      </c>
      <c r="D572" s="383" t="str">
        <f t="shared" si="16"/>
        <v>2,30</v>
      </c>
      <c r="F572" s="386">
        <v>60.61</v>
      </c>
      <c r="G572" s="384" t="s">
        <v>1391</v>
      </c>
      <c r="H572" s="381" t="b">
        <f t="shared" si="17"/>
        <v>0</v>
      </c>
    </row>
    <row r="573" spans="1:8">
      <c r="A573" s="379">
        <v>34591</v>
      </c>
      <c r="B573" s="380" t="s">
        <v>1392</v>
      </c>
      <c r="C573" s="379" t="s">
        <v>281</v>
      </c>
      <c r="D573" s="383" t="str">
        <f t="shared" si="16"/>
        <v>2,87</v>
      </c>
      <c r="F573" s="386">
        <v>45.4</v>
      </c>
      <c r="G573" s="384" t="s">
        <v>1393</v>
      </c>
      <c r="H573" s="381" t="b">
        <f t="shared" si="17"/>
        <v>0</v>
      </c>
    </row>
    <row r="574" spans="1:8">
      <c r="A574" s="379">
        <v>37103</v>
      </c>
      <c r="B574" s="380" t="s">
        <v>1394</v>
      </c>
      <c r="C574" s="379" t="s">
        <v>281</v>
      </c>
      <c r="D574" s="383" t="str">
        <f t="shared" si="16"/>
        <v>2,34</v>
      </c>
      <c r="F574" s="386">
        <v>55.21</v>
      </c>
      <c r="G574" s="384" t="s">
        <v>1395</v>
      </c>
      <c r="H574" s="381" t="b">
        <f t="shared" si="17"/>
        <v>0</v>
      </c>
    </row>
    <row r="575" spans="1:8">
      <c r="A575" s="379">
        <v>34555</v>
      </c>
      <c r="B575" s="380" t="s">
        <v>1396</v>
      </c>
      <c r="C575" s="379" t="s">
        <v>281</v>
      </c>
      <c r="D575" s="383" t="str">
        <f t="shared" si="16"/>
        <v>2,93</v>
      </c>
      <c r="F575" s="386">
        <v>47.85</v>
      </c>
      <c r="G575" s="384" t="s">
        <v>1397</v>
      </c>
      <c r="H575" s="381" t="b">
        <f t="shared" si="17"/>
        <v>0</v>
      </c>
    </row>
    <row r="576" spans="1:8">
      <c r="A576" s="379">
        <v>34599</v>
      </c>
      <c r="B576" s="380" t="s">
        <v>1398</v>
      </c>
      <c r="C576" s="379" t="s">
        <v>281</v>
      </c>
      <c r="D576" s="383" t="str">
        <f t="shared" si="16"/>
        <v>2,10</v>
      </c>
      <c r="F576" s="386">
        <v>42.39</v>
      </c>
      <c r="G576" s="384" t="s">
        <v>846</v>
      </c>
      <c r="H576" s="381" t="b">
        <f t="shared" si="17"/>
        <v>0</v>
      </c>
    </row>
    <row r="577" spans="1:8">
      <c r="A577" s="379">
        <v>674</v>
      </c>
      <c r="B577" s="380" t="s">
        <v>1399</v>
      </c>
      <c r="C577" s="379" t="s">
        <v>286</v>
      </c>
      <c r="D577" s="383" t="str">
        <f t="shared" si="16"/>
        <v>49,31</v>
      </c>
      <c r="F577" s="386">
        <v>56.32</v>
      </c>
      <c r="G577" s="384" t="s">
        <v>1400</v>
      </c>
      <c r="H577" s="381" t="b">
        <f t="shared" si="17"/>
        <v>0</v>
      </c>
    </row>
    <row r="578" spans="1:8">
      <c r="A578" s="379">
        <v>34600</v>
      </c>
      <c r="B578" s="380" t="s">
        <v>1401</v>
      </c>
      <c r="C578" s="379" t="s">
        <v>286</v>
      </c>
      <c r="D578" s="383" t="str">
        <f t="shared" ref="D578:D641" si="18">IF($J$2=$F$1,F578,G578)</f>
        <v>80,12</v>
      </c>
      <c r="F578" s="386">
        <v>41.63</v>
      </c>
      <c r="G578" s="384" t="s">
        <v>1402</v>
      </c>
      <c r="H578" s="381" t="b">
        <f t="shared" ref="H578:H641" si="19">F578=G578</f>
        <v>0</v>
      </c>
    </row>
    <row r="579" spans="1:8">
      <c r="A579" s="379">
        <v>652</v>
      </c>
      <c r="B579" s="380" t="s">
        <v>1403</v>
      </c>
      <c r="C579" s="379" t="s">
        <v>286</v>
      </c>
      <c r="D579" s="383" t="str">
        <f t="shared" si="18"/>
        <v>102,04</v>
      </c>
      <c r="F579" s="386">
        <v>57.05</v>
      </c>
      <c r="G579" s="384" t="s">
        <v>1404</v>
      </c>
      <c r="H579" s="381" t="b">
        <f t="shared" si="19"/>
        <v>0</v>
      </c>
    </row>
    <row r="580" spans="1:8">
      <c r="A580" s="379">
        <v>34592</v>
      </c>
      <c r="B580" s="380" t="s">
        <v>1405</v>
      </c>
      <c r="C580" s="379" t="s">
        <v>281</v>
      </c>
      <c r="D580" s="383" t="str">
        <f t="shared" si="18"/>
        <v>1,99</v>
      </c>
      <c r="F580" s="386">
        <v>43.55</v>
      </c>
      <c r="G580" s="384" t="s">
        <v>1406</v>
      </c>
      <c r="H580" s="381" t="b">
        <f t="shared" si="19"/>
        <v>0</v>
      </c>
    </row>
    <row r="581" spans="1:8">
      <c r="A581" s="379">
        <v>651</v>
      </c>
      <c r="B581" s="380" t="s">
        <v>1407</v>
      </c>
      <c r="C581" s="379" t="s">
        <v>281</v>
      </c>
      <c r="D581" s="383" t="str">
        <f t="shared" si="18"/>
        <v>2,28</v>
      </c>
      <c r="F581" s="386">
        <v>45.4</v>
      </c>
      <c r="G581" s="384" t="s">
        <v>1408</v>
      </c>
      <c r="H581" s="381" t="b">
        <f t="shared" si="19"/>
        <v>0</v>
      </c>
    </row>
    <row r="582" spans="1:8">
      <c r="A582" s="379">
        <v>654</v>
      </c>
      <c r="B582" s="380" t="s">
        <v>1409</v>
      </c>
      <c r="C582" s="379" t="s">
        <v>281</v>
      </c>
      <c r="D582" s="383" t="str">
        <f t="shared" si="18"/>
        <v>2,94</v>
      </c>
      <c r="F582" s="386">
        <v>17.2</v>
      </c>
      <c r="G582" s="384" t="s">
        <v>1410</v>
      </c>
      <c r="H582" s="381" t="b">
        <f t="shared" si="19"/>
        <v>0</v>
      </c>
    </row>
    <row r="583" spans="1:8">
      <c r="A583" s="379">
        <v>650</v>
      </c>
      <c r="B583" s="380" t="s">
        <v>1411</v>
      </c>
      <c r="C583" s="379" t="s">
        <v>281</v>
      </c>
      <c r="D583" s="383" t="str">
        <f t="shared" si="18"/>
        <v>1,94</v>
      </c>
      <c r="F583" s="386">
        <v>2.6</v>
      </c>
      <c r="G583" s="384" t="s">
        <v>1412</v>
      </c>
      <c r="H583" s="381" t="b">
        <f t="shared" si="19"/>
        <v>0</v>
      </c>
    </row>
    <row r="584" spans="1:8">
      <c r="A584" s="379">
        <v>40517</v>
      </c>
      <c r="B584" s="380" t="s">
        <v>1413</v>
      </c>
      <c r="C584" s="379" t="s">
        <v>286</v>
      </c>
      <c r="D584" s="383" t="str">
        <f t="shared" si="18"/>
        <v>52,85</v>
      </c>
      <c r="F584" s="386">
        <v>145.69</v>
      </c>
      <c r="G584" s="384" t="s">
        <v>1414</v>
      </c>
      <c r="H584" s="381" t="b">
        <f t="shared" si="19"/>
        <v>0</v>
      </c>
    </row>
    <row r="585" spans="1:8">
      <c r="A585" s="379">
        <v>40520</v>
      </c>
      <c r="B585" s="380" t="s">
        <v>1415</v>
      </c>
      <c r="C585" s="379" t="s">
        <v>286</v>
      </c>
      <c r="D585" s="383" t="str">
        <f t="shared" si="18"/>
        <v>55,36</v>
      </c>
      <c r="F585" s="383">
        <v>1572.83</v>
      </c>
      <c r="G585" s="384" t="s">
        <v>1416</v>
      </c>
      <c r="H585" s="381" t="b">
        <f t="shared" si="19"/>
        <v>0</v>
      </c>
    </row>
    <row r="586" spans="1:8" ht="30">
      <c r="A586" s="379">
        <v>40515</v>
      </c>
      <c r="B586" s="380" t="s">
        <v>1417</v>
      </c>
      <c r="C586" s="379" t="s">
        <v>286</v>
      </c>
      <c r="D586" s="383" t="str">
        <f t="shared" si="18"/>
        <v>66,84</v>
      </c>
      <c r="F586" s="383">
        <v>1322.46</v>
      </c>
      <c r="G586" s="384" t="s">
        <v>1418</v>
      </c>
      <c r="H586" s="381" t="b">
        <f t="shared" si="19"/>
        <v>0</v>
      </c>
    </row>
    <row r="587" spans="1:8" ht="30">
      <c r="A587" s="379">
        <v>40516</v>
      </c>
      <c r="B587" s="380" t="s">
        <v>1419</v>
      </c>
      <c r="C587" s="379" t="s">
        <v>286</v>
      </c>
      <c r="D587" s="383" t="str">
        <f t="shared" si="18"/>
        <v>79,60</v>
      </c>
      <c r="F587" s="386">
        <v>538.91999999999996</v>
      </c>
      <c r="G587" s="384" t="s">
        <v>1420</v>
      </c>
      <c r="H587" s="381" t="b">
        <f t="shared" si="19"/>
        <v>0</v>
      </c>
    </row>
    <row r="588" spans="1:8" ht="45">
      <c r="A588" s="379">
        <v>40529</v>
      </c>
      <c r="B588" s="380" t="s">
        <v>1421</v>
      </c>
      <c r="C588" s="379" t="s">
        <v>286</v>
      </c>
      <c r="D588" s="383" t="str">
        <f t="shared" si="18"/>
        <v>62,16</v>
      </c>
      <c r="F588" s="383">
        <v>7787.34</v>
      </c>
      <c r="G588" s="384" t="s">
        <v>1422</v>
      </c>
      <c r="H588" s="381" t="b">
        <f t="shared" si="19"/>
        <v>0</v>
      </c>
    </row>
    <row r="589" spans="1:8" ht="45">
      <c r="A589" s="379">
        <v>36170</v>
      </c>
      <c r="B589" s="380" t="s">
        <v>1423</v>
      </c>
      <c r="C589" s="379" t="s">
        <v>286</v>
      </c>
      <c r="D589" s="383" t="str">
        <f t="shared" si="18"/>
        <v>46,56</v>
      </c>
      <c r="F589" s="386">
        <v>524.5</v>
      </c>
      <c r="G589" s="384" t="s">
        <v>1424</v>
      </c>
      <c r="H589" s="381" t="b">
        <f t="shared" si="19"/>
        <v>0</v>
      </c>
    </row>
    <row r="590" spans="1:8" ht="45">
      <c r="A590" s="379">
        <v>40524</v>
      </c>
      <c r="B590" s="380" t="s">
        <v>1425</v>
      </c>
      <c r="C590" s="379" t="s">
        <v>286</v>
      </c>
      <c r="D590" s="383" t="str">
        <f t="shared" si="18"/>
        <v>56,62</v>
      </c>
      <c r="F590" s="386">
        <v>818.52</v>
      </c>
      <c r="G590" s="384" t="s">
        <v>1426</v>
      </c>
      <c r="H590" s="381" t="b">
        <f t="shared" si="19"/>
        <v>0</v>
      </c>
    </row>
    <row r="591" spans="1:8" ht="45">
      <c r="A591" s="379">
        <v>36156</v>
      </c>
      <c r="B591" s="380" t="s">
        <v>1427</v>
      </c>
      <c r="C591" s="379" t="s">
        <v>286</v>
      </c>
      <c r="D591" s="383" t="str">
        <f t="shared" si="18"/>
        <v>49,07</v>
      </c>
      <c r="F591" s="386">
        <v>896.18</v>
      </c>
      <c r="G591" s="384" t="s">
        <v>1428</v>
      </c>
      <c r="H591" s="381" t="b">
        <f t="shared" si="19"/>
        <v>0</v>
      </c>
    </row>
    <row r="592" spans="1:8" ht="45">
      <c r="A592" s="379">
        <v>36155</v>
      </c>
      <c r="B592" s="380" t="s">
        <v>1429</v>
      </c>
      <c r="C592" s="379" t="s">
        <v>286</v>
      </c>
      <c r="D592" s="383" t="str">
        <f t="shared" si="18"/>
        <v>43,47</v>
      </c>
      <c r="F592" s="386">
        <v>884.13</v>
      </c>
      <c r="G592" s="384" t="s">
        <v>1430</v>
      </c>
      <c r="H592" s="381" t="b">
        <f t="shared" si="19"/>
        <v>0</v>
      </c>
    </row>
    <row r="593" spans="1:8" ht="45">
      <c r="A593" s="379">
        <v>36154</v>
      </c>
      <c r="B593" s="380" t="s">
        <v>1431</v>
      </c>
      <c r="C593" s="379" t="s">
        <v>286</v>
      </c>
      <c r="D593" s="383" t="str">
        <f t="shared" si="18"/>
        <v>57,75</v>
      </c>
      <c r="F593" s="383">
        <v>4957.97</v>
      </c>
      <c r="G593" s="384" t="s">
        <v>1432</v>
      </c>
      <c r="H593" s="381" t="b">
        <f t="shared" si="19"/>
        <v>0</v>
      </c>
    </row>
    <row r="594" spans="1:8" ht="30">
      <c r="A594" s="379">
        <v>695</v>
      </c>
      <c r="B594" s="380" t="s">
        <v>1433</v>
      </c>
      <c r="C594" s="379" t="s">
        <v>286</v>
      </c>
      <c r="D594" s="383" t="str">
        <f t="shared" si="18"/>
        <v>42,69</v>
      </c>
      <c r="F594" s="383">
        <v>2298.9699999999998</v>
      </c>
      <c r="G594" s="384" t="s">
        <v>1434</v>
      </c>
      <c r="H594" s="381" t="b">
        <f t="shared" si="19"/>
        <v>0</v>
      </c>
    </row>
    <row r="595" spans="1:8" ht="30">
      <c r="A595" s="379">
        <v>679</v>
      </c>
      <c r="B595" s="380" t="s">
        <v>1435</v>
      </c>
      <c r="C595" s="379" t="s">
        <v>286</v>
      </c>
      <c r="D595" s="383" t="str">
        <f t="shared" si="18"/>
        <v>58,51</v>
      </c>
      <c r="F595" s="383">
        <v>4664.1499999999996</v>
      </c>
      <c r="G595" s="384" t="s">
        <v>1436</v>
      </c>
      <c r="H595" s="381" t="b">
        <f t="shared" si="19"/>
        <v>0</v>
      </c>
    </row>
    <row r="596" spans="1:8" ht="30">
      <c r="A596" s="379">
        <v>711</v>
      </c>
      <c r="B596" s="380" t="s">
        <v>1437</v>
      </c>
      <c r="C596" s="379" t="s">
        <v>286</v>
      </c>
      <c r="D596" s="383" t="str">
        <f t="shared" si="18"/>
        <v>44,67</v>
      </c>
      <c r="F596" s="386">
        <v>947.79</v>
      </c>
      <c r="G596" s="384" t="s">
        <v>1438</v>
      </c>
      <c r="H596" s="381" t="b">
        <f t="shared" si="19"/>
        <v>0</v>
      </c>
    </row>
    <row r="597" spans="1:8" ht="30">
      <c r="A597" s="379">
        <v>712</v>
      </c>
      <c r="B597" s="380" t="s">
        <v>1439</v>
      </c>
      <c r="C597" s="379" t="s">
        <v>286</v>
      </c>
      <c r="D597" s="383" t="str">
        <f t="shared" si="18"/>
        <v>46,56</v>
      </c>
      <c r="F597" s="383">
        <v>50401.91</v>
      </c>
      <c r="G597" s="384" t="s">
        <v>1424</v>
      </c>
      <c r="H597" s="381" t="b">
        <f t="shared" si="19"/>
        <v>0</v>
      </c>
    </row>
    <row r="598" spans="1:8">
      <c r="A598" s="379">
        <v>12614</v>
      </c>
      <c r="B598" s="380" t="s">
        <v>1440</v>
      </c>
      <c r="C598" s="379" t="s">
        <v>281</v>
      </c>
      <c r="D598" s="383" t="str">
        <f t="shared" si="18"/>
        <v>15,07</v>
      </c>
      <c r="F598" s="383">
        <v>53999.4</v>
      </c>
      <c r="G598" s="384" t="s">
        <v>1441</v>
      </c>
      <c r="H598" s="381" t="b">
        <f t="shared" si="19"/>
        <v>0</v>
      </c>
    </row>
    <row r="599" spans="1:8">
      <c r="A599" s="379">
        <v>6140</v>
      </c>
      <c r="B599" s="380" t="s">
        <v>1442</v>
      </c>
      <c r="C599" s="379" t="s">
        <v>281</v>
      </c>
      <c r="D599" s="383" t="str">
        <f t="shared" si="18"/>
        <v>2,69</v>
      </c>
      <c r="F599" s="383">
        <v>2982.65</v>
      </c>
      <c r="G599" s="384" t="s">
        <v>1443</v>
      </c>
      <c r="H599" s="381" t="b">
        <f t="shared" si="19"/>
        <v>0</v>
      </c>
    </row>
    <row r="600" spans="1:8">
      <c r="A600" s="379">
        <v>38399</v>
      </c>
      <c r="B600" s="380" t="s">
        <v>1444</v>
      </c>
      <c r="C600" s="379" t="s">
        <v>281</v>
      </c>
      <c r="D600" s="383" t="str">
        <f t="shared" si="18"/>
        <v>148,16</v>
      </c>
      <c r="F600" s="383">
        <v>4288.45</v>
      </c>
      <c r="G600" s="384" t="s">
        <v>1445</v>
      </c>
      <c r="H600" s="381" t="b">
        <f t="shared" si="19"/>
        <v>0</v>
      </c>
    </row>
    <row r="601" spans="1:8" ht="30">
      <c r="A601" s="379">
        <v>735</v>
      </c>
      <c r="B601" s="380" t="s">
        <v>1446</v>
      </c>
      <c r="C601" s="379" t="s">
        <v>281</v>
      </c>
      <c r="D601" s="383" t="str">
        <f t="shared" si="18"/>
        <v>1.647,16</v>
      </c>
      <c r="F601" s="383">
        <v>7269.29</v>
      </c>
      <c r="G601" s="384" t="s">
        <v>1447</v>
      </c>
      <c r="H601" s="381" t="b">
        <f t="shared" si="19"/>
        <v>0</v>
      </c>
    </row>
    <row r="602" spans="1:8" ht="30">
      <c r="A602" s="379">
        <v>736</v>
      </c>
      <c r="B602" s="380" t="s">
        <v>1448</v>
      </c>
      <c r="C602" s="379" t="s">
        <v>281</v>
      </c>
      <c r="D602" s="383" t="str">
        <f t="shared" si="18"/>
        <v>1.384,97</v>
      </c>
      <c r="F602" s="383">
        <v>6901.62</v>
      </c>
      <c r="G602" s="384" t="s">
        <v>1449</v>
      </c>
      <c r="H602" s="381" t="b">
        <f t="shared" si="19"/>
        <v>0</v>
      </c>
    </row>
    <row r="603" spans="1:8" ht="30">
      <c r="A603" s="379">
        <v>729</v>
      </c>
      <c r="B603" s="380" t="s">
        <v>1450</v>
      </c>
      <c r="C603" s="379" t="s">
        <v>281</v>
      </c>
      <c r="D603" s="383" t="str">
        <f t="shared" si="18"/>
        <v>564,39</v>
      </c>
      <c r="F603" s="383">
        <v>28320.89</v>
      </c>
      <c r="G603" s="384" t="s">
        <v>1451</v>
      </c>
      <c r="H603" s="381" t="b">
        <f t="shared" si="19"/>
        <v>0</v>
      </c>
    </row>
    <row r="604" spans="1:8" ht="30">
      <c r="A604" s="379">
        <v>39925</v>
      </c>
      <c r="B604" s="380" t="s">
        <v>1452</v>
      </c>
      <c r="C604" s="379" t="s">
        <v>281</v>
      </c>
      <c r="D604" s="383" t="str">
        <f t="shared" si="18"/>
        <v>8.155,38</v>
      </c>
      <c r="F604" s="383">
        <v>10415.9</v>
      </c>
      <c r="G604" s="384" t="s">
        <v>1453</v>
      </c>
      <c r="H604" s="381" t="b">
        <f t="shared" si="19"/>
        <v>0</v>
      </c>
    </row>
    <row r="605" spans="1:8" ht="30">
      <c r="A605" s="379">
        <v>731</v>
      </c>
      <c r="B605" s="380" t="s">
        <v>1454</v>
      </c>
      <c r="C605" s="379" t="s">
        <v>281</v>
      </c>
      <c r="D605" s="383" t="str">
        <f t="shared" si="18"/>
        <v>549,29</v>
      </c>
      <c r="F605" s="383">
        <v>30887.72</v>
      </c>
      <c r="G605" s="384" t="s">
        <v>1455</v>
      </c>
      <c r="H605" s="381" t="b">
        <f t="shared" si="19"/>
        <v>0</v>
      </c>
    </row>
    <row r="606" spans="1:8" ht="30">
      <c r="A606" s="379">
        <v>10575</v>
      </c>
      <c r="B606" s="380" t="s">
        <v>1456</v>
      </c>
      <c r="C606" s="379" t="s">
        <v>281</v>
      </c>
      <c r="D606" s="383" t="str">
        <f t="shared" si="18"/>
        <v>857,21</v>
      </c>
      <c r="F606" s="383">
        <v>14025</v>
      </c>
      <c r="G606" s="384" t="s">
        <v>1457</v>
      </c>
      <c r="H606" s="381" t="b">
        <f t="shared" si="19"/>
        <v>0</v>
      </c>
    </row>
    <row r="607" spans="1:8" ht="30">
      <c r="A607" s="379">
        <v>733</v>
      </c>
      <c r="B607" s="380" t="s">
        <v>1458</v>
      </c>
      <c r="C607" s="379" t="s">
        <v>281</v>
      </c>
      <c r="D607" s="383" t="str">
        <f t="shared" si="18"/>
        <v>938,54</v>
      </c>
      <c r="F607" s="383">
        <v>3096.36</v>
      </c>
      <c r="G607" s="384" t="s">
        <v>1459</v>
      </c>
      <c r="H607" s="381" t="b">
        <f t="shared" si="19"/>
        <v>0</v>
      </c>
    </row>
    <row r="608" spans="1:8" ht="30">
      <c r="A608" s="379">
        <v>732</v>
      </c>
      <c r="B608" s="380" t="s">
        <v>1460</v>
      </c>
      <c r="C608" s="379" t="s">
        <v>281</v>
      </c>
      <c r="D608" s="383" t="str">
        <f t="shared" si="18"/>
        <v>925,92</v>
      </c>
      <c r="F608" s="383">
        <v>3740</v>
      </c>
      <c r="G608" s="384" t="s">
        <v>1461</v>
      </c>
      <c r="H608" s="381" t="b">
        <f t="shared" si="19"/>
        <v>0</v>
      </c>
    </row>
    <row r="609" spans="1:8" ht="30">
      <c r="A609" s="379">
        <v>737</v>
      </c>
      <c r="B609" s="380" t="s">
        <v>1462</v>
      </c>
      <c r="C609" s="379" t="s">
        <v>281</v>
      </c>
      <c r="D609" s="383" t="str">
        <f t="shared" si="18"/>
        <v>5.192,29</v>
      </c>
      <c r="F609" s="383">
        <v>5024.45</v>
      </c>
      <c r="G609" s="384" t="s">
        <v>1463</v>
      </c>
      <c r="H609" s="381" t="b">
        <f t="shared" si="19"/>
        <v>0</v>
      </c>
    </row>
    <row r="610" spans="1:8" ht="30">
      <c r="A610" s="379">
        <v>738</v>
      </c>
      <c r="B610" s="380" t="s">
        <v>1464</v>
      </c>
      <c r="C610" s="379" t="s">
        <v>281</v>
      </c>
      <c r="D610" s="383" t="str">
        <f t="shared" si="18"/>
        <v>2.407,63</v>
      </c>
      <c r="F610" s="383">
        <v>28050</v>
      </c>
      <c r="G610" s="384" t="s">
        <v>1465</v>
      </c>
      <c r="H610" s="381" t="b">
        <f t="shared" si="19"/>
        <v>0</v>
      </c>
    </row>
    <row r="611" spans="1:8" ht="30">
      <c r="A611" s="379">
        <v>740</v>
      </c>
      <c r="B611" s="380" t="s">
        <v>1466</v>
      </c>
      <c r="C611" s="379" t="s">
        <v>281</v>
      </c>
      <c r="D611" s="383" t="str">
        <f t="shared" si="18"/>
        <v>4.884,58</v>
      </c>
      <c r="F611" s="383">
        <v>4417.87</v>
      </c>
      <c r="G611" s="384" t="s">
        <v>1467</v>
      </c>
      <c r="H611" s="381" t="b">
        <f t="shared" si="19"/>
        <v>0</v>
      </c>
    </row>
    <row r="612" spans="1:8" ht="30">
      <c r="A612" s="379">
        <v>734</v>
      </c>
      <c r="B612" s="380" t="s">
        <v>1468</v>
      </c>
      <c r="C612" s="379" t="s">
        <v>281</v>
      </c>
      <c r="D612" s="383" t="str">
        <f t="shared" si="18"/>
        <v>992,58</v>
      </c>
      <c r="F612" s="383">
        <v>7012.5</v>
      </c>
      <c r="G612" s="384" t="s">
        <v>1469</v>
      </c>
      <c r="H612" s="381" t="b">
        <f t="shared" si="19"/>
        <v>0</v>
      </c>
    </row>
    <row r="613" spans="1:8">
      <c r="A613" s="379">
        <v>39008</v>
      </c>
      <c r="B613" s="380" t="s">
        <v>1470</v>
      </c>
      <c r="C613" s="379" t="s">
        <v>281</v>
      </c>
      <c r="D613" s="383" t="str">
        <f t="shared" si="18"/>
        <v>47.176,48</v>
      </c>
      <c r="F613" s="383">
        <v>133975.26999999999</v>
      </c>
      <c r="G613" s="384" t="s">
        <v>1471</v>
      </c>
      <c r="H613" s="381" t="b">
        <f t="shared" si="19"/>
        <v>0</v>
      </c>
    </row>
    <row r="614" spans="1:8">
      <c r="A614" s="379">
        <v>39009</v>
      </c>
      <c r="B614" s="380" t="s">
        <v>1472</v>
      </c>
      <c r="C614" s="379" t="s">
        <v>281</v>
      </c>
      <c r="D614" s="383" t="str">
        <f t="shared" si="18"/>
        <v>50.543,75</v>
      </c>
      <c r="F614" s="383">
        <v>77420.97</v>
      </c>
      <c r="G614" s="384" t="s">
        <v>1473</v>
      </c>
      <c r="H614" s="381" t="b">
        <f t="shared" si="19"/>
        <v>0</v>
      </c>
    </row>
    <row r="615" spans="1:8" ht="30">
      <c r="A615" s="379">
        <v>10587</v>
      </c>
      <c r="B615" s="380" t="s">
        <v>1474</v>
      </c>
      <c r="C615" s="379" t="s">
        <v>281</v>
      </c>
      <c r="D615" s="383" t="str">
        <f t="shared" si="18"/>
        <v>3.180,43</v>
      </c>
      <c r="F615" s="386">
        <v>20.43</v>
      </c>
      <c r="G615" s="384" t="s">
        <v>1475</v>
      </c>
      <c r="H615" s="381" t="b">
        <f t="shared" si="19"/>
        <v>0</v>
      </c>
    </row>
    <row r="616" spans="1:8" ht="30">
      <c r="A616" s="379">
        <v>759</v>
      </c>
      <c r="B616" s="380" t="s">
        <v>1476</v>
      </c>
      <c r="C616" s="379" t="s">
        <v>281</v>
      </c>
      <c r="D616" s="383" t="str">
        <f t="shared" si="18"/>
        <v>4.572,82</v>
      </c>
      <c r="F616" s="386">
        <v>17.600000000000001</v>
      </c>
      <c r="G616" s="384" t="s">
        <v>1477</v>
      </c>
      <c r="H616" s="381" t="b">
        <f t="shared" si="19"/>
        <v>0</v>
      </c>
    </row>
    <row r="617" spans="1:8" ht="30">
      <c r="A617" s="379">
        <v>761</v>
      </c>
      <c r="B617" s="380" t="s">
        <v>1478</v>
      </c>
      <c r="C617" s="379" t="s">
        <v>281</v>
      </c>
      <c r="D617" s="383" t="str">
        <f t="shared" si="18"/>
        <v>7.751,32</v>
      </c>
      <c r="F617" s="386">
        <v>32.4</v>
      </c>
      <c r="G617" s="384" t="s">
        <v>1479</v>
      </c>
      <c r="H617" s="381" t="b">
        <f t="shared" si="19"/>
        <v>0</v>
      </c>
    </row>
    <row r="618" spans="1:8" ht="30">
      <c r="A618" s="379">
        <v>750</v>
      </c>
      <c r="B618" s="380" t="s">
        <v>1480</v>
      </c>
      <c r="C618" s="379" t="s">
        <v>281</v>
      </c>
      <c r="D618" s="383" t="str">
        <f t="shared" si="18"/>
        <v>7.359,26</v>
      </c>
      <c r="F618" s="386">
        <v>54</v>
      </c>
      <c r="G618" s="384" t="s">
        <v>1481</v>
      </c>
      <c r="H618" s="381" t="b">
        <f t="shared" si="19"/>
        <v>0</v>
      </c>
    </row>
    <row r="619" spans="1:8" ht="30">
      <c r="A619" s="379">
        <v>755</v>
      </c>
      <c r="B619" s="380" t="s">
        <v>1482</v>
      </c>
      <c r="C619" s="379" t="s">
        <v>281</v>
      </c>
      <c r="D619" s="383" t="str">
        <f t="shared" si="18"/>
        <v>30.198,85</v>
      </c>
      <c r="F619" s="386">
        <v>19.96</v>
      </c>
      <c r="G619" s="384" t="s">
        <v>1483</v>
      </c>
      <c r="H619" s="381" t="b">
        <f t="shared" si="19"/>
        <v>0</v>
      </c>
    </row>
    <row r="620" spans="1:8" ht="30">
      <c r="A620" s="379">
        <v>749</v>
      </c>
      <c r="B620" s="380" t="s">
        <v>1484</v>
      </c>
      <c r="C620" s="379" t="s">
        <v>281</v>
      </c>
      <c r="D620" s="383" t="str">
        <f t="shared" si="18"/>
        <v>11.106,58</v>
      </c>
      <c r="F620" s="386">
        <v>6.55</v>
      </c>
      <c r="G620" s="384" t="s">
        <v>1485</v>
      </c>
      <c r="H620" s="381" t="b">
        <f t="shared" si="19"/>
        <v>0</v>
      </c>
    </row>
    <row r="621" spans="1:8" ht="30">
      <c r="A621" s="379">
        <v>756</v>
      </c>
      <c r="B621" s="380" t="s">
        <v>1486</v>
      </c>
      <c r="C621" s="379" t="s">
        <v>281</v>
      </c>
      <c r="D621" s="383" t="str">
        <f t="shared" si="18"/>
        <v>32.935,89</v>
      </c>
      <c r="F621" s="386">
        <v>5.4</v>
      </c>
      <c r="G621" s="384" t="s">
        <v>1487</v>
      </c>
      <c r="H621" s="381" t="b">
        <f t="shared" si="19"/>
        <v>0</v>
      </c>
    </row>
    <row r="622" spans="1:8" ht="30">
      <c r="A622" s="379">
        <v>757</v>
      </c>
      <c r="B622" s="380" t="s">
        <v>1488</v>
      </c>
      <c r="C622" s="379" t="s">
        <v>281</v>
      </c>
      <c r="D622" s="383" t="str">
        <f t="shared" si="18"/>
        <v>14.955,00</v>
      </c>
      <c r="F622" s="386">
        <v>18.86</v>
      </c>
      <c r="G622" s="384" t="s">
        <v>1489</v>
      </c>
      <c r="H622" s="381" t="b">
        <f t="shared" si="19"/>
        <v>0</v>
      </c>
    </row>
    <row r="623" spans="1:8" ht="30">
      <c r="A623" s="379">
        <v>10588</v>
      </c>
      <c r="B623" s="380" t="s">
        <v>1490</v>
      </c>
      <c r="C623" s="379" t="s">
        <v>281</v>
      </c>
      <c r="D623" s="383" t="str">
        <f t="shared" si="18"/>
        <v>3.301,69</v>
      </c>
      <c r="F623" s="386">
        <v>0.18</v>
      </c>
      <c r="G623" s="384" t="s">
        <v>1491</v>
      </c>
      <c r="H623" s="381" t="b">
        <f t="shared" si="19"/>
        <v>0</v>
      </c>
    </row>
    <row r="624" spans="1:8" ht="30">
      <c r="A624" s="379">
        <v>10592</v>
      </c>
      <c r="B624" s="380" t="s">
        <v>1492</v>
      </c>
      <c r="C624" s="379" t="s">
        <v>281</v>
      </c>
      <c r="D624" s="383" t="str">
        <f t="shared" si="18"/>
        <v>3.988,00</v>
      </c>
      <c r="F624" s="386">
        <v>0.3</v>
      </c>
      <c r="G624" s="384" t="s">
        <v>1493</v>
      </c>
      <c r="H624" s="381" t="b">
        <f t="shared" si="19"/>
        <v>0</v>
      </c>
    </row>
    <row r="625" spans="1:8" ht="30">
      <c r="A625" s="379">
        <v>10589</v>
      </c>
      <c r="B625" s="380" t="s">
        <v>1494</v>
      </c>
      <c r="C625" s="379" t="s">
        <v>281</v>
      </c>
      <c r="D625" s="383" t="str">
        <f t="shared" si="18"/>
        <v>5.357,62</v>
      </c>
      <c r="F625" s="386">
        <v>0.46</v>
      </c>
      <c r="G625" s="384" t="s">
        <v>1495</v>
      </c>
      <c r="H625" s="381" t="b">
        <f t="shared" si="19"/>
        <v>0</v>
      </c>
    </row>
    <row r="626" spans="1:8" ht="30">
      <c r="A626" s="379">
        <v>760</v>
      </c>
      <c r="B626" s="380" t="s">
        <v>1496</v>
      </c>
      <c r="C626" s="379" t="s">
        <v>281</v>
      </c>
      <c r="D626" s="383" t="str">
        <f t="shared" si="18"/>
        <v>29.910,00</v>
      </c>
      <c r="F626" s="386">
        <v>0.03</v>
      </c>
      <c r="G626" s="384" t="s">
        <v>1497</v>
      </c>
      <c r="H626" s="381" t="b">
        <f t="shared" si="19"/>
        <v>0</v>
      </c>
    </row>
    <row r="627" spans="1:8" ht="30">
      <c r="A627" s="379">
        <v>751</v>
      </c>
      <c r="B627" s="380" t="s">
        <v>1498</v>
      </c>
      <c r="C627" s="379" t="s">
        <v>281</v>
      </c>
      <c r="D627" s="383" t="str">
        <f t="shared" si="18"/>
        <v>4.710,82</v>
      </c>
      <c r="F627" s="386">
        <v>0.03</v>
      </c>
      <c r="G627" s="384" t="s">
        <v>1499</v>
      </c>
      <c r="H627" s="381" t="b">
        <f t="shared" si="19"/>
        <v>0</v>
      </c>
    </row>
    <row r="628" spans="1:8" ht="30">
      <c r="A628" s="379">
        <v>754</v>
      </c>
      <c r="B628" s="380" t="s">
        <v>1500</v>
      </c>
      <c r="C628" s="379" t="s">
        <v>281</v>
      </c>
      <c r="D628" s="383" t="str">
        <f t="shared" si="18"/>
        <v>7.477,50</v>
      </c>
      <c r="F628" s="386">
        <v>0.05</v>
      </c>
      <c r="G628" s="384" t="s">
        <v>1501</v>
      </c>
      <c r="H628" s="381" t="b">
        <f t="shared" si="19"/>
        <v>0</v>
      </c>
    </row>
    <row r="629" spans="1:8">
      <c r="A629" s="379">
        <v>14013</v>
      </c>
      <c r="B629" s="380" t="s">
        <v>1502</v>
      </c>
      <c r="C629" s="379" t="s">
        <v>281</v>
      </c>
      <c r="D629" s="383" t="str">
        <f t="shared" si="18"/>
        <v>140.307,10</v>
      </c>
      <c r="F629" s="386">
        <v>0.1</v>
      </c>
      <c r="G629" s="384" t="s">
        <v>1503</v>
      </c>
      <c r="H629" s="381" t="b">
        <f t="shared" si="19"/>
        <v>0</v>
      </c>
    </row>
    <row r="630" spans="1:8" ht="30">
      <c r="A630" s="379">
        <v>39917</v>
      </c>
      <c r="B630" s="380" t="s">
        <v>1504</v>
      </c>
      <c r="C630" s="379" t="s">
        <v>281</v>
      </c>
      <c r="D630" s="383" t="str">
        <f t="shared" si="18"/>
        <v>72.466,48</v>
      </c>
      <c r="F630" s="386">
        <v>0.09</v>
      </c>
      <c r="G630" s="384" t="s">
        <v>1505</v>
      </c>
      <c r="H630" s="381" t="b">
        <f t="shared" si="19"/>
        <v>0</v>
      </c>
    </row>
    <row r="631" spans="1:8">
      <c r="A631" s="379">
        <v>5081</v>
      </c>
      <c r="B631" s="380" t="s">
        <v>1506</v>
      </c>
      <c r="C631" s="379" t="s">
        <v>1210</v>
      </c>
      <c r="D631" s="383" t="str">
        <f t="shared" si="18"/>
        <v>20,84</v>
      </c>
      <c r="F631" s="386">
        <v>0.2</v>
      </c>
      <c r="G631" s="384" t="s">
        <v>1044</v>
      </c>
      <c r="H631" s="381" t="b">
        <f t="shared" si="19"/>
        <v>0</v>
      </c>
    </row>
    <row r="632" spans="1:8">
      <c r="A632" s="379">
        <v>38167</v>
      </c>
      <c r="B632" s="380" t="s">
        <v>1507</v>
      </c>
      <c r="C632" s="379" t="s">
        <v>1210</v>
      </c>
      <c r="D632" s="383" t="str">
        <f t="shared" si="18"/>
        <v>17,96</v>
      </c>
      <c r="F632" s="386">
        <v>0.42</v>
      </c>
      <c r="G632" s="384" t="s">
        <v>1508</v>
      </c>
      <c r="H632" s="381" t="b">
        <f t="shared" si="19"/>
        <v>0</v>
      </c>
    </row>
    <row r="633" spans="1:8">
      <c r="A633" s="379">
        <v>36145</v>
      </c>
      <c r="B633" s="380" t="s">
        <v>1509</v>
      </c>
      <c r="C633" s="379" t="s">
        <v>1210</v>
      </c>
      <c r="D633" s="383" t="str">
        <f t="shared" si="18"/>
        <v>33,55</v>
      </c>
      <c r="F633" s="386">
        <v>3.43</v>
      </c>
      <c r="G633" s="384" t="s">
        <v>1510</v>
      </c>
      <c r="H633" s="381" t="b">
        <f t="shared" si="19"/>
        <v>0</v>
      </c>
    </row>
    <row r="634" spans="1:8">
      <c r="A634" s="379">
        <v>12893</v>
      </c>
      <c r="B634" s="380" t="s">
        <v>1511</v>
      </c>
      <c r="C634" s="379" t="s">
        <v>1210</v>
      </c>
      <c r="D634" s="383" t="str">
        <f t="shared" si="18"/>
        <v>55,92</v>
      </c>
      <c r="F634" s="386">
        <v>5.14</v>
      </c>
      <c r="G634" s="384" t="s">
        <v>1512</v>
      </c>
      <c r="H634" s="381" t="b">
        <f t="shared" si="19"/>
        <v>0</v>
      </c>
    </row>
    <row r="635" spans="1:8">
      <c r="A635" s="379">
        <v>11685</v>
      </c>
      <c r="B635" s="380" t="s">
        <v>1513</v>
      </c>
      <c r="C635" s="379" t="s">
        <v>281</v>
      </c>
      <c r="D635" s="383" t="str">
        <f t="shared" si="18"/>
        <v>23,52</v>
      </c>
      <c r="F635" s="386">
        <v>11.76</v>
      </c>
      <c r="G635" s="384" t="s">
        <v>1514</v>
      </c>
      <c r="H635" s="381" t="b">
        <f t="shared" si="19"/>
        <v>0</v>
      </c>
    </row>
    <row r="636" spans="1:8">
      <c r="A636" s="379">
        <v>11679</v>
      </c>
      <c r="B636" s="380" t="s">
        <v>1515</v>
      </c>
      <c r="C636" s="379" t="s">
        <v>281</v>
      </c>
      <c r="D636" s="383" t="str">
        <f t="shared" si="18"/>
        <v>6,55</v>
      </c>
      <c r="F636" s="386">
        <v>20.079999999999998</v>
      </c>
      <c r="G636" s="384" t="s">
        <v>1368</v>
      </c>
      <c r="H636" s="381" t="b">
        <f t="shared" si="19"/>
        <v>0</v>
      </c>
    </row>
    <row r="637" spans="1:8">
      <c r="A637" s="379">
        <v>11680</v>
      </c>
      <c r="B637" s="380" t="s">
        <v>1516</v>
      </c>
      <c r="C637" s="379" t="s">
        <v>281</v>
      </c>
      <c r="D637" s="383" t="str">
        <f t="shared" si="18"/>
        <v>5,39</v>
      </c>
      <c r="F637" s="386">
        <v>28.31</v>
      </c>
      <c r="G637" s="384" t="s">
        <v>1517</v>
      </c>
      <c r="H637" s="381" t="b">
        <f t="shared" si="19"/>
        <v>0</v>
      </c>
    </row>
    <row r="638" spans="1:8">
      <c r="A638" s="379">
        <v>2512</v>
      </c>
      <c r="B638" s="380" t="s">
        <v>1518</v>
      </c>
      <c r="C638" s="379" t="s">
        <v>281</v>
      </c>
      <c r="D638" s="383" t="str">
        <f t="shared" si="18"/>
        <v>18,97</v>
      </c>
      <c r="F638" s="386">
        <v>88.25</v>
      </c>
      <c r="G638" s="384" t="s">
        <v>1519</v>
      </c>
      <c r="H638" s="381" t="b">
        <f t="shared" si="19"/>
        <v>0</v>
      </c>
    </row>
    <row r="639" spans="1:8">
      <c r="A639" s="379">
        <v>4374</v>
      </c>
      <c r="B639" s="380" t="s">
        <v>1520</v>
      </c>
      <c r="C639" s="379" t="s">
        <v>281</v>
      </c>
      <c r="D639" s="383" t="str">
        <f t="shared" si="18"/>
        <v>0,18</v>
      </c>
      <c r="F639" s="386">
        <v>9.51</v>
      </c>
      <c r="G639" s="384" t="s">
        <v>1521</v>
      </c>
      <c r="H639" s="381" t="b">
        <f t="shared" si="19"/>
        <v>0</v>
      </c>
    </row>
    <row r="640" spans="1:8" ht="30">
      <c r="A640" s="379">
        <v>7568</v>
      </c>
      <c r="B640" s="380" t="s">
        <v>1522</v>
      </c>
      <c r="C640" s="379" t="s">
        <v>281</v>
      </c>
      <c r="D640" s="383" t="str">
        <f t="shared" si="18"/>
        <v>0,30</v>
      </c>
      <c r="F640" s="386">
        <v>9.51</v>
      </c>
      <c r="G640" s="384" t="s">
        <v>1523</v>
      </c>
      <c r="H640" s="381" t="b">
        <f t="shared" si="19"/>
        <v>0</v>
      </c>
    </row>
    <row r="641" spans="1:8">
      <c r="A641" s="379">
        <v>7584</v>
      </c>
      <c r="B641" s="380" t="s">
        <v>1524</v>
      </c>
      <c r="C641" s="379" t="s">
        <v>281</v>
      </c>
      <c r="D641" s="383" t="str">
        <f t="shared" si="18"/>
        <v>0,46</v>
      </c>
      <c r="F641" s="386">
        <v>9.51</v>
      </c>
      <c r="G641" s="384" t="s">
        <v>1032</v>
      </c>
      <c r="H641" s="381" t="b">
        <f t="shared" si="19"/>
        <v>0</v>
      </c>
    </row>
    <row r="642" spans="1:8">
      <c r="A642" s="379">
        <v>11945</v>
      </c>
      <c r="B642" s="380" t="s">
        <v>1525</v>
      </c>
      <c r="C642" s="379" t="s">
        <v>281</v>
      </c>
      <c r="D642" s="383" t="str">
        <f t="shared" ref="D642:D705" si="20">IF($J$2=$F$1,F642,G642)</f>
        <v>0,03</v>
      </c>
      <c r="F642" s="386">
        <v>9.51</v>
      </c>
      <c r="G642" s="384" t="s">
        <v>1526</v>
      </c>
      <c r="H642" s="381" t="b">
        <f t="shared" ref="H642:H705" si="21">F642=G642</f>
        <v>0</v>
      </c>
    </row>
    <row r="643" spans="1:8">
      <c r="A643" s="379">
        <v>11946</v>
      </c>
      <c r="B643" s="380" t="s">
        <v>1527</v>
      </c>
      <c r="C643" s="379" t="s">
        <v>281</v>
      </c>
      <c r="D643" s="383" t="str">
        <f t="shared" si="20"/>
        <v>0,03</v>
      </c>
      <c r="F643" s="386">
        <v>7.47</v>
      </c>
      <c r="G643" s="384" t="s">
        <v>1526</v>
      </c>
      <c r="H643" s="381" t="b">
        <f t="shared" si="21"/>
        <v>0</v>
      </c>
    </row>
    <row r="644" spans="1:8">
      <c r="A644" s="379">
        <v>4375</v>
      </c>
      <c r="B644" s="380" t="s">
        <v>1528</v>
      </c>
      <c r="C644" s="379" t="s">
        <v>281</v>
      </c>
      <c r="D644" s="383" t="str">
        <f t="shared" si="20"/>
        <v>0,05</v>
      </c>
      <c r="F644" s="386">
        <v>7.31</v>
      </c>
      <c r="G644" s="384" t="s">
        <v>1529</v>
      </c>
      <c r="H644" s="381" t="b">
        <f t="shared" si="21"/>
        <v>0</v>
      </c>
    </row>
    <row r="645" spans="1:8" ht="30">
      <c r="A645" s="379">
        <v>11950</v>
      </c>
      <c r="B645" s="380" t="s">
        <v>1530</v>
      </c>
      <c r="C645" s="379" t="s">
        <v>281</v>
      </c>
      <c r="D645" s="383" t="str">
        <f t="shared" si="20"/>
        <v>0,10</v>
      </c>
      <c r="F645" s="386">
        <v>7.47</v>
      </c>
      <c r="G645" s="384" t="s">
        <v>1531</v>
      </c>
      <c r="H645" s="381" t="b">
        <f t="shared" si="21"/>
        <v>0</v>
      </c>
    </row>
    <row r="646" spans="1:8">
      <c r="A646" s="379">
        <v>4376</v>
      </c>
      <c r="B646" s="380" t="s">
        <v>1532</v>
      </c>
      <c r="C646" s="379" t="s">
        <v>281</v>
      </c>
      <c r="D646" s="383" t="str">
        <f t="shared" si="20"/>
        <v>0,09</v>
      </c>
      <c r="F646" s="386">
        <v>2.63</v>
      </c>
      <c r="G646" s="384" t="s">
        <v>1533</v>
      </c>
      <c r="H646" s="381" t="b">
        <f t="shared" si="21"/>
        <v>0</v>
      </c>
    </row>
    <row r="647" spans="1:8" ht="30">
      <c r="A647" s="379">
        <v>7583</v>
      </c>
      <c r="B647" s="380" t="s">
        <v>1534</v>
      </c>
      <c r="C647" s="379" t="s">
        <v>281</v>
      </c>
      <c r="D647" s="383" t="str">
        <f t="shared" si="20"/>
        <v>0,20</v>
      </c>
      <c r="F647" s="386">
        <v>2.63</v>
      </c>
      <c r="G647" s="384" t="s">
        <v>344</v>
      </c>
      <c r="H647" s="381" t="b">
        <f t="shared" si="21"/>
        <v>0</v>
      </c>
    </row>
    <row r="648" spans="1:8" ht="30">
      <c r="A648" s="379">
        <v>4350</v>
      </c>
      <c r="B648" s="380" t="s">
        <v>1535</v>
      </c>
      <c r="C648" s="379" t="s">
        <v>281</v>
      </c>
      <c r="D648" s="383" t="str">
        <f t="shared" si="20"/>
        <v>0,44</v>
      </c>
      <c r="F648" s="386">
        <v>4.5999999999999996</v>
      </c>
      <c r="G648" s="384" t="s">
        <v>1536</v>
      </c>
      <c r="H648" s="381" t="b">
        <f t="shared" si="21"/>
        <v>0</v>
      </c>
    </row>
    <row r="649" spans="1:8">
      <c r="A649" s="379">
        <v>39886</v>
      </c>
      <c r="B649" s="380" t="s">
        <v>1537</v>
      </c>
      <c r="C649" s="379" t="s">
        <v>281</v>
      </c>
      <c r="D649" s="383" t="str">
        <f t="shared" si="20"/>
        <v>3,43</v>
      </c>
      <c r="F649" s="386">
        <v>4.5999999999999996</v>
      </c>
      <c r="G649" s="384" t="s">
        <v>1538</v>
      </c>
      <c r="H649" s="381" t="b">
        <f t="shared" si="21"/>
        <v>0</v>
      </c>
    </row>
    <row r="650" spans="1:8">
      <c r="A650" s="379">
        <v>39887</v>
      </c>
      <c r="B650" s="380" t="s">
        <v>1539</v>
      </c>
      <c r="C650" s="379" t="s">
        <v>281</v>
      </c>
      <c r="D650" s="383" t="str">
        <f t="shared" si="20"/>
        <v>5,15</v>
      </c>
      <c r="F650" s="386">
        <v>20.54</v>
      </c>
      <c r="G650" s="384" t="s">
        <v>474</v>
      </c>
      <c r="H650" s="381" t="b">
        <f t="shared" si="21"/>
        <v>0</v>
      </c>
    </row>
    <row r="651" spans="1:8">
      <c r="A651" s="379">
        <v>39888</v>
      </c>
      <c r="B651" s="380" t="s">
        <v>1540</v>
      </c>
      <c r="C651" s="379" t="s">
        <v>281</v>
      </c>
      <c r="D651" s="383" t="str">
        <f t="shared" si="20"/>
        <v>11,77</v>
      </c>
      <c r="F651" s="386">
        <v>20.54</v>
      </c>
      <c r="G651" s="384" t="s">
        <v>1541</v>
      </c>
      <c r="H651" s="381" t="b">
        <f t="shared" si="21"/>
        <v>0</v>
      </c>
    </row>
    <row r="652" spans="1:8">
      <c r="A652" s="379">
        <v>39890</v>
      </c>
      <c r="B652" s="380" t="s">
        <v>1542</v>
      </c>
      <c r="C652" s="379" t="s">
        <v>281</v>
      </c>
      <c r="D652" s="383" t="str">
        <f t="shared" si="20"/>
        <v>20,10</v>
      </c>
      <c r="F652" s="386">
        <v>20.54</v>
      </c>
      <c r="G652" s="384" t="s">
        <v>1543</v>
      </c>
      <c r="H652" s="381" t="b">
        <f t="shared" si="21"/>
        <v>0</v>
      </c>
    </row>
    <row r="653" spans="1:8">
      <c r="A653" s="379">
        <v>39891</v>
      </c>
      <c r="B653" s="380" t="s">
        <v>1544</v>
      </c>
      <c r="C653" s="379" t="s">
        <v>281</v>
      </c>
      <c r="D653" s="383" t="str">
        <f t="shared" si="20"/>
        <v>28,34</v>
      </c>
      <c r="F653" s="386">
        <v>20.54</v>
      </c>
      <c r="G653" s="384" t="s">
        <v>1545</v>
      </c>
      <c r="H653" s="381" t="b">
        <f t="shared" si="21"/>
        <v>0</v>
      </c>
    </row>
    <row r="654" spans="1:8">
      <c r="A654" s="379">
        <v>39892</v>
      </c>
      <c r="B654" s="380" t="s">
        <v>1546</v>
      </c>
      <c r="C654" s="379" t="s">
        <v>281</v>
      </c>
      <c r="D654" s="383" t="str">
        <f t="shared" si="20"/>
        <v>88,35</v>
      </c>
      <c r="F654" s="386">
        <v>12.77</v>
      </c>
      <c r="G654" s="384" t="s">
        <v>1547</v>
      </c>
      <c r="H654" s="381" t="b">
        <f t="shared" si="21"/>
        <v>0</v>
      </c>
    </row>
    <row r="655" spans="1:8">
      <c r="A655" s="379">
        <v>790</v>
      </c>
      <c r="B655" s="380" t="s">
        <v>1548</v>
      </c>
      <c r="C655" s="379" t="s">
        <v>281</v>
      </c>
      <c r="D655" s="383" t="str">
        <f t="shared" si="20"/>
        <v>9,51</v>
      </c>
      <c r="F655" s="386">
        <v>12.77</v>
      </c>
      <c r="G655" s="384" t="s">
        <v>1549</v>
      </c>
      <c r="H655" s="381" t="b">
        <f t="shared" si="21"/>
        <v>0</v>
      </c>
    </row>
    <row r="656" spans="1:8">
      <c r="A656" s="379">
        <v>766</v>
      </c>
      <c r="B656" s="380" t="s">
        <v>1550</v>
      </c>
      <c r="C656" s="379" t="s">
        <v>281</v>
      </c>
      <c r="D656" s="383" t="str">
        <f t="shared" si="20"/>
        <v>9,51</v>
      </c>
      <c r="F656" s="386">
        <v>12.77</v>
      </c>
      <c r="G656" s="384" t="s">
        <v>1549</v>
      </c>
      <c r="H656" s="381" t="b">
        <f t="shared" si="21"/>
        <v>0</v>
      </c>
    </row>
    <row r="657" spans="1:8">
      <c r="A657" s="379">
        <v>791</v>
      </c>
      <c r="B657" s="380" t="s">
        <v>1551</v>
      </c>
      <c r="C657" s="379" t="s">
        <v>281</v>
      </c>
      <c r="D657" s="383" t="str">
        <f t="shared" si="20"/>
        <v>9,51</v>
      </c>
      <c r="F657" s="386">
        <v>3.17</v>
      </c>
      <c r="G657" s="384" t="s">
        <v>1549</v>
      </c>
      <c r="H657" s="381" t="b">
        <f t="shared" si="21"/>
        <v>0</v>
      </c>
    </row>
    <row r="658" spans="1:8">
      <c r="A658" s="379">
        <v>767</v>
      </c>
      <c r="B658" s="380" t="s">
        <v>1552</v>
      </c>
      <c r="C658" s="379" t="s">
        <v>281</v>
      </c>
      <c r="D658" s="383" t="str">
        <f t="shared" si="20"/>
        <v>9,51</v>
      </c>
      <c r="F658" s="386">
        <v>30.29</v>
      </c>
      <c r="G658" s="384" t="s">
        <v>1549</v>
      </c>
      <c r="H658" s="381" t="b">
        <f t="shared" si="21"/>
        <v>0</v>
      </c>
    </row>
    <row r="659" spans="1:8">
      <c r="A659" s="379">
        <v>768</v>
      </c>
      <c r="B659" s="380" t="s">
        <v>1553</v>
      </c>
      <c r="C659" s="379" t="s">
        <v>281</v>
      </c>
      <c r="D659" s="383" t="str">
        <f t="shared" si="20"/>
        <v>7,47</v>
      </c>
      <c r="F659" s="386">
        <v>29.44</v>
      </c>
      <c r="G659" s="384" t="s">
        <v>1554</v>
      </c>
      <c r="H659" s="381" t="b">
        <f t="shared" si="21"/>
        <v>0</v>
      </c>
    </row>
    <row r="660" spans="1:8">
      <c r="A660" s="379">
        <v>789</v>
      </c>
      <c r="B660" s="380" t="s">
        <v>1555</v>
      </c>
      <c r="C660" s="379" t="s">
        <v>281</v>
      </c>
      <c r="D660" s="383" t="str">
        <f t="shared" si="20"/>
        <v>7,31</v>
      </c>
      <c r="F660" s="386">
        <v>29.59</v>
      </c>
      <c r="G660" s="384" t="s">
        <v>1556</v>
      </c>
      <c r="H660" s="381" t="b">
        <f t="shared" si="21"/>
        <v>0</v>
      </c>
    </row>
    <row r="661" spans="1:8">
      <c r="A661" s="379">
        <v>769</v>
      </c>
      <c r="B661" s="380" t="s">
        <v>1557</v>
      </c>
      <c r="C661" s="379" t="s">
        <v>281</v>
      </c>
      <c r="D661" s="383" t="str">
        <f t="shared" si="20"/>
        <v>7,47</v>
      </c>
      <c r="F661" s="386">
        <v>30.29</v>
      </c>
      <c r="G661" s="384" t="s">
        <v>1554</v>
      </c>
      <c r="H661" s="381" t="b">
        <f t="shared" si="21"/>
        <v>0</v>
      </c>
    </row>
    <row r="662" spans="1:8">
      <c r="A662" s="379">
        <v>770</v>
      </c>
      <c r="B662" s="380" t="s">
        <v>1558</v>
      </c>
      <c r="C662" s="379" t="s">
        <v>281</v>
      </c>
      <c r="D662" s="383" t="str">
        <f t="shared" si="20"/>
        <v>2,63</v>
      </c>
      <c r="F662" s="386">
        <v>55.96</v>
      </c>
      <c r="G662" s="384" t="s">
        <v>1559</v>
      </c>
      <c r="H662" s="381" t="b">
        <f t="shared" si="21"/>
        <v>0</v>
      </c>
    </row>
    <row r="663" spans="1:8">
      <c r="A663" s="379">
        <v>12394</v>
      </c>
      <c r="B663" s="380" t="s">
        <v>1560</v>
      </c>
      <c r="C663" s="379" t="s">
        <v>281</v>
      </c>
      <c r="D663" s="383" t="str">
        <f t="shared" si="20"/>
        <v>2,63</v>
      </c>
      <c r="F663" s="386">
        <v>55.96</v>
      </c>
      <c r="G663" s="384" t="s">
        <v>1559</v>
      </c>
      <c r="H663" s="381" t="b">
        <f t="shared" si="21"/>
        <v>0</v>
      </c>
    </row>
    <row r="664" spans="1:8">
      <c r="A664" s="379">
        <v>764</v>
      </c>
      <c r="B664" s="380" t="s">
        <v>1561</v>
      </c>
      <c r="C664" s="379" t="s">
        <v>281</v>
      </c>
      <c r="D664" s="383" t="str">
        <f t="shared" si="20"/>
        <v>4,60</v>
      </c>
      <c r="F664" s="386">
        <v>55.96</v>
      </c>
      <c r="G664" s="384" t="s">
        <v>1562</v>
      </c>
      <c r="H664" s="381" t="b">
        <f t="shared" si="21"/>
        <v>0</v>
      </c>
    </row>
    <row r="665" spans="1:8">
      <c r="A665" s="379">
        <v>765</v>
      </c>
      <c r="B665" s="380" t="s">
        <v>1563</v>
      </c>
      <c r="C665" s="379" t="s">
        <v>281</v>
      </c>
      <c r="D665" s="383" t="str">
        <f t="shared" si="20"/>
        <v>4,60</v>
      </c>
      <c r="F665" s="386">
        <v>153.16999999999999</v>
      </c>
      <c r="G665" s="384" t="s">
        <v>1562</v>
      </c>
      <c r="H665" s="381" t="b">
        <f t="shared" si="21"/>
        <v>0</v>
      </c>
    </row>
    <row r="666" spans="1:8">
      <c r="A666" s="379">
        <v>787</v>
      </c>
      <c r="B666" s="380" t="s">
        <v>1564</v>
      </c>
      <c r="C666" s="379" t="s">
        <v>281</v>
      </c>
      <c r="D666" s="383" t="str">
        <f t="shared" si="20"/>
        <v>20,54</v>
      </c>
      <c r="F666" s="386">
        <v>161.84</v>
      </c>
      <c r="G666" s="384" t="s">
        <v>1565</v>
      </c>
      <c r="H666" s="381" t="b">
        <f t="shared" si="21"/>
        <v>0</v>
      </c>
    </row>
    <row r="667" spans="1:8">
      <c r="A667" s="379">
        <v>774</v>
      </c>
      <c r="B667" s="380" t="s">
        <v>1566</v>
      </c>
      <c r="C667" s="379" t="s">
        <v>281</v>
      </c>
      <c r="D667" s="383" t="str">
        <f t="shared" si="20"/>
        <v>20,54</v>
      </c>
      <c r="F667" s="386">
        <v>173.61</v>
      </c>
      <c r="G667" s="384" t="s">
        <v>1565</v>
      </c>
      <c r="H667" s="381" t="b">
        <f t="shared" si="21"/>
        <v>0</v>
      </c>
    </row>
    <row r="668" spans="1:8">
      <c r="A668" s="379">
        <v>773</v>
      </c>
      <c r="B668" s="380" t="s">
        <v>1567</v>
      </c>
      <c r="C668" s="379" t="s">
        <v>281</v>
      </c>
      <c r="D668" s="383" t="str">
        <f t="shared" si="20"/>
        <v>20,54</v>
      </c>
      <c r="F668" s="386">
        <v>49.83</v>
      </c>
      <c r="G668" s="384" t="s">
        <v>1565</v>
      </c>
      <c r="H668" s="381" t="b">
        <f t="shared" si="21"/>
        <v>0</v>
      </c>
    </row>
    <row r="669" spans="1:8">
      <c r="A669" s="379">
        <v>775</v>
      </c>
      <c r="B669" s="380" t="s">
        <v>1568</v>
      </c>
      <c r="C669" s="379" t="s">
        <v>281</v>
      </c>
      <c r="D669" s="383" t="str">
        <f t="shared" si="20"/>
        <v>20,54</v>
      </c>
      <c r="F669" s="386">
        <v>0.28000000000000003</v>
      </c>
      <c r="G669" s="384" t="s">
        <v>1565</v>
      </c>
      <c r="H669" s="381" t="b">
        <f t="shared" si="21"/>
        <v>0</v>
      </c>
    </row>
    <row r="670" spans="1:8">
      <c r="A670" s="379">
        <v>788</v>
      </c>
      <c r="B670" s="380" t="s">
        <v>1569</v>
      </c>
      <c r="C670" s="379" t="s">
        <v>281</v>
      </c>
      <c r="D670" s="383" t="str">
        <f t="shared" si="20"/>
        <v>12,77</v>
      </c>
      <c r="F670" s="386">
        <v>0.6</v>
      </c>
      <c r="G670" s="384" t="s">
        <v>765</v>
      </c>
      <c r="H670" s="381" t="b">
        <f t="shared" si="21"/>
        <v>0</v>
      </c>
    </row>
    <row r="671" spans="1:8">
      <c r="A671" s="379">
        <v>772</v>
      </c>
      <c r="B671" s="380" t="s">
        <v>1570</v>
      </c>
      <c r="C671" s="379" t="s">
        <v>281</v>
      </c>
      <c r="D671" s="383" t="str">
        <f t="shared" si="20"/>
        <v>12,77</v>
      </c>
      <c r="F671" s="386">
        <v>1.31</v>
      </c>
      <c r="G671" s="384" t="s">
        <v>765</v>
      </c>
      <c r="H671" s="381" t="b">
        <f t="shared" si="21"/>
        <v>0</v>
      </c>
    </row>
    <row r="672" spans="1:8">
      <c r="A672" s="379">
        <v>771</v>
      </c>
      <c r="B672" s="380" t="s">
        <v>1571</v>
      </c>
      <c r="C672" s="379" t="s">
        <v>281</v>
      </c>
      <c r="D672" s="383" t="str">
        <f t="shared" si="20"/>
        <v>12,77</v>
      </c>
      <c r="F672" s="386">
        <v>2.15</v>
      </c>
      <c r="G672" s="384" t="s">
        <v>765</v>
      </c>
      <c r="H672" s="381" t="b">
        <f t="shared" si="21"/>
        <v>0</v>
      </c>
    </row>
    <row r="673" spans="1:8">
      <c r="A673" s="379">
        <v>779</v>
      </c>
      <c r="B673" s="380" t="s">
        <v>1572</v>
      </c>
      <c r="C673" s="379" t="s">
        <v>281</v>
      </c>
      <c r="D673" s="383" t="str">
        <f t="shared" si="20"/>
        <v>3,17</v>
      </c>
      <c r="F673" s="386">
        <v>3.62</v>
      </c>
      <c r="G673" s="384" t="s">
        <v>1573</v>
      </c>
      <c r="H673" s="381" t="b">
        <f t="shared" si="21"/>
        <v>0</v>
      </c>
    </row>
    <row r="674" spans="1:8">
      <c r="A674" s="379">
        <v>776</v>
      </c>
      <c r="B674" s="380" t="s">
        <v>1574</v>
      </c>
      <c r="C674" s="379" t="s">
        <v>281</v>
      </c>
      <c r="D674" s="383" t="str">
        <f t="shared" si="20"/>
        <v>30,29</v>
      </c>
      <c r="F674" s="386">
        <v>10.9</v>
      </c>
      <c r="G674" s="384" t="s">
        <v>1575</v>
      </c>
      <c r="H674" s="381" t="b">
        <f t="shared" si="21"/>
        <v>0</v>
      </c>
    </row>
    <row r="675" spans="1:8">
      <c r="A675" s="379">
        <v>777</v>
      </c>
      <c r="B675" s="380" t="s">
        <v>1576</v>
      </c>
      <c r="C675" s="379" t="s">
        <v>281</v>
      </c>
      <c r="D675" s="383" t="str">
        <f t="shared" si="20"/>
        <v>29,44</v>
      </c>
      <c r="F675" s="386">
        <v>8.98</v>
      </c>
      <c r="G675" s="384" t="s">
        <v>1577</v>
      </c>
      <c r="H675" s="381" t="b">
        <f t="shared" si="21"/>
        <v>0</v>
      </c>
    </row>
    <row r="676" spans="1:8">
      <c r="A676" s="379">
        <v>780</v>
      </c>
      <c r="B676" s="380" t="s">
        <v>1578</v>
      </c>
      <c r="C676" s="379" t="s">
        <v>281</v>
      </c>
      <c r="D676" s="383" t="str">
        <f t="shared" si="20"/>
        <v>29,59</v>
      </c>
      <c r="F676" s="386">
        <v>27.95</v>
      </c>
      <c r="G676" s="384" t="s">
        <v>1579</v>
      </c>
      <c r="H676" s="381" t="b">
        <f t="shared" si="21"/>
        <v>0</v>
      </c>
    </row>
    <row r="677" spans="1:8">
      <c r="A677" s="379">
        <v>778</v>
      </c>
      <c r="B677" s="380" t="s">
        <v>1580</v>
      </c>
      <c r="C677" s="379" t="s">
        <v>281</v>
      </c>
      <c r="D677" s="383" t="str">
        <f t="shared" si="20"/>
        <v>30,29</v>
      </c>
      <c r="F677" s="386">
        <v>23.61</v>
      </c>
      <c r="G677" s="384" t="s">
        <v>1575</v>
      </c>
      <c r="H677" s="381" t="b">
        <f t="shared" si="21"/>
        <v>0</v>
      </c>
    </row>
    <row r="678" spans="1:8">
      <c r="A678" s="379">
        <v>781</v>
      </c>
      <c r="B678" s="380" t="s">
        <v>1581</v>
      </c>
      <c r="C678" s="379" t="s">
        <v>281</v>
      </c>
      <c r="D678" s="383" t="str">
        <f t="shared" si="20"/>
        <v>55,96</v>
      </c>
      <c r="F678" s="386">
        <v>1.63</v>
      </c>
      <c r="G678" s="384" t="s">
        <v>1582</v>
      </c>
      <c r="H678" s="381" t="b">
        <f t="shared" si="21"/>
        <v>0</v>
      </c>
    </row>
    <row r="679" spans="1:8">
      <c r="A679" s="379">
        <v>786</v>
      </c>
      <c r="B679" s="380" t="s">
        <v>1583</v>
      </c>
      <c r="C679" s="379" t="s">
        <v>281</v>
      </c>
      <c r="D679" s="383" t="str">
        <f t="shared" si="20"/>
        <v>55,96</v>
      </c>
      <c r="F679" s="386">
        <v>2.31</v>
      </c>
      <c r="G679" s="384" t="s">
        <v>1582</v>
      </c>
      <c r="H679" s="381" t="b">
        <f t="shared" si="21"/>
        <v>0</v>
      </c>
    </row>
    <row r="680" spans="1:8">
      <c r="A680" s="379">
        <v>782</v>
      </c>
      <c r="B680" s="380" t="s">
        <v>1584</v>
      </c>
      <c r="C680" s="379" t="s">
        <v>281</v>
      </c>
      <c r="D680" s="383" t="str">
        <f t="shared" si="20"/>
        <v>55,96</v>
      </c>
      <c r="F680" s="386">
        <v>2.54</v>
      </c>
      <c r="G680" s="384" t="s">
        <v>1582</v>
      </c>
      <c r="H680" s="381" t="b">
        <f t="shared" si="21"/>
        <v>0</v>
      </c>
    </row>
    <row r="681" spans="1:8">
      <c r="A681" s="379">
        <v>783</v>
      </c>
      <c r="B681" s="380" t="s">
        <v>1585</v>
      </c>
      <c r="C681" s="379" t="s">
        <v>281</v>
      </c>
      <c r="D681" s="383" t="str">
        <f t="shared" si="20"/>
        <v>153,17</v>
      </c>
      <c r="F681" s="386">
        <v>2.83</v>
      </c>
      <c r="G681" s="384" t="s">
        <v>1586</v>
      </c>
      <c r="H681" s="381" t="b">
        <f t="shared" si="21"/>
        <v>0</v>
      </c>
    </row>
    <row r="682" spans="1:8">
      <c r="A682" s="379">
        <v>785</v>
      </c>
      <c r="B682" s="380" t="s">
        <v>1587</v>
      </c>
      <c r="C682" s="379" t="s">
        <v>281</v>
      </c>
      <c r="D682" s="383" t="str">
        <f t="shared" si="20"/>
        <v>161,84</v>
      </c>
      <c r="F682" s="386">
        <v>2.78</v>
      </c>
      <c r="G682" s="384" t="s">
        <v>1588</v>
      </c>
      <c r="H682" s="381" t="b">
        <f t="shared" si="21"/>
        <v>0</v>
      </c>
    </row>
    <row r="683" spans="1:8">
      <c r="A683" s="379">
        <v>784</v>
      </c>
      <c r="B683" s="380" t="s">
        <v>1589</v>
      </c>
      <c r="C683" s="379" t="s">
        <v>281</v>
      </c>
      <c r="D683" s="383" t="str">
        <f t="shared" si="20"/>
        <v>173,61</v>
      </c>
      <c r="F683" s="386">
        <v>3.53</v>
      </c>
      <c r="G683" s="384" t="s">
        <v>1590</v>
      </c>
      <c r="H683" s="381" t="b">
        <f t="shared" si="21"/>
        <v>0</v>
      </c>
    </row>
    <row r="684" spans="1:8">
      <c r="A684" s="379">
        <v>831</v>
      </c>
      <c r="B684" s="380" t="s">
        <v>1591</v>
      </c>
      <c r="C684" s="379" t="s">
        <v>281</v>
      </c>
      <c r="D684" s="383" t="str">
        <f t="shared" si="20"/>
        <v>49,83</v>
      </c>
      <c r="F684" s="386">
        <v>6.01</v>
      </c>
      <c r="G684" s="384" t="s">
        <v>1592</v>
      </c>
      <c r="H684" s="381" t="b">
        <f t="shared" si="21"/>
        <v>0</v>
      </c>
    </row>
    <row r="685" spans="1:8">
      <c r="A685" s="379">
        <v>828</v>
      </c>
      <c r="B685" s="380" t="s">
        <v>1593</v>
      </c>
      <c r="C685" s="379" t="s">
        <v>281</v>
      </c>
      <c r="D685" s="383" t="str">
        <f t="shared" si="20"/>
        <v>0,28</v>
      </c>
      <c r="F685" s="386">
        <v>7.27</v>
      </c>
      <c r="G685" s="384" t="s">
        <v>1594</v>
      </c>
      <c r="H685" s="381" t="b">
        <f t="shared" si="21"/>
        <v>0</v>
      </c>
    </row>
    <row r="686" spans="1:8">
      <c r="A686" s="379">
        <v>829</v>
      </c>
      <c r="B686" s="380" t="s">
        <v>1595</v>
      </c>
      <c r="C686" s="379" t="s">
        <v>281</v>
      </c>
      <c r="D686" s="383" t="str">
        <f t="shared" si="20"/>
        <v>0,60</v>
      </c>
      <c r="F686" s="386">
        <v>7.85</v>
      </c>
      <c r="G686" s="384" t="s">
        <v>400</v>
      </c>
      <c r="H686" s="381" t="b">
        <f t="shared" si="21"/>
        <v>0</v>
      </c>
    </row>
    <row r="687" spans="1:8">
      <c r="A687" s="379">
        <v>812</v>
      </c>
      <c r="B687" s="380" t="s">
        <v>1596</v>
      </c>
      <c r="C687" s="379" t="s">
        <v>281</v>
      </c>
      <c r="D687" s="383" t="str">
        <f t="shared" si="20"/>
        <v>1,31</v>
      </c>
      <c r="F687" s="386">
        <v>9.56</v>
      </c>
      <c r="G687" s="384" t="s">
        <v>1597</v>
      </c>
      <c r="H687" s="381" t="b">
        <f t="shared" si="21"/>
        <v>0</v>
      </c>
    </row>
    <row r="688" spans="1:8">
      <c r="A688" s="379">
        <v>819</v>
      </c>
      <c r="B688" s="380" t="s">
        <v>1598</v>
      </c>
      <c r="C688" s="379" t="s">
        <v>281</v>
      </c>
      <c r="D688" s="383" t="str">
        <f t="shared" si="20"/>
        <v>2,15</v>
      </c>
      <c r="F688" s="386">
        <v>11.18</v>
      </c>
      <c r="G688" s="384" t="s">
        <v>1028</v>
      </c>
      <c r="H688" s="381" t="b">
        <f t="shared" si="21"/>
        <v>0</v>
      </c>
    </row>
    <row r="689" spans="1:8">
      <c r="A689" s="379">
        <v>818</v>
      </c>
      <c r="B689" s="380" t="s">
        <v>1599</v>
      </c>
      <c r="C689" s="379" t="s">
        <v>281</v>
      </c>
      <c r="D689" s="383" t="str">
        <f t="shared" si="20"/>
        <v>3,62</v>
      </c>
      <c r="F689" s="386">
        <v>13.29</v>
      </c>
      <c r="G689" s="384" t="s">
        <v>1600</v>
      </c>
      <c r="H689" s="381" t="b">
        <f t="shared" si="21"/>
        <v>0</v>
      </c>
    </row>
    <row r="690" spans="1:8">
      <c r="A690" s="379">
        <v>823</v>
      </c>
      <c r="B690" s="380" t="s">
        <v>1601</v>
      </c>
      <c r="C690" s="379" t="s">
        <v>281</v>
      </c>
      <c r="D690" s="383" t="str">
        <f t="shared" si="20"/>
        <v>10,90</v>
      </c>
      <c r="F690" s="386">
        <v>1.31</v>
      </c>
      <c r="G690" s="384" t="s">
        <v>1602</v>
      </c>
      <c r="H690" s="381" t="b">
        <f t="shared" si="21"/>
        <v>0</v>
      </c>
    </row>
    <row r="691" spans="1:8">
      <c r="A691" s="379">
        <v>830</v>
      </c>
      <c r="B691" s="380" t="s">
        <v>1603</v>
      </c>
      <c r="C691" s="379" t="s">
        <v>281</v>
      </c>
      <c r="D691" s="383" t="str">
        <f t="shared" si="20"/>
        <v>8,98</v>
      </c>
      <c r="F691" s="386">
        <v>10.01</v>
      </c>
      <c r="G691" s="384" t="s">
        <v>1604</v>
      </c>
      <c r="H691" s="381" t="b">
        <f t="shared" si="21"/>
        <v>0</v>
      </c>
    </row>
    <row r="692" spans="1:8">
      <c r="A692" s="379">
        <v>826</v>
      </c>
      <c r="B692" s="380" t="s">
        <v>1605</v>
      </c>
      <c r="C692" s="379" t="s">
        <v>281</v>
      </c>
      <c r="D692" s="383" t="str">
        <f t="shared" si="20"/>
        <v>27,95</v>
      </c>
      <c r="F692" s="386">
        <v>10.46</v>
      </c>
      <c r="G692" s="384" t="s">
        <v>1606</v>
      </c>
      <c r="H692" s="381" t="b">
        <f t="shared" si="21"/>
        <v>0</v>
      </c>
    </row>
    <row r="693" spans="1:8">
      <c r="A693" s="379">
        <v>827</v>
      </c>
      <c r="B693" s="380" t="s">
        <v>1607</v>
      </c>
      <c r="C693" s="379" t="s">
        <v>281</v>
      </c>
      <c r="D693" s="383" t="str">
        <f t="shared" si="20"/>
        <v>23,61</v>
      </c>
      <c r="F693" s="386">
        <v>11.07</v>
      </c>
      <c r="G693" s="384" t="s">
        <v>1608</v>
      </c>
      <c r="H693" s="381" t="b">
        <f t="shared" si="21"/>
        <v>0</v>
      </c>
    </row>
    <row r="694" spans="1:8">
      <c r="A694" s="379">
        <v>832</v>
      </c>
      <c r="B694" s="380" t="s">
        <v>1609</v>
      </c>
      <c r="C694" s="379" t="s">
        <v>281</v>
      </c>
      <c r="D694" s="383" t="str">
        <f t="shared" si="20"/>
        <v>1,63</v>
      </c>
      <c r="F694" s="386">
        <v>9.9</v>
      </c>
      <c r="G694" s="384" t="s">
        <v>737</v>
      </c>
      <c r="H694" s="381" t="b">
        <f t="shared" si="21"/>
        <v>0</v>
      </c>
    </row>
    <row r="695" spans="1:8">
      <c r="A695" s="379">
        <v>833</v>
      </c>
      <c r="B695" s="380" t="s">
        <v>1610</v>
      </c>
      <c r="C695" s="379" t="s">
        <v>281</v>
      </c>
      <c r="D695" s="383" t="str">
        <f t="shared" si="20"/>
        <v>2,31</v>
      </c>
      <c r="F695" s="386">
        <v>8.15</v>
      </c>
      <c r="G695" s="384" t="s">
        <v>521</v>
      </c>
      <c r="H695" s="381" t="b">
        <f t="shared" si="21"/>
        <v>0</v>
      </c>
    </row>
    <row r="696" spans="1:8">
      <c r="A696" s="379">
        <v>834</v>
      </c>
      <c r="B696" s="380" t="s">
        <v>1611</v>
      </c>
      <c r="C696" s="379" t="s">
        <v>281</v>
      </c>
      <c r="D696" s="383" t="str">
        <f t="shared" si="20"/>
        <v>2,54</v>
      </c>
      <c r="F696" s="386">
        <v>8.5399999999999991</v>
      </c>
      <c r="G696" s="384" t="s">
        <v>1612</v>
      </c>
      <c r="H696" s="381" t="b">
        <f t="shared" si="21"/>
        <v>0</v>
      </c>
    </row>
    <row r="697" spans="1:8">
      <c r="A697" s="379">
        <v>825</v>
      </c>
      <c r="B697" s="380" t="s">
        <v>1613</v>
      </c>
      <c r="C697" s="379" t="s">
        <v>281</v>
      </c>
      <c r="D697" s="383" t="str">
        <f t="shared" si="20"/>
        <v>2,83</v>
      </c>
      <c r="F697" s="386">
        <v>3.21</v>
      </c>
      <c r="G697" s="384" t="s">
        <v>1614</v>
      </c>
      <c r="H697" s="381" t="b">
        <f t="shared" si="21"/>
        <v>0</v>
      </c>
    </row>
    <row r="698" spans="1:8">
      <c r="A698" s="379">
        <v>813</v>
      </c>
      <c r="B698" s="380" t="s">
        <v>1615</v>
      </c>
      <c r="C698" s="379" t="s">
        <v>281</v>
      </c>
      <c r="D698" s="383" t="str">
        <f t="shared" si="20"/>
        <v>2,78</v>
      </c>
      <c r="F698" s="386">
        <v>2.93</v>
      </c>
      <c r="G698" s="384" t="s">
        <v>1616</v>
      </c>
      <c r="H698" s="381" t="b">
        <f t="shared" si="21"/>
        <v>0</v>
      </c>
    </row>
    <row r="699" spans="1:8">
      <c r="A699" s="379">
        <v>820</v>
      </c>
      <c r="B699" s="380" t="s">
        <v>1617</v>
      </c>
      <c r="C699" s="379" t="s">
        <v>281</v>
      </c>
      <c r="D699" s="383" t="str">
        <f t="shared" si="20"/>
        <v>3,53</v>
      </c>
      <c r="F699" s="386">
        <v>32.85</v>
      </c>
      <c r="G699" s="384" t="s">
        <v>1618</v>
      </c>
      <c r="H699" s="381" t="b">
        <f t="shared" si="21"/>
        <v>0</v>
      </c>
    </row>
    <row r="700" spans="1:8">
      <c r="A700" s="379">
        <v>816</v>
      </c>
      <c r="B700" s="380" t="s">
        <v>1619</v>
      </c>
      <c r="C700" s="379" t="s">
        <v>281</v>
      </c>
      <c r="D700" s="383" t="str">
        <f t="shared" si="20"/>
        <v>6,01</v>
      </c>
      <c r="F700" s="386">
        <v>34.32</v>
      </c>
      <c r="G700" s="384" t="s">
        <v>1620</v>
      </c>
      <c r="H700" s="381" t="b">
        <f t="shared" si="21"/>
        <v>0</v>
      </c>
    </row>
    <row r="701" spans="1:8">
      <c r="A701" s="379">
        <v>814</v>
      </c>
      <c r="B701" s="380" t="s">
        <v>1621</v>
      </c>
      <c r="C701" s="379" t="s">
        <v>281</v>
      </c>
      <c r="D701" s="383" t="str">
        <f t="shared" si="20"/>
        <v>7,27</v>
      </c>
      <c r="F701" s="386">
        <v>35.39</v>
      </c>
      <c r="G701" s="384" t="s">
        <v>1622</v>
      </c>
      <c r="H701" s="381" t="b">
        <f t="shared" si="21"/>
        <v>0</v>
      </c>
    </row>
    <row r="702" spans="1:8">
      <c r="A702" s="379">
        <v>815</v>
      </c>
      <c r="B702" s="380" t="s">
        <v>1623</v>
      </c>
      <c r="C702" s="379" t="s">
        <v>281</v>
      </c>
      <c r="D702" s="383" t="str">
        <f t="shared" si="20"/>
        <v>7,85</v>
      </c>
      <c r="F702" s="386">
        <v>31.62</v>
      </c>
      <c r="G702" s="384" t="s">
        <v>1624</v>
      </c>
      <c r="H702" s="381" t="b">
        <f t="shared" si="21"/>
        <v>0</v>
      </c>
    </row>
    <row r="703" spans="1:8">
      <c r="A703" s="379">
        <v>822</v>
      </c>
      <c r="B703" s="380" t="s">
        <v>1625</v>
      </c>
      <c r="C703" s="379" t="s">
        <v>281</v>
      </c>
      <c r="D703" s="383" t="str">
        <f t="shared" si="20"/>
        <v>9,56</v>
      </c>
      <c r="F703" s="386">
        <v>18.25</v>
      </c>
      <c r="G703" s="384" t="s">
        <v>1626</v>
      </c>
      <c r="H703" s="381" t="b">
        <f t="shared" si="21"/>
        <v>0</v>
      </c>
    </row>
    <row r="704" spans="1:8">
      <c r="A704" s="379">
        <v>821</v>
      </c>
      <c r="B704" s="380" t="s">
        <v>1627</v>
      </c>
      <c r="C704" s="379" t="s">
        <v>281</v>
      </c>
      <c r="D704" s="383" t="str">
        <f t="shared" si="20"/>
        <v>11,18</v>
      </c>
      <c r="F704" s="386">
        <v>19.53</v>
      </c>
      <c r="G704" s="384" t="s">
        <v>1628</v>
      </c>
      <c r="H704" s="381" t="b">
        <f t="shared" si="21"/>
        <v>0</v>
      </c>
    </row>
    <row r="705" spans="1:8">
      <c r="A705" s="379">
        <v>817</v>
      </c>
      <c r="B705" s="380" t="s">
        <v>1629</v>
      </c>
      <c r="C705" s="379" t="s">
        <v>281</v>
      </c>
      <c r="D705" s="383" t="str">
        <f t="shared" si="20"/>
        <v>13,29</v>
      </c>
      <c r="F705" s="386">
        <v>21.4</v>
      </c>
      <c r="G705" s="384" t="s">
        <v>1630</v>
      </c>
      <c r="H705" s="381" t="b">
        <f t="shared" si="21"/>
        <v>0</v>
      </c>
    </row>
    <row r="706" spans="1:8">
      <c r="A706" s="379">
        <v>20086</v>
      </c>
      <c r="B706" s="380" t="s">
        <v>1631</v>
      </c>
      <c r="C706" s="379" t="s">
        <v>281</v>
      </c>
      <c r="D706" s="383" t="str">
        <f t="shared" ref="D706:D769" si="22">IF($J$2=$F$1,F706,G706)</f>
        <v>1,31</v>
      </c>
      <c r="F706" s="386">
        <v>22.26</v>
      </c>
      <c r="G706" s="384" t="s">
        <v>1597</v>
      </c>
      <c r="H706" s="381" t="b">
        <f t="shared" ref="H706:H769" si="23">F706=G706</f>
        <v>0</v>
      </c>
    </row>
    <row r="707" spans="1:8">
      <c r="A707" s="379">
        <v>39191</v>
      </c>
      <c r="B707" s="380" t="s">
        <v>1632</v>
      </c>
      <c r="C707" s="379" t="s">
        <v>281</v>
      </c>
      <c r="D707" s="383" t="str">
        <f t="shared" si="22"/>
        <v>10,01</v>
      </c>
      <c r="F707" s="386">
        <v>2.69</v>
      </c>
      <c r="G707" s="384" t="s">
        <v>1633</v>
      </c>
      <c r="H707" s="381" t="b">
        <f t="shared" si="23"/>
        <v>0</v>
      </c>
    </row>
    <row r="708" spans="1:8">
      <c r="A708" s="379">
        <v>39190</v>
      </c>
      <c r="B708" s="380" t="s">
        <v>1634</v>
      </c>
      <c r="C708" s="379" t="s">
        <v>281</v>
      </c>
      <c r="D708" s="383" t="str">
        <f t="shared" si="22"/>
        <v>10,46</v>
      </c>
      <c r="F708" s="386">
        <v>39.28</v>
      </c>
      <c r="G708" s="384" t="s">
        <v>1635</v>
      </c>
      <c r="H708" s="381" t="b">
        <f t="shared" si="23"/>
        <v>0</v>
      </c>
    </row>
    <row r="709" spans="1:8">
      <c r="A709" s="379">
        <v>39189</v>
      </c>
      <c r="B709" s="380" t="s">
        <v>1636</v>
      </c>
      <c r="C709" s="379" t="s">
        <v>281</v>
      </c>
      <c r="D709" s="383" t="str">
        <f t="shared" si="22"/>
        <v>11,07</v>
      </c>
      <c r="F709" s="386">
        <v>39.6</v>
      </c>
      <c r="G709" s="384" t="s">
        <v>1637</v>
      </c>
      <c r="H709" s="381" t="b">
        <f t="shared" si="23"/>
        <v>0</v>
      </c>
    </row>
    <row r="710" spans="1:8">
      <c r="A710" s="379">
        <v>39186</v>
      </c>
      <c r="B710" s="380" t="s">
        <v>1638</v>
      </c>
      <c r="C710" s="379" t="s">
        <v>281</v>
      </c>
      <c r="D710" s="383" t="str">
        <f t="shared" si="22"/>
        <v>9,90</v>
      </c>
      <c r="F710" s="386">
        <v>31.97</v>
      </c>
      <c r="G710" s="384" t="s">
        <v>1639</v>
      </c>
      <c r="H710" s="381" t="b">
        <f t="shared" si="23"/>
        <v>0</v>
      </c>
    </row>
    <row r="711" spans="1:8">
      <c r="A711" s="379">
        <v>39188</v>
      </c>
      <c r="B711" s="380" t="s">
        <v>1640</v>
      </c>
      <c r="C711" s="379" t="s">
        <v>281</v>
      </c>
      <c r="D711" s="383" t="str">
        <f t="shared" si="22"/>
        <v>8,15</v>
      </c>
      <c r="F711" s="386">
        <v>37.56</v>
      </c>
      <c r="G711" s="384" t="s">
        <v>1641</v>
      </c>
      <c r="H711" s="381" t="b">
        <f t="shared" si="23"/>
        <v>0</v>
      </c>
    </row>
    <row r="712" spans="1:8">
      <c r="A712" s="379">
        <v>39187</v>
      </c>
      <c r="B712" s="380" t="s">
        <v>1642</v>
      </c>
      <c r="C712" s="379" t="s">
        <v>281</v>
      </c>
      <c r="D712" s="383" t="str">
        <f t="shared" si="22"/>
        <v>8,54</v>
      </c>
      <c r="F712" s="386">
        <v>62.66</v>
      </c>
      <c r="G712" s="384" t="s">
        <v>1643</v>
      </c>
      <c r="H712" s="381" t="b">
        <f t="shared" si="23"/>
        <v>0</v>
      </c>
    </row>
    <row r="713" spans="1:8">
      <c r="A713" s="379">
        <v>39184</v>
      </c>
      <c r="B713" s="380" t="s">
        <v>1644</v>
      </c>
      <c r="C713" s="379" t="s">
        <v>281</v>
      </c>
      <c r="D713" s="383" t="str">
        <f t="shared" si="22"/>
        <v>3,21</v>
      </c>
      <c r="F713" s="386">
        <v>64.180000000000007</v>
      </c>
      <c r="G713" s="384" t="s">
        <v>1094</v>
      </c>
      <c r="H713" s="381" t="b">
        <f t="shared" si="23"/>
        <v>0</v>
      </c>
    </row>
    <row r="714" spans="1:8">
      <c r="A714" s="379">
        <v>39185</v>
      </c>
      <c r="B714" s="380" t="s">
        <v>1645</v>
      </c>
      <c r="C714" s="379" t="s">
        <v>281</v>
      </c>
      <c r="D714" s="383" t="str">
        <f t="shared" si="22"/>
        <v>2,93</v>
      </c>
      <c r="F714" s="386">
        <v>60.89</v>
      </c>
      <c r="G714" s="384" t="s">
        <v>1397</v>
      </c>
      <c r="H714" s="381" t="b">
        <f t="shared" si="23"/>
        <v>0</v>
      </c>
    </row>
    <row r="715" spans="1:8">
      <c r="A715" s="379">
        <v>39198</v>
      </c>
      <c r="B715" s="380" t="s">
        <v>1646</v>
      </c>
      <c r="C715" s="379" t="s">
        <v>281</v>
      </c>
      <c r="D715" s="383" t="str">
        <f t="shared" si="22"/>
        <v>32,85</v>
      </c>
      <c r="F715" s="386">
        <v>5.2</v>
      </c>
      <c r="G715" s="384" t="s">
        <v>1647</v>
      </c>
      <c r="H715" s="381" t="b">
        <f t="shared" si="23"/>
        <v>0</v>
      </c>
    </row>
    <row r="716" spans="1:8">
      <c r="A716" s="379">
        <v>39197</v>
      </c>
      <c r="B716" s="380" t="s">
        <v>1648</v>
      </c>
      <c r="C716" s="379" t="s">
        <v>281</v>
      </c>
      <c r="D716" s="383" t="str">
        <f t="shared" si="22"/>
        <v>34,32</v>
      </c>
      <c r="F716" s="386">
        <v>0.71</v>
      </c>
      <c r="G716" s="384" t="s">
        <v>1649</v>
      </c>
      <c r="H716" s="381" t="b">
        <f t="shared" si="23"/>
        <v>0</v>
      </c>
    </row>
    <row r="717" spans="1:8">
      <c r="A717" s="379">
        <v>39196</v>
      </c>
      <c r="B717" s="380" t="s">
        <v>1650</v>
      </c>
      <c r="C717" s="379" t="s">
        <v>281</v>
      </c>
      <c r="D717" s="383" t="str">
        <f t="shared" si="22"/>
        <v>35,39</v>
      </c>
      <c r="F717" s="386">
        <v>4.9800000000000004</v>
      </c>
      <c r="G717" s="384" t="s">
        <v>1651</v>
      </c>
      <c r="H717" s="381" t="b">
        <f t="shared" si="23"/>
        <v>0</v>
      </c>
    </row>
    <row r="718" spans="1:8">
      <c r="A718" s="379">
        <v>39199</v>
      </c>
      <c r="B718" s="380" t="s">
        <v>1652</v>
      </c>
      <c r="C718" s="379" t="s">
        <v>281</v>
      </c>
      <c r="D718" s="383" t="str">
        <f t="shared" si="22"/>
        <v>31,62</v>
      </c>
      <c r="F718" s="386">
        <v>2.34</v>
      </c>
      <c r="G718" s="384" t="s">
        <v>1653</v>
      </c>
      <c r="H718" s="381" t="b">
        <f t="shared" si="23"/>
        <v>0</v>
      </c>
    </row>
    <row r="719" spans="1:8">
      <c r="A719" s="379">
        <v>39195</v>
      </c>
      <c r="B719" s="380" t="s">
        <v>1654</v>
      </c>
      <c r="C719" s="379" t="s">
        <v>281</v>
      </c>
      <c r="D719" s="383" t="str">
        <f t="shared" si="22"/>
        <v>18,25</v>
      </c>
      <c r="F719" s="386">
        <v>2.38</v>
      </c>
      <c r="G719" s="384" t="s">
        <v>621</v>
      </c>
      <c r="H719" s="381" t="b">
        <f t="shared" si="23"/>
        <v>0</v>
      </c>
    </row>
    <row r="720" spans="1:8">
      <c r="A720" s="379">
        <v>39194</v>
      </c>
      <c r="B720" s="380" t="s">
        <v>1655</v>
      </c>
      <c r="C720" s="379" t="s">
        <v>281</v>
      </c>
      <c r="D720" s="383" t="str">
        <f t="shared" si="22"/>
        <v>19,53</v>
      </c>
      <c r="F720" s="386">
        <v>11.81</v>
      </c>
      <c r="G720" s="384" t="s">
        <v>1656</v>
      </c>
      <c r="H720" s="381" t="b">
        <f t="shared" si="23"/>
        <v>0</v>
      </c>
    </row>
    <row r="721" spans="1:8">
      <c r="A721" s="379">
        <v>39193</v>
      </c>
      <c r="B721" s="380" t="s">
        <v>1657</v>
      </c>
      <c r="C721" s="379" t="s">
        <v>281</v>
      </c>
      <c r="D721" s="383" t="str">
        <f t="shared" si="22"/>
        <v>21,40</v>
      </c>
      <c r="F721" s="386">
        <v>5.07</v>
      </c>
      <c r="G721" s="384" t="s">
        <v>1658</v>
      </c>
      <c r="H721" s="381" t="b">
        <f t="shared" si="23"/>
        <v>0</v>
      </c>
    </row>
    <row r="722" spans="1:8">
      <c r="A722" s="379">
        <v>39192</v>
      </c>
      <c r="B722" s="380" t="s">
        <v>1659</v>
      </c>
      <c r="C722" s="379" t="s">
        <v>281</v>
      </c>
      <c r="D722" s="383" t="str">
        <f t="shared" si="22"/>
        <v>22,26</v>
      </c>
      <c r="F722" s="386">
        <v>3.61</v>
      </c>
      <c r="G722" s="384" t="s">
        <v>1660</v>
      </c>
      <c r="H722" s="381" t="b">
        <f t="shared" si="23"/>
        <v>0</v>
      </c>
    </row>
    <row r="723" spans="1:8">
      <c r="A723" s="379">
        <v>39920</v>
      </c>
      <c r="B723" s="380" t="s">
        <v>1661</v>
      </c>
      <c r="C723" s="379" t="s">
        <v>281</v>
      </c>
      <c r="D723" s="383" t="str">
        <f t="shared" si="22"/>
        <v>2,69</v>
      </c>
      <c r="F723" s="386">
        <v>3.73</v>
      </c>
      <c r="G723" s="384" t="s">
        <v>1443</v>
      </c>
      <c r="H723" s="381" t="b">
        <f t="shared" si="23"/>
        <v>0</v>
      </c>
    </row>
    <row r="724" spans="1:8">
      <c r="A724" s="379">
        <v>39201</v>
      </c>
      <c r="B724" s="380" t="s">
        <v>1662</v>
      </c>
      <c r="C724" s="379" t="s">
        <v>281</v>
      </c>
      <c r="D724" s="383" t="str">
        <f t="shared" si="22"/>
        <v>39,28</v>
      </c>
      <c r="F724" s="386">
        <v>10.41</v>
      </c>
      <c r="G724" s="384" t="s">
        <v>1663</v>
      </c>
      <c r="H724" s="381" t="b">
        <f t="shared" si="23"/>
        <v>0</v>
      </c>
    </row>
    <row r="725" spans="1:8">
      <c r="A725" s="379">
        <v>39200</v>
      </c>
      <c r="B725" s="380" t="s">
        <v>1664</v>
      </c>
      <c r="C725" s="379" t="s">
        <v>281</v>
      </c>
      <c r="D725" s="383" t="str">
        <f t="shared" si="22"/>
        <v>39,60</v>
      </c>
      <c r="F725" s="386">
        <v>9.08</v>
      </c>
      <c r="G725" s="384" t="s">
        <v>1665</v>
      </c>
      <c r="H725" s="381" t="b">
        <f t="shared" si="23"/>
        <v>0</v>
      </c>
    </row>
    <row r="726" spans="1:8">
      <c r="A726" s="379">
        <v>39203</v>
      </c>
      <c r="B726" s="380" t="s">
        <v>1666</v>
      </c>
      <c r="C726" s="379" t="s">
        <v>281</v>
      </c>
      <c r="D726" s="383" t="str">
        <f t="shared" si="22"/>
        <v>31,97</v>
      </c>
      <c r="F726" s="386">
        <v>1.1499999999999999</v>
      </c>
      <c r="G726" s="384" t="s">
        <v>1667</v>
      </c>
      <c r="H726" s="381" t="b">
        <f t="shared" si="23"/>
        <v>0</v>
      </c>
    </row>
    <row r="727" spans="1:8">
      <c r="A727" s="379">
        <v>39202</v>
      </c>
      <c r="B727" s="380" t="s">
        <v>1668</v>
      </c>
      <c r="C727" s="379" t="s">
        <v>281</v>
      </c>
      <c r="D727" s="383" t="str">
        <f t="shared" si="22"/>
        <v>37,56</v>
      </c>
      <c r="F727" s="386">
        <v>2.14</v>
      </c>
      <c r="G727" s="384" t="s">
        <v>1669</v>
      </c>
      <c r="H727" s="381" t="b">
        <f t="shared" si="23"/>
        <v>0</v>
      </c>
    </row>
    <row r="728" spans="1:8">
      <c r="A728" s="379">
        <v>39205</v>
      </c>
      <c r="B728" s="380" t="s">
        <v>1670</v>
      </c>
      <c r="C728" s="379" t="s">
        <v>281</v>
      </c>
      <c r="D728" s="383" t="str">
        <f t="shared" si="22"/>
        <v>62,66</v>
      </c>
      <c r="F728" s="386">
        <v>25.68</v>
      </c>
      <c r="G728" s="384" t="s">
        <v>1671</v>
      </c>
      <c r="H728" s="381" t="b">
        <f t="shared" si="23"/>
        <v>0</v>
      </c>
    </row>
    <row r="729" spans="1:8">
      <c r="A729" s="379">
        <v>39204</v>
      </c>
      <c r="B729" s="380" t="s">
        <v>1672</v>
      </c>
      <c r="C729" s="379" t="s">
        <v>281</v>
      </c>
      <c r="D729" s="383" t="str">
        <f t="shared" si="22"/>
        <v>64,18</v>
      </c>
      <c r="F729" s="386">
        <v>34.340000000000003</v>
      </c>
      <c r="G729" s="384" t="s">
        <v>1673</v>
      </c>
      <c r="H729" s="381" t="b">
        <f t="shared" si="23"/>
        <v>0</v>
      </c>
    </row>
    <row r="730" spans="1:8">
      <c r="A730" s="379">
        <v>39206</v>
      </c>
      <c r="B730" s="380" t="s">
        <v>1674</v>
      </c>
      <c r="C730" s="379" t="s">
        <v>281</v>
      </c>
      <c r="D730" s="383" t="str">
        <f t="shared" si="22"/>
        <v>60,89</v>
      </c>
      <c r="F730" s="386">
        <v>1.34</v>
      </c>
      <c r="G730" s="384" t="s">
        <v>1675</v>
      </c>
      <c r="H730" s="381" t="b">
        <f t="shared" si="23"/>
        <v>0</v>
      </c>
    </row>
    <row r="731" spans="1:8">
      <c r="A731" s="379">
        <v>797</v>
      </c>
      <c r="B731" s="380" t="s">
        <v>1676</v>
      </c>
      <c r="C731" s="379" t="s">
        <v>281</v>
      </c>
      <c r="D731" s="383" t="str">
        <f t="shared" si="22"/>
        <v>5,20</v>
      </c>
      <c r="F731" s="386">
        <v>2.15</v>
      </c>
      <c r="G731" s="384" t="s">
        <v>1677</v>
      </c>
      <c r="H731" s="381" t="b">
        <f t="shared" si="23"/>
        <v>0</v>
      </c>
    </row>
    <row r="732" spans="1:8">
      <c r="A732" s="379">
        <v>798</v>
      </c>
      <c r="B732" s="380" t="s">
        <v>1678</v>
      </c>
      <c r="C732" s="379" t="s">
        <v>281</v>
      </c>
      <c r="D732" s="383" t="str">
        <f t="shared" si="22"/>
        <v>0,71</v>
      </c>
      <c r="F732" s="386">
        <v>6.13</v>
      </c>
      <c r="G732" s="384" t="s">
        <v>1679</v>
      </c>
      <c r="H732" s="381" t="b">
        <f t="shared" si="23"/>
        <v>0</v>
      </c>
    </row>
    <row r="733" spans="1:8">
      <c r="A733" s="379">
        <v>796</v>
      </c>
      <c r="B733" s="380" t="s">
        <v>1680</v>
      </c>
      <c r="C733" s="379" t="s">
        <v>281</v>
      </c>
      <c r="D733" s="383" t="str">
        <f t="shared" si="22"/>
        <v>4,98</v>
      </c>
      <c r="F733" s="386">
        <v>3.82</v>
      </c>
      <c r="G733" s="384" t="s">
        <v>445</v>
      </c>
      <c r="H733" s="381" t="b">
        <f t="shared" si="23"/>
        <v>0</v>
      </c>
    </row>
    <row r="734" spans="1:8">
      <c r="A734" s="379">
        <v>799</v>
      </c>
      <c r="B734" s="380" t="s">
        <v>1681</v>
      </c>
      <c r="C734" s="379" t="s">
        <v>281</v>
      </c>
      <c r="D734" s="383" t="str">
        <f t="shared" si="22"/>
        <v>2,34</v>
      </c>
      <c r="F734" s="386">
        <v>1.08</v>
      </c>
      <c r="G734" s="384" t="s">
        <v>1395</v>
      </c>
      <c r="H734" s="381" t="b">
        <f t="shared" si="23"/>
        <v>0</v>
      </c>
    </row>
    <row r="735" spans="1:8">
      <c r="A735" s="379">
        <v>792</v>
      </c>
      <c r="B735" s="380" t="s">
        <v>1682</v>
      </c>
      <c r="C735" s="379" t="s">
        <v>281</v>
      </c>
      <c r="D735" s="383" t="str">
        <f t="shared" si="22"/>
        <v>2,38</v>
      </c>
      <c r="F735" s="386">
        <v>0.98</v>
      </c>
      <c r="G735" s="384" t="s">
        <v>741</v>
      </c>
      <c r="H735" s="381" t="b">
        <f t="shared" si="23"/>
        <v>0</v>
      </c>
    </row>
    <row r="736" spans="1:8">
      <c r="A736" s="379">
        <v>804</v>
      </c>
      <c r="B736" s="380" t="s">
        <v>1683</v>
      </c>
      <c r="C736" s="379" t="s">
        <v>281</v>
      </c>
      <c r="D736" s="383" t="str">
        <f t="shared" si="22"/>
        <v>11,81</v>
      </c>
      <c r="F736" s="386">
        <v>0.49</v>
      </c>
      <c r="G736" s="384" t="s">
        <v>1684</v>
      </c>
      <c r="H736" s="381" t="b">
        <f t="shared" si="23"/>
        <v>0</v>
      </c>
    </row>
    <row r="737" spans="1:8">
      <c r="A737" s="379">
        <v>793</v>
      </c>
      <c r="B737" s="380" t="s">
        <v>1685</v>
      </c>
      <c r="C737" s="379" t="s">
        <v>281</v>
      </c>
      <c r="D737" s="383" t="str">
        <f t="shared" si="22"/>
        <v>5,07</v>
      </c>
      <c r="F737" s="386">
        <v>0.64</v>
      </c>
      <c r="G737" s="384" t="s">
        <v>1686</v>
      </c>
      <c r="H737" s="381" t="b">
        <f t="shared" si="23"/>
        <v>0</v>
      </c>
    </row>
    <row r="738" spans="1:8">
      <c r="A738" s="379">
        <v>801</v>
      </c>
      <c r="B738" s="380" t="s">
        <v>1687</v>
      </c>
      <c r="C738" s="379" t="s">
        <v>281</v>
      </c>
      <c r="D738" s="383" t="str">
        <f t="shared" si="22"/>
        <v>3,61</v>
      </c>
      <c r="F738" s="386">
        <v>2.94</v>
      </c>
      <c r="G738" s="384" t="s">
        <v>1688</v>
      </c>
      <c r="H738" s="381" t="b">
        <f t="shared" si="23"/>
        <v>0</v>
      </c>
    </row>
    <row r="739" spans="1:8">
      <c r="A739" s="379">
        <v>794</v>
      </c>
      <c r="B739" s="380" t="s">
        <v>1689</v>
      </c>
      <c r="C739" s="379" t="s">
        <v>281</v>
      </c>
      <c r="D739" s="383" t="str">
        <f t="shared" si="22"/>
        <v>3,73</v>
      </c>
      <c r="F739" s="386">
        <v>2.6</v>
      </c>
      <c r="G739" s="384" t="s">
        <v>1690</v>
      </c>
      <c r="H739" s="381" t="b">
        <f t="shared" si="23"/>
        <v>0</v>
      </c>
    </row>
    <row r="740" spans="1:8">
      <c r="A740" s="379">
        <v>802</v>
      </c>
      <c r="B740" s="380" t="s">
        <v>1691</v>
      </c>
      <c r="C740" s="379" t="s">
        <v>281</v>
      </c>
      <c r="D740" s="383" t="str">
        <f t="shared" si="22"/>
        <v>10,41</v>
      </c>
      <c r="F740" s="386">
        <v>0.59</v>
      </c>
      <c r="G740" s="384" t="s">
        <v>1692</v>
      </c>
      <c r="H740" s="381" t="b">
        <f t="shared" si="23"/>
        <v>0</v>
      </c>
    </row>
    <row r="741" spans="1:8">
      <c r="A741" s="379">
        <v>803</v>
      </c>
      <c r="B741" s="380" t="s">
        <v>1693</v>
      </c>
      <c r="C741" s="379" t="s">
        <v>281</v>
      </c>
      <c r="D741" s="383" t="str">
        <f t="shared" si="22"/>
        <v>9,08</v>
      </c>
      <c r="F741" s="386">
        <v>0.46</v>
      </c>
      <c r="G741" s="384" t="s">
        <v>1694</v>
      </c>
      <c r="H741" s="381" t="b">
        <f t="shared" si="23"/>
        <v>0</v>
      </c>
    </row>
    <row r="742" spans="1:8">
      <c r="A742" s="379">
        <v>38001</v>
      </c>
      <c r="B742" s="380" t="s">
        <v>1695</v>
      </c>
      <c r="C742" s="379" t="s">
        <v>281</v>
      </c>
      <c r="D742" s="383" t="str">
        <f t="shared" si="22"/>
        <v>1,18</v>
      </c>
      <c r="F742" s="386">
        <v>3.94</v>
      </c>
      <c r="G742" s="384" t="s">
        <v>1696</v>
      </c>
      <c r="H742" s="381" t="b">
        <f t="shared" si="23"/>
        <v>0</v>
      </c>
    </row>
    <row r="743" spans="1:8">
      <c r="A743" s="379">
        <v>38002</v>
      </c>
      <c r="B743" s="380" t="s">
        <v>1697</v>
      </c>
      <c r="C743" s="379" t="s">
        <v>281</v>
      </c>
      <c r="D743" s="383" t="str">
        <f t="shared" si="22"/>
        <v>2,20</v>
      </c>
      <c r="F743" s="386">
        <v>5.54</v>
      </c>
      <c r="G743" s="384" t="s">
        <v>668</v>
      </c>
      <c r="H743" s="381" t="b">
        <f t="shared" si="23"/>
        <v>0</v>
      </c>
    </row>
    <row r="744" spans="1:8">
      <c r="A744" s="379">
        <v>38003</v>
      </c>
      <c r="B744" s="380" t="s">
        <v>1698</v>
      </c>
      <c r="C744" s="379" t="s">
        <v>281</v>
      </c>
      <c r="D744" s="383" t="str">
        <f t="shared" si="22"/>
        <v>26,42</v>
      </c>
      <c r="F744" s="386">
        <v>5.0999999999999996</v>
      </c>
      <c r="G744" s="384" t="s">
        <v>1699</v>
      </c>
      <c r="H744" s="381" t="b">
        <f t="shared" si="23"/>
        <v>0</v>
      </c>
    </row>
    <row r="745" spans="1:8">
      <c r="A745" s="379">
        <v>38004</v>
      </c>
      <c r="B745" s="380" t="s">
        <v>1700</v>
      </c>
      <c r="C745" s="379" t="s">
        <v>281</v>
      </c>
      <c r="D745" s="383" t="str">
        <f t="shared" si="22"/>
        <v>35,33</v>
      </c>
      <c r="F745" s="386">
        <v>4.6399999999999997</v>
      </c>
      <c r="G745" s="384" t="s">
        <v>1701</v>
      </c>
      <c r="H745" s="381" t="b">
        <f t="shared" si="23"/>
        <v>0</v>
      </c>
    </row>
    <row r="746" spans="1:8">
      <c r="A746" s="379">
        <v>36327</v>
      </c>
      <c r="B746" s="380" t="s">
        <v>1702</v>
      </c>
      <c r="C746" s="379" t="s">
        <v>281</v>
      </c>
      <c r="D746" s="383" t="str">
        <f t="shared" si="22"/>
        <v>1,51</v>
      </c>
      <c r="F746" s="386">
        <v>3.55</v>
      </c>
      <c r="G746" s="384" t="s">
        <v>360</v>
      </c>
      <c r="H746" s="381" t="b">
        <f t="shared" si="23"/>
        <v>0</v>
      </c>
    </row>
    <row r="747" spans="1:8">
      <c r="A747" s="379">
        <v>38992</v>
      </c>
      <c r="B747" s="380" t="s">
        <v>1703</v>
      </c>
      <c r="C747" s="379" t="s">
        <v>281</v>
      </c>
      <c r="D747" s="383" t="str">
        <f t="shared" si="22"/>
        <v>2,41</v>
      </c>
      <c r="F747" s="386">
        <v>1.43</v>
      </c>
      <c r="G747" s="384" t="s">
        <v>1704</v>
      </c>
      <c r="H747" s="381" t="b">
        <f t="shared" si="23"/>
        <v>0</v>
      </c>
    </row>
    <row r="748" spans="1:8">
      <c r="A748" s="379">
        <v>38993</v>
      </c>
      <c r="B748" s="380" t="s">
        <v>1705</v>
      </c>
      <c r="C748" s="379" t="s">
        <v>281</v>
      </c>
      <c r="D748" s="383" t="str">
        <f t="shared" si="22"/>
        <v>6,88</v>
      </c>
      <c r="F748" s="386">
        <v>2.4300000000000002</v>
      </c>
      <c r="G748" s="384" t="s">
        <v>1706</v>
      </c>
      <c r="H748" s="381" t="b">
        <f t="shared" si="23"/>
        <v>0</v>
      </c>
    </row>
    <row r="749" spans="1:8">
      <c r="A749" s="379">
        <v>38418</v>
      </c>
      <c r="B749" s="380" t="s">
        <v>1707</v>
      </c>
      <c r="C749" s="379" t="s">
        <v>281</v>
      </c>
      <c r="D749" s="383" t="str">
        <f t="shared" si="22"/>
        <v>3,82</v>
      </c>
      <c r="F749" s="386">
        <v>15.31</v>
      </c>
      <c r="G749" s="384" t="s">
        <v>1708</v>
      </c>
      <c r="H749" s="381" t="b">
        <f t="shared" si="23"/>
        <v>0</v>
      </c>
    </row>
    <row r="750" spans="1:8">
      <c r="A750" s="379">
        <v>39178</v>
      </c>
      <c r="B750" s="380" t="s">
        <v>1709</v>
      </c>
      <c r="C750" s="379" t="s">
        <v>281</v>
      </c>
      <c r="D750" s="383" t="str">
        <f t="shared" si="22"/>
        <v>1,08</v>
      </c>
      <c r="F750" s="386">
        <v>7.9</v>
      </c>
      <c r="G750" s="384" t="s">
        <v>1710</v>
      </c>
      <c r="H750" s="381" t="b">
        <f t="shared" si="23"/>
        <v>0</v>
      </c>
    </row>
    <row r="751" spans="1:8">
      <c r="A751" s="379">
        <v>39177</v>
      </c>
      <c r="B751" s="380" t="s">
        <v>1711</v>
      </c>
      <c r="C751" s="379" t="s">
        <v>281</v>
      </c>
      <c r="D751" s="383" t="str">
        <f t="shared" si="22"/>
        <v>0,98</v>
      </c>
      <c r="F751" s="386">
        <v>30.52</v>
      </c>
      <c r="G751" s="384" t="s">
        <v>1712</v>
      </c>
      <c r="H751" s="381" t="b">
        <f t="shared" si="23"/>
        <v>0</v>
      </c>
    </row>
    <row r="752" spans="1:8">
      <c r="A752" s="379">
        <v>39174</v>
      </c>
      <c r="B752" s="380" t="s">
        <v>1713</v>
      </c>
      <c r="C752" s="379" t="s">
        <v>281</v>
      </c>
      <c r="D752" s="383" t="str">
        <f t="shared" si="22"/>
        <v>0,49</v>
      </c>
      <c r="F752" s="386">
        <v>1.89</v>
      </c>
      <c r="G752" s="384" t="s">
        <v>1078</v>
      </c>
      <c r="H752" s="381" t="b">
        <f t="shared" si="23"/>
        <v>0</v>
      </c>
    </row>
    <row r="753" spans="1:8">
      <c r="A753" s="379">
        <v>39176</v>
      </c>
      <c r="B753" s="380" t="s">
        <v>1714</v>
      </c>
      <c r="C753" s="379" t="s">
        <v>281</v>
      </c>
      <c r="D753" s="383" t="str">
        <f t="shared" si="22"/>
        <v>0,64</v>
      </c>
      <c r="F753" s="386">
        <v>22.83</v>
      </c>
      <c r="G753" s="384" t="s">
        <v>1030</v>
      </c>
      <c r="H753" s="381" t="b">
        <f t="shared" si="23"/>
        <v>0</v>
      </c>
    </row>
    <row r="754" spans="1:8">
      <c r="A754" s="379">
        <v>39180</v>
      </c>
      <c r="B754" s="380" t="s">
        <v>1715</v>
      </c>
      <c r="C754" s="379" t="s">
        <v>281</v>
      </c>
      <c r="D754" s="383" t="str">
        <f t="shared" si="22"/>
        <v>2,94</v>
      </c>
      <c r="F754" s="386">
        <v>33.19</v>
      </c>
      <c r="G754" s="384" t="s">
        <v>1410</v>
      </c>
      <c r="H754" s="381" t="b">
        <f t="shared" si="23"/>
        <v>0</v>
      </c>
    </row>
    <row r="755" spans="1:8">
      <c r="A755" s="379">
        <v>39179</v>
      </c>
      <c r="B755" s="380" t="s">
        <v>1716</v>
      </c>
      <c r="C755" s="379" t="s">
        <v>281</v>
      </c>
      <c r="D755" s="383" t="str">
        <f t="shared" si="22"/>
        <v>2,60</v>
      </c>
      <c r="F755" s="386">
        <v>24.04</v>
      </c>
      <c r="G755" s="384" t="s">
        <v>1020</v>
      </c>
      <c r="H755" s="381" t="b">
        <f t="shared" si="23"/>
        <v>0</v>
      </c>
    </row>
    <row r="756" spans="1:8">
      <c r="A756" s="379">
        <v>39175</v>
      </c>
      <c r="B756" s="380" t="s">
        <v>1717</v>
      </c>
      <c r="C756" s="379" t="s">
        <v>281</v>
      </c>
      <c r="D756" s="383" t="str">
        <f t="shared" si="22"/>
        <v>0,59</v>
      </c>
      <c r="F756" s="386">
        <v>8.9600000000000009</v>
      </c>
      <c r="G756" s="384" t="s">
        <v>1316</v>
      </c>
      <c r="H756" s="381" t="b">
        <f t="shared" si="23"/>
        <v>0</v>
      </c>
    </row>
    <row r="757" spans="1:8">
      <c r="A757" s="379">
        <v>39217</v>
      </c>
      <c r="B757" s="380" t="s">
        <v>1718</v>
      </c>
      <c r="C757" s="379" t="s">
        <v>281</v>
      </c>
      <c r="D757" s="383" t="str">
        <f t="shared" si="22"/>
        <v>0,46</v>
      </c>
      <c r="F757" s="386">
        <v>23.24</v>
      </c>
      <c r="G757" s="384" t="s">
        <v>1032</v>
      </c>
      <c r="H757" s="381" t="b">
        <f t="shared" si="23"/>
        <v>0</v>
      </c>
    </row>
    <row r="758" spans="1:8">
      <c r="A758" s="379">
        <v>39181</v>
      </c>
      <c r="B758" s="380" t="s">
        <v>1719</v>
      </c>
      <c r="C758" s="379" t="s">
        <v>281</v>
      </c>
      <c r="D758" s="383" t="str">
        <f t="shared" si="22"/>
        <v>3,94</v>
      </c>
      <c r="F758" s="386">
        <v>23.43</v>
      </c>
      <c r="G758" s="384" t="s">
        <v>1720</v>
      </c>
      <c r="H758" s="381" t="b">
        <f t="shared" si="23"/>
        <v>0</v>
      </c>
    </row>
    <row r="759" spans="1:8">
      <c r="A759" s="379">
        <v>39182</v>
      </c>
      <c r="B759" s="380" t="s">
        <v>1721</v>
      </c>
      <c r="C759" s="379" t="s">
        <v>281</v>
      </c>
      <c r="D759" s="383" t="str">
        <f t="shared" si="22"/>
        <v>5,54</v>
      </c>
      <c r="F759" s="386">
        <v>23.05</v>
      </c>
      <c r="G759" s="384" t="s">
        <v>1722</v>
      </c>
      <c r="H759" s="381" t="b">
        <f t="shared" si="23"/>
        <v>0</v>
      </c>
    </row>
    <row r="760" spans="1:8">
      <c r="A760" s="379">
        <v>12616</v>
      </c>
      <c r="B760" s="380" t="s">
        <v>1723</v>
      </c>
      <c r="C760" s="379" t="s">
        <v>281</v>
      </c>
      <c r="D760" s="383" t="str">
        <f t="shared" si="22"/>
        <v>4,47</v>
      </c>
      <c r="F760" s="386">
        <v>23.81</v>
      </c>
      <c r="G760" s="384" t="s">
        <v>426</v>
      </c>
      <c r="H760" s="381" t="b">
        <f t="shared" si="23"/>
        <v>0</v>
      </c>
    </row>
    <row r="761" spans="1:8" ht="30">
      <c r="A761" s="379">
        <v>1049</v>
      </c>
      <c r="B761" s="380" t="s">
        <v>1724</v>
      </c>
      <c r="C761" s="379" t="s">
        <v>281</v>
      </c>
      <c r="D761" s="383" t="str">
        <f t="shared" si="22"/>
        <v>4,64</v>
      </c>
      <c r="F761" s="386">
        <v>26.1</v>
      </c>
      <c r="G761" s="384" t="s">
        <v>1725</v>
      </c>
      <c r="H761" s="381" t="b">
        <f t="shared" si="23"/>
        <v>0</v>
      </c>
    </row>
    <row r="762" spans="1:8" ht="30">
      <c r="A762" s="379">
        <v>1099</v>
      </c>
      <c r="B762" s="380" t="s">
        <v>1726</v>
      </c>
      <c r="C762" s="379" t="s">
        <v>281</v>
      </c>
      <c r="D762" s="383" t="str">
        <f t="shared" si="22"/>
        <v>3,55</v>
      </c>
      <c r="F762" s="386">
        <v>27.88</v>
      </c>
      <c r="G762" s="384" t="s">
        <v>1727</v>
      </c>
      <c r="H762" s="381" t="b">
        <f t="shared" si="23"/>
        <v>0</v>
      </c>
    </row>
    <row r="763" spans="1:8" ht="30">
      <c r="A763" s="379">
        <v>39678</v>
      </c>
      <c r="B763" s="380" t="s">
        <v>1728</v>
      </c>
      <c r="C763" s="379" t="s">
        <v>281</v>
      </c>
      <c r="D763" s="383" t="str">
        <f t="shared" si="22"/>
        <v>1,43</v>
      </c>
      <c r="F763" s="386">
        <v>26.1</v>
      </c>
      <c r="G763" s="384" t="s">
        <v>1729</v>
      </c>
      <c r="H763" s="381" t="b">
        <f t="shared" si="23"/>
        <v>0</v>
      </c>
    </row>
    <row r="764" spans="1:8" ht="30">
      <c r="A764" s="379">
        <v>1050</v>
      </c>
      <c r="B764" s="380" t="s">
        <v>1730</v>
      </c>
      <c r="C764" s="379" t="s">
        <v>281</v>
      </c>
      <c r="D764" s="383" t="str">
        <f t="shared" si="22"/>
        <v>2,43</v>
      </c>
      <c r="F764" s="386">
        <v>29.37</v>
      </c>
      <c r="G764" s="384" t="s">
        <v>1731</v>
      </c>
      <c r="H764" s="381" t="b">
        <f t="shared" si="23"/>
        <v>0</v>
      </c>
    </row>
    <row r="765" spans="1:8" ht="30">
      <c r="A765" s="379">
        <v>1101</v>
      </c>
      <c r="B765" s="380" t="s">
        <v>1732</v>
      </c>
      <c r="C765" s="379" t="s">
        <v>281</v>
      </c>
      <c r="D765" s="383" t="str">
        <f t="shared" si="22"/>
        <v>15,31</v>
      </c>
      <c r="F765" s="386">
        <v>5.28</v>
      </c>
      <c r="G765" s="384" t="s">
        <v>1733</v>
      </c>
      <c r="H765" s="381" t="b">
        <f t="shared" si="23"/>
        <v>0</v>
      </c>
    </row>
    <row r="766" spans="1:8" ht="30">
      <c r="A766" s="379">
        <v>1100</v>
      </c>
      <c r="B766" s="380" t="s">
        <v>1734</v>
      </c>
      <c r="C766" s="379" t="s">
        <v>281</v>
      </c>
      <c r="D766" s="383" t="str">
        <f t="shared" si="22"/>
        <v>7,90</v>
      </c>
      <c r="F766" s="386">
        <v>64.959999999999994</v>
      </c>
      <c r="G766" s="384" t="s">
        <v>1735</v>
      </c>
      <c r="H766" s="381" t="b">
        <f t="shared" si="23"/>
        <v>0</v>
      </c>
    </row>
    <row r="767" spans="1:8" ht="30">
      <c r="A767" s="379">
        <v>39679</v>
      </c>
      <c r="B767" s="380" t="s">
        <v>1736</v>
      </c>
      <c r="C767" s="379" t="s">
        <v>281</v>
      </c>
      <c r="D767" s="383" t="str">
        <f t="shared" si="22"/>
        <v>30,52</v>
      </c>
      <c r="F767" s="386">
        <v>82.61</v>
      </c>
      <c r="G767" s="384" t="s">
        <v>1737</v>
      </c>
      <c r="H767" s="381" t="b">
        <f t="shared" si="23"/>
        <v>0</v>
      </c>
    </row>
    <row r="768" spans="1:8" ht="30">
      <c r="A768" s="379">
        <v>1098</v>
      </c>
      <c r="B768" s="380" t="s">
        <v>1738</v>
      </c>
      <c r="C768" s="379" t="s">
        <v>281</v>
      </c>
      <c r="D768" s="383" t="str">
        <f t="shared" si="22"/>
        <v>1,89</v>
      </c>
      <c r="F768" s="386">
        <v>8.41</v>
      </c>
      <c r="G768" s="384" t="s">
        <v>1739</v>
      </c>
      <c r="H768" s="381" t="b">
        <f t="shared" si="23"/>
        <v>0</v>
      </c>
    </row>
    <row r="769" spans="1:8" ht="30">
      <c r="A769" s="379">
        <v>1102</v>
      </c>
      <c r="B769" s="380" t="s">
        <v>1740</v>
      </c>
      <c r="C769" s="379" t="s">
        <v>281</v>
      </c>
      <c r="D769" s="383" t="str">
        <f t="shared" si="22"/>
        <v>22,83</v>
      </c>
      <c r="F769" s="386">
        <v>99.34</v>
      </c>
      <c r="G769" s="384" t="s">
        <v>1741</v>
      </c>
      <c r="H769" s="381" t="b">
        <f t="shared" si="23"/>
        <v>0</v>
      </c>
    </row>
    <row r="770" spans="1:8" ht="30">
      <c r="A770" s="379">
        <v>1051</v>
      </c>
      <c r="B770" s="380" t="s">
        <v>1742</v>
      </c>
      <c r="C770" s="379" t="s">
        <v>281</v>
      </c>
      <c r="D770" s="383" t="str">
        <f t="shared" ref="D770:D833" si="24">IF($J$2=$F$1,F770,G770)</f>
        <v>33,19</v>
      </c>
      <c r="F770" s="386">
        <v>12.98</v>
      </c>
      <c r="G770" s="384" t="s">
        <v>1743</v>
      </c>
      <c r="H770" s="381" t="b">
        <f t="shared" ref="H770:H833" si="25">F770=G770</f>
        <v>0</v>
      </c>
    </row>
    <row r="771" spans="1:8">
      <c r="A771" s="379">
        <v>37399</v>
      </c>
      <c r="B771" s="380" t="s">
        <v>1744</v>
      </c>
      <c r="C771" s="379" t="s">
        <v>281</v>
      </c>
      <c r="D771" s="383" t="str">
        <f t="shared" si="24"/>
        <v>18,95</v>
      </c>
      <c r="F771" s="386">
        <v>171.18</v>
      </c>
      <c r="G771" s="384" t="s">
        <v>1745</v>
      </c>
      <c r="H771" s="381" t="b">
        <f t="shared" si="25"/>
        <v>0</v>
      </c>
    </row>
    <row r="772" spans="1:8">
      <c r="A772" s="379">
        <v>41955</v>
      </c>
      <c r="B772" s="380" t="s">
        <v>1746</v>
      </c>
      <c r="C772" s="379" t="s">
        <v>331</v>
      </c>
      <c r="D772" s="383" t="str">
        <f t="shared" si="24"/>
        <v>40,16</v>
      </c>
      <c r="F772" s="386">
        <v>17.940000000000001</v>
      </c>
      <c r="G772" s="384" t="s">
        <v>1747</v>
      </c>
      <c r="H772" s="381" t="b">
        <f t="shared" si="25"/>
        <v>0</v>
      </c>
    </row>
    <row r="773" spans="1:8">
      <c r="A773" s="379">
        <v>41953</v>
      </c>
      <c r="B773" s="380" t="s">
        <v>1748</v>
      </c>
      <c r="C773" s="379" t="s">
        <v>331</v>
      </c>
      <c r="D773" s="383" t="str">
        <f t="shared" si="24"/>
        <v>38,32</v>
      </c>
      <c r="F773" s="386">
        <v>24.99</v>
      </c>
      <c r="G773" s="384" t="s">
        <v>1749</v>
      </c>
      <c r="H773" s="381" t="b">
        <f t="shared" si="25"/>
        <v>0</v>
      </c>
    </row>
    <row r="774" spans="1:8">
      <c r="A774" s="379">
        <v>41954</v>
      </c>
      <c r="B774" s="380" t="s">
        <v>1750</v>
      </c>
      <c r="C774" s="379" t="s">
        <v>331</v>
      </c>
      <c r="D774" s="383" t="str">
        <f t="shared" si="24"/>
        <v>35,73</v>
      </c>
      <c r="F774" s="386">
        <v>287.48</v>
      </c>
      <c r="G774" s="384" t="s">
        <v>1751</v>
      </c>
      <c r="H774" s="381" t="b">
        <f t="shared" si="25"/>
        <v>0</v>
      </c>
    </row>
    <row r="775" spans="1:8">
      <c r="A775" s="379">
        <v>42655</v>
      </c>
      <c r="B775" s="380" t="s">
        <v>1752</v>
      </c>
      <c r="C775" s="379" t="s">
        <v>331</v>
      </c>
      <c r="D775" s="383" t="str">
        <f t="shared" si="24"/>
        <v>8,96</v>
      </c>
      <c r="F775" s="386">
        <v>35.21</v>
      </c>
      <c r="G775" s="384" t="s">
        <v>1753</v>
      </c>
      <c r="H775" s="381" t="b">
        <f t="shared" si="25"/>
        <v>0</v>
      </c>
    </row>
    <row r="776" spans="1:8">
      <c r="A776" s="379">
        <v>25004</v>
      </c>
      <c r="B776" s="380" t="s">
        <v>1754</v>
      </c>
      <c r="C776" s="379" t="s">
        <v>331</v>
      </c>
      <c r="D776" s="383" t="str">
        <f t="shared" si="24"/>
        <v>22,90</v>
      </c>
      <c r="F776" s="386">
        <v>49.59</v>
      </c>
      <c r="G776" s="384" t="s">
        <v>1755</v>
      </c>
      <c r="H776" s="381" t="b">
        <f t="shared" si="25"/>
        <v>0</v>
      </c>
    </row>
    <row r="777" spans="1:8">
      <c r="A777" s="379">
        <v>25002</v>
      </c>
      <c r="B777" s="380" t="s">
        <v>1756</v>
      </c>
      <c r="C777" s="379" t="s">
        <v>331</v>
      </c>
      <c r="D777" s="383" t="str">
        <f t="shared" si="24"/>
        <v>23,09</v>
      </c>
      <c r="F777" s="386">
        <v>64.75</v>
      </c>
      <c r="G777" s="384" t="s">
        <v>1757</v>
      </c>
      <c r="H777" s="381" t="b">
        <f t="shared" si="25"/>
        <v>0</v>
      </c>
    </row>
    <row r="778" spans="1:8">
      <c r="A778" s="379">
        <v>37409</v>
      </c>
      <c r="B778" s="380" t="s">
        <v>1758</v>
      </c>
      <c r="C778" s="379" t="s">
        <v>331</v>
      </c>
      <c r="D778" s="383" t="str">
        <f t="shared" si="24"/>
        <v>22,71</v>
      </c>
      <c r="F778" s="386">
        <v>13.65</v>
      </c>
      <c r="G778" s="384" t="s">
        <v>1759</v>
      </c>
      <c r="H778" s="381" t="b">
        <f t="shared" si="25"/>
        <v>0</v>
      </c>
    </row>
    <row r="779" spans="1:8">
      <c r="A779" s="379">
        <v>841</v>
      </c>
      <c r="B779" s="380" t="s">
        <v>1760</v>
      </c>
      <c r="C779" s="379" t="s">
        <v>331</v>
      </c>
      <c r="D779" s="383" t="str">
        <f t="shared" si="24"/>
        <v>23,46</v>
      </c>
      <c r="F779" s="386">
        <v>13.89</v>
      </c>
      <c r="G779" s="384" t="s">
        <v>1761</v>
      </c>
      <c r="H779" s="381" t="b">
        <f t="shared" si="25"/>
        <v>0</v>
      </c>
    </row>
    <row r="780" spans="1:8">
      <c r="A780" s="379">
        <v>25005</v>
      </c>
      <c r="B780" s="380" t="s">
        <v>1762</v>
      </c>
      <c r="C780" s="379" t="s">
        <v>331</v>
      </c>
      <c r="D780" s="383" t="str">
        <f t="shared" si="24"/>
        <v>25,72</v>
      </c>
      <c r="F780" s="386">
        <v>20.2</v>
      </c>
      <c r="G780" s="384" t="s">
        <v>1763</v>
      </c>
      <c r="H780" s="381" t="b">
        <f t="shared" si="25"/>
        <v>0</v>
      </c>
    </row>
    <row r="781" spans="1:8">
      <c r="A781" s="379">
        <v>25003</v>
      </c>
      <c r="B781" s="380" t="s">
        <v>1764</v>
      </c>
      <c r="C781" s="379" t="s">
        <v>331</v>
      </c>
      <c r="D781" s="383" t="str">
        <f t="shared" si="24"/>
        <v>27,47</v>
      </c>
      <c r="F781" s="386">
        <v>18.670000000000002</v>
      </c>
      <c r="G781" s="384" t="s">
        <v>1765</v>
      </c>
      <c r="H781" s="381" t="b">
        <f t="shared" si="25"/>
        <v>0</v>
      </c>
    </row>
    <row r="782" spans="1:8">
      <c r="A782" s="379">
        <v>37410</v>
      </c>
      <c r="B782" s="380" t="s">
        <v>1766</v>
      </c>
      <c r="C782" s="379" t="s">
        <v>331</v>
      </c>
      <c r="D782" s="383" t="str">
        <f t="shared" si="24"/>
        <v>25,72</v>
      </c>
      <c r="F782" s="386">
        <v>20.63</v>
      </c>
      <c r="G782" s="384" t="s">
        <v>1763</v>
      </c>
      <c r="H782" s="381" t="b">
        <f t="shared" si="25"/>
        <v>0</v>
      </c>
    </row>
    <row r="783" spans="1:8">
      <c r="A783" s="379">
        <v>842</v>
      </c>
      <c r="B783" s="380" t="s">
        <v>1767</v>
      </c>
      <c r="C783" s="379" t="s">
        <v>331</v>
      </c>
      <c r="D783" s="383" t="str">
        <f t="shared" si="24"/>
        <v>28,94</v>
      </c>
      <c r="F783" s="386">
        <v>22.08</v>
      </c>
      <c r="G783" s="384" t="s">
        <v>1768</v>
      </c>
      <c r="H783" s="381" t="b">
        <f t="shared" si="25"/>
        <v>0</v>
      </c>
    </row>
    <row r="784" spans="1:8">
      <c r="A784" s="379">
        <v>862</v>
      </c>
      <c r="B784" s="380" t="s">
        <v>1769</v>
      </c>
      <c r="C784" s="379" t="s">
        <v>322</v>
      </c>
      <c r="D784" s="383" t="str">
        <f t="shared" si="24"/>
        <v>4,97</v>
      </c>
      <c r="F784" s="386">
        <v>23.33</v>
      </c>
      <c r="G784" s="384" t="s">
        <v>1770</v>
      </c>
      <c r="H784" s="381" t="b">
        <f t="shared" si="25"/>
        <v>0</v>
      </c>
    </row>
    <row r="785" spans="1:8">
      <c r="A785" s="379">
        <v>866</v>
      </c>
      <c r="B785" s="380" t="s">
        <v>1771</v>
      </c>
      <c r="C785" s="379" t="s">
        <v>322</v>
      </c>
      <c r="D785" s="383" t="str">
        <f t="shared" si="24"/>
        <v>61,10</v>
      </c>
      <c r="F785" s="386">
        <v>23.47</v>
      </c>
      <c r="G785" s="384" t="s">
        <v>1772</v>
      </c>
      <c r="H785" s="381" t="b">
        <f t="shared" si="25"/>
        <v>0</v>
      </c>
    </row>
    <row r="786" spans="1:8">
      <c r="A786" s="379">
        <v>892</v>
      </c>
      <c r="B786" s="380" t="s">
        <v>1773</v>
      </c>
      <c r="C786" s="379" t="s">
        <v>322</v>
      </c>
      <c r="D786" s="383" t="str">
        <f t="shared" si="24"/>
        <v>77,70</v>
      </c>
      <c r="F786" s="386">
        <v>28.02</v>
      </c>
      <c r="G786" s="384" t="s">
        <v>1774</v>
      </c>
      <c r="H786" s="381" t="b">
        <f t="shared" si="25"/>
        <v>0</v>
      </c>
    </row>
    <row r="787" spans="1:8">
      <c r="A787" s="379">
        <v>857</v>
      </c>
      <c r="B787" s="380" t="s">
        <v>1775</v>
      </c>
      <c r="C787" s="379" t="s">
        <v>322</v>
      </c>
      <c r="D787" s="383" t="str">
        <f t="shared" si="24"/>
        <v>7,91</v>
      </c>
      <c r="F787" s="386">
        <v>31.5</v>
      </c>
      <c r="G787" s="384" t="s">
        <v>1776</v>
      </c>
      <c r="H787" s="381" t="b">
        <f t="shared" si="25"/>
        <v>0</v>
      </c>
    </row>
    <row r="788" spans="1:8">
      <c r="A788" s="379">
        <v>37404</v>
      </c>
      <c r="B788" s="380" t="s">
        <v>1777</v>
      </c>
      <c r="C788" s="379" t="s">
        <v>322</v>
      </c>
      <c r="D788" s="383" t="str">
        <f t="shared" si="24"/>
        <v>93,43</v>
      </c>
      <c r="F788" s="386">
        <v>28.67</v>
      </c>
      <c r="G788" s="384" t="s">
        <v>1778</v>
      </c>
      <c r="H788" s="381" t="b">
        <f t="shared" si="25"/>
        <v>0</v>
      </c>
    </row>
    <row r="789" spans="1:8">
      <c r="A789" s="379">
        <v>868</v>
      </c>
      <c r="B789" s="380" t="s">
        <v>1779</v>
      </c>
      <c r="C789" s="379" t="s">
        <v>322</v>
      </c>
      <c r="D789" s="383" t="str">
        <f t="shared" si="24"/>
        <v>12,21</v>
      </c>
      <c r="F789" s="386">
        <v>34.85</v>
      </c>
      <c r="G789" s="384" t="s">
        <v>1780</v>
      </c>
      <c r="H789" s="381" t="b">
        <f t="shared" si="25"/>
        <v>0</v>
      </c>
    </row>
    <row r="790" spans="1:8">
      <c r="A790" s="379">
        <v>870</v>
      </c>
      <c r="B790" s="380" t="s">
        <v>1781</v>
      </c>
      <c r="C790" s="379" t="s">
        <v>322</v>
      </c>
      <c r="D790" s="383" t="str">
        <f t="shared" si="24"/>
        <v>161,00</v>
      </c>
      <c r="F790" s="386">
        <v>33.78</v>
      </c>
      <c r="G790" s="384" t="s">
        <v>1782</v>
      </c>
      <c r="H790" s="381" t="b">
        <f t="shared" si="25"/>
        <v>0</v>
      </c>
    </row>
    <row r="791" spans="1:8">
      <c r="A791" s="379">
        <v>863</v>
      </c>
      <c r="B791" s="380" t="s">
        <v>1783</v>
      </c>
      <c r="C791" s="379" t="s">
        <v>322</v>
      </c>
      <c r="D791" s="383" t="str">
        <f t="shared" si="24"/>
        <v>16,87</v>
      </c>
      <c r="F791" s="386">
        <v>37.700000000000003</v>
      </c>
      <c r="G791" s="384" t="s">
        <v>1784</v>
      </c>
      <c r="H791" s="381" t="b">
        <f t="shared" si="25"/>
        <v>0</v>
      </c>
    </row>
    <row r="792" spans="1:8">
      <c r="A792" s="379">
        <v>867</v>
      </c>
      <c r="B792" s="380" t="s">
        <v>1785</v>
      </c>
      <c r="C792" s="379" t="s">
        <v>322</v>
      </c>
      <c r="D792" s="383" t="str">
        <f t="shared" si="24"/>
        <v>23,50</v>
      </c>
      <c r="F792" s="386">
        <v>42.67</v>
      </c>
      <c r="G792" s="384" t="s">
        <v>1786</v>
      </c>
      <c r="H792" s="381" t="b">
        <f t="shared" si="25"/>
        <v>0</v>
      </c>
    </row>
    <row r="793" spans="1:8">
      <c r="A793" s="379">
        <v>891</v>
      </c>
      <c r="B793" s="380" t="s">
        <v>1787</v>
      </c>
      <c r="C793" s="379" t="s">
        <v>322</v>
      </c>
      <c r="D793" s="383" t="str">
        <f t="shared" si="24"/>
        <v>270,39</v>
      </c>
      <c r="F793" s="386">
        <v>45.14</v>
      </c>
      <c r="G793" s="384" t="s">
        <v>1788</v>
      </c>
      <c r="H793" s="381" t="b">
        <f t="shared" si="25"/>
        <v>0</v>
      </c>
    </row>
    <row r="794" spans="1:8">
      <c r="A794" s="379">
        <v>864</v>
      </c>
      <c r="B794" s="380" t="s">
        <v>1789</v>
      </c>
      <c r="C794" s="379" t="s">
        <v>322</v>
      </c>
      <c r="D794" s="383" t="str">
        <f t="shared" si="24"/>
        <v>33,11</v>
      </c>
      <c r="F794" s="386">
        <v>46.24</v>
      </c>
      <c r="G794" s="384" t="s">
        <v>1790</v>
      </c>
      <c r="H794" s="381" t="b">
        <f t="shared" si="25"/>
        <v>0</v>
      </c>
    </row>
    <row r="795" spans="1:8">
      <c r="A795" s="379">
        <v>865</v>
      </c>
      <c r="B795" s="380" t="s">
        <v>1791</v>
      </c>
      <c r="C795" s="379" t="s">
        <v>322</v>
      </c>
      <c r="D795" s="383" t="str">
        <f t="shared" si="24"/>
        <v>46,64</v>
      </c>
      <c r="F795" s="386">
        <v>1.39</v>
      </c>
      <c r="G795" s="384" t="s">
        <v>1792</v>
      </c>
      <c r="H795" s="381" t="b">
        <f t="shared" si="25"/>
        <v>0</v>
      </c>
    </row>
    <row r="796" spans="1:8">
      <c r="A796" s="379">
        <v>1006</v>
      </c>
      <c r="B796" s="380" t="s">
        <v>1793</v>
      </c>
      <c r="C796" s="379" t="s">
        <v>322</v>
      </c>
      <c r="D796" s="383" t="str">
        <f t="shared" si="24"/>
        <v>63,24</v>
      </c>
      <c r="F796" s="386">
        <v>6.07</v>
      </c>
      <c r="G796" s="384" t="s">
        <v>1794</v>
      </c>
      <c r="H796" s="381" t="b">
        <f t="shared" si="25"/>
        <v>0</v>
      </c>
    </row>
    <row r="797" spans="1:8">
      <c r="A797" s="379">
        <v>948</v>
      </c>
      <c r="B797" s="380" t="s">
        <v>1795</v>
      </c>
      <c r="C797" s="379" t="s">
        <v>322</v>
      </c>
      <c r="D797" s="383" t="str">
        <f t="shared" si="24"/>
        <v>12,45</v>
      </c>
      <c r="F797" s="386">
        <v>66.709999999999994</v>
      </c>
      <c r="G797" s="384" t="s">
        <v>1796</v>
      </c>
      <c r="H797" s="381" t="b">
        <f t="shared" si="25"/>
        <v>0</v>
      </c>
    </row>
    <row r="798" spans="1:8">
      <c r="A798" s="379">
        <v>947</v>
      </c>
      <c r="B798" s="380" t="s">
        <v>1797</v>
      </c>
      <c r="C798" s="379" t="s">
        <v>322</v>
      </c>
      <c r="D798" s="383" t="str">
        <f t="shared" si="24"/>
        <v>12,66</v>
      </c>
      <c r="F798" s="386">
        <v>82.65</v>
      </c>
      <c r="G798" s="384" t="s">
        <v>1798</v>
      </c>
      <c r="H798" s="381" t="b">
        <f t="shared" si="25"/>
        <v>0</v>
      </c>
    </row>
    <row r="799" spans="1:8">
      <c r="A799" s="379">
        <v>911</v>
      </c>
      <c r="B799" s="380" t="s">
        <v>1799</v>
      </c>
      <c r="C799" s="379" t="s">
        <v>322</v>
      </c>
      <c r="D799" s="383" t="str">
        <f t="shared" si="24"/>
        <v>18,42</v>
      </c>
      <c r="F799" s="386">
        <v>9.31</v>
      </c>
      <c r="G799" s="384" t="s">
        <v>1800</v>
      </c>
      <c r="H799" s="381" t="b">
        <f t="shared" si="25"/>
        <v>0</v>
      </c>
    </row>
    <row r="800" spans="1:8">
      <c r="A800" s="379">
        <v>925</v>
      </c>
      <c r="B800" s="380" t="s">
        <v>1801</v>
      </c>
      <c r="C800" s="379" t="s">
        <v>322</v>
      </c>
      <c r="D800" s="383" t="str">
        <f t="shared" si="24"/>
        <v>17,02</v>
      </c>
      <c r="F800" s="386">
        <v>101.32</v>
      </c>
      <c r="G800" s="384" t="s">
        <v>1802</v>
      </c>
      <c r="H800" s="381" t="b">
        <f t="shared" si="25"/>
        <v>0</v>
      </c>
    </row>
    <row r="801" spans="1:8">
      <c r="A801" s="379">
        <v>954</v>
      </c>
      <c r="B801" s="380" t="s">
        <v>1803</v>
      </c>
      <c r="C801" s="379" t="s">
        <v>322</v>
      </c>
      <c r="D801" s="383" t="str">
        <f t="shared" si="24"/>
        <v>18,81</v>
      </c>
      <c r="F801" s="386">
        <v>1.93</v>
      </c>
      <c r="G801" s="384" t="s">
        <v>1804</v>
      </c>
      <c r="H801" s="381" t="b">
        <f t="shared" si="25"/>
        <v>0</v>
      </c>
    </row>
    <row r="802" spans="1:8">
      <c r="A802" s="379">
        <v>901</v>
      </c>
      <c r="B802" s="380" t="s">
        <v>1805</v>
      </c>
      <c r="C802" s="379" t="s">
        <v>322</v>
      </c>
      <c r="D802" s="383" t="str">
        <f t="shared" si="24"/>
        <v>20,13</v>
      </c>
      <c r="F802" s="386">
        <v>133.41999999999999</v>
      </c>
      <c r="G802" s="384" t="s">
        <v>1806</v>
      </c>
      <c r="H802" s="381" t="b">
        <f t="shared" si="25"/>
        <v>0</v>
      </c>
    </row>
    <row r="803" spans="1:8">
      <c r="A803" s="379">
        <v>926</v>
      </c>
      <c r="B803" s="380" t="s">
        <v>1807</v>
      </c>
      <c r="C803" s="379" t="s">
        <v>322</v>
      </c>
      <c r="D803" s="383" t="str">
        <f t="shared" si="24"/>
        <v>21,27</v>
      </c>
      <c r="F803" s="386">
        <v>14.17</v>
      </c>
      <c r="G803" s="384" t="s">
        <v>1808</v>
      </c>
      <c r="H803" s="381" t="b">
        <f t="shared" si="25"/>
        <v>0</v>
      </c>
    </row>
    <row r="804" spans="1:8">
      <c r="A804" s="379">
        <v>912</v>
      </c>
      <c r="B804" s="380" t="s">
        <v>1809</v>
      </c>
      <c r="C804" s="379" t="s">
        <v>322</v>
      </c>
      <c r="D804" s="383" t="str">
        <f t="shared" si="24"/>
        <v>21,40</v>
      </c>
      <c r="F804" s="386">
        <v>166.97</v>
      </c>
      <c r="G804" s="384" t="s">
        <v>1658</v>
      </c>
      <c r="H804" s="381" t="b">
        <f t="shared" si="25"/>
        <v>0</v>
      </c>
    </row>
    <row r="805" spans="1:8">
      <c r="A805" s="379">
        <v>955</v>
      </c>
      <c r="B805" s="380" t="s">
        <v>1810</v>
      </c>
      <c r="C805" s="379" t="s">
        <v>322</v>
      </c>
      <c r="D805" s="383" t="str">
        <f t="shared" si="24"/>
        <v>25,54</v>
      </c>
      <c r="F805" s="386">
        <v>19.54</v>
      </c>
      <c r="G805" s="384" t="s">
        <v>1811</v>
      </c>
      <c r="H805" s="381" t="b">
        <f t="shared" si="25"/>
        <v>0</v>
      </c>
    </row>
    <row r="806" spans="1:8">
      <c r="A806" s="379">
        <v>946</v>
      </c>
      <c r="B806" s="380" t="s">
        <v>1812</v>
      </c>
      <c r="C806" s="379" t="s">
        <v>322</v>
      </c>
      <c r="D806" s="383" t="str">
        <f t="shared" si="24"/>
        <v>28,72</v>
      </c>
      <c r="F806" s="386">
        <v>2.77</v>
      </c>
      <c r="G806" s="384" t="s">
        <v>1813</v>
      </c>
      <c r="H806" s="381" t="b">
        <f t="shared" si="25"/>
        <v>0</v>
      </c>
    </row>
    <row r="807" spans="1:8">
      <c r="A807" s="379">
        <v>953</v>
      </c>
      <c r="B807" s="380" t="s">
        <v>1814</v>
      </c>
      <c r="C807" s="379" t="s">
        <v>322</v>
      </c>
      <c r="D807" s="383" t="str">
        <f t="shared" si="24"/>
        <v>26,13</v>
      </c>
      <c r="F807" s="386">
        <v>217.81</v>
      </c>
      <c r="G807" s="384" t="s">
        <v>1815</v>
      </c>
      <c r="H807" s="381" t="b">
        <f t="shared" si="25"/>
        <v>0</v>
      </c>
    </row>
    <row r="808" spans="1:8">
      <c r="A808" s="379">
        <v>902</v>
      </c>
      <c r="B808" s="380" t="s">
        <v>1816</v>
      </c>
      <c r="C808" s="379" t="s">
        <v>322</v>
      </c>
      <c r="D808" s="383" t="str">
        <f t="shared" si="24"/>
        <v>31,77</v>
      </c>
      <c r="F808" s="386">
        <v>27.85</v>
      </c>
      <c r="G808" s="384" t="s">
        <v>1817</v>
      </c>
      <c r="H808" s="381" t="b">
        <f t="shared" si="25"/>
        <v>0</v>
      </c>
    </row>
    <row r="809" spans="1:8">
      <c r="A809" s="379">
        <v>927</v>
      </c>
      <c r="B809" s="380" t="s">
        <v>1818</v>
      </c>
      <c r="C809" s="379" t="s">
        <v>322</v>
      </c>
      <c r="D809" s="383" t="str">
        <f t="shared" si="24"/>
        <v>30,79</v>
      </c>
      <c r="F809" s="386">
        <v>279.79000000000002</v>
      </c>
      <c r="G809" s="384" t="s">
        <v>1819</v>
      </c>
      <c r="H809" s="381" t="b">
        <f t="shared" si="25"/>
        <v>0</v>
      </c>
    </row>
    <row r="810" spans="1:8">
      <c r="A810" s="379">
        <v>913</v>
      </c>
      <c r="B810" s="380" t="s">
        <v>1820</v>
      </c>
      <c r="C810" s="379" t="s">
        <v>322</v>
      </c>
      <c r="D810" s="383" t="str">
        <f t="shared" si="24"/>
        <v>34,37</v>
      </c>
      <c r="F810" s="386">
        <v>3.79</v>
      </c>
      <c r="G810" s="384" t="s">
        <v>1821</v>
      </c>
      <c r="H810" s="381" t="b">
        <f t="shared" si="25"/>
        <v>0</v>
      </c>
    </row>
    <row r="811" spans="1:8">
      <c r="A811" s="379">
        <v>903</v>
      </c>
      <c r="B811" s="380" t="s">
        <v>1822</v>
      </c>
      <c r="C811" s="379" t="s">
        <v>322</v>
      </c>
      <c r="D811" s="383" t="str">
        <f t="shared" si="24"/>
        <v>38,90</v>
      </c>
      <c r="F811" s="386">
        <v>38.58</v>
      </c>
      <c r="G811" s="384" t="s">
        <v>1823</v>
      </c>
      <c r="H811" s="381" t="b">
        <f t="shared" si="25"/>
        <v>0</v>
      </c>
    </row>
    <row r="812" spans="1:8">
      <c r="A812" s="379">
        <v>945</v>
      </c>
      <c r="B812" s="380" t="s">
        <v>1824</v>
      </c>
      <c r="C812" s="379" t="s">
        <v>322</v>
      </c>
      <c r="D812" s="383" t="str">
        <f t="shared" si="24"/>
        <v>41,15</v>
      </c>
      <c r="F812" s="386">
        <v>51.24</v>
      </c>
      <c r="G812" s="384" t="s">
        <v>1825</v>
      </c>
      <c r="H812" s="381" t="b">
        <f t="shared" si="25"/>
        <v>0</v>
      </c>
    </row>
    <row r="813" spans="1:8">
      <c r="A813" s="379">
        <v>914</v>
      </c>
      <c r="B813" s="380" t="s">
        <v>1826</v>
      </c>
      <c r="C813" s="379" t="s">
        <v>322</v>
      </c>
      <c r="D813" s="383" t="str">
        <f t="shared" si="24"/>
        <v>42,16</v>
      </c>
      <c r="F813" s="386">
        <v>0.37</v>
      </c>
      <c r="G813" s="384" t="s">
        <v>1827</v>
      </c>
      <c r="H813" s="381" t="b">
        <f t="shared" si="25"/>
        <v>0</v>
      </c>
    </row>
    <row r="814" spans="1:8" ht="30">
      <c r="A814" s="379">
        <v>993</v>
      </c>
      <c r="B814" s="380" t="s">
        <v>1828</v>
      </c>
      <c r="C814" s="379" t="s">
        <v>322</v>
      </c>
      <c r="D814" s="383" t="str">
        <f t="shared" si="24"/>
        <v>1,36</v>
      </c>
      <c r="F814" s="386">
        <v>0.51</v>
      </c>
      <c r="G814" s="384" t="s">
        <v>1829</v>
      </c>
      <c r="H814" s="381" t="b">
        <f t="shared" si="25"/>
        <v>0</v>
      </c>
    </row>
    <row r="815" spans="1:8" ht="30">
      <c r="A815" s="379">
        <v>1020</v>
      </c>
      <c r="B815" s="380" t="s">
        <v>1830</v>
      </c>
      <c r="C815" s="379" t="s">
        <v>322</v>
      </c>
      <c r="D815" s="383" t="str">
        <f t="shared" si="24"/>
        <v>5,93</v>
      </c>
      <c r="F815" s="386">
        <v>0.61</v>
      </c>
      <c r="G815" s="384" t="s">
        <v>1831</v>
      </c>
      <c r="H815" s="381" t="b">
        <f t="shared" si="25"/>
        <v>0</v>
      </c>
    </row>
    <row r="816" spans="1:8" ht="30">
      <c r="A816" s="379">
        <v>1017</v>
      </c>
      <c r="B816" s="380" t="s">
        <v>1832</v>
      </c>
      <c r="C816" s="379" t="s">
        <v>322</v>
      </c>
      <c r="D816" s="383" t="str">
        <f t="shared" si="24"/>
        <v>65,15</v>
      </c>
      <c r="F816" s="386">
        <v>0.81</v>
      </c>
      <c r="G816" s="384" t="s">
        <v>1833</v>
      </c>
      <c r="H816" s="381" t="b">
        <f t="shared" si="25"/>
        <v>0</v>
      </c>
    </row>
    <row r="817" spans="1:8" ht="30">
      <c r="A817" s="379">
        <v>999</v>
      </c>
      <c r="B817" s="380" t="s">
        <v>1834</v>
      </c>
      <c r="C817" s="379" t="s">
        <v>322</v>
      </c>
      <c r="D817" s="383" t="str">
        <f t="shared" si="24"/>
        <v>80,73</v>
      </c>
      <c r="F817" s="386">
        <v>5.57</v>
      </c>
      <c r="G817" s="384" t="s">
        <v>1835</v>
      </c>
      <c r="H817" s="381" t="b">
        <f t="shared" si="25"/>
        <v>0</v>
      </c>
    </row>
    <row r="818" spans="1:8" ht="30">
      <c r="A818" s="379">
        <v>995</v>
      </c>
      <c r="B818" s="380" t="s">
        <v>1836</v>
      </c>
      <c r="C818" s="379" t="s">
        <v>322</v>
      </c>
      <c r="D818" s="383" t="str">
        <f t="shared" si="24"/>
        <v>9,09</v>
      </c>
      <c r="F818" s="386">
        <v>66.010000000000005</v>
      </c>
      <c r="G818" s="384" t="s">
        <v>1837</v>
      </c>
      <c r="H818" s="381" t="b">
        <f t="shared" si="25"/>
        <v>0</v>
      </c>
    </row>
    <row r="819" spans="1:8" ht="30">
      <c r="A819" s="379">
        <v>1000</v>
      </c>
      <c r="B819" s="380" t="s">
        <v>1838</v>
      </c>
      <c r="C819" s="379" t="s">
        <v>322</v>
      </c>
      <c r="D819" s="383" t="str">
        <f t="shared" si="24"/>
        <v>98,96</v>
      </c>
      <c r="F819" s="386">
        <v>82.41</v>
      </c>
      <c r="G819" s="384" t="s">
        <v>1839</v>
      </c>
      <c r="H819" s="381" t="b">
        <f t="shared" si="25"/>
        <v>0</v>
      </c>
    </row>
    <row r="820" spans="1:8" ht="30">
      <c r="A820" s="379">
        <v>1022</v>
      </c>
      <c r="B820" s="380" t="s">
        <v>1840</v>
      </c>
      <c r="C820" s="379" t="s">
        <v>322</v>
      </c>
      <c r="D820" s="383" t="str">
        <f t="shared" si="24"/>
        <v>1,89</v>
      </c>
      <c r="F820" s="386">
        <v>8.58</v>
      </c>
      <c r="G820" s="384" t="s">
        <v>1739</v>
      </c>
      <c r="H820" s="381" t="b">
        <f t="shared" si="25"/>
        <v>0</v>
      </c>
    </row>
    <row r="821" spans="1:8" ht="30">
      <c r="A821" s="379">
        <v>1015</v>
      </c>
      <c r="B821" s="380" t="s">
        <v>1841</v>
      </c>
      <c r="C821" s="379" t="s">
        <v>322</v>
      </c>
      <c r="D821" s="383" t="str">
        <f t="shared" si="24"/>
        <v>130,31</v>
      </c>
      <c r="F821" s="386">
        <v>100.3</v>
      </c>
      <c r="G821" s="384" t="s">
        <v>1842</v>
      </c>
      <c r="H821" s="381" t="b">
        <f t="shared" si="25"/>
        <v>0</v>
      </c>
    </row>
    <row r="822" spans="1:8" ht="30">
      <c r="A822" s="379">
        <v>996</v>
      </c>
      <c r="B822" s="380" t="s">
        <v>1843</v>
      </c>
      <c r="C822" s="379" t="s">
        <v>322</v>
      </c>
      <c r="D822" s="383" t="str">
        <f t="shared" si="24"/>
        <v>13,84</v>
      </c>
      <c r="F822" s="386">
        <v>1.3</v>
      </c>
      <c r="G822" s="384" t="s">
        <v>1844</v>
      </c>
      <c r="H822" s="381" t="b">
        <f t="shared" si="25"/>
        <v>0</v>
      </c>
    </row>
    <row r="823" spans="1:8" ht="30">
      <c r="A823" s="379">
        <v>1001</v>
      </c>
      <c r="B823" s="380" t="s">
        <v>1845</v>
      </c>
      <c r="C823" s="379" t="s">
        <v>322</v>
      </c>
      <c r="D823" s="383" t="str">
        <f t="shared" si="24"/>
        <v>163,07</v>
      </c>
      <c r="F823" s="386">
        <v>132.56</v>
      </c>
      <c r="G823" s="384" t="s">
        <v>1846</v>
      </c>
      <c r="H823" s="381" t="b">
        <f t="shared" si="25"/>
        <v>0</v>
      </c>
    </row>
    <row r="824" spans="1:8" ht="30">
      <c r="A824" s="379">
        <v>1019</v>
      </c>
      <c r="B824" s="380" t="s">
        <v>1847</v>
      </c>
      <c r="C824" s="379" t="s">
        <v>322</v>
      </c>
      <c r="D824" s="383" t="str">
        <f t="shared" si="24"/>
        <v>19,08</v>
      </c>
      <c r="F824" s="386">
        <v>13.76</v>
      </c>
      <c r="G824" s="384" t="s">
        <v>1848</v>
      </c>
      <c r="H824" s="381" t="b">
        <f t="shared" si="25"/>
        <v>0</v>
      </c>
    </row>
    <row r="825" spans="1:8" ht="30">
      <c r="A825" s="379">
        <v>1021</v>
      </c>
      <c r="B825" s="380" t="s">
        <v>1849</v>
      </c>
      <c r="C825" s="379" t="s">
        <v>322</v>
      </c>
      <c r="D825" s="383" t="str">
        <f t="shared" si="24"/>
        <v>2,71</v>
      </c>
      <c r="F825" s="386">
        <v>18.920000000000002</v>
      </c>
      <c r="G825" s="384" t="s">
        <v>733</v>
      </c>
      <c r="H825" s="381" t="b">
        <f t="shared" si="25"/>
        <v>0</v>
      </c>
    </row>
    <row r="826" spans="1:8" ht="30">
      <c r="A826" s="379">
        <v>39249</v>
      </c>
      <c r="B826" s="380" t="s">
        <v>1850</v>
      </c>
      <c r="C826" s="379" t="s">
        <v>322</v>
      </c>
      <c r="D826" s="383" t="str">
        <f t="shared" si="24"/>
        <v>212,73</v>
      </c>
      <c r="F826" s="386">
        <v>2.3199999999999998</v>
      </c>
      <c r="G826" s="384" t="s">
        <v>1851</v>
      </c>
      <c r="H826" s="381" t="b">
        <f t="shared" si="25"/>
        <v>0</v>
      </c>
    </row>
    <row r="827" spans="1:8" ht="30">
      <c r="A827" s="379">
        <v>1018</v>
      </c>
      <c r="B827" s="380" t="s">
        <v>1852</v>
      </c>
      <c r="C827" s="379" t="s">
        <v>322</v>
      </c>
      <c r="D827" s="383" t="str">
        <f t="shared" si="24"/>
        <v>27,20</v>
      </c>
      <c r="F827" s="386">
        <v>27.77</v>
      </c>
      <c r="G827" s="384" t="s">
        <v>1853</v>
      </c>
      <c r="H827" s="381" t="b">
        <f t="shared" si="25"/>
        <v>0</v>
      </c>
    </row>
    <row r="828" spans="1:8" ht="30">
      <c r="A828" s="379">
        <v>39250</v>
      </c>
      <c r="B828" s="380" t="s">
        <v>1854</v>
      </c>
      <c r="C828" s="379" t="s">
        <v>322</v>
      </c>
      <c r="D828" s="383" t="str">
        <f t="shared" si="24"/>
        <v>273,27</v>
      </c>
      <c r="F828" s="386">
        <v>3.26</v>
      </c>
      <c r="G828" s="384" t="s">
        <v>1855</v>
      </c>
      <c r="H828" s="381" t="b">
        <f t="shared" si="25"/>
        <v>0</v>
      </c>
    </row>
    <row r="829" spans="1:8" ht="30">
      <c r="A829" s="379">
        <v>994</v>
      </c>
      <c r="B829" s="380" t="s">
        <v>1856</v>
      </c>
      <c r="C829" s="379" t="s">
        <v>322</v>
      </c>
      <c r="D829" s="383" t="str">
        <f t="shared" si="24"/>
        <v>3,70</v>
      </c>
      <c r="F829" s="386">
        <v>39.06</v>
      </c>
      <c r="G829" s="384" t="s">
        <v>1857</v>
      </c>
      <c r="H829" s="381" t="b">
        <f t="shared" si="25"/>
        <v>0</v>
      </c>
    </row>
    <row r="830" spans="1:8" ht="30">
      <c r="A830" s="379">
        <v>977</v>
      </c>
      <c r="B830" s="380" t="s">
        <v>1858</v>
      </c>
      <c r="C830" s="379" t="s">
        <v>322</v>
      </c>
      <c r="D830" s="383" t="str">
        <f t="shared" si="24"/>
        <v>37,68</v>
      </c>
      <c r="F830" s="386">
        <v>51.21</v>
      </c>
      <c r="G830" s="384" t="s">
        <v>1859</v>
      </c>
      <c r="H830" s="381" t="b">
        <f t="shared" si="25"/>
        <v>0</v>
      </c>
    </row>
    <row r="831" spans="1:8" ht="30">
      <c r="A831" s="379">
        <v>998</v>
      </c>
      <c r="B831" s="380" t="s">
        <v>1860</v>
      </c>
      <c r="C831" s="379" t="s">
        <v>322</v>
      </c>
      <c r="D831" s="383" t="str">
        <f t="shared" si="24"/>
        <v>50,05</v>
      </c>
      <c r="F831" s="386">
        <v>132.19</v>
      </c>
      <c r="G831" s="384" t="s">
        <v>1861</v>
      </c>
      <c r="H831" s="381" t="b">
        <f t="shared" si="25"/>
        <v>0</v>
      </c>
    </row>
    <row r="832" spans="1:8">
      <c r="A832" s="379">
        <v>39251</v>
      </c>
      <c r="B832" s="380" t="s">
        <v>1862</v>
      </c>
      <c r="C832" s="379" t="s">
        <v>322</v>
      </c>
      <c r="D832" s="383" t="str">
        <f t="shared" si="24"/>
        <v>0,36</v>
      </c>
      <c r="F832" s="386">
        <v>155.4</v>
      </c>
      <c r="G832" s="384" t="s">
        <v>1863</v>
      </c>
      <c r="H832" s="381" t="b">
        <f t="shared" si="25"/>
        <v>0</v>
      </c>
    </row>
    <row r="833" spans="1:8">
      <c r="A833" s="379">
        <v>1011</v>
      </c>
      <c r="B833" s="380" t="s">
        <v>1864</v>
      </c>
      <c r="C833" s="379" t="s">
        <v>322</v>
      </c>
      <c r="D833" s="383" t="str">
        <f t="shared" si="24"/>
        <v>0,50</v>
      </c>
      <c r="F833" s="386">
        <v>169.34</v>
      </c>
      <c r="G833" s="384" t="s">
        <v>1865</v>
      </c>
      <c r="H833" s="381" t="b">
        <f t="shared" si="25"/>
        <v>0</v>
      </c>
    </row>
    <row r="834" spans="1:8">
      <c r="A834" s="379">
        <v>39252</v>
      </c>
      <c r="B834" s="380" t="s">
        <v>1866</v>
      </c>
      <c r="C834" s="379" t="s">
        <v>322</v>
      </c>
      <c r="D834" s="383" t="str">
        <f t="shared" ref="D834:D897" si="26">IF($J$2=$F$1,F834,G834)</f>
        <v>0,60</v>
      </c>
      <c r="F834" s="386">
        <v>210.52</v>
      </c>
      <c r="G834" s="384" t="s">
        <v>400</v>
      </c>
      <c r="H834" s="381" t="b">
        <f t="shared" ref="H834:H897" si="27">F834=G834</f>
        <v>0</v>
      </c>
    </row>
    <row r="835" spans="1:8">
      <c r="A835" s="379">
        <v>1013</v>
      </c>
      <c r="B835" s="380" t="s">
        <v>1867</v>
      </c>
      <c r="C835" s="379" t="s">
        <v>322</v>
      </c>
      <c r="D835" s="383" t="str">
        <f t="shared" si="26"/>
        <v>0,80</v>
      </c>
      <c r="F835" s="386">
        <v>248.14</v>
      </c>
      <c r="G835" s="384" t="s">
        <v>1868</v>
      </c>
      <c r="H835" s="381" t="b">
        <f t="shared" si="27"/>
        <v>0</v>
      </c>
    </row>
    <row r="836" spans="1:8">
      <c r="A836" s="379">
        <v>980</v>
      </c>
      <c r="B836" s="380" t="s">
        <v>1869</v>
      </c>
      <c r="C836" s="379" t="s">
        <v>322</v>
      </c>
      <c r="D836" s="383" t="str">
        <f t="shared" si="26"/>
        <v>5,44</v>
      </c>
      <c r="F836" s="386">
        <v>291.95999999999998</v>
      </c>
      <c r="G836" s="384" t="s">
        <v>1870</v>
      </c>
      <c r="H836" s="381" t="b">
        <f t="shared" si="27"/>
        <v>0</v>
      </c>
    </row>
    <row r="837" spans="1:8">
      <c r="A837" s="379">
        <v>39237</v>
      </c>
      <c r="B837" s="380" t="s">
        <v>1871</v>
      </c>
      <c r="C837" s="379" t="s">
        <v>322</v>
      </c>
      <c r="D837" s="383" t="str">
        <f t="shared" si="26"/>
        <v>64,47</v>
      </c>
      <c r="F837" s="386">
        <v>88.77</v>
      </c>
      <c r="G837" s="384" t="s">
        <v>1872</v>
      </c>
      <c r="H837" s="381" t="b">
        <f t="shared" si="27"/>
        <v>0</v>
      </c>
    </row>
    <row r="838" spans="1:8">
      <c r="A838" s="379">
        <v>39238</v>
      </c>
      <c r="B838" s="380" t="s">
        <v>1873</v>
      </c>
      <c r="C838" s="379" t="s">
        <v>322</v>
      </c>
      <c r="D838" s="383" t="str">
        <f t="shared" si="26"/>
        <v>80,49</v>
      </c>
      <c r="F838" s="386">
        <v>399.06</v>
      </c>
      <c r="G838" s="384" t="s">
        <v>1874</v>
      </c>
      <c r="H838" s="381" t="b">
        <f t="shared" si="27"/>
        <v>0</v>
      </c>
    </row>
    <row r="839" spans="1:8">
      <c r="A839" s="379">
        <v>979</v>
      </c>
      <c r="B839" s="380" t="s">
        <v>1875</v>
      </c>
      <c r="C839" s="379" t="s">
        <v>322</v>
      </c>
      <c r="D839" s="383" t="str">
        <f t="shared" si="26"/>
        <v>8,38</v>
      </c>
      <c r="F839" s="386">
        <v>105.35</v>
      </c>
      <c r="G839" s="384" t="s">
        <v>1876</v>
      </c>
      <c r="H839" s="381" t="b">
        <f t="shared" si="27"/>
        <v>0</v>
      </c>
    </row>
    <row r="840" spans="1:8">
      <c r="A840" s="379">
        <v>39239</v>
      </c>
      <c r="B840" s="380" t="s">
        <v>1877</v>
      </c>
      <c r="C840" s="379" t="s">
        <v>322</v>
      </c>
      <c r="D840" s="383" t="str">
        <f t="shared" si="26"/>
        <v>97,96</v>
      </c>
      <c r="F840" s="386">
        <v>125.7</v>
      </c>
      <c r="G840" s="384" t="s">
        <v>1878</v>
      </c>
      <c r="H840" s="381" t="b">
        <f t="shared" si="27"/>
        <v>0</v>
      </c>
    </row>
    <row r="841" spans="1:8">
      <c r="A841" s="379">
        <v>1014</v>
      </c>
      <c r="B841" s="380" t="s">
        <v>1879</v>
      </c>
      <c r="C841" s="379" t="s">
        <v>322</v>
      </c>
      <c r="D841" s="383" t="str">
        <f t="shared" si="26"/>
        <v>1,27</v>
      </c>
      <c r="F841" s="386">
        <v>0.78</v>
      </c>
      <c r="G841" s="384" t="s">
        <v>1880</v>
      </c>
      <c r="H841" s="381" t="b">
        <f t="shared" si="27"/>
        <v>0</v>
      </c>
    </row>
    <row r="842" spans="1:8">
      <c r="A842" s="379">
        <v>39240</v>
      </c>
      <c r="B842" s="380" t="s">
        <v>1881</v>
      </c>
      <c r="C842" s="379" t="s">
        <v>322</v>
      </c>
      <c r="D842" s="383" t="str">
        <f t="shared" si="26"/>
        <v>129,47</v>
      </c>
      <c r="F842" s="386">
        <v>5.9</v>
      </c>
      <c r="G842" s="384" t="s">
        <v>1882</v>
      </c>
      <c r="H842" s="381" t="b">
        <f t="shared" si="27"/>
        <v>0</v>
      </c>
    </row>
    <row r="843" spans="1:8">
      <c r="A843" s="379">
        <v>39232</v>
      </c>
      <c r="B843" s="380" t="s">
        <v>1883</v>
      </c>
      <c r="C843" s="379" t="s">
        <v>322</v>
      </c>
      <c r="D843" s="383" t="str">
        <f t="shared" si="26"/>
        <v>13,44</v>
      </c>
      <c r="F843" s="386">
        <v>80.8</v>
      </c>
      <c r="G843" s="384" t="s">
        <v>1884</v>
      </c>
      <c r="H843" s="381" t="b">
        <f t="shared" si="27"/>
        <v>0</v>
      </c>
    </row>
    <row r="844" spans="1:8">
      <c r="A844" s="379">
        <v>39233</v>
      </c>
      <c r="B844" s="380" t="s">
        <v>1885</v>
      </c>
      <c r="C844" s="379" t="s">
        <v>322</v>
      </c>
      <c r="D844" s="383" t="str">
        <f t="shared" si="26"/>
        <v>18,48</v>
      </c>
      <c r="F844" s="386">
        <v>9.24</v>
      </c>
      <c r="G844" s="384" t="s">
        <v>1886</v>
      </c>
      <c r="H844" s="381" t="b">
        <f t="shared" si="27"/>
        <v>0</v>
      </c>
    </row>
    <row r="845" spans="1:8">
      <c r="A845" s="379">
        <v>981</v>
      </c>
      <c r="B845" s="380" t="s">
        <v>1887</v>
      </c>
      <c r="C845" s="379" t="s">
        <v>322</v>
      </c>
      <c r="D845" s="383" t="str">
        <f t="shared" si="26"/>
        <v>2,27</v>
      </c>
      <c r="F845" s="386">
        <v>99.18</v>
      </c>
      <c r="G845" s="384" t="s">
        <v>1888</v>
      </c>
      <c r="H845" s="381" t="b">
        <f t="shared" si="27"/>
        <v>0</v>
      </c>
    </row>
    <row r="846" spans="1:8">
      <c r="A846" s="379">
        <v>39234</v>
      </c>
      <c r="B846" s="380" t="s">
        <v>1889</v>
      </c>
      <c r="C846" s="379" t="s">
        <v>322</v>
      </c>
      <c r="D846" s="383" t="str">
        <f t="shared" si="26"/>
        <v>27,12</v>
      </c>
      <c r="F846" s="386">
        <v>2.04</v>
      </c>
      <c r="G846" s="384" t="s">
        <v>1890</v>
      </c>
      <c r="H846" s="381" t="b">
        <f t="shared" si="27"/>
        <v>0</v>
      </c>
    </row>
    <row r="847" spans="1:8">
      <c r="A847" s="379">
        <v>982</v>
      </c>
      <c r="B847" s="380" t="s">
        <v>1891</v>
      </c>
      <c r="C847" s="379" t="s">
        <v>322</v>
      </c>
      <c r="D847" s="383" t="str">
        <f t="shared" si="26"/>
        <v>3,18</v>
      </c>
      <c r="F847" s="386">
        <v>131.05000000000001</v>
      </c>
      <c r="G847" s="384" t="s">
        <v>1892</v>
      </c>
      <c r="H847" s="381" t="b">
        <f t="shared" si="27"/>
        <v>0</v>
      </c>
    </row>
    <row r="848" spans="1:8">
      <c r="A848" s="379">
        <v>39235</v>
      </c>
      <c r="B848" s="380" t="s">
        <v>1893</v>
      </c>
      <c r="C848" s="379" t="s">
        <v>322</v>
      </c>
      <c r="D848" s="383" t="str">
        <f t="shared" si="26"/>
        <v>38,15</v>
      </c>
      <c r="F848" s="386">
        <v>14.12</v>
      </c>
      <c r="G848" s="384" t="s">
        <v>1894</v>
      </c>
      <c r="H848" s="381" t="b">
        <f t="shared" si="27"/>
        <v>0</v>
      </c>
    </row>
    <row r="849" spans="1:8">
      <c r="A849" s="379">
        <v>39236</v>
      </c>
      <c r="B849" s="380" t="s">
        <v>1895</v>
      </c>
      <c r="C849" s="379" t="s">
        <v>322</v>
      </c>
      <c r="D849" s="383" t="str">
        <f t="shared" si="26"/>
        <v>50,01</v>
      </c>
      <c r="F849" s="386">
        <v>162.19999999999999</v>
      </c>
      <c r="G849" s="384" t="s">
        <v>1896</v>
      </c>
      <c r="H849" s="381" t="b">
        <f t="shared" si="27"/>
        <v>0</v>
      </c>
    </row>
    <row r="850" spans="1:8" ht="30">
      <c r="A850" s="379">
        <v>876</v>
      </c>
      <c r="B850" s="380" t="s">
        <v>1897</v>
      </c>
      <c r="C850" s="379" t="s">
        <v>322</v>
      </c>
      <c r="D850" s="383" t="str">
        <f t="shared" si="26"/>
        <v>129,11</v>
      </c>
      <c r="F850" s="386">
        <v>19.18</v>
      </c>
      <c r="G850" s="384" t="s">
        <v>1898</v>
      </c>
      <c r="H850" s="381" t="b">
        <f t="shared" si="27"/>
        <v>0</v>
      </c>
    </row>
    <row r="851" spans="1:8" ht="30">
      <c r="A851" s="379">
        <v>877</v>
      </c>
      <c r="B851" s="380" t="s">
        <v>1899</v>
      </c>
      <c r="C851" s="379" t="s">
        <v>322</v>
      </c>
      <c r="D851" s="383" t="str">
        <f t="shared" si="26"/>
        <v>151,78</v>
      </c>
      <c r="F851" s="386">
        <v>2.98</v>
      </c>
      <c r="G851" s="384" t="s">
        <v>1900</v>
      </c>
      <c r="H851" s="381" t="b">
        <f t="shared" si="27"/>
        <v>0</v>
      </c>
    </row>
    <row r="852" spans="1:8" ht="30">
      <c r="A852" s="379">
        <v>882</v>
      </c>
      <c r="B852" s="380" t="s">
        <v>1901</v>
      </c>
      <c r="C852" s="379" t="s">
        <v>322</v>
      </c>
      <c r="D852" s="383" t="str">
        <f t="shared" si="26"/>
        <v>165,39</v>
      </c>
      <c r="F852" s="386">
        <v>209.85</v>
      </c>
      <c r="G852" s="384" t="s">
        <v>1902</v>
      </c>
      <c r="H852" s="381" t="b">
        <f t="shared" si="27"/>
        <v>0</v>
      </c>
    </row>
    <row r="853" spans="1:8" ht="30">
      <c r="A853" s="379">
        <v>878</v>
      </c>
      <c r="B853" s="380" t="s">
        <v>1903</v>
      </c>
      <c r="C853" s="379" t="s">
        <v>322</v>
      </c>
      <c r="D853" s="383" t="str">
        <f t="shared" si="26"/>
        <v>205,62</v>
      </c>
      <c r="F853" s="386">
        <v>27.21</v>
      </c>
      <c r="G853" s="384" t="s">
        <v>1904</v>
      </c>
      <c r="H853" s="381" t="b">
        <f t="shared" si="27"/>
        <v>0</v>
      </c>
    </row>
    <row r="854" spans="1:8" ht="30">
      <c r="A854" s="379">
        <v>879</v>
      </c>
      <c r="B854" s="380" t="s">
        <v>1905</v>
      </c>
      <c r="C854" s="379" t="s">
        <v>322</v>
      </c>
      <c r="D854" s="383" t="str">
        <f t="shared" si="26"/>
        <v>242,35</v>
      </c>
      <c r="F854" s="386">
        <v>260.01</v>
      </c>
      <c r="G854" s="384" t="s">
        <v>1906</v>
      </c>
      <c r="H854" s="381" t="b">
        <f t="shared" si="27"/>
        <v>0</v>
      </c>
    </row>
    <row r="855" spans="1:8" ht="30">
      <c r="A855" s="379">
        <v>880</v>
      </c>
      <c r="B855" s="380" t="s">
        <v>1907</v>
      </c>
      <c r="C855" s="379" t="s">
        <v>322</v>
      </c>
      <c r="D855" s="383" t="str">
        <f t="shared" si="26"/>
        <v>285,16</v>
      </c>
      <c r="F855" s="386">
        <v>3.39</v>
      </c>
      <c r="G855" s="384" t="s">
        <v>1908</v>
      </c>
      <c r="H855" s="381" t="b">
        <f t="shared" si="27"/>
        <v>0</v>
      </c>
    </row>
    <row r="856" spans="1:8" ht="30">
      <c r="A856" s="379">
        <v>873</v>
      </c>
      <c r="B856" s="380" t="s">
        <v>1909</v>
      </c>
      <c r="C856" s="379" t="s">
        <v>322</v>
      </c>
      <c r="D856" s="383" t="str">
        <f t="shared" si="26"/>
        <v>86,70</v>
      </c>
      <c r="F856" s="386">
        <v>37.590000000000003</v>
      </c>
      <c r="G856" s="384" t="s">
        <v>1910</v>
      </c>
      <c r="H856" s="381" t="b">
        <f t="shared" si="27"/>
        <v>0</v>
      </c>
    </row>
    <row r="857" spans="1:8" ht="30">
      <c r="A857" s="379">
        <v>881</v>
      </c>
      <c r="B857" s="380" t="s">
        <v>1911</v>
      </c>
      <c r="C857" s="379" t="s">
        <v>322</v>
      </c>
      <c r="D857" s="383" t="str">
        <f t="shared" si="26"/>
        <v>389,76</v>
      </c>
      <c r="F857" s="386">
        <v>50.92</v>
      </c>
      <c r="G857" s="384" t="s">
        <v>1912</v>
      </c>
      <c r="H857" s="381" t="b">
        <f t="shared" si="27"/>
        <v>0</v>
      </c>
    </row>
    <row r="858" spans="1:8" ht="30">
      <c r="A858" s="379">
        <v>874</v>
      </c>
      <c r="B858" s="380" t="s">
        <v>1913</v>
      </c>
      <c r="C858" s="379" t="s">
        <v>322</v>
      </c>
      <c r="D858" s="383" t="str">
        <f t="shared" si="26"/>
        <v>102,90</v>
      </c>
      <c r="F858" s="386">
        <v>1.05</v>
      </c>
      <c r="G858" s="384" t="s">
        <v>1914</v>
      </c>
      <c r="H858" s="381" t="b">
        <f t="shared" si="27"/>
        <v>0</v>
      </c>
    </row>
    <row r="859" spans="1:8" ht="30">
      <c r="A859" s="379">
        <v>875</v>
      </c>
      <c r="B859" s="380" t="s">
        <v>1915</v>
      </c>
      <c r="C859" s="379" t="s">
        <v>322</v>
      </c>
      <c r="D859" s="383" t="str">
        <f t="shared" si="26"/>
        <v>122,77</v>
      </c>
      <c r="F859" s="386">
        <v>1.59</v>
      </c>
      <c r="G859" s="384" t="s">
        <v>1916</v>
      </c>
      <c r="H859" s="381" t="b">
        <f t="shared" si="27"/>
        <v>0</v>
      </c>
    </row>
    <row r="860" spans="1:8">
      <c r="A860" s="379">
        <v>983</v>
      </c>
      <c r="B860" s="380" t="s">
        <v>1917</v>
      </c>
      <c r="C860" s="379" t="s">
        <v>322</v>
      </c>
      <c r="D860" s="383" t="str">
        <f t="shared" si="26"/>
        <v>0,77</v>
      </c>
      <c r="F860" s="386">
        <v>1.28</v>
      </c>
      <c r="G860" s="384" t="s">
        <v>504</v>
      </c>
      <c r="H860" s="381" t="b">
        <f t="shared" si="27"/>
        <v>0</v>
      </c>
    </row>
    <row r="861" spans="1:8">
      <c r="A861" s="379">
        <v>985</v>
      </c>
      <c r="B861" s="380" t="s">
        <v>1918</v>
      </c>
      <c r="C861" s="379" t="s">
        <v>322</v>
      </c>
      <c r="D861" s="383" t="str">
        <f t="shared" si="26"/>
        <v>5,76</v>
      </c>
      <c r="F861" s="386">
        <v>6.18</v>
      </c>
      <c r="G861" s="384" t="s">
        <v>1919</v>
      </c>
      <c r="H861" s="381" t="b">
        <f t="shared" si="27"/>
        <v>0</v>
      </c>
    </row>
    <row r="862" spans="1:8">
      <c r="A862" s="379">
        <v>990</v>
      </c>
      <c r="B862" s="380" t="s">
        <v>1920</v>
      </c>
      <c r="C862" s="379" t="s">
        <v>322</v>
      </c>
      <c r="D862" s="383" t="str">
        <f t="shared" si="26"/>
        <v>78,92</v>
      </c>
      <c r="F862" s="386">
        <v>2.76</v>
      </c>
      <c r="G862" s="384" t="s">
        <v>1921</v>
      </c>
      <c r="H862" s="381" t="b">
        <f t="shared" si="27"/>
        <v>0</v>
      </c>
    </row>
    <row r="863" spans="1:8">
      <c r="A863" s="379">
        <v>39241</v>
      </c>
      <c r="B863" s="380" t="s">
        <v>1922</v>
      </c>
      <c r="C863" s="379" t="s">
        <v>322</v>
      </c>
      <c r="D863" s="383" t="str">
        <f t="shared" si="26"/>
        <v>9,02</v>
      </c>
      <c r="F863" s="386">
        <v>4.1399999999999997</v>
      </c>
      <c r="G863" s="384" t="s">
        <v>1923</v>
      </c>
      <c r="H863" s="381" t="b">
        <f t="shared" si="27"/>
        <v>0</v>
      </c>
    </row>
    <row r="864" spans="1:8">
      <c r="A864" s="379">
        <v>1005</v>
      </c>
      <c r="B864" s="380" t="s">
        <v>1924</v>
      </c>
      <c r="C864" s="379" t="s">
        <v>322</v>
      </c>
      <c r="D864" s="383" t="str">
        <f t="shared" si="26"/>
        <v>96,87</v>
      </c>
      <c r="F864" s="386">
        <v>1.7</v>
      </c>
      <c r="G864" s="384" t="s">
        <v>1925</v>
      </c>
      <c r="H864" s="381" t="b">
        <f t="shared" si="27"/>
        <v>0</v>
      </c>
    </row>
    <row r="865" spans="1:8">
      <c r="A865" s="379">
        <v>984</v>
      </c>
      <c r="B865" s="380" t="s">
        <v>1926</v>
      </c>
      <c r="C865" s="379" t="s">
        <v>322</v>
      </c>
      <c r="D865" s="383" t="str">
        <f t="shared" si="26"/>
        <v>1,99</v>
      </c>
      <c r="F865" s="386">
        <v>8.5399999999999991</v>
      </c>
      <c r="G865" s="384" t="s">
        <v>1406</v>
      </c>
      <c r="H865" s="381" t="b">
        <f t="shared" si="27"/>
        <v>0</v>
      </c>
    </row>
    <row r="866" spans="1:8">
      <c r="A866" s="379">
        <v>991</v>
      </c>
      <c r="B866" s="380" t="s">
        <v>1927</v>
      </c>
      <c r="C866" s="379" t="s">
        <v>322</v>
      </c>
      <c r="D866" s="383" t="str">
        <f t="shared" si="26"/>
        <v>128,00</v>
      </c>
      <c r="F866" s="386">
        <v>3.96</v>
      </c>
      <c r="G866" s="384" t="s">
        <v>1928</v>
      </c>
      <c r="H866" s="381" t="b">
        <f t="shared" si="27"/>
        <v>0</v>
      </c>
    </row>
    <row r="867" spans="1:8">
      <c r="A867" s="379">
        <v>986</v>
      </c>
      <c r="B867" s="380" t="s">
        <v>1929</v>
      </c>
      <c r="C867" s="379" t="s">
        <v>322</v>
      </c>
      <c r="D867" s="383" t="str">
        <f t="shared" si="26"/>
        <v>13,79</v>
      </c>
      <c r="F867" s="386">
        <v>5.61</v>
      </c>
      <c r="G867" s="384" t="s">
        <v>1930</v>
      </c>
      <c r="H867" s="381" t="b">
        <f t="shared" si="27"/>
        <v>0</v>
      </c>
    </row>
    <row r="868" spans="1:8">
      <c r="A868" s="379">
        <v>1024</v>
      </c>
      <c r="B868" s="380" t="s">
        <v>1931</v>
      </c>
      <c r="C868" s="379" t="s">
        <v>322</v>
      </c>
      <c r="D868" s="383" t="str">
        <f t="shared" si="26"/>
        <v>158,42</v>
      </c>
      <c r="F868" s="386">
        <v>2.1800000000000002</v>
      </c>
      <c r="G868" s="384" t="s">
        <v>1932</v>
      </c>
      <c r="H868" s="381" t="b">
        <f t="shared" si="27"/>
        <v>0</v>
      </c>
    </row>
    <row r="869" spans="1:8">
      <c r="A869" s="379">
        <v>987</v>
      </c>
      <c r="B869" s="380" t="s">
        <v>1933</v>
      </c>
      <c r="C869" s="379" t="s">
        <v>322</v>
      </c>
      <c r="D869" s="383" t="str">
        <f t="shared" si="26"/>
        <v>18,74</v>
      </c>
      <c r="F869" s="386">
        <v>11.73</v>
      </c>
      <c r="G869" s="384" t="s">
        <v>1934</v>
      </c>
      <c r="H869" s="381" t="b">
        <f t="shared" si="27"/>
        <v>0</v>
      </c>
    </row>
    <row r="870" spans="1:8">
      <c r="A870" s="379">
        <v>1003</v>
      </c>
      <c r="B870" s="380" t="s">
        <v>1935</v>
      </c>
      <c r="C870" s="379" t="s">
        <v>322</v>
      </c>
      <c r="D870" s="383" t="str">
        <f t="shared" si="26"/>
        <v>2,91</v>
      </c>
      <c r="F870" s="386">
        <v>5.05</v>
      </c>
      <c r="G870" s="384" t="s">
        <v>1936</v>
      </c>
      <c r="H870" s="381" t="b">
        <f t="shared" si="27"/>
        <v>0</v>
      </c>
    </row>
    <row r="871" spans="1:8">
      <c r="A871" s="379">
        <v>992</v>
      </c>
      <c r="B871" s="380" t="s">
        <v>1937</v>
      </c>
      <c r="C871" s="379" t="s">
        <v>322</v>
      </c>
      <c r="D871" s="383" t="str">
        <f t="shared" si="26"/>
        <v>204,96</v>
      </c>
      <c r="F871" s="386">
        <v>7.4</v>
      </c>
      <c r="G871" s="384" t="s">
        <v>1938</v>
      </c>
      <c r="H871" s="381" t="b">
        <f t="shared" si="27"/>
        <v>0</v>
      </c>
    </row>
    <row r="872" spans="1:8">
      <c r="A872" s="379">
        <v>1007</v>
      </c>
      <c r="B872" s="380" t="s">
        <v>1939</v>
      </c>
      <c r="C872" s="379" t="s">
        <v>322</v>
      </c>
      <c r="D872" s="383" t="str">
        <f t="shared" si="26"/>
        <v>26,58</v>
      </c>
      <c r="F872" s="386">
        <v>3.55</v>
      </c>
      <c r="G872" s="384" t="s">
        <v>1940</v>
      </c>
      <c r="H872" s="381" t="b">
        <f t="shared" si="27"/>
        <v>0</v>
      </c>
    </row>
    <row r="873" spans="1:8">
      <c r="A873" s="379">
        <v>39242</v>
      </c>
      <c r="B873" s="380" t="s">
        <v>1941</v>
      </c>
      <c r="C873" s="379" t="s">
        <v>322</v>
      </c>
      <c r="D873" s="383" t="str">
        <f t="shared" si="26"/>
        <v>253,95</v>
      </c>
      <c r="F873" s="386">
        <v>18.940000000000001</v>
      </c>
      <c r="G873" s="384" t="s">
        <v>1942</v>
      </c>
      <c r="H873" s="381" t="b">
        <f t="shared" si="27"/>
        <v>0</v>
      </c>
    </row>
    <row r="874" spans="1:8">
      <c r="A874" s="379">
        <v>1008</v>
      </c>
      <c r="B874" s="380" t="s">
        <v>1943</v>
      </c>
      <c r="C874" s="379" t="s">
        <v>322</v>
      </c>
      <c r="D874" s="383" t="str">
        <f t="shared" si="26"/>
        <v>3,31</v>
      </c>
      <c r="F874" s="386">
        <v>218.55</v>
      </c>
      <c r="G874" s="384" t="s">
        <v>1944</v>
      </c>
      <c r="H874" s="381" t="b">
        <f t="shared" si="27"/>
        <v>0</v>
      </c>
    </row>
    <row r="875" spans="1:8">
      <c r="A875" s="379">
        <v>988</v>
      </c>
      <c r="B875" s="380" t="s">
        <v>1945</v>
      </c>
      <c r="C875" s="379" t="s">
        <v>322</v>
      </c>
      <c r="D875" s="383" t="str">
        <f t="shared" si="26"/>
        <v>36,71</v>
      </c>
      <c r="F875" s="386">
        <v>29.62</v>
      </c>
      <c r="G875" s="384" t="s">
        <v>1946</v>
      </c>
      <c r="H875" s="381" t="b">
        <f t="shared" si="27"/>
        <v>0</v>
      </c>
    </row>
    <row r="876" spans="1:8">
      <c r="A876" s="379">
        <v>989</v>
      </c>
      <c r="B876" s="380" t="s">
        <v>1947</v>
      </c>
      <c r="C876" s="379" t="s">
        <v>322</v>
      </c>
      <c r="D876" s="383" t="str">
        <f t="shared" si="26"/>
        <v>49,73</v>
      </c>
      <c r="F876" s="386">
        <v>5.27</v>
      </c>
      <c r="G876" s="384" t="s">
        <v>1948</v>
      </c>
      <c r="H876" s="381" t="b">
        <f t="shared" si="27"/>
        <v>0</v>
      </c>
    </row>
    <row r="877" spans="1:8">
      <c r="A877" s="379">
        <v>39598</v>
      </c>
      <c r="B877" s="380" t="s">
        <v>1949</v>
      </c>
      <c r="C877" s="379" t="s">
        <v>322</v>
      </c>
      <c r="D877" s="383" t="str">
        <f t="shared" si="26"/>
        <v>1,04</v>
      </c>
      <c r="F877" s="386">
        <v>45.82</v>
      </c>
      <c r="G877" s="384" t="s">
        <v>1950</v>
      </c>
      <c r="H877" s="381" t="b">
        <f t="shared" si="27"/>
        <v>0</v>
      </c>
    </row>
    <row r="878" spans="1:8">
      <c r="A878" s="379">
        <v>39599</v>
      </c>
      <c r="B878" s="380" t="s">
        <v>1951</v>
      </c>
      <c r="C878" s="379" t="s">
        <v>322</v>
      </c>
      <c r="D878" s="383" t="str">
        <f t="shared" si="26"/>
        <v>1,58</v>
      </c>
      <c r="F878" s="386">
        <v>62.05</v>
      </c>
      <c r="G878" s="384" t="s">
        <v>362</v>
      </c>
      <c r="H878" s="381" t="b">
        <f t="shared" si="27"/>
        <v>0</v>
      </c>
    </row>
    <row r="879" spans="1:8">
      <c r="A879" s="379">
        <v>34602</v>
      </c>
      <c r="B879" s="380" t="s">
        <v>1952</v>
      </c>
      <c r="C879" s="379" t="s">
        <v>322</v>
      </c>
      <c r="D879" s="383" t="str">
        <f t="shared" si="26"/>
        <v>1,17</v>
      </c>
      <c r="F879" s="386">
        <v>8.02</v>
      </c>
      <c r="G879" s="384" t="s">
        <v>1953</v>
      </c>
      <c r="H879" s="381" t="b">
        <f t="shared" si="27"/>
        <v>0</v>
      </c>
    </row>
    <row r="880" spans="1:8">
      <c r="A880" s="379">
        <v>34603</v>
      </c>
      <c r="B880" s="380" t="s">
        <v>1954</v>
      </c>
      <c r="C880" s="379" t="s">
        <v>322</v>
      </c>
      <c r="D880" s="383" t="str">
        <f t="shared" si="26"/>
        <v>5,64</v>
      </c>
      <c r="F880" s="386">
        <v>91.41</v>
      </c>
      <c r="G880" s="384" t="s">
        <v>372</v>
      </c>
      <c r="H880" s="381" t="b">
        <f t="shared" si="27"/>
        <v>0</v>
      </c>
    </row>
    <row r="881" spans="1:8">
      <c r="A881" s="379">
        <v>34607</v>
      </c>
      <c r="B881" s="380" t="s">
        <v>1955</v>
      </c>
      <c r="C881" s="379" t="s">
        <v>322</v>
      </c>
      <c r="D881" s="383" t="str">
        <f t="shared" si="26"/>
        <v>2,51</v>
      </c>
      <c r="F881" s="386">
        <v>11.42</v>
      </c>
      <c r="G881" s="384" t="s">
        <v>1341</v>
      </c>
      <c r="H881" s="381" t="b">
        <f t="shared" si="27"/>
        <v>0</v>
      </c>
    </row>
    <row r="882" spans="1:8">
      <c r="A882" s="379">
        <v>34609</v>
      </c>
      <c r="B882" s="380" t="s">
        <v>1956</v>
      </c>
      <c r="C882" s="379" t="s">
        <v>322</v>
      </c>
      <c r="D882" s="383" t="str">
        <f t="shared" si="26"/>
        <v>3,77</v>
      </c>
      <c r="F882" s="386">
        <v>128.26</v>
      </c>
      <c r="G882" s="384" t="s">
        <v>1957</v>
      </c>
      <c r="H882" s="381" t="b">
        <f t="shared" si="27"/>
        <v>0</v>
      </c>
    </row>
    <row r="883" spans="1:8">
      <c r="A883" s="379">
        <v>34618</v>
      </c>
      <c r="B883" s="380" t="s">
        <v>1958</v>
      </c>
      <c r="C883" s="379" t="s">
        <v>322</v>
      </c>
      <c r="D883" s="383" t="str">
        <f t="shared" si="26"/>
        <v>1,55</v>
      </c>
      <c r="F883" s="386">
        <v>168.12</v>
      </c>
      <c r="G883" s="384" t="s">
        <v>1959</v>
      </c>
      <c r="H883" s="381" t="b">
        <f t="shared" si="27"/>
        <v>0</v>
      </c>
    </row>
    <row r="884" spans="1:8">
      <c r="A884" s="379">
        <v>34620</v>
      </c>
      <c r="B884" s="380" t="s">
        <v>1960</v>
      </c>
      <c r="C884" s="379" t="s">
        <v>322</v>
      </c>
      <c r="D884" s="383" t="str">
        <f t="shared" si="26"/>
        <v>7,78</v>
      </c>
      <c r="F884" s="386">
        <v>0.63</v>
      </c>
      <c r="G884" s="384" t="s">
        <v>1961</v>
      </c>
      <c r="H884" s="381" t="b">
        <f t="shared" si="27"/>
        <v>0</v>
      </c>
    </row>
    <row r="885" spans="1:8">
      <c r="A885" s="379">
        <v>34621</v>
      </c>
      <c r="B885" s="380" t="s">
        <v>1962</v>
      </c>
      <c r="C885" s="379" t="s">
        <v>322</v>
      </c>
      <c r="D885" s="383" t="str">
        <f t="shared" si="26"/>
        <v>3,61</v>
      </c>
      <c r="F885" s="386">
        <v>1.1000000000000001</v>
      </c>
      <c r="G885" s="384" t="s">
        <v>1688</v>
      </c>
      <c r="H885" s="381" t="b">
        <f t="shared" si="27"/>
        <v>0</v>
      </c>
    </row>
    <row r="886" spans="1:8">
      <c r="A886" s="379">
        <v>34622</v>
      </c>
      <c r="B886" s="380" t="s">
        <v>1963</v>
      </c>
      <c r="C886" s="379" t="s">
        <v>322</v>
      </c>
      <c r="D886" s="383" t="str">
        <f t="shared" si="26"/>
        <v>5,11</v>
      </c>
      <c r="F886" s="386">
        <v>1.69</v>
      </c>
      <c r="G886" s="384" t="s">
        <v>1964</v>
      </c>
      <c r="H886" s="381" t="b">
        <f t="shared" si="27"/>
        <v>0</v>
      </c>
    </row>
    <row r="887" spans="1:8">
      <c r="A887" s="379">
        <v>34624</v>
      </c>
      <c r="B887" s="380" t="s">
        <v>1965</v>
      </c>
      <c r="C887" s="379" t="s">
        <v>322</v>
      </c>
      <c r="D887" s="383" t="str">
        <f t="shared" si="26"/>
        <v>1,98</v>
      </c>
      <c r="F887" s="386">
        <v>2.16</v>
      </c>
      <c r="G887" s="384" t="s">
        <v>1966</v>
      </c>
      <c r="H887" s="381" t="b">
        <f t="shared" si="27"/>
        <v>0</v>
      </c>
    </row>
    <row r="888" spans="1:8">
      <c r="A888" s="379">
        <v>34626</v>
      </c>
      <c r="B888" s="380" t="s">
        <v>1967</v>
      </c>
      <c r="C888" s="379" t="s">
        <v>322</v>
      </c>
      <c r="D888" s="383" t="str">
        <f t="shared" si="26"/>
        <v>10,70</v>
      </c>
      <c r="F888" s="386">
        <v>2.9</v>
      </c>
      <c r="G888" s="384" t="s">
        <v>1968</v>
      </c>
      <c r="H888" s="381" t="b">
        <f t="shared" si="27"/>
        <v>0</v>
      </c>
    </row>
    <row r="889" spans="1:8">
      <c r="A889" s="379">
        <v>34627</v>
      </c>
      <c r="B889" s="380" t="s">
        <v>1969</v>
      </c>
      <c r="C889" s="379" t="s">
        <v>322</v>
      </c>
      <c r="D889" s="383" t="str">
        <f t="shared" si="26"/>
        <v>4,61</v>
      </c>
      <c r="F889" s="386">
        <v>3.34</v>
      </c>
      <c r="G889" s="384" t="s">
        <v>1970</v>
      </c>
      <c r="H889" s="381" t="b">
        <f t="shared" si="27"/>
        <v>0</v>
      </c>
    </row>
    <row r="890" spans="1:8">
      <c r="A890" s="379">
        <v>34629</v>
      </c>
      <c r="B890" s="380" t="s">
        <v>1971</v>
      </c>
      <c r="C890" s="379" t="s">
        <v>322</v>
      </c>
      <c r="D890" s="383" t="str">
        <f t="shared" si="26"/>
        <v>6,75</v>
      </c>
      <c r="F890" s="386">
        <v>6.56</v>
      </c>
      <c r="G890" s="384" t="s">
        <v>1972</v>
      </c>
      <c r="H890" s="381" t="b">
        <f t="shared" si="27"/>
        <v>0</v>
      </c>
    </row>
    <row r="891" spans="1:8" ht="30">
      <c r="A891" s="379">
        <v>39257</v>
      </c>
      <c r="B891" s="380" t="s">
        <v>1973</v>
      </c>
      <c r="C891" s="379" t="s">
        <v>322</v>
      </c>
      <c r="D891" s="383" t="str">
        <f t="shared" si="26"/>
        <v>3,47</v>
      </c>
      <c r="F891" s="386">
        <v>12.71</v>
      </c>
      <c r="G891" s="384" t="s">
        <v>1974</v>
      </c>
      <c r="H891" s="381" t="b">
        <f t="shared" si="27"/>
        <v>0</v>
      </c>
    </row>
    <row r="892" spans="1:8" ht="30">
      <c r="A892" s="379">
        <v>39261</v>
      </c>
      <c r="B892" s="380" t="s">
        <v>1975</v>
      </c>
      <c r="C892" s="379" t="s">
        <v>322</v>
      </c>
      <c r="D892" s="383" t="str">
        <f t="shared" si="26"/>
        <v>18,50</v>
      </c>
      <c r="F892" s="386">
        <v>123.63</v>
      </c>
      <c r="G892" s="384" t="s">
        <v>1976</v>
      </c>
      <c r="H892" s="381" t="b">
        <f t="shared" si="27"/>
        <v>0</v>
      </c>
    </row>
    <row r="893" spans="1:8" ht="30">
      <c r="A893" s="379">
        <v>39268</v>
      </c>
      <c r="B893" s="380" t="s">
        <v>1977</v>
      </c>
      <c r="C893" s="379" t="s">
        <v>322</v>
      </c>
      <c r="D893" s="383" t="str">
        <f t="shared" si="26"/>
        <v>213,46</v>
      </c>
      <c r="F893" s="386">
        <v>17.309999999999999</v>
      </c>
      <c r="G893" s="384" t="s">
        <v>1978</v>
      </c>
      <c r="H893" s="381" t="b">
        <f t="shared" si="27"/>
        <v>0</v>
      </c>
    </row>
    <row r="894" spans="1:8" ht="30">
      <c r="A894" s="379">
        <v>39262</v>
      </c>
      <c r="B894" s="380" t="s">
        <v>1979</v>
      </c>
      <c r="C894" s="379" t="s">
        <v>322</v>
      </c>
      <c r="D894" s="383" t="str">
        <f t="shared" si="26"/>
        <v>28,93</v>
      </c>
      <c r="F894" s="386">
        <v>30.73</v>
      </c>
      <c r="G894" s="384" t="s">
        <v>1980</v>
      </c>
      <c r="H894" s="381" t="b">
        <f t="shared" si="27"/>
        <v>0</v>
      </c>
    </row>
    <row r="895" spans="1:8" ht="30">
      <c r="A895" s="379">
        <v>39258</v>
      </c>
      <c r="B895" s="380" t="s">
        <v>1981</v>
      </c>
      <c r="C895" s="379" t="s">
        <v>322</v>
      </c>
      <c r="D895" s="383" t="str">
        <f t="shared" si="26"/>
        <v>5,14</v>
      </c>
      <c r="F895" s="386">
        <v>50.19</v>
      </c>
      <c r="G895" s="384" t="s">
        <v>1982</v>
      </c>
      <c r="H895" s="381" t="b">
        <f t="shared" si="27"/>
        <v>0</v>
      </c>
    </row>
    <row r="896" spans="1:8" ht="30">
      <c r="A896" s="379">
        <v>39263</v>
      </c>
      <c r="B896" s="380" t="s">
        <v>1983</v>
      </c>
      <c r="C896" s="379" t="s">
        <v>322</v>
      </c>
      <c r="D896" s="383" t="str">
        <f t="shared" si="26"/>
        <v>44,75</v>
      </c>
      <c r="F896" s="386">
        <v>8.52</v>
      </c>
      <c r="G896" s="384" t="s">
        <v>1984</v>
      </c>
      <c r="H896" s="381" t="b">
        <f t="shared" si="27"/>
        <v>0</v>
      </c>
    </row>
    <row r="897" spans="1:8" ht="30">
      <c r="A897" s="379">
        <v>39264</v>
      </c>
      <c r="B897" s="380" t="s">
        <v>1985</v>
      </c>
      <c r="C897" s="379" t="s">
        <v>322</v>
      </c>
      <c r="D897" s="383" t="str">
        <f t="shared" si="26"/>
        <v>60,60</v>
      </c>
      <c r="F897" s="386">
        <v>61.83</v>
      </c>
      <c r="G897" s="384" t="s">
        <v>1986</v>
      </c>
      <c r="H897" s="381" t="b">
        <f t="shared" si="27"/>
        <v>0</v>
      </c>
    </row>
    <row r="898" spans="1:8" ht="30">
      <c r="A898" s="379">
        <v>39259</v>
      </c>
      <c r="B898" s="380" t="s">
        <v>1987</v>
      </c>
      <c r="C898" s="379" t="s">
        <v>322</v>
      </c>
      <c r="D898" s="383" t="str">
        <f t="shared" ref="D898:D961" si="28">IF($J$2=$F$1,F898,G898)</f>
        <v>7,84</v>
      </c>
      <c r="F898" s="386">
        <v>14.82</v>
      </c>
      <c r="G898" s="384" t="s">
        <v>1208</v>
      </c>
      <c r="H898" s="381" t="b">
        <f t="shared" ref="H898:H961" si="29">F898=G898</f>
        <v>0</v>
      </c>
    </row>
    <row r="899" spans="1:8" ht="30">
      <c r="A899" s="379">
        <v>39265</v>
      </c>
      <c r="B899" s="380" t="s">
        <v>1988</v>
      </c>
      <c r="C899" s="379" t="s">
        <v>322</v>
      </c>
      <c r="D899" s="383" t="str">
        <f t="shared" si="28"/>
        <v>89,27</v>
      </c>
      <c r="F899" s="386">
        <v>20.11</v>
      </c>
      <c r="G899" s="384" t="s">
        <v>1989</v>
      </c>
      <c r="H899" s="381" t="b">
        <f t="shared" si="29"/>
        <v>0</v>
      </c>
    </row>
    <row r="900" spans="1:8" ht="30">
      <c r="A900" s="379">
        <v>39260</v>
      </c>
      <c r="B900" s="380" t="s">
        <v>1990</v>
      </c>
      <c r="C900" s="379" t="s">
        <v>322</v>
      </c>
      <c r="D900" s="383" t="str">
        <f t="shared" si="28"/>
        <v>11,16</v>
      </c>
      <c r="F900" s="383">
        <v>40756.99</v>
      </c>
      <c r="G900" s="384" t="s">
        <v>1991</v>
      </c>
      <c r="H900" s="381" t="b">
        <f t="shared" si="29"/>
        <v>0</v>
      </c>
    </row>
    <row r="901" spans="1:8" ht="30">
      <c r="A901" s="379">
        <v>39266</v>
      </c>
      <c r="B901" s="380" t="s">
        <v>1992</v>
      </c>
      <c r="C901" s="379" t="s">
        <v>322</v>
      </c>
      <c r="D901" s="383" t="str">
        <f t="shared" si="28"/>
        <v>125,27</v>
      </c>
      <c r="F901" s="383">
        <v>46282.05</v>
      </c>
      <c r="G901" s="384" t="s">
        <v>1993</v>
      </c>
      <c r="H901" s="381" t="b">
        <f t="shared" si="29"/>
        <v>0</v>
      </c>
    </row>
    <row r="902" spans="1:8" ht="30">
      <c r="A902" s="379">
        <v>39267</v>
      </c>
      <c r="B902" s="380" t="s">
        <v>1994</v>
      </c>
      <c r="C902" s="379" t="s">
        <v>322</v>
      </c>
      <c r="D902" s="383" t="str">
        <f t="shared" si="28"/>
        <v>164,21</v>
      </c>
      <c r="F902" s="383">
        <v>30559.439999999999</v>
      </c>
      <c r="G902" s="384" t="s">
        <v>1995</v>
      </c>
      <c r="H902" s="381" t="b">
        <f t="shared" si="29"/>
        <v>0</v>
      </c>
    </row>
    <row r="903" spans="1:8">
      <c r="A903" s="379">
        <v>11901</v>
      </c>
      <c r="B903" s="380" t="s">
        <v>1996</v>
      </c>
      <c r="C903" s="379" t="s">
        <v>322</v>
      </c>
      <c r="D903" s="383" t="str">
        <f t="shared" si="28"/>
        <v>0,61</v>
      </c>
      <c r="F903" s="383">
        <v>36824.120000000003</v>
      </c>
      <c r="G903" s="384" t="s">
        <v>1997</v>
      </c>
      <c r="H903" s="381" t="b">
        <f t="shared" si="29"/>
        <v>0</v>
      </c>
    </row>
    <row r="904" spans="1:8">
      <c r="A904" s="379">
        <v>11902</v>
      </c>
      <c r="B904" s="380" t="s">
        <v>1998</v>
      </c>
      <c r="C904" s="379" t="s">
        <v>322</v>
      </c>
      <c r="D904" s="383" t="str">
        <f t="shared" si="28"/>
        <v>1,06</v>
      </c>
      <c r="F904" s="386">
        <v>141.85</v>
      </c>
      <c r="G904" s="384" t="s">
        <v>661</v>
      </c>
      <c r="H904" s="381" t="b">
        <f t="shared" si="29"/>
        <v>0</v>
      </c>
    </row>
    <row r="905" spans="1:8">
      <c r="A905" s="379">
        <v>11903</v>
      </c>
      <c r="B905" s="380" t="s">
        <v>1999</v>
      </c>
      <c r="C905" s="379" t="s">
        <v>322</v>
      </c>
      <c r="D905" s="383" t="str">
        <f t="shared" si="28"/>
        <v>1,64</v>
      </c>
      <c r="F905" s="386">
        <v>16.25</v>
      </c>
      <c r="G905" s="384" t="s">
        <v>1384</v>
      </c>
      <c r="H905" s="381" t="b">
        <f t="shared" si="29"/>
        <v>0</v>
      </c>
    </row>
    <row r="906" spans="1:8">
      <c r="A906" s="379">
        <v>11904</v>
      </c>
      <c r="B906" s="380" t="s">
        <v>2000</v>
      </c>
      <c r="C906" s="379" t="s">
        <v>322</v>
      </c>
      <c r="D906" s="383" t="str">
        <f t="shared" si="28"/>
        <v>2,09</v>
      </c>
      <c r="F906" s="386">
        <v>18.12</v>
      </c>
      <c r="G906" s="384" t="s">
        <v>2001</v>
      </c>
      <c r="H906" s="381" t="b">
        <f t="shared" si="29"/>
        <v>0</v>
      </c>
    </row>
    <row r="907" spans="1:8">
      <c r="A907" s="379">
        <v>11905</v>
      </c>
      <c r="B907" s="380" t="s">
        <v>2002</v>
      </c>
      <c r="C907" s="379" t="s">
        <v>322</v>
      </c>
      <c r="D907" s="383" t="str">
        <f t="shared" si="28"/>
        <v>2,81</v>
      </c>
      <c r="F907" s="386">
        <v>812.19</v>
      </c>
      <c r="G907" s="384" t="s">
        <v>2003</v>
      </c>
      <c r="H907" s="381" t="b">
        <f t="shared" si="29"/>
        <v>0</v>
      </c>
    </row>
    <row r="908" spans="1:8">
      <c r="A908" s="379">
        <v>11906</v>
      </c>
      <c r="B908" s="380" t="s">
        <v>2004</v>
      </c>
      <c r="C908" s="379" t="s">
        <v>322</v>
      </c>
      <c r="D908" s="383" t="str">
        <f t="shared" si="28"/>
        <v>3,24</v>
      </c>
      <c r="F908" s="386">
        <v>8.0299999999999994</v>
      </c>
      <c r="G908" s="384" t="s">
        <v>407</v>
      </c>
      <c r="H908" s="381" t="b">
        <f t="shared" si="29"/>
        <v>0</v>
      </c>
    </row>
    <row r="909" spans="1:8">
      <c r="A909" s="379">
        <v>11919</v>
      </c>
      <c r="B909" s="380" t="s">
        <v>2005</v>
      </c>
      <c r="C909" s="379" t="s">
        <v>322</v>
      </c>
      <c r="D909" s="383" t="str">
        <f t="shared" si="28"/>
        <v>6,35</v>
      </c>
      <c r="F909" s="386">
        <v>5.0999999999999996</v>
      </c>
      <c r="G909" s="384" t="s">
        <v>383</v>
      </c>
      <c r="H909" s="381" t="b">
        <f t="shared" si="29"/>
        <v>0</v>
      </c>
    </row>
    <row r="910" spans="1:8">
      <c r="A910" s="379">
        <v>11920</v>
      </c>
      <c r="B910" s="380" t="s">
        <v>2006</v>
      </c>
      <c r="C910" s="379" t="s">
        <v>322</v>
      </c>
      <c r="D910" s="383" t="str">
        <f t="shared" si="28"/>
        <v>12,31</v>
      </c>
      <c r="F910" s="386">
        <v>6.44</v>
      </c>
      <c r="G910" s="384" t="s">
        <v>2007</v>
      </c>
      <c r="H910" s="381" t="b">
        <f t="shared" si="29"/>
        <v>0</v>
      </c>
    </row>
    <row r="911" spans="1:8">
      <c r="A911" s="379">
        <v>11924</v>
      </c>
      <c r="B911" s="380" t="s">
        <v>2008</v>
      </c>
      <c r="C911" s="379" t="s">
        <v>322</v>
      </c>
      <c r="D911" s="383" t="str">
        <f t="shared" si="28"/>
        <v>119,71</v>
      </c>
      <c r="F911" s="386">
        <v>17.78</v>
      </c>
      <c r="G911" s="384" t="s">
        <v>2009</v>
      </c>
      <c r="H911" s="381" t="b">
        <f t="shared" si="29"/>
        <v>0</v>
      </c>
    </row>
    <row r="912" spans="1:8">
      <c r="A912" s="379">
        <v>11921</v>
      </c>
      <c r="B912" s="380" t="s">
        <v>2010</v>
      </c>
      <c r="C912" s="379" t="s">
        <v>322</v>
      </c>
      <c r="D912" s="383" t="str">
        <f t="shared" si="28"/>
        <v>16,76</v>
      </c>
      <c r="F912" s="386">
        <v>4.7699999999999996</v>
      </c>
      <c r="G912" s="384" t="s">
        <v>2011</v>
      </c>
      <c r="H912" s="381" t="b">
        <f t="shared" si="29"/>
        <v>0</v>
      </c>
    </row>
    <row r="913" spans="1:8">
      <c r="A913" s="379">
        <v>11922</v>
      </c>
      <c r="B913" s="380" t="s">
        <v>2012</v>
      </c>
      <c r="C913" s="379" t="s">
        <v>322</v>
      </c>
      <c r="D913" s="383" t="str">
        <f t="shared" si="28"/>
        <v>29,75</v>
      </c>
      <c r="F913" s="386">
        <v>3.45</v>
      </c>
      <c r="G913" s="384" t="s">
        <v>2013</v>
      </c>
      <c r="H913" s="381" t="b">
        <f t="shared" si="29"/>
        <v>0</v>
      </c>
    </row>
    <row r="914" spans="1:8">
      <c r="A914" s="379">
        <v>11923</v>
      </c>
      <c r="B914" s="380" t="s">
        <v>2014</v>
      </c>
      <c r="C914" s="379" t="s">
        <v>322</v>
      </c>
      <c r="D914" s="383" t="str">
        <f t="shared" si="28"/>
        <v>48,59</v>
      </c>
      <c r="F914" s="386">
        <v>261</v>
      </c>
      <c r="G914" s="384" t="s">
        <v>2015</v>
      </c>
      <c r="H914" s="381" t="b">
        <f t="shared" si="29"/>
        <v>0</v>
      </c>
    </row>
    <row r="915" spans="1:8">
      <c r="A915" s="379">
        <v>11916</v>
      </c>
      <c r="B915" s="380" t="s">
        <v>2016</v>
      </c>
      <c r="C915" s="379" t="s">
        <v>322</v>
      </c>
      <c r="D915" s="383" t="str">
        <f t="shared" si="28"/>
        <v>8,24</v>
      </c>
      <c r="F915" s="386">
        <v>274.45</v>
      </c>
      <c r="G915" s="384" t="s">
        <v>2017</v>
      </c>
      <c r="H915" s="381" t="b">
        <f t="shared" si="29"/>
        <v>0</v>
      </c>
    </row>
    <row r="916" spans="1:8">
      <c r="A916" s="379">
        <v>11914</v>
      </c>
      <c r="B916" s="380" t="s">
        <v>2018</v>
      </c>
      <c r="C916" s="379" t="s">
        <v>322</v>
      </c>
      <c r="D916" s="383" t="str">
        <f t="shared" si="28"/>
        <v>59,87</v>
      </c>
      <c r="F916" s="386">
        <v>557.4</v>
      </c>
      <c r="G916" s="384" t="s">
        <v>2019</v>
      </c>
      <c r="H916" s="381" t="b">
        <f t="shared" si="29"/>
        <v>0</v>
      </c>
    </row>
    <row r="917" spans="1:8">
      <c r="A917" s="379">
        <v>11917</v>
      </c>
      <c r="B917" s="380" t="s">
        <v>2020</v>
      </c>
      <c r="C917" s="379" t="s">
        <v>322</v>
      </c>
      <c r="D917" s="383" t="str">
        <f t="shared" si="28"/>
        <v>14,35</v>
      </c>
      <c r="F917" s="386">
        <v>626.11</v>
      </c>
      <c r="G917" s="384" t="s">
        <v>2021</v>
      </c>
      <c r="H917" s="381" t="b">
        <f t="shared" si="29"/>
        <v>0</v>
      </c>
    </row>
    <row r="918" spans="1:8">
      <c r="A918" s="379">
        <v>11918</v>
      </c>
      <c r="B918" s="380" t="s">
        <v>2022</v>
      </c>
      <c r="C918" s="379" t="s">
        <v>322</v>
      </c>
      <c r="D918" s="383" t="str">
        <f t="shared" si="28"/>
        <v>19,47</v>
      </c>
      <c r="F918" s="386">
        <v>157.57</v>
      </c>
      <c r="G918" s="384" t="s">
        <v>2023</v>
      </c>
      <c r="H918" s="381" t="b">
        <f t="shared" si="29"/>
        <v>0</v>
      </c>
    </row>
    <row r="919" spans="1:8">
      <c r="A919" s="379">
        <v>37734</v>
      </c>
      <c r="B919" s="380" t="s">
        <v>2024</v>
      </c>
      <c r="C919" s="379" t="s">
        <v>281</v>
      </c>
      <c r="D919" s="383" t="str">
        <f t="shared" si="28"/>
        <v>40.756,99</v>
      </c>
      <c r="F919" s="386">
        <v>270.22000000000003</v>
      </c>
      <c r="G919" s="384" t="s">
        <v>2025</v>
      </c>
      <c r="H919" s="381" t="b">
        <f t="shared" si="29"/>
        <v>0</v>
      </c>
    </row>
    <row r="920" spans="1:8">
      <c r="A920" s="379">
        <v>42251</v>
      </c>
      <c r="B920" s="380" t="s">
        <v>2026</v>
      </c>
      <c r="C920" s="379" t="s">
        <v>281</v>
      </c>
      <c r="D920" s="383" t="str">
        <f t="shared" si="28"/>
        <v>46.282,05</v>
      </c>
      <c r="F920" s="386">
        <v>358.71</v>
      </c>
      <c r="G920" s="384" t="s">
        <v>2027</v>
      </c>
      <c r="H920" s="381" t="b">
        <f t="shared" si="29"/>
        <v>0</v>
      </c>
    </row>
    <row r="921" spans="1:8">
      <c r="A921" s="379">
        <v>37733</v>
      </c>
      <c r="B921" s="380" t="s">
        <v>2028</v>
      </c>
      <c r="C921" s="379" t="s">
        <v>281</v>
      </c>
      <c r="D921" s="383" t="str">
        <f t="shared" si="28"/>
        <v>30.559,44</v>
      </c>
      <c r="F921" s="383">
        <v>3464.72</v>
      </c>
      <c r="G921" s="384" t="s">
        <v>2029</v>
      </c>
      <c r="H921" s="381" t="b">
        <f t="shared" si="29"/>
        <v>0</v>
      </c>
    </row>
    <row r="922" spans="1:8">
      <c r="A922" s="379">
        <v>37735</v>
      </c>
      <c r="B922" s="380" t="s">
        <v>2030</v>
      </c>
      <c r="C922" s="379" t="s">
        <v>281</v>
      </c>
      <c r="D922" s="383" t="str">
        <f t="shared" si="28"/>
        <v>36.824,12</v>
      </c>
      <c r="F922" s="386">
        <v>582</v>
      </c>
      <c r="G922" s="384" t="s">
        <v>2031</v>
      </c>
      <c r="H922" s="381" t="b">
        <f t="shared" si="29"/>
        <v>0</v>
      </c>
    </row>
    <row r="923" spans="1:8">
      <c r="A923" s="379">
        <v>41758</v>
      </c>
      <c r="B923" s="380" t="s">
        <v>2032</v>
      </c>
      <c r="C923" s="379" t="s">
        <v>281</v>
      </c>
      <c r="D923" s="383" t="str">
        <f t="shared" si="28"/>
        <v>144,73</v>
      </c>
      <c r="F923" s="386">
        <v>750.23</v>
      </c>
      <c r="G923" s="384" t="s">
        <v>2033</v>
      </c>
      <c r="H923" s="381" t="b">
        <f t="shared" si="29"/>
        <v>0</v>
      </c>
    </row>
    <row r="924" spans="1:8" ht="30">
      <c r="A924" s="379">
        <v>5090</v>
      </c>
      <c r="B924" s="380" t="s">
        <v>2034</v>
      </c>
      <c r="C924" s="379" t="s">
        <v>281</v>
      </c>
      <c r="D924" s="383" t="str">
        <f t="shared" si="28"/>
        <v>16,58</v>
      </c>
      <c r="F924" s="383">
        <v>1670.88</v>
      </c>
      <c r="G924" s="384" t="s">
        <v>2035</v>
      </c>
      <c r="H924" s="381" t="b">
        <f t="shared" si="29"/>
        <v>0</v>
      </c>
    </row>
    <row r="925" spans="1:8" ht="30">
      <c r="A925" s="379">
        <v>5085</v>
      </c>
      <c r="B925" s="380" t="s">
        <v>2036</v>
      </c>
      <c r="C925" s="379" t="s">
        <v>281</v>
      </c>
      <c r="D925" s="383" t="str">
        <f t="shared" si="28"/>
        <v>18,48</v>
      </c>
      <c r="F925" s="386">
        <v>105.51</v>
      </c>
      <c r="G925" s="384" t="s">
        <v>1886</v>
      </c>
      <c r="H925" s="381" t="b">
        <f t="shared" si="29"/>
        <v>0</v>
      </c>
    </row>
    <row r="926" spans="1:8">
      <c r="A926" s="379">
        <v>38374</v>
      </c>
      <c r="B926" s="380" t="s">
        <v>2037</v>
      </c>
      <c r="C926" s="379" t="s">
        <v>281</v>
      </c>
      <c r="D926" s="383" t="str">
        <f t="shared" si="28"/>
        <v>841,07</v>
      </c>
      <c r="F926" s="386">
        <v>29.95</v>
      </c>
      <c r="G926" s="384" t="s">
        <v>2038</v>
      </c>
      <c r="H926" s="381" t="b">
        <f t="shared" si="29"/>
        <v>0</v>
      </c>
    </row>
    <row r="927" spans="1:8">
      <c r="A927" s="379">
        <v>20212</v>
      </c>
      <c r="B927" s="380" t="s">
        <v>2039</v>
      </c>
      <c r="C927" s="379" t="s">
        <v>322</v>
      </c>
      <c r="D927" s="383" t="str">
        <f t="shared" si="28"/>
        <v>8,66</v>
      </c>
      <c r="F927" s="386">
        <v>662.05</v>
      </c>
      <c r="G927" s="384" t="s">
        <v>2040</v>
      </c>
      <c r="H927" s="381" t="b">
        <f t="shared" si="29"/>
        <v>0</v>
      </c>
    </row>
    <row r="928" spans="1:8">
      <c r="A928" s="379">
        <v>4430</v>
      </c>
      <c r="B928" s="380" t="s">
        <v>2041</v>
      </c>
      <c r="C928" s="379" t="s">
        <v>322</v>
      </c>
      <c r="D928" s="383" t="str">
        <f t="shared" si="28"/>
        <v>5,50</v>
      </c>
      <c r="F928" s="386">
        <v>381.17</v>
      </c>
      <c r="G928" s="384" t="s">
        <v>2042</v>
      </c>
      <c r="H928" s="381" t="b">
        <f t="shared" si="29"/>
        <v>0</v>
      </c>
    </row>
    <row r="929" spans="1:8">
      <c r="A929" s="379">
        <v>4400</v>
      </c>
      <c r="B929" s="380" t="s">
        <v>2043</v>
      </c>
      <c r="C929" s="379" t="s">
        <v>322</v>
      </c>
      <c r="D929" s="383" t="str">
        <f t="shared" si="28"/>
        <v>6,94</v>
      </c>
      <c r="F929" s="386">
        <v>159.56</v>
      </c>
      <c r="G929" s="384" t="s">
        <v>2044</v>
      </c>
      <c r="H929" s="381" t="b">
        <f t="shared" si="29"/>
        <v>0</v>
      </c>
    </row>
    <row r="930" spans="1:8">
      <c r="A930" s="379">
        <v>4500</v>
      </c>
      <c r="B930" s="380" t="s">
        <v>2045</v>
      </c>
      <c r="C930" s="379" t="s">
        <v>322</v>
      </c>
      <c r="D930" s="383" t="str">
        <f t="shared" si="28"/>
        <v>16,89</v>
      </c>
      <c r="F930" s="386">
        <v>201.82</v>
      </c>
      <c r="G930" s="384" t="s">
        <v>2046</v>
      </c>
      <c r="H930" s="381" t="b">
        <f t="shared" si="29"/>
        <v>0</v>
      </c>
    </row>
    <row r="931" spans="1:8">
      <c r="A931" s="379">
        <v>4513</v>
      </c>
      <c r="B931" s="380" t="s">
        <v>2047</v>
      </c>
      <c r="C931" s="379" t="s">
        <v>322</v>
      </c>
      <c r="D931" s="383" t="str">
        <f t="shared" si="28"/>
        <v>4,53</v>
      </c>
      <c r="F931" s="386">
        <v>167.16</v>
      </c>
      <c r="G931" s="384" t="s">
        <v>2048</v>
      </c>
      <c r="H931" s="381" t="b">
        <f t="shared" si="29"/>
        <v>0</v>
      </c>
    </row>
    <row r="932" spans="1:8">
      <c r="A932" s="379">
        <v>4496</v>
      </c>
      <c r="B932" s="380" t="s">
        <v>2049</v>
      </c>
      <c r="C932" s="379" t="s">
        <v>322</v>
      </c>
      <c r="D932" s="383" t="str">
        <f t="shared" si="28"/>
        <v>3,72</v>
      </c>
      <c r="F932" s="386">
        <v>204.2</v>
      </c>
      <c r="G932" s="384" t="s">
        <v>2050</v>
      </c>
      <c r="H932" s="381" t="b">
        <f t="shared" si="29"/>
        <v>0</v>
      </c>
    </row>
    <row r="933" spans="1:8">
      <c r="A933" s="379">
        <v>11871</v>
      </c>
      <c r="B933" s="380" t="s">
        <v>2051</v>
      </c>
      <c r="C933" s="379" t="s">
        <v>281</v>
      </c>
      <c r="D933" s="383" t="str">
        <f t="shared" si="28"/>
        <v>264,00</v>
      </c>
      <c r="F933" s="386">
        <v>1.19</v>
      </c>
      <c r="G933" s="384" t="s">
        <v>2052</v>
      </c>
      <c r="H933" s="381" t="b">
        <f t="shared" si="29"/>
        <v>0</v>
      </c>
    </row>
    <row r="934" spans="1:8">
      <c r="A934" s="379">
        <v>34636</v>
      </c>
      <c r="B934" s="380" t="s">
        <v>2053</v>
      </c>
      <c r="C934" s="379" t="s">
        <v>281</v>
      </c>
      <c r="D934" s="383" t="str">
        <f t="shared" si="28"/>
        <v>279,00</v>
      </c>
      <c r="F934" s="386">
        <v>1.1000000000000001</v>
      </c>
      <c r="G934" s="384" t="s">
        <v>2054</v>
      </c>
      <c r="H934" s="381" t="b">
        <f t="shared" si="29"/>
        <v>0</v>
      </c>
    </row>
    <row r="935" spans="1:8">
      <c r="A935" s="379">
        <v>34639</v>
      </c>
      <c r="B935" s="380" t="s">
        <v>2055</v>
      </c>
      <c r="C935" s="379" t="s">
        <v>281</v>
      </c>
      <c r="D935" s="383" t="str">
        <f t="shared" si="28"/>
        <v>566,64</v>
      </c>
      <c r="F935" s="386">
        <v>2.3199999999999998</v>
      </c>
      <c r="G935" s="384" t="s">
        <v>2056</v>
      </c>
      <c r="H935" s="381" t="b">
        <f t="shared" si="29"/>
        <v>0</v>
      </c>
    </row>
    <row r="936" spans="1:8">
      <c r="A936" s="379">
        <v>34640</v>
      </c>
      <c r="B936" s="380" t="s">
        <v>2057</v>
      </c>
      <c r="C936" s="379" t="s">
        <v>281</v>
      </c>
      <c r="D936" s="383" t="str">
        <f t="shared" si="28"/>
        <v>636,49</v>
      </c>
      <c r="F936" s="386">
        <v>14.09</v>
      </c>
      <c r="G936" s="384" t="s">
        <v>2058</v>
      </c>
      <c r="H936" s="381" t="b">
        <f t="shared" si="29"/>
        <v>0</v>
      </c>
    </row>
    <row r="937" spans="1:8">
      <c r="A937" s="379">
        <v>34637</v>
      </c>
      <c r="B937" s="380" t="s">
        <v>2059</v>
      </c>
      <c r="C937" s="379" t="s">
        <v>281</v>
      </c>
      <c r="D937" s="383" t="str">
        <f t="shared" si="28"/>
        <v>160,18</v>
      </c>
      <c r="F937" s="386">
        <v>17.84</v>
      </c>
      <c r="G937" s="384" t="s">
        <v>2060</v>
      </c>
      <c r="H937" s="381" t="b">
        <f t="shared" si="29"/>
        <v>0</v>
      </c>
    </row>
    <row r="938" spans="1:8">
      <c r="A938" s="379">
        <v>34638</v>
      </c>
      <c r="B938" s="380" t="s">
        <v>2061</v>
      </c>
      <c r="C938" s="379" t="s">
        <v>281</v>
      </c>
      <c r="D938" s="383" t="str">
        <f t="shared" si="28"/>
        <v>274,70</v>
      </c>
      <c r="F938" s="386">
        <v>27.21</v>
      </c>
      <c r="G938" s="384" t="s">
        <v>2062</v>
      </c>
      <c r="H938" s="381" t="b">
        <f t="shared" si="29"/>
        <v>0</v>
      </c>
    </row>
    <row r="939" spans="1:8">
      <c r="A939" s="379">
        <v>11868</v>
      </c>
      <c r="B939" s="380" t="s">
        <v>2063</v>
      </c>
      <c r="C939" s="379" t="s">
        <v>281</v>
      </c>
      <c r="D939" s="383" t="str">
        <f t="shared" si="28"/>
        <v>362,83</v>
      </c>
      <c r="F939" s="386">
        <v>12.82</v>
      </c>
      <c r="G939" s="384" t="s">
        <v>2064</v>
      </c>
      <c r="H939" s="381" t="b">
        <f t="shared" si="29"/>
        <v>0</v>
      </c>
    </row>
    <row r="940" spans="1:8">
      <c r="A940" s="379">
        <v>37106</v>
      </c>
      <c r="B940" s="380" t="s">
        <v>2065</v>
      </c>
      <c r="C940" s="379" t="s">
        <v>281</v>
      </c>
      <c r="D940" s="383" t="str">
        <f t="shared" si="28"/>
        <v>3.504,54</v>
      </c>
      <c r="F940" s="386">
        <v>21.24</v>
      </c>
      <c r="G940" s="384" t="s">
        <v>2066</v>
      </c>
      <c r="H940" s="381" t="b">
        <f t="shared" si="29"/>
        <v>0</v>
      </c>
    </row>
    <row r="941" spans="1:8">
      <c r="A941" s="379">
        <v>11869</v>
      </c>
      <c r="B941" s="380" t="s">
        <v>2067</v>
      </c>
      <c r="C941" s="379" t="s">
        <v>281</v>
      </c>
      <c r="D941" s="383" t="str">
        <f t="shared" si="28"/>
        <v>588,69</v>
      </c>
      <c r="F941" s="386">
        <v>35.090000000000003</v>
      </c>
      <c r="G941" s="384" t="s">
        <v>2068</v>
      </c>
      <c r="H941" s="381" t="b">
        <f t="shared" si="29"/>
        <v>0</v>
      </c>
    </row>
    <row r="942" spans="1:8">
      <c r="A942" s="379">
        <v>37104</v>
      </c>
      <c r="B942" s="380" t="s">
        <v>2069</v>
      </c>
      <c r="C942" s="379" t="s">
        <v>281</v>
      </c>
      <c r="D942" s="383" t="str">
        <f t="shared" si="28"/>
        <v>758,85</v>
      </c>
      <c r="F942" s="386">
        <v>42.06</v>
      </c>
      <c r="G942" s="384" t="s">
        <v>2070</v>
      </c>
      <c r="H942" s="381" t="b">
        <f t="shared" si="29"/>
        <v>0</v>
      </c>
    </row>
    <row r="943" spans="1:8">
      <c r="A943" s="379">
        <v>37105</v>
      </c>
      <c r="B943" s="380" t="s">
        <v>2071</v>
      </c>
      <c r="C943" s="379" t="s">
        <v>281</v>
      </c>
      <c r="D943" s="383" t="str">
        <f t="shared" si="28"/>
        <v>1.690,09</v>
      </c>
      <c r="F943" s="386">
        <v>73.33</v>
      </c>
      <c r="G943" s="384" t="s">
        <v>2072</v>
      </c>
      <c r="H943" s="381" t="b">
        <f t="shared" si="29"/>
        <v>0</v>
      </c>
    </row>
    <row r="944" spans="1:8" ht="30">
      <c r="A944" s="379">
        <v>43094</v>
      </c>
      <c r="B944" s="380" t="s">
        <v>2073</v>
      </c>
      <c r="C944" s="379" t="s">
        <v>281</v>
      </c>
      <c r="D944" s="383" t="str">
        <f t="shared" si="28"/>
        <v>180,09</v>
      </c>
      <c r="F944" s="386">
        <v>76.17</v>
      </c>
      <c r="G944" s="384" t="s">
        <v>2074</v>
      </c>
      <c r="H944" s="381" t="b">
        <f t="shared" si="29"/>
        <v>0</v>
      </c>
    </row>
    <row r="945" spans="1:8" ht="30">
      <c r="A945" s="379">
        <v>43093</v>
      </c>
      <c r="B945" s="380" t="s">
        <v>2075</v>
      </c>
      <c r="C945" s="379" t="s">
        <v>281</v>
      </c>
      <c r="D945" s="383" t="str">
        <f t="shared" si="28"/>
        <v>191,39</v>
      </c>
      <c r="F945" s="386">
        <v>98.97</v>
      </c>
      <c r="G945" s="384" t="s">
        <v>2076</v>
      </c>
      <c r="H945" s="381" t="b">
        <f t="shared" si="29"/>
        <v>0</v>
      </c>
    </row>
    <row r="946" spans="1:8">
      <c r="A946" s="379">
        <v>1030</v>
      </c>
      <c r="B946" s="380" t="s">
        <v>2077</v>
      </c>
      <c r="C946" s="379" t="s">
        <v>281</v>
      </c>
      <c r="D946" s="383" t="str">
        <f t="shared" si="28"/>
        <v>30,98</v>
      </c>
      <c r="F946" s="386">
        <v>173.33</v>
      </c>
      <c r="G946" s="384" t="s">
        <v>1048</v>
      </c>
      <c r="H946" s="381" t="b">
        <f t="shared" si="29"/>
        <v>0</v>
      </c>
    </row>
    <row r="947" spans="1:8">
      <c r="A947" s="379">
        <v>11694</v>
      </c>
      <c r="B947" s="380" t="s">
        <v>2078</v>
      </c>
      <c r="C947" s="379" t="s">
        <v>281</v>
      </c>
      <c r="D947" s="383" t="str">
        <f t="shared" si="28"/>
        <v>684,82</v>
      </c>
      <c r="F947" s="386">
        <v>213.33</v>
      </c>
      <c r="G947" s="384" t="s">
        <v>2079</v>
      </c>
      <c r="H947" s="381" t="b">
        <f t="shared" si="29"/>
        <v>0</v>
      </c>
    </row>
    <row r="948" spans="1:8" ht="30">
      <c r="A948" s="379">
        <v>35277</v>
      </c>
      <c r="B948" s="380" t="s">
        <v>2080</v>
      </c>
      <c r="C948" s="379" t="s">
        <v>281</v>
      </c>
      <c r="D948" s="383" t="str">
        <f t="shared" si="28"/>
        <v>381,03</v>
      </c>
      <c r="F948" s="386">
        <v>255.99</v>
      </c>
      <c r="G948" s="384" t="s">
        <v>2081</v>
      </c>
      <c r="H948" s="381" t="b">
        <f t="shared" si="29"/>
        <v>0</v>
      </c>
    </row>
    <row r="949" spans="1:8" ht="30">
      <c r="A949" s="379">
        <v>10521</v>
      </c>
      <c r="B949" s="380" t="s">
        <v>2082</v>
      </c>
      <c r="C949" s="379" t="s">
        <v>281</v>
      </c>
      <c r="D949" s="383" t="str">
        <f t="shared" si="28"/>
        <v>185,73</v>
      </c>
      <c r="F949" s="386">
        <v>38.01</v>
      </c>
      <c r="G949" s="384" t="s">
        <v>2083</v>
      </c>
      <c r="H949" s="381" t="b">
        <f t="shared" si="29"/>
        <v>0</v>
      </c>
    </row>
    <row r="950" spans="1:8" ht="30">
      <c r="A950" s="379">
        <v>10885</v>
      </c>
      <c r="B950" s="380" t="s">
        <v>2084</v>
      </c>
      <c r="C950" s="379" t="s">
        <v>281</v>
      </c>
      <c r="D950" s="383" t="str">
        <f t="shared" si="28"/>
        <v>234,93</v>
      </c>
      <c r="F950" s="386">
        <v>46.4</v>
      </c>
      <c r="G950" s="384" t="s">
        <v>2085</v>
      </c>
      <c r="H950" s="381" t="b">
        <f t="shared" si="29"/>
        <v>0</v>
      </c>
    </row>
    <row r="951" spans="1:8" ht="30">
      <c r="A951" s="379">
        <v>20962</v>
      </c>
      <c r="B951" s="380" t="s">
        <v>2086</v>
      </c>
      <c r="C951" s="379" t="s">
        <v>281</v>
      </c>
      <c r="D951" s="383" t="str">
        <f t="shared" si="28"/>
        <v>194,58</v>
      </c>
      <c r="F951" s="386">
        <v>80</v>
      </c>
      <c r="G951" s="384" t="s">
        <v>2087</v>
      </c>
      <c r="H951" s="381" t="b">
        <f t="shared" si="29"/>
        <v>0</v>
      </c>
    </row>
    <row r="952" spans="1:8" ht="30">
      <c r="A952" s="379">
        <v>20963</v>
      </c>
      <c r="B952" s="380" t="s">
        <v>2088</v>
      </c>
      <c r="C952" s="379" t="s">
        <v>281</v>
      </c>
      <c r="D952" s="383" t="str">
        <f t="shared" si="28"/>
        <v>237,69</v>
      </c>
      <c r="F952" s="386">
        <v>105.33</v>
      </c>
      <c r="G952" s="384" t="s">
        <v>2089</v>
      </c>
      <c r="H952" s="381" t="b">
        <f t="shared" si="29"/>
        <v>0</v>
      </c>
    </row>
    <row r="953" spans="1:8">
      <c r="A953" s="379">
        <v>2555</v>
      </c>
      <c r="B953" s="380" t="s">
        <v>2090</v>
      </c>
      <c r="C953" s="379" t="s">
        <v>281</v>
      </c>
      <c r="D953" s="383" t="str">
        <f t="shared" si="28"/>
        <v>1,03</v>
      </c>
      <c r="F953" s="386">
        <v>157.33000000000001</v>
      </c>
      <c r="G953" s="384" t="s">
        <v>2091</v>
      </c>
      <c r="H953" s="381" t="b">
        <f t="shared" si="29"/>
        <v>0</v>
      </c>
    </row>
    <row r="954" spans="1:8">
      <c r="A954" s="379">
        <v>2556</v>
      </c>
      <c r="B954" s="380" t="s">
        <v>2092</v>
      </c>
      <c r="C954" s="379" t="s">
        <v>281</v>
      </c>
      <c r="D954" s="383" t="str">
        <f t="shared" si="28"/>
        <v>1,07</v>
      </c>
      <c r="F954" s="386">
        <v>169.03</v>
      </c>
      <c r="G954" s="384" t="s">
        <v>2093</v>
      </c>
      <c r="H954" s="381" t="b">
        <f t="shared" si="29"/>
        <v>0</v>
      </c>
    </row>
    <row r="955" spans="1:8">
      <c r="A955" s="379">
        <v>2557</v>
      </c>
      <c r="B955" s="380" t="s">
        <v>2094</v>
      </c>
      <c r="C955" s="379" t="s">
        <v>281</v>
      </c>
      <c r="D955" s="383" t="str">
        <f t="shared" si="28"/>
        <v>2,26</v>
      </c>
      <c r="F955" s="386">
        <v>255.99</v>
      </c>
      <c r="G955" s="384" t="s">
        <v>2095</v>
      </c>
      <c r="H955" s="381" t="b">
        <f t="shared" si="29"/>
        <v>0</v>
      </c>
    </row>
    <row r="956" spans="1:8">
      <c r="A956" s="379">
        <v>10569</v>
      </c>
      <c r="B956" s="380" t="s">
        <v>2096</v>
      </c>
      <c r="C956" s="379" t="s">
        <v>281</v>
      </c>
      <c r="D956" s="383" t="str">
        <f t="shared" si="28"/>
        <v>2,26</v>
      </c>
      <c r="F956" s="386">
        <v>292.94</v>
      </c>
      <c r="G956" s="384" t="s">
        <v>2095</v>
      </c>
      <c r="H956" s="381" t="b">
        <f t="shared" si="29"/>
        <v>0</v>
      </c>
    </row>
    <row r="957" spans="1:8">
      <c r="A957" s="379">
        <v>39810</v>
      </c>
      <c r="B957" s="380" t="s">
        <v>2097</v>
      </c>
      <c r="C957" s="379" t="s">
        <v>281</v>
      </c>
      <c r="D957" s="383" t="str">
        <f t="shared" si="28"/>
        <v>24,30</v>
      </c>
      <c r="F957" s="386">
        <v>519.67999999999995</v>
      </c>
      <c r="G957" s="384" t="s">
        <v>2098</v>
      </c>
      <c r="H957" s="381" t="b">
        <f t="shared" si="29"/>
        <v>0</v>
      </c>
    </row>
    <row r="958" spans="1:8">
      <c r="A958" s="379">
        <v>39811</v>
      </c>
      <c r="B958" s="380" t="s">
        <v>2099</v>
      </c>
      <c r="C958" s="379" t="s">
        <v>281</v>
      </c>
      <c r="D958" s="383" t="str">
        <f t="shared" si="28"/>
        <v>29,73</v>
      </c>
      <c r="F958" s="386">
        <v>554.5</v>
      </c>
      <c r="G958" s="384" t="s">
        <v>2100</v>
      </c>
      <c r="H958" s="381" t="b">
        <f t="shared" si="29"/>
        <v>0</v>
      </c>
    </row>
    <row r="959" spans="1:8">
      <c r="A959" s="379">
        <v>39812</v>
      </c>
      <c r="B959" s="380" t="s">
        <v>2101</v>
      </c>
      <c r="C959" s="379" t="s">
        <v>281</v>
      </c>
      <c r="D959" s="383" t="str">
        <f t="shared" si="28"/>
        <v>48,88</v>
      </c>
      <c r="F959" s="386">
        <v>744.5</v>
      </c>
      <c r="G959" s="384" t="s">
        <v>2102</v>
      </c>
      <c r="H959" s="381" t="b">
        <f t="shared" si="29"/>
        <v>0</v>
      </c>
    </row>
    <row r="960" spans="1:8" ht="30">
      <c r="A960" s="379">
        <v>43096</v>
      </c>
      <c r="B960" s="380" t="s">
        <v>2103</v>
      </c>
      <c r="C960" s="379" t="s">
        <v>281</v>
      </c>
      <c r="D960" s="383" t="str">
        <f t="shared" si="28"/>
        <v>162,03</v>
      </c>
      <c r="F960" s="386">
        <v>902.55</v>
      </c>
      <c r="G960" s="384" t="s">
        <v>2104</v>
      </c>
      <c r="H960" s="381" t="b">
        <f t="shared" si="29"/>
        <v>0</v>
      </c>
    </row>
    <row r="961" spans="1:8">
      <c r="A961" s="379">
        <v>43102</v>
      </c>
      <c r="B961" s="380" t="s">
        <v>2105</v>
      </c>
      <c r="C961" s="379" t="s">
        <v>281</v>
      </c>
      <c r="D961" s="383" t="str">
        <f t="shared" si="28"/>
        <v>98,52</v>
      </c>
      <c r="F961" s="383">
        <v>2433.4899999999998</v>
      </c>
      <c r="G961" s="384" t="s">
        <v>2106</v>
      </c>
      <c r="H961" s="381" t="b">
        <f t="shared" si="29"/>
        <v>0</v>
      </c>
    </row>
    <row r="962" spans="1:8">
      <c r="A962" s="379">
        <v>43103</v>
      </c>
      <c r="B962" s="380" t="s">
        <v>2107</v>
      </c>
      <c r="C962" s="379" t="s">
        <v>281</v>
      </c>
      <c r="D962" s="383" t="str">
        <f t="shared" ref="D962:D1025" si="30">IF($J$2=$F$1,F962,G962)</f>
        <v>145,07</v>
      </c>
      <c r="F962" s="383">
        <v>3164.26</v>
      </c>
      <c r="G962" s="384" t="s">
        <v>2108</v>
      </c>
      <c r="H962" s="381" t="b">
        <f t="shared" ref="H962:H1025" si="31">F962=G962</f>
        <v>0</v>
      </c>
    </row>
    <row r="963" spans="1:8" ht="30">
      <c r="A963" s="379">
        <v>43098</v>
      </c>
      <c r="B963" s="380" t="s">
        <v>2109</v>
      </c>
      <c r="C963" s="379" t="s">
        <v>281</v>
      </c>
      <c r="D963" s="383" t="str">
        <f t="shared" si="30"/>
        <v>54,88</v>
      </c>
      <c r="F963" s="386">
        <v>2.31</v>
      </c>
      <c r="G963" s="384" t="s">
        <v>2110</v>
      </c>
      <c r="H963" s="381" t="b">
        <f t="shared" si="31"/>
        <v>0</v>
      </c>
    </row>
    <row r="964" spans="1:8" ht="30">
      <c r="A964" s="379">
        <v>43097</v>
      </c>
      <c r="B964" s="380" t="s">
        <v>2111</v>
      </c>
      <c r="C964" s="379" t="s">
        <v>281</v>
      </c>
      <c r="D964" s="383" t="str">
        <f t="shared" si="30"/>
        <v>32,51</v>
      </c>
      <c r="F964" s="386">
        <v>1.68</v>
      </c>
      <c r="G964" s="384" t="s">
        <v>2112</v>
      </c>
      <c r="H964" s="381" t="b">
        <f t="shared" si="31"/>
        <v>0</v>
      </c>
    </row>
    <row r="965" spans="1:8">
      <c r="A965" s="379">
        <v>43104</v>
      </c>
      <c r="B965" s="380" t="s">
        <v>2113</v>
      </c>
      <c r="C965" s="379" t="s">
        <v>281</v>
      </c>
      <c r="D965" s="383" t="str">
        <f t="shared" si="30"/>
        <v>384,63</v>
      </c>
      <c r="F965" s="386">
        <v>3.33</v>
      </c>
      <c r="G965" s="384" t="s">
        <v>2114</v>
      </c>
      <c r="H965" s="381" t="b">
        <f t="shared" si="31"/>
        <v>0</v>
      </c>
    </row>
    <row r="966" spans="1:8">
      <c r="A966" s="379">
        <v>39771</v>
      </c>
      <c r="B966" s="380" t="s">
        <v>2115</v>
      </c>
      <c r="C966" s="379" t="s">
        <v>281</v>
      </c>
      <c r="D966" s="383" t="str">
        <f t="shared" si="30"/>
        <v>21,75</v>
      </c>
      <c r="F966" s="383">
        <v>1388.69</v>
      </c>
      <c r="G966" s="384" t="s">
        <v>2116</v>
      </c>
      <c r="H966" s="381" t="b">
        <f t="shared" si="31"/>
        <v>0</v>
      </c>
    </row>
    <row r="967" spans="1:8">
      <c r="A967" s="379">
        <v>39772</v>
      </c>
      <c r="B967" s="380" t="s">
        <v>2117</v>
      </c>
      <c r="C967" s="379" t="s">
        <v>281</v>
      </c>
      <c r="D967" s="383" t="str">
        <f t="shared" si="30"/>
        <v>42,76</v>
      </c>
      <c r="F967" s="386">
        <v>233.76</v>
      </c>
      <c r="G967" s="384" t="s">
        <v>2118</v>
      </c>
      <c r="H967" s="381" t="b">
        <f t="shared" si="31"/>
        <v>0</v>
      </c>
    </row>
    <row r="968" spans="1:8">
      <c r="A968" s="379">
        <v>39773</v>
      </c>
      <c r="B968" s="380" t="s">
        <v>2119</v>
      </c>
      <c r="C968" s="379" t="s">
        <v>281</v>
      </c>
      <c r="D968" s="383" t="str">
        <f t="shared" si="30"/>
        <v>68,73</v>
      </c>
      <c r="F968" s="386">
        <v>132</v>
      </c>
      <c r="G968" s="384" t="s">
        <v>2120</v>
      </c>
      <c r="H968" s="381" t="b">
        <f t="shared" si="31"/>
        <v>0</v>
      </c>
    </row>
    <row r="969" spans="1:8">
      <c r="A969" s="379">
        <v>39774</v>
      </c>
      <c r="B969" s="380" t="s">
        <v>2121</v>
      </c>
      <c r="C969" s="379" t="s">
        <v>281</v>
      </c>
      <c r="D969" s="383" t="str">
        <f t="shared" si="30"/>
        <v>102,80</v>
      </c>
      <c r="F969" s="386">
        <v>68</v>
      </c>
      <c r="G969" s="384" t="s">
        <v>2122</v>
      </c>
      <c r="H969" s="381" t="b">
        <f t="shared" si="31"/>
        <v>0</v>
      </c>
    </row>
    <row r="970" spans="1:8">
      <c r="A970" s="379">
        <v>39775</v>
      </c>
      <c r="B970" s="380" t="s">
        <v>2123</v>
      </c>
      <c r="C970" s="379" t="s">
        <v>281</v>
      </c>
      <c r="D970" s="383" t="str">
        <f t="shared" si="30"/>
        <v>137,20</v>
      </c>
      <c r="F970" s="386">
        <v>133.33000000000001</v>
      </c>
      <c r="G970" s="384" t="s">
        <v>2124</v>
      </c>
      <c r="H970" s="381" t="b">
        <f t="shared" si="31"/>
        <v>0</v>
      </c>
    </row>
    <row r="971" spans="1:8">
      <c r="A971" s="379">
        <v>39776</v>
      </c>
      <c r="B971" s="380" t="s">
        <v>2125</v>
      </c>
      <c r="C971" s="379" t="s">
        <v>281</v>
      </c>
      <c r="D971" s="383" t="str">
        <f t="shared" si="30"/>
        <v>165,81</v>
      </c>
      <c r="F971" s="386">
        <v>113.11</v>
      </c>
      <c r="G971" s="384" t="s">
        <v>2126</v>
      </c>
      <c r="H971" s="381" t="b">
        <f t="shared" si="31"/>
        <v>0</v>
      </c>
    </row>
    <row r="972" spans="1:8">
      <c r="A972" s="379">
        <v>39777</v>
      </c>
      <c r="B972" s="380" t="s">
        <v>2127</v>
      </c>
      <c r="C972" s="379" t="s">
        <v>281</v>
      </c>
      <c r="D972" s="383" t="str">
        <f t="shared" si="30"/>
        <v>210,16</v>
      </c>
      <c r="F972" s="386">
        <v>213.22</v>
      </c>
      <c r="G972" s="384" t="s">
        <v>2128</v>
      </c>
      <c r="H972" s="381" t="b">
        <f t="shared" si="31"/>
        <v>0</v>
      </c>
    </row>
    <row r="973" spans="1:8">
      <c r="A973" s="379">
        <v>20254</v>
      </c>
      <c r="B973" s="380" t="s">
        <v>2129</v>
      </c>
      <c r="C973" s="379" t="s">
        <v>281</v>
      </c>
      <c r="D973" s="383" t="str">
        <f t="shared" si="30"/>
        <v>15,25</v>
      </c>
      <c r="F973" s="386">
        <v>146.97</v>
      </c>
      <c r="G973" s="384" t="s">
        <v>2130</v>
      </c>
      <c r="H973" s="381" t="b">
        <f t="shared" si="31"/>
        <v>0</v>
      </c>
    </row>
    <row r="974" spans="1:8">
      <c r="A974" s="379">
        <v>20253</v>
      </c>
      <c r="B974" s="380" t="s">
        <v>2131</v>
      </c>
      <c r="C974" s="379" t="s">
        <v>281</v>
      </c>
      <c r="D974" s="383" t="str">
        <f t="shared" si="30"/>
        <v>50,09</v>
      </c>
      <c r="F974" s="386">
        <v>68.25</v>
      </c>
      <c r="G974" s="384" t="s">
        <v>2132</v>
      </c>
      <c r="H974" s="381" t="b">
        <f t="shared" si="31"/>
        <v>0</v>
      </c>
    </row>
    <row r="975" spans="1:8" ht="30">
      <c r="A975" s="379">
        <v>11247</v>
      </c>
      <c r="B975" s="380" t="s">
        <v>2133</v>
      </c>
      <c r="C975" s="379" t="s">
        <v>281</v>
      </c>
      <c r="D975" s="383" t="str">
        <f t="shared" si="30"/>
        <v>963,19</v>
      </c>
      <c r="F975" s="386">
        <v>55.04</v>
      </c>
      <c r="G975" s="384" t="s">
        <v>2134</v>
      </c>
      <c r="H975" s="381" t="b">
        <f t="shared" si="31"/>
        <v>0</v>
      </c>
    </row>
    <row r="976" spans="1:8" ht="30">
      <c r="A976" s="379">
        <v>11250</v>
      </c>
      <c r="B976" s="380" t="s">
        <v>2135</v>
      </c>
      <c r="C976" s="379" t="s">
        <v>281</v>
      </c>
      <c r="D976" s="383" t="str">
        <f t="shared" si="30"/>
        <v>41,46</v>
      </c>
      <c r="F976" s="386">
        <v>12.34</v>
      </c>
      <c r="G976" s="384" t="s">
        <v>2136</v>
      </c>
      <c r="H976" s="381" t="b">
        <f t="shared" si="31"/>
        <v>0</v>
      </c>
    </row>
    <row r="977" spans="1:8" ht="30">
      <c r="A977" s="379">
        <v>11249</v>
      </c>
      <c r="B977" s="380" t="s">
        <v>2137</v>
      </c>
      <c r="C977" s="379" t="s">
        <v>281</v>
      </c>
      <c r="D977" s="383" t="str">
        <f t="shared" si="30"/>
        <v>1.881,45</v>
      </c>
      <c r="F977" s="386">
        <v>77.06</v>
      </c>
      <c r="G977" s="384" t="s">
        <v>2138</v>
      </c>
      <c r="H977" s="381" t="b">
        <f t="shared" si="31"/>
        <v>0</v>
      </c>
    </row>
    <row r="978" spans="1:8" ht="30">
      <c r="A978" s="379">
        <v>11251</v>
      </c>
      <c r="B978" s="380" t="s">
        <v>2139</v>
      </c>
      <c r="C978" s="379" t="s">
        <v>281</v>
      </c>
      <c r="D978" s="383" t="str">
        <f t="shared" si="30"/>
        <v>91,85</v>
      </c>
      <c r="F978" s="386">
        <v>127.15</v>
      </c>
      <c r="G978" s="384" t="s">
        <v>2140</v>
      </c>
      <c r="H978" s="381" t="b">
        <f t="shared" si="31"/>
        <v>0</v>
      </c>
    </row>
    <row r="979" spans="1:8" ht="30">
      <c r="A979" s="379">
        <v>11253</v>
      </c>
      <c r="B979" s="380" t="s">
        <v>2141</v>
      </c>
      <c r="C979" s="379" t="s">
        <v>281</v>
      </c>
      <c r="D979" s="383" t="str">
        <f t="shared" si="30"/>
        <v>152,20</v>
      </c>
      <c r="F979" s="386">
        <v>120</v>
      </c>
      <c r="G979" s="384" t="s">
        <v>2142</v>
      </c>
      <c r="H979" s="381" t="b">
        <f t="shared" si="31"/>
        <v>0</v>
      </c>
    </row>
    <row r="980" spans="1:8" ht="30">
      <c r="A980" s="379">
        <v>11255</v>
      </c>
      <c r="B980" s="380" t="s">
        <v>2143</v>
      </c>
      <c r="C980" s="379" t="s">
        <v>281</v>
      </c>
      <c r="D980" s="383" t="str">
        <f t="shared" si="30"/>
        <v>227,54</v>
      </c>
      <c r="F980" s="386">
        <v>204.69</v>
      </c>
      <c r="G980" s="384" t="s">
        <v>2144</v>
      </c>
      <c r="H980" s="381" t="b">
        <f t="shared" si="31"/>
        <v>0</v>
      </c>
    </row>
    <row r="981" spans="1:8" ht="30">
      <c r="A981" s="379">
        <v>14055</v>
      </c>
      <c r="B981" s="380" t="s">
        <v>2145</v>
      </c>
      <c r="C981" s="379" t="s">
        <v>281</v>
      </c>
      <c r="D981" s="383" t="str">
        <f t="shared" si="30"/>
        <v>457,74</v>
      </c>
      <c r="F981" s="386">
        <v>41.62</v>
      </c>
      <c r="G981" s="384" t="s">
        <v>2146</v>
      </c>
      <c r="H981" s="381" t="b">
        <f t="shared" si="31"/>
        <v>0</v>
      </c>
    </row>
    <row r="982" spans="1:8" ht="30">
      <c r="A982" s="379">
        <v>11256</v>
      </c>
      <c r="B982" s="380" t="s">
        <v>2147</v>
      </c>
      <c r="C982" s="379" t="s">
        <v>281</v>
      </c>
      <c r="D982" s="383" t="str">
        <f t="shared" si="30"/>
        <v>285,02</v>
      </c>
      <c r="F982" s="386">
        <v>3</v>
      </c>
      <c r="G982" s="384" t="s">
        <v>2148</v>
      </c>
      <c r="H982" s="381" t="b">
        <f t="shared" si="31"/>
        <v>0</v>
      </c>
    </row>
    <row r="983" spans="1:8">
      <c r="A983" s="379">
        <v>1872</v>
      </c>
      <c r="B983" s="380" t="s">
        <v>2149</v>
      </c>
      <c r="C983" s="379" t="s">
        <v>281</v>
      </c>
      <c r="D983" s="383" t="str">
        <f t="shared" si="30"/>
        <v>1,56</v>
      </c>
      <c r="F983" s="386">
        <v>4.34</v>
      </c>
      <c r="G983" s="384" t="s">
        <v>2150</v>
      </c>
      <c r="H983" s="381" t="b">
        <f t="shared" si="31"/>
        <v>0</v>
      </c>
    </row>
    <row r="984" spans="1:8">
      <c r="A984" s="379">
        <v>1873</v>
      </c>
      <c r="B984" s="380" t="s">
        <v>2151</v>
      </c>
      <c r="C984" s="379" t="s">
        <v>281</v>
      </c>
      <c r="D984" s="383" t="str">
        <f t="shared" si="30"/>
        <v>3,11</v>
      </c>
      <c r="F984" s="386">
        <v>77.06</v>
      </c>
      <c r="G984" s="384" t="s">
        <v>2152</v>
      </c>
      <c r="H984" s="381" t="b">
        <f t="shared" si="31"/>
        <v>0</v>
      </c>
    </row>
    <row r="985" spans="1:8" ht="30">
      <c r="A985" s="379">
        <v>39693</v>
      </c>
      <c r="B985" s="380" t="s">
        <v>2153</v>
      </c>
      <c r="C985" s="379" t="s">
        <v>281</v>
      </c>
      <c r="D985" s="383" t="str">
        <f t="shared" si="30"/>
        <v>1.790,09</v>
      </c>
      <c r="F985" s="383">
        <v>2666.66</v>
      </c>
      <c r="G985" s="384" t="s">
        <v>2154</v>
      </c>
      <c r="H985" s="381" t="b">
        <f t="shared" si="31"/>
        <v>0</v>
      </c>
    </row>
    <row r="986" spans="1:8">
      <c r="A986" s="379">
        <v>39692</v>
      </c>
      <c r="B986" s="380" t="s">
        <v>2155</v>
      </c>
      <c r="C986" s="379" t="s">
        <v>281</v>
      </c>
      <c r="D986" s="383" t="str">
        <f t="shared" si="30"/>
        <v>572,79</v>
      </c>
      <c r="F986" s="386">
        <v>385.33</v>
      </c>
      <c r="G986" s="384" t="s">
        <v>2156</v>
      </c>
      <c r="H986" s="381" t="b">
        <f t="shared" si="31"/>
        <v>0</v>
      </c>
    </row>
    <row r="987" spans="1:8">
      <c r="A987" s="379">
        <v>3280</v>
      </c>
      <c r="B987" s="380" t="s">
        <v>2157</v>
      </c>
      <c r="C987" s="379" t="s">
        <v>281</v>
      </c>
      <c r="D987" s="383" t="str">
        <f t="shared" si="30"/>
        <v>149,91</v>
      </c>
      <c r="F987" s="383">
        <v>1609.33</v>
      </c>
      <c r="G987" s="384" t="s">
        <v>2158</v>
      </c>
      <c r="H987" s="381" t="b">
        <f t="shared" si="31"/>
        <v>0</v>
      </c>
    </row>
    <row r="988" spans="1:8">
      <c r="A988" s="379">
        <v>11881</v>
      </c>
      <c r="B988" s="380" t="s">
        <v>2159</v>
      </c>
      <c r="C988" s="379" t="s">
        <v>281</v>
      </c>
      <c r="D988" s="383" t="str">
        <f t="shared" si="30"/>
        <v>69,62</v>
      </c>
      <c r="F988" s="383">
        <v>3620</v>
      </c>
      <c r="G988" s="384" t="s">
        <v>2160</v>
      </c>
      <c r="H988" s="381" t="b">
        <f t="shared" si="31"/>
        <v>0</v>
      </c>
    </row>
    <row r="989" spans="1:8">
      <c r="A989" s="379">
        <v>34641</v>
      </c>
      <c r="B989" s="380" t="s">
        <v>2161</v>
      </c>
      <c r="C989" s="379" t="s">
        <v>281</v>
      </c>
      <c r="D989" s="383" t="str">
        <f t="shared" si="30"/>
        <v>56,14</v>
      </c>
      <c r="F989" s="383">
        <v>4046.66</v>
      </c>
      <c r="G989" s="384" t="s">
        <v>2162</v>
      </c>
      <c r="H989" s="381" t="b">
        <f t="shared" si="31"/>
        <v>0</v>
      </c>
    </row>
    <row r="990" spans="1:8">
      <c r="A990" s="379">
        <v>34643</v>
      </c>
      <c r="B990" s="380" t="s">
        <v>2163</v>
      </c>
      <c r="C990" s="379" t="s">
        <v>281</v>
      </c>
      <c r="D990" s="383" t="str">
        <f t="shared" si="30"/>
        <v>12,33</v>
      </c>
      <c r="F990" s="386">
        <v>52</v>
      </c>
      <c r="G990" s="384" t="s">
        <v>2164</v>
      </c>
      <c r="H990" s="381" t="b">
        <f t="shared" si="31"/>
        <v>0</v>
      </c>
    </row>
    <row r="991" spans="1:8">
      <c r="A991" s="379">
        <v>3278</v>
      </c>
      <c r="B991" s="380" t="s">
        <v>2165</v>
      </c>
      <c r="C991" s="379" t="s">
        <v>281</v>
      </c>
      <c r="D991" s="383" t="str">
        <f t="shared" si="30"/>
        <v>78,60</v>
      </c>
      <c r="F991" s="386">
        <v>143.54</v>
      </c>
      <c r="G991" s="384" t="s">
        <v>803</v>
      </c>
      <c r="H991" s="381" t="b">
        <f t="shared" si="31"/>
        <v>0</v>
      </c>
    </row>
    <row r="992" spans="1:8">
      <c r="A992" s="379">
        <v>3279</v>
      </c>
      <c r="B992" s="380" t="s">
        <v>2166</v>
      </c>
      <c r="C992" s="379" t="s">
        <v>281</v>
      </c>
      <c r="D992" s="383" t="str">
        <f t="shared" si="30"/>
        <v>129,69</v>
      </c>
      <c r="F992" s="386">
        <v>26.78</v>
      </c>
      <c r="G992" s="384" t="s">
        <v>2167</v>
      </c>
      <c r="H992" s="381" t="b">
        <f t="shared" si="31"/>
        <v>0</v>
      </c>
    </row>
    <row r="993" spans="1:8" ht="30">
      <c r="A993" s="379">
        <v>1062</v>
      </c>
      <c r="B993" s="380" t="s">
        <v>2168</v>
      </c>
      <c r="C993" s="379" t="s">
        <v>281</v>
      </c>
      <c r="D993" s="383" t="str">
        <f t="shared" si="30"/>
        <v>122,49</v>
      </c>
      <c r="F993" s="386">
        <v>11.43</v>
      </c>
      <c r="G993" s="384" t="s">
        <v>2169</v>
      </c>
      <c r="H993" s="381" t="b">
        <f t="shared" si="31"/>
        <v>0</v>
      </c>
    </row>
    <row r="994" spans="1:8" ht="30">
      <c r="A994" s="379">
        <v>39686</v>
      </c>
      <c r="B994" s="380" t="s">
        <v>2170</v>
      </c>
      <c r="C994" s="379" t="s">
        <v>281</v>
      </c>
      <c r="D994" s="383" t="str">
        <f t="shared" si="30"/>
        <v>293,93</v>
      </c>
      <c r="F994" s="386">
        <v>11.59</v>
      </c>
      <c r="G994" s="384" t="s">
        <v>2171</v>
      </c>
      <c r="H994" s="381" t="b">
        <f t="shared" si="31"/>
        <v>0</v>
      </c>
    </row>
    <row r="995" spans="1:8" ht="30">
      <c r="A995" s="379">
        <v>43095</v>
      </c>
      <c r="B995" s="380" t="s">
        <v>2172</v>
      </c>
      <c r="C995" s="379" t="s">
        <v>281</v>
      </c>
      <c r="D995" s="383" t="str">
        <f t="shared" si="30"/>
        <v>106,77</v>
      </c>
      <c r="F995" s="386">
        <v>27</v>
      </c>
      <c r="G995" s="384" t="s">
        <v>2173</v>
      </c>
      <c r="H995" s="381" t="b">
        <f t="shared" si="31"/>
        <v>0</v>
      </c>
    </row>
    <row r="996" spans="1:8">
      <c r="A996" s="379">
        <v>1871</v>
      </c>
      <c r="B996" s="380" t="s">
        <v>2174</v>
      </c>
      <c r="C996" s="379" t="s">
        <v>281</v>
      </c>
      <c r="D996" s="383" t="str">
        <f t="shared" si="30"/>
        <v>2,80</v>
      </c>
      <c r="F996" s="386">
        <v>29.34</v>
      </c>
      <c r="G996" s="384" t="s">
        <v>1352</v>
      </c>
      <c r="H996" s="381" t="b">
        <f t="shared" si="31"/>
        <v>0</v>
      </c>
    </row>
    <row r="997" spans="1:8">
      <c r="A997" s="379">
        <v>12001</v>
      </c>
      <c r="B997" s="380" t="s">
        <v>2175</v>
      </c>
      <c r="C997" s="379" t="s">
        <v>281</v>
      </c>
      <c r="D997" s="383" t="str">
        <f t="shared" si="30"/>
        <v>4,04</v>
      </c>
      <c r="F997" s="386">
        <v>36.5</v>
      </c>
      <c r="G997" s="384" t="s">
        <v>2176</v>
      </c>
      <c r="H997" s="381" t="b">
        <f t="shared" si="31"/>
        <v>0</v>
      </c>
    </row>
    <row r="998" spans="1:8">
      <c r="A998" s="379">
        <v>11882</v>
      </c>
      <c r="B998" s="380" t="s">
        <v>2177</v>
      </c>
      <c r="C998" s="379" t="s">
        <v>281</v>
      </c>
      <c r="D998" s="383" t="str">
        <f t="shared" si="30"/>
        <v>78,60</v>
      </c>
      <c r="F998" s="386">
        <v>42</v>
      </c>
      <c r="G998" s="384" t="s">
        <v>803</v>
      </c>
      <c r="H998" s="381" t="b">
        <f t="shared" si="31"/>
        <v>0</v>
      </c>
    </row>
    <row r="999" spans="1:8" ht="30">
      <c r="A999" s="379">
        <v>1068</v>
      </c>
      <c r="B999" s="380" t="s">
        <v>2178</v>
      </c>
      <c r="C999" s="379" t="s">
        <v>281</v>
      </c>
      <c r="D999" s="383" t="str">
        <f t="shared" si="30"/>
        <v>1.197,36</v>
      </c>
      <c r="F999" s="386">
        <v>75.5</v>
      </c>
      <c r="G999" s="384" t="s">
        <v>2179</v>
      </c>
      <c r="H999" s="381" t="b">
        <f t="shared" si="31"/>
        <v>0</v>
      </c>
    </row>
    <row r="1000" spans="1:8" ht="30">
      <c r="A1000" s="379">
        <v>39690</v>
      </c>
      <c r="B1000" s="380" t="s">
        <v>2180</v>
      </c>
      <c r="C1000" s="379" t="s">
        <v>281</v>
      </c>
      <c r="D1000" s="383" t="str">
        <f t="shared" si="30"/>
        <v>2.008,77</v>
      </c>
      <c r="F1000" s="386">
        <v>0.56999999999999995</v>
      </c>
      <c r="G1000" s="384" t="s">
        <v>2181</v>
      </c>
      <c r="H1000" s="381" t="b">
        <f t="shared" si="31"/>
        <v>0</v>
      </c>
    </row>
    <row r="1001" spans="1:8" ht="30">
      <c r="A1001" s="379">
        <v>39691</v>
      </c>
      <c r="B1001" s="380" t="s">
        <v>2182</v>
      </c>
      <c r="C1001" s="379" t="s">
        <v>281</v>
      </c>
      <c r="D1001" s="383" t="str">
        <f t="shared" si="30"/>
        <v>2.526,47</v>
      </c>
      <c r="F1001" s="386">
        <v>0.95</v>
      </c>
      <c r="G1001" s="384" t="s">
        <v>2183</v>
      </c>
      <c r="H1001" s="381" t="b">
        <f t="shared" si="31"/>
        <v>0</v>
      </c>
    </row>
    <row r="1002" spans="1:8">
      <c r="A1002" s="379">
        <v>39808</v>
      </c>
      <c r="B1002" s="380" t="s">
        <v>2184</v>
      </c>
      <c r="C1002" s="379" t="s">
        <v>281</v>
      </c>
      <c r="D1002" s="383" t="str">
        <f t="shared" si="30"/>
        <v>55,74</v>
      </c>
      <c r="F1002" s="386">
        <v>0.65</v>
      </c>
      <c r="G1002" s="384" t="s">
        <v>2185</v>
      </c>
      <c r="H1002" s="381" t="b">
        <f t="shared" si="31"/>
        <v>0</v>
      </c>
    </row>
    <row r="1003" spans="1:8">
      <c r="A1003" s="379">
        <v>39809</v>
      </c>
      <c r="B1003" s="380" t="s">
        <v>2186</v>
      </c>
      <c r="C1003" s="379" t="s">
        <v>281</v>
      </c>
      <c r="D1003" s="383" t="str">
        <f t="shared" si="30"/>
        <v>132,21</v>
      </c>
      <c r="F1003" s="386">
        <v>15.76</v>
      </c>
      <c r="G1003" s="384" t="s">
        <v>2187</v>
      </c>
      <c r="H1003" s="381" t="b">
        <f t="shared" si="31"/>
        <v>0</v>
      </c>
    </row>
    <row r="1004" spans="1:8">
      <c r="A1004" s="379">
        <v>11713</v>
      </c>
      <c r="B1004" s="380" t="s">
        <v>2188</v>
      </c>
      <c r="C1004" s="379" t="s">
        <v>281</v>
      </c>
      <c r="D1004" s="383" t="str">
        <f t="shared" si="30"/>
        <v>26,77</v>
      </c>
      <c r="F1004" s="383">
        <v>2790.71</v>
      </c>
      <c r="G1004" s="384" t="s">
        <v>2189</v>
      </c>
      <c r="H1004" s="381" t="b">
        <f t="shared" si="31"/>
        <v>0</v>
      </c>
    </row>
    <row r="1005" spans="1:8">
      <c r="A1005" s="379">
        <v>11716</v>
      </c>
      <c r="B1005" s="380" t="s">
        <v>2190</v>
      </c>
      <c r="C1005" s="379" t="s">
        <v>281</v>
      </c>
      <c r="D1005" s="383" t="str">
        <f t="shared" si="30"/>
        <v>11,43</v>
      </c>
      <c r="F1005" s="386">
        <v>0.09</v>
      </c>
      <c r="G1005" s="384" t="s">
        <v>2191</v>
      </c>
      <c r="H1005" s="381" t="b">
        <f t="shared" si="31"/>
        <v>0</v>
      </c>
    </row>
    <row r="1006" spans="1:8">
      <c r="A1006" s="379">
        <v>5103</v>
      </c>
      <c r="B1006" s="380" t="s">
        <v>2192</v>
      </c>
      <c r="C1006" s="379" t="s">
        <v>281</v>
      </c>
      <c r="D1006" s="383" t="str">
        <f t="shared" si="30"/>
        <v>11,59</v>
      </c>
      <c r="F1006" s="386">
        <v>12.8</v>
      </c>
      <c r="G1006" s="384" t="s">
        <v>2193</v>
      </c>
      <c r="H1006" s="381" t="b">
        <f t="shared" si="31"/>
        <v>0</v>
      </c>
    </row>
    <row r="1007" spans="1:8">
      <c r="A1007" s="379">
        <v>11712</v>
      </c>
      <c r="B1007" s="380" t="s">
        <v>2194</v>
      </c>
      <c r="C1007" s="379" t="s">
        <v>281</v>
      </c>
      <c r="D1007" s="383" t="str">
        <f t="shared" si="30"/>
        <v>26,99</v>
      </c>
      <c r="F1007" s="383">
        <v>2265.33</v>
      </c>
      <c r="G1007" s="384" t="s">
        <v>2195</v>
      </c>
      <c r="H1007" s="381" t="b">
        <f t="shared" si="31"/>
        <v>0</v>
      </c>
    </row>
    <row r="1008" spans="1:8">
      <c r="A1008" s="379">
        <v>11717</v>
      </c>
      <c r="B1008" s="380" t="s">
        <v>2196</v>
      </c>
      <c r="C1008" s="379" t="s">
        <v>281</v>
      </c>
      <c r="D1008" s="383" t="str">
        <f t="shared" si="30"/>
        <v>29,33</v>
      </c>
      <c r="F1008" s="386">
        <v>23.38</v>
      </c>
      <c r="G1008" s="384" t="s">
        <v>2197</v>
      </c>
      <c r="H1008" s="381" t="b">
        <f t="shared" si="31"/>
        <v>0</v>
      </c>
    </row>
    <row r="1009" spans="1:8">
      <c r="A1009" s="379">
        <v>11714</v>
      </c>
      <c r="B1009" s="380" t="s">
        <v>2198</v>
      </c>
      <c r="C1009" s="379" t="s">
        <v>281</v>
      </c>
      <c r="D1009" s="383" t="str">
        <f t="shared" si="30"/>
        <v>36,49</v>
      </c>
      <c r="F1009" s="386">
        <v>27.15</v>
      </c>
      <c r="G1009" s="384" t="s">
        <v>2199</v>
      </c>
      <c r="H1009" s="381" t="b">
        <f t="shared" si="31"/>
        <v>0</v>
      </c>
    </row>
    <row r="1010" spans="1:8">
      <c r="A1010" s="379">
        <v>11715</v>
      </c>
      <c r="B1010" s="380" t="s">
        <v>2200</v>
      </c>
      <c r="C1010" s="379" t="s">
        <v>281</v>
      </c>
      <c r="D1010" s="383" t="str">
        <f t="shared" si="30"/>
        <v>41,98</v>
      </c>
      <c r="F1010" s="386">
        <v>34.9</v>
      </c>
      <c r="G1010" s="384" t="s">
        <v>2201</v>
      </c>
      <c r="H1010" s="381" t="b">
        <f t="shared" si="31"/>
        <v>0</v>
      </c>
    </row>
    <row r="1011" spans="1:8">
      <c r="A1011" s="379">
        <v>11880</v>
      </c>
      <c r="B1011" s="380" t="s">
        <v>2202</v>
      </c>
      <c r="C1011" s="379" t="s">
        <v>281</v>
      </c>
      <c r="D1011" s="383" t="str">
        <f t="shared" si="30"/>
        <v>75,47</v>
      </c>
      <c r="F1011" s="386">
        <v>34.9</v>
      </c>
      <c r="G1011" s="384" t="s">
        <v>2203</v>
      </c>
      <c r="H1011" s="381" t="b">
        <f t="shared" si="31"/>
        <v>0</v>
      </c>
    </row>
    <row r="1012" spans="1:8">
      <c r="A1012" s="379">
        <v>1106</v>
      </c>
      <c r="B1012" s="380" t="s">
        <v>2204</v>
      </c>
      <c r="C1012" s="379" t="s">
        <v>331</v>
      </c>
      <c r="D1012" s="383" t="str">
        <f t="shared" si="30"/>
        <v>0,55</v>
      </c>
      <c r="F1012" s="386">
        <v>41.03</v>
      </c>
      <c r="G1012" s="384" t="s">
        <v>2205</v>
      </c>
      <c r="H1012" s="381" t="b">
        <f t="shared" si="31"/>
        <v>0</v>
      </c>
    </row>
    <row r="1013" spans="1:8">
      <c r="A1013" s="379">
        <v>11161</v>
      </c>
      <c r="B1013" s="380" t="s">
        <v>2206</v>
      </c>
      <c r="C1013" s="379" t="s">
        <v>331</v>
      </c>
      <c r="D1013" s="383" t="str">
        <f t="shared" si="30"/>
        <v>0,91</v>
      </c>
      <c r="F1013" s="386">
        <v>79.12</v>
      </c>
      <c r="G1013" s="384" t="s">
        <v>2207</v>
      </c>
      <c r="H1013" s="381" t="b">
        <f t="shared" si="31"/>
        <v>0</v>
      </c>
    </row>
    <row r="1014" spans="1:8">
      <c r="A1014" s="379">
        <v>1107</v>
      </c>
      <c r="B1014" s="380" t="s">
        <v>2208</v>
      </c>
      <c r="C1014" s="379" t="s">
        <v>331</v>
      </c>
      <c r="D1014" s="383" t="str">
        <f t="shared" si="30"/>
        <v>0,63</v>
      </c>
      <c r="F1014" s="386">
        <v>25.98</v>
      </c>
      <c r="G1014" s="384" t="s">
        <v>2209</v>
      </c>
      <c r="H1014" s="381" t="b">
        <f t="shared" si="31"/>
        <v>0</v>
      </c>
    </row>
    <row r="1015" spans="1:8">
      <c r="A1015" s="379">
        <v>4758</v>
      </c>
      <c r="B1015" s="380" t="s">
        <v>2210</v>
      </c>
      <c r="C1015" s="379" t="s">
        <v>289</v>
      </c>
      <c r="D1015" s="383" t="str">
        <f t="shared" si="30"/>
        <v>18,11</v>
      </c>
      <c r="F1015" s="386">
        <v>39.700000000000003</v>
      </c>
      <c r="G1015" s="384" t="s">
        <v>2211</v>
      </c>
      <c r="H1015" s="381" t="b">
        <f t="shared" si="31"/>
        <v>0</v>
      </c>
    </row>
    <row r="1016" spans="1:8">
      <c r="A1016" s="379">
        <v>41080</v>
      </c>
      <c r="B1016" s="380" t="s">
        <v>2212</v>
      </c>
      <c r="C1016" s="379" t="s">
        <v>672</v>
      </c>
      <c r="D1016" s="383" t="str">
        <f t="shared" si="30"/>
        <v>3.212,98</v>
      </c>
      <c r="F1016" s="386">
        <v>23.27</v>
      </c>
      <c r="G1016" s="384" t="s">
        <v>2213</v>
      </c>
      <c r="H1016" s="381" t="b">
        <f t="shared" si="31"/>
        <v>0</v>
      </c>
    </row>
    <row r="1017" spans="1:8">
      <c r="A1017" s="379">
        <v>25963</v>
      </c>
      <c r="B1017" s="380" t="s">
        <v>2214</v>
      </c>
      <c r="C1017" s="379" t="s">
        <v>331</v>
      </c>
      <c r="D1017" s="383" t="str">
        <f t="shared" si="30"/>
        <v>0,11</v>
      </c>
      <c r="F1017" s="386">
        <v>17.45</v>
      </c>
      <c r="G1017" s="384" t="s">
        <v>2215</v>
      </c>
      <c r="H1017" s="381" t="b">
        <f t="shared" si="31"/>
        <v>0</v>
      </c>
    </row>
    <row r="1018" spans="1:8">
      <c r="A1018" s="379">
        <v>4759</v>
      </c>
      <c r="B1018" s="380" t="s">
        <v>2216</v>
      </c>
      <c r="C1018" s="379" t="s">
        <v>289</v>
      </c>
      <c r="D1018" s="383" t="str">
        <f t="shared" si="30"/>
        <v>14,70</v>
      </c>
      <c r="F1018" s="386">
        <v>16.2</v>
      </c>
      <c r="G1018" s="384" t="s">
        <v>2217</v>
      </c>
      <c r="H1018" s="381" t="b">
        <f t="shared" si="31"/>
        <v>0</v>
      </c>
    </row>
    <row r="1019" spans="1:8">
      <c r="A1019" s="379">
        <v>41068</v>
      </c>
      <c r="B1019" s="380" t="s">
        <v>2218</v>
      </c>
      <c r="C1019" s="379" t="s">
        <v>672</v>
      </c>
      <c r="D1019" s="383" t="str">
        <f t="shared" si="30"/>
        <v>2.608,11</v>
      </c>
      <c r="F1019" s="386">
        <v>18.82</v>
      </c>
      <c r="G1019" s="384" t="s">
        <v>2219</v>
      </c>
      <c r="H1019" s="381" t="b">
        <f t="shared" si="31"/>
        <v>0</v>
      </c>
    </row>
    <row r="1020" spans="1:8">
      <c r="A1020" s="379">
        <v>1108</v>
      </c>
      <c r="B1020" s="380" t="s">
        <v>2220</v>
      </c>
      <c r="C1020" s="379" t="s">
        <v>322</v>
      </c>
      <c r="D1020" s="383" t="str">
        <f t="shared" si="30"/>
        <v>19,52</v>
      </c>
      <c r="F1020" s="386">
        <v>36.520000000000003</v>
      </c>
      <c r="G1020" s="384" t="s">
        <v>2221</v>
      </c>
      <c r="H1020" s="381" t="b">
        <f t="shared" si="31"/>
        <v>0</v>
      </c>
    </row>
    <row r="1021" spans="1:8">
      <c r="A1021" s="379">
        <v>1117</v>
      </c>
      <c r="B1021" s="380" t="s">
        <v>2222</v>
      </c>
      <c r="C1021" s="379" t="s">
        <v>322</v>
      </c>
      <c r="D1021" s="383" t="str">
        <f t="shared" si="30"/>
        <v>19,68</v>
      </c>
      <c r="F1021" s="386">
        <v>43.92</v>
      </c>
      <c r="G1021" s="384" t="s">
        <v>2223</v>
      </c>
      <c r="H1021" s="381" t="b">
        <f t="shared" si="31"/>
        <v>0</v>
      </c>
    </row>
    <row r="1022" spans="1:8">
      <c r="A1022" s="379">
        <v>1118</v>
      </c>
      <c r="B1022" s="380" t="s">
        <v>2224</v>
      </c>
      <c r="C1022" s="379" t="s">
        <v>322</v>
      </c>
      <c r="D1022" s="383" t="str">
        <f t="shared" si="30"/>
        <v>23,26</v>
      </c>
      <c r="F1022" s="386">
        <v>67.36</v>
      </c>
      <c r="G1022" s="384" t="s">
        <v>2225</v>
      </c>
      <c r="H1022" s="381" t="b">
        <f t="shared" si="31"/>
        <v>0</v>
      </c>
    </row>
    <row r="1023" spans="1:8">
      <c r="A1023" s="379">
        <v>1110</v>
      </c>
      <c r="B1023" s="380" t="s">
        <v>2226</v>
      </c>
      <c r="C1023" s="379" t="s">
        <v>322</v>
      </c>
      <c r="D1023" s="383" t="str">
        <f t="shared" si="30"/>
        <v>23,26</v>
      </c>
      <c r="F1023" s="386">
        <v>25.93</v>
      </c>
      <c r="G1023" s="384" t="s">
        <v>2225</v>
      </c>
      <c r="H1023" s="381" t="b">
        <f t="shared" si="31"/>
        <v>0</v>
      </c>
    </row>
    <row r="1024" spans="1:8">
      <c r="A1024" s="379">
        <v>12618</v>
      </c>
      <c r="B1024" s="380" t="s">
        <v>2227</v>
      </c>
      <c r="C1024" s="379" t="s">
        <v>281</v>
      </c>
      <c r="D1024" s="383" t="str">
        <f t="shared" si="30"/>
        <v>35,94</v>
      </c>
      <c r="F1024" s="386">
        <v>1.4</v>
      </c>
      <c r="G1024" s="384" t="s">
        <v>2228</v>
      </c>
      <c r="H1024" s="381" t="b">
        <f t="shared" si="31"/>
        <v>0</v>
      </c>
    </row>
    <row r="1025" spans="1:8">
      <c r="A1025" s="379">
        <v>40784</v>
      </c>
      <c r="B1025" s="380" t="s">
        <v>2229</v>
      </c>
      <c r="C1025" s="379" t="s">
        <v>322</v>
      </c>
      <c r="D1025" s="383" t="str">
        <f t="shared" si="30"/>
        <v>64,15</v>
      </c>
      <c r="F1025" s="383">
        <v>228000</v>
      </c>
      <c r="G1025" s="384" t="s">
        <v>2230</v>
      </c>
      <c r="H1025" s="381" t="b">
        <f t="shared" si="31"/>
        <v>0</v>
      </c>
    </row>
    <row r="1026" spans="1:8">
      <c r="A1026" s="379">
        <v>40871</v>
      </c>
      <c r="B1026" s="380" t="s">
        <v>2231</v>
      </c>
      <c r="C1026" s="379" t="s">
        <v>322</v>
      </c>
      <c r="D1026" s="383" t="str">
        <f t="shared" ref="D1026:D1089" si="32">IF($J$2=$F$1,F1026,G1026)</f>
        <v>81,56</v>
      </c>
      <c r="F1026" s="383">
        <v>238101.26</v>
      </c>
      <c r="G1026" s="384" t="s">
        <v>2232</v>
      </c>
      <c r="H1026" s="381" t="b">
        <f t="shared" ref="H1026:H1089" si="33">F1026=G1026</f>
        <v>0</v>
      </c>
    </row>
    <row r="1027" spans="1:8">
      <c r="A1027" s="379">
        <v>40782</v>
      </c>
      <c r="B1027" s="380" t="s">
        <v>2233</v>
      </c>
      <c r="C1027" s="379" t="s">
        <v>322</v>
      </c>
      <c r="D1027" s="383" t="str">
        <f t="shared" si="32"/>
        <v>25,17</v>
      </c>
      <c r="F1027" s="383">
        <v>242394.3</v>
      </c>
      <c r="G1027" s="384" t="s">
        <v>2234</v>
      </c>
      <c r="H1027" s="381" t="b">
        <f t="shared" si="33"/>
        <v>0</v>
      </c>
    </row>
    <row r="1028" spans="1:8">
      <c r="A1028" s="379">
        <v>40869</v>
      </c>
      <c r="B1028" s="380" t="s">
        <v>2235</v>
      </c>
      <c r="C1028" s="379" t="s">
        <v>322</v>
      </c>
      <c r="D1028" s="383" t="str">
        <f t="shared" si="32"/>
        <v>26,78</v>
      </c>
      <c r="F1028" s="383">
        <v>200582.27</v>
      </c>
      <c r="G1028" s="384" t="s">
        <v>2236</v>
      </c>
      <c r="H1028" s="381" t="b">
        <f t="shared" si="33"/>
        <v>0</v>
      </c>
    </row>
    <row r="1029" spans="1:8">
      <c r="A1029" s="379">
        <v>40783</v>
      </c>
      <c r="B1029" s="380" t="s">
        <v>2237</v>
      </c>
      <c r="C1029" s="379" t="s">
        <v>322</v>
      </c>
      <c r="D1029" s="383" t="str">
        <f t="shared" si="32"/>
        <v>32,79</v>
      </c>
      <c r="F1029" s="383">
        <v>279227.83</v>
      </c>
      <c r="G1029" s="384" t="s">
        <v>2238</v>
      </c>
      <c r="H1029" s="381" t="b">
        <f t="shared" si="33"/>
        <v>0</v>
      </c>
    </row>
    <row r="1030" spans="1:8">
      <c r="A1030" s="379">
        <v>40870</v>
      </c>
      <c r="B1030" s="380" t="s">
        <v>2239</v>
      </c>
      <c r="C1030" s="379" t="s">
        <v>322</v>
      </c>
      <c r="D1030" s="383" t="str">
        <f t="shared" si="32"/>
        <v>40,92</v>
      </c>
      <c r="F1030" s="383">
        <v>280310.13</v>
      </c>
      <c r="G1030" s="384" t="s">
        <v>2240</v>
      </c>
      <c r="H1030" s="381" t="b">
        <f t="shared" si="33"/>
        <v>0</v>
      </c>
    </row>
    <row r="1031" spans="1:8">
      <c r="A1031" s="379">
        <v>1109</v>
      </c>
      <c r="B1031" s="380" t="s">
        <v>2241</v>
      </c>
      <c r="C1031" s="379" t="s">
        <v>322</v>
      </c>
      <c r="D1031" s="383" t="str">
        <f t="shared" si="32"/>
        <v>19,52</v>
      </c>
      <c r="F1031" s="383">
        <v>280310.09999999998</v>
      </c>
      <c r="G1031" s="384" t="s">
        <v>2221</v>
      </c>
      <c r="H1031" s="381" t="b">
        <f t="shared" si="33"/>
        <v>0</v>
      </c>
    </row>
    <row r="1032" spans="1:8">
      <c r="A1032" s="379">
        <v>1119</v>
      </c>
      <c r="B1032" s="380" t="s">
        <v>2242</v>
      </c>
      <c r="C1032" s="379" t="s">
        <v>322</v>
      </c>
      <c r="D1032" s="383" t="str">
        <f t="shared" si="32"/>
        <v>12,58</v>
      </c>
      <c r="F1032" s="383">
        <v>254191.13</v>
      </c>
      <c r="G1032" s="384" t="s">
        <v>2243</v>
      </c>
      <c r="H1032" s="381" t="b">
        <f t="shared" si="33"/>
        <v>0</v>
      </c>
    </row>
    <row r="1033" spans="1:8">
      <c r="A1033" s="379">
        <v>13115</v>
      </c>
      <c r="B1033" s="380" t="s">
        <v>2244</v>
      </c>
      <c r="C1033" s="379" t="s">
        <v>322</v>
      </c>
      <c r="D1033" s="383" t="str">
        <f t="shared" si="32"/>
        <v>15,23</v>
      </c>
      <c r="F1033" s="383">
        <v>267683.53000000003</v>
      </c>
      <c r="G1033" s="384" t="s">
        <v>2245</v>
      </c>
      <c r="H1033" s="381" t="b">
        <f t="shared" si="33"/>
        <v>0</v>
      </c>
    </row>
    <row r="1034" spans="1:8">
      <c r="A1034" s="379">
        <v>10541</v>
      </c>
      <c r="B1034" s="380" t="s">
        <v>2246</v>
      </c>
      <c r="C1034" s="379" t="s">
        <v>322</v>
      </c>
      <c r="D1034" s="383" t="str">
        <f t="shared" si="32"/>
        <v>17,69</v>
      </c>
      <c r="F1034" s="383">
        <v>186873.42</v>
      </c>
      <c r="G1034" s="384" t="s">
        <v>2247</v>
      </c>
      <c r="H1034" s="381" t="b">
        <f t="shared" si="33"/>
        <v>0</v>
      </c>
    </row>
    <row r="1035" spans="1:8">
      <c r="A1035" s="379">
        <v>10543</v>
      </c>
      <c r="B1035" s="380" t="s">
        <v>2248</v>
      </c>
      <c r="C1035" s="379" t="s">
        <v>322</v>
      </c>
      <c r="D1035" s="383" t="str">
        <f t="shared" si="32"/>
        <v>34,33</v>
      </c>
      <c r="F1035" s="383">
        <v>204875.3</v>
      </c>
      <c r="G1035" s="384" t="s">
        <v>2249</v>
      </c>
      <c r="H1035" s="381" t="b">
        <f t="shared" si="33"/>
        <v>0</v>
      </c>
    </row>
    <row r="1036" spans="1:8">
      <c r="A1036" s="379">
        <v>10544</v>
      </c>
      <c r="B1036" s="380" t="s">
        <v>2250</v>
      </c>
      <c r="C1036" s="379" t="s">
        <v>322</v>
      </c>
      <c r="D1036" s="383" t="str">
        <f t="shared" si="32"/>
        <v>41,28</v>
      </c>
      <c r="F1036" s="383">
        <v>204153.79</v>
      </c>
      <c r="G1036" s="384" t="s">
        <v>2251</v>
      </c>
      <c r="H1036" s="381" t="b">
        <f t="shared" si="33"/>
        <v>0</v>
      </c>
    </row>
    <row r="1037" spans="1:8">
      <c r="A1037" s="379">
        <v>10545</v>
      </c>
      <c r="B1037" s="380" t="s">
        <v>2252</v>
      </c>
      <c r="C1037" s="379" t="s">
        <v>322</v>
      </c>
      <c r="D1037" s="383" t="str">
        <f t="shared" si="32"/>
        <v>63,32</v>
      </c>
      <c r="F1037" s="383">
        <v>203432.27</v>
      </c>
      <c r="G1037" s="384" t="s">
        <v>2253</v>
      </c>
      <c r="H1037" s="381" t="b">
        <f t="shared" si="33"/>
        <v>0</v>
      </c>
    </row>
    <row r="1038" spans="1:8">
      <c r="A1038" s="379">
        <v>10542</v>
      </c>
      <c r="B1038" s="380" t="s">
        <v>2254</v>
      </c>
      <c r="C1038" s="379" t="s">
        <v>322</v>
      </c>
      <c r="D1038" s="383" t="str">
        <f t="shared" si="32"/>
        <v>24,37</v>
      </c>
      <c r="F1038" s="383">
        <v>200582.27</v>
      </c>
      <c r="G1038" s="384" t="s">
        <v>2255</v>
      </c>
      <c r="H1038" s="381" t="b">
        <f t="shared" si="33"/>
        <v>0</v>
      </c>
    </row>
    <row r="1039" spans="1:8">
      <c r="A1039" s="379">
        <v>38365</v>
      </c>
      <c r="B1039" s="380" t="s">
        <v>2256</v>
      </c>
      <c r="C1039" s="379" t="s">
        <v>286</v>
      </c>
      <c r="D1039" s="383" t="str">
        <f t="shared" si="32"/>
        <v>1,49</v>
      </c>
      <c r="F1039" s="383">
        <v>291493.65999999997</v>
      </c>
      <c r="G1039" s="384" t="s">
        <v>2257</v>
      </c>
      <c r="H1039" s="381" t="b">
        <f t="shared" si="33"/>
        <v>0</v>
      </c>
    </row>
    <row r="1040" spans="1:8" ht="30">
      <c r="A1040" s="379">
        <v>37745</v>
      </c>
      <c r="B1040" s="380" t="s">
        <v>2258</v>
      </c>
      <c r="C1040" s="379" t="s">
        <v>281</v>
      </c>
      <c r="D1040" s="383" t="str">
        <f t="shared" si="32"/>
        <v>235.000,00</v>
      </c>
      <c r="F1040" s="383">
        <v>329012.65999999997</v>
      </c>
      <c r="G1040" s="384" t="s">
        <v>2259</v>
      </c>
      <c r="H1040" s="381" t="b">
        <f t="shared" si="33"/>
        <v>0</v>
      </c>
    </row>
    <row r="1041" spans="1:8" ht="30">
      <c r="A1041" s="379">
        <v>37754</v>
      </c>
      <c r="B1041" s="380" t="s">
        <v>2260</v>
      </c>
      <c r="C1041" s="379" t="s">
        <v>281</v>
      </c>
      <c r="D1041" s="383" t="str">
        <f t="shared" si="32"/>
        <v>245.411,39</v>
      </c>
      <c r="F1041" s="383">
        <v>296039.23</v>
      </c>
      <c r="G1041" s="384" t="s">
        <v>2261</v>
      </c>
      <c r="H1041" s="381" t="b">
        <f t="shared" si="33"/>
        <v>0</v>
      </c>
    </row>
    <row r="1042" spans="1:8" ht="30">
      <c r="A1042" s="379">
        <v>37748</v>
      </c>
      <c r="B1042" s="380" t="s">
        <v>2262</v>
      </c>
      <c r="C1042" s="379" t="s">
        <v>281</v>
      </c>
      <c r="D1042" s="383" t="str">
        <f t="shared" si="32"/>
        <v>249.836,23</v>
      </c>
      <c r="F1042" s="383">
        <v>312417.71999999997</v>
      </c>
      <c r="G1042" s="384" t="s">
        <v>2263</v>
      </c>
      <c r="H1042" s="381" t="b">
        <f t="shared" si="33"/>
        <v>0</v>
      </c>
    </row>
    <row r="1043" spans="1:8" ht="30">
      <c r="A1043" s="379">
        <v>37761</v>
      </c>
      <c r="B1043" s="380" t="s">
        <v>2264</v>
      </c>
      <c r="C1043" s="379" t="s">
        <v>281</v>
      </c>
      <c r="D1043" s="383" t="str">
        <f t="shared" si="32"/>
        <v>206.740,49</v>
      </c>
      <c r="F1043" s="383">
        <v>312417.71999999997</v>
      </c>
      <c r="G1043" s="384" t="s">
        <v>2265</v>
      </c>
      <c r="H1043" s="381" t="b">
        <f t="shared" si="33"/>
        <v>0</v>
      </c>
    </row>
    <row r="1044" spans="1:8" ht="30">
      <c r="A1044" s="379">
        <v>37757</v>
      </c>
      <c r="B1044" s="380" t="s">
        <v>2266</v>
      </c>
      <c r="C1044" s="379" t="s">
        <v>281</v>
      </c>
      <c r="D1044" s="383" t="str">
        <f t="shared" si="32"/>
        <v>287.800,62</v>
      </c>
      <c r="F1044" s="383">
        <v>308810.13</v>
      </c>
      <c r="G1044" s="384" t="s">
        <v>2267</v>
      </c>
      <c r="H1044" s="381" t="b">
        <f t="shared" si="33"/>
        <v>0</v>
      </c>
    </row>
    <row r="1045" spans="1:8" ht="30">
      <c r="A1045" s="379">
        <v>37759</v>
      </c>
      <c r="B1045" s="380" t="s">
        <v>2268</v>
      </c>
      <c r="C1045" s="379" t="s">
        <v>281</v>
      </c>
      <c r="D1045" s="383" t="str">
        <f t="shared" si="32"/>
        <v>288.916,14</v>
      </c>
      <c r="F1045" s="383">
        <v>164156.79999999999</v>
      </c>
      <c r="G1045" s="384" t="s">
        <v>2269</v>
      </c>
      <c r="H1045" s="381" t="b">
        <f t="shared" si="33"/>
        <v>0</v>
      </c>
    </row>
    <row r="1046" spans="1:8" ht="30">
      <c r="A1046" s="379">
        <v>37766</v>
      </c>
      <c r="B1046" s="380" t="s">
        <v>2270</v>
      </c>
      <c r="C1046" s="379" t="s">
        <v>281</v>
      </c>
      <c r="D1046" s="383" t="str">
        <f t="shared" si="32"/>
        <v>288.916,12</v>
      </c>
      <c r="F1046" s="386">
        <v>95.11</v>
      </c>
      <c r="G1046" s="384" t="s">
        <v>2271</v>
      </c>
      <c r="H1046" s="381" t="b">
        <f t="shared" si="33"/>
        <v>0</v>
      </c>
    </row>
    <row r="1047" spans="1:8" ht="30">
      <c r="A1047" s="379">
        <v>37752</v>
      </c>
      <c r="B1047" s="380" t="s">
        <v>2272</v>
      </c>
      <c r="C1047" s="379" t="s">
        <v>281</v>
      </c>
      <c r="D1047" s="383" t="str">
        <f t="shared" si="32"/>
        <v>261.995,24</v>
      </c>
      <c r="F1047" s="386">
        <v>12.92</v>
      </c>
      <c r="G1047" s="384" t="s">
        <v>2273</v>
      </c>
      <c r="H1047" s="381" t="b">
        <f t="shared" si="33"/>
        <v>0</v>
      </c>
    </row>
    <row r="1048" spans="1:8" ht="30">
      <c r="A1048" s="379">
        <v>37760</v>
      </c>
      <c r="B1048" s="380" t="s">
        <v>2274</v>
      </c>
      <c r="C1048" s="379" t="s">
        <v>281</v>
      </c>
      <c r="D1048" s="383" t="str">
        <f t="shared" si="32"/>
        <v>275.901,89</v>
      </c>
      <c r="F1048" s="386">
        <v>15.26</v>
      </c>
      <c r="G1048" s="384" t="s">
        <v>2275</v>
      </c>
      <c r="H1048" s="381" t="b">
        <f t="shared" si="33"/>
        <v>0</v>
      </c>
    </row>
    <row r="1049" spans="1:8" ht="30">
      <c r="A1049" s="379">
        <v>37765</v>
      </c>
      <c r="B1049" s="380" t="s">
        <v>2276</v>
      </c>
      <c r="C1049" s="379" t="s">
        <v>281</v>
      </c>
      <c r="D1049" s="383" t="str">
        <f t="shared" si="32"/>
        <v>192.610,77</v>
      </c>
      <c r="F1049" s="386">
        <v>3.57</v>
      </c>
      <c r="G1049" s="384" t="s">
        <v>2277</v>
      </c>
      <c r="H1049" s="381" t="b">
        <f t="shared" si="33"/>
        <v>0</v>
      </c>
    </row>
    <row r="1050" spans="1:8" ht="30">
      <c r="A1050" s="379">
        <v>37746</v>
      </c>
      <c r="B1050" s="380" t="s">
        <v>2278</v>
      </c>
      <c r="C1050" s="379" t="s">
        <v>281</v>
      </c>
      <c r="D1050" s="383" t="str">
        <f t="shared" si="32"/>
        <v>211.165,33</v>
      </c>
      <c r="F1050" s="386">
        <v>2.4300000000000002</v>
      </c>
      <c r="G1050" s="384" t="s">
        <v>2279</v>
      </c>
      <c r="H1050" s="381" t="b">
        <f t="shared" si="33"/>
        <v>0</v>
      </c>
    </row>
    <row r="1051" spans="1:8" ht="30">
      <c r="A1051" s="379">
        <v>37750</v>
      </c>
      <c r="B1051" s="380" t="s">
        <v>2280</v>
      </c>
      <c r="C1051" s="379" t="s">
        <v>281</v>
      </c>
      <c r="D1051" s="383" t="str">
        <f t="shared" si="32"/>
        <v>210.421,67</v>
      </c>
      <c r="F1051" s="386">
        <v>4.2</v>
      </c>
      <c r="G1051" s="384" t="s">
        <v>2281</v>
      </c>
      <c r="H1051" s="381" t="b">
        <f t="shared" si="33"/>
        <v>0</v>
      </c>
    </row>
    <row r="1052" spans="1:8" ht="30">
      <c r="A1052" s="379">
        <v>37753</v>
      </c>
      <c r="B1052" s="380" t="s">
        <v>2282</v>
      </c>
      <c r="C1052" s="379" t="s">
        <v>281</v>
      </c>
      <c r="D1052" s="383" t="str">
        <f t="shared" si="32"/>
        <v>209.677,99</v>
      </c>
      <c r="F1052" s="386">
        <v>2.98</v>
      </c>
      <c r="G1052" s="384" t="s">
        <v>2283</v>
      </c>
      <c r="H1052" s="381" t="b">
        <f t="shared" si="33"/>
        <v>0</v>
      </c>
    </row>
    <row r="1053" spans="1:8" ht="30">
      <c r="A1053" s="379">
        <v>37756</v>
      </c>
      <c r="B1053" s="380" t="s">
        <v>2284</v>
      </c>
      <c r="C1053" s="379" t="s">
        <v>281</v>
      </c>
      <c r="D1053" s="383" t="str">
        <f t="shared" si="32"/>
        <v>206.740,49</v>
      </c>
      <c r="F1053" s="386">
        <v>1.45</v>
      </c>
      <c r="G1053" s="384" t="s">
        <v>2265</v>
      </c>
      <c r="H1053" s="381" t="b">
        <f t="shared" si="33"/>
        <v>0</v>
      </c>
    </row>
    <row r="1054" spans="1:8" ht="30">
      <c r="A1054" s="379">
        <v>37755</v>
      </c>
      <c r="B1054" s="380" t="s">
        <v>2285</v>
      </c>
      <c r="C1054" s="379" t="s">
        <v>281</v>
      </c>
      <c r="D1054" s="383" t="str">
        <f t="shared" si="32"/>
        <v>300.443,03</v>
      </c>
      <c r="F1054" s="386">
        <v>2.12</v>
      </c>
      <c r="G1054" s="384" t="s">
        <v>2286</v>
      </c>
      <c r="H1054" s="381" t="b">
        <f t="shared" si="33"/>
        <v>0</v>
      </c>
    </row>
    <row r="1055" spans="1:8" ht="30">
      <c r="A1055" s="379">
        <v>37758</v>
      </c>
      <c r="B1055" s="380" t="s">
        <v>2287</v>
      </c>
      <c r="C1055" s="379" t="s">
        <v>281</v>
      </c>
      <c r="D1055" s="383" t="str">
        <f t="shared" si="32"/>
        <v>339.113,93</v>
      </c>
      <c r="F1055" s="386">
        <v>1.1599999999999999</v>
      </c>
      <c r="G1055" s="384" t="s">
        <v>2288</v>
      </c>
      <c r="H1055" s="381" t="b">
        <f t="shared" si="33"/>
        <v>0</v>
      </c>
    </row>
    <row r="1056" spans="1:8" ht="30">
      <c r="A1056" s="379">
        <v>37747</v>
      </c>
      <c r="B1056" s="380" t="s">
        <v>2289</v>
      </c>
      <c r="C1056" s="379" t="s">
        <v>281</v>
      </c>
      <c r="D1056" s="383" t="str">
        <f t="shared" si="32"/>
        <v>305.128,15</v>
      </c>
      <c r="F1056" s="386">
        <v>1.26</v>
      </c>
      <c r="G1056" s="384" t="s">
        <v>2290</v>
      </c>
      <c r="H1056" s="381" t="b">
        <f t="shared" si="33"/>
        <v>0</v>
      </c>
    </row>
    <row r="1057" spans="1:8" ht="30">
      <c r="A1057" s="379">
        <v>37767</v>
      </c>
      <c r="B1057" s="380" t="s">
        <v>2291</v>
      </c>
      <c r="C1057" s="379" t="s">
        <v>281</v>
      </c>
      <c r="D1057" s="383" t="str">
        <f t="shared" si="32"/>
        <v>322.009,50</v>
      </c>
      <c r="F1057" s="386">
        <v>2.1800000000000002</v>
      </c>
      <c r="G1057" s="384" t="s">
        <v>2292</v>
      </c>
      <c r="H1057" s="381" t="b">
        <f t="shared" si="33"/>
        <v>0</v>
      </c>
    </row>
    <row r="1058" spans="1:8" ht="30">
      <c r="A1058" s="379">
        <v>37751</v>
      </c>
      <c r="B1058" s="380" t="s">
        <v>2293</v>
      </c>
      <c r="C1058" s="379" t="s">
        <v>281</v>
      </c>
      <c r="D1058" s="383" t="str">
        <f t="shared" si="32"/>
        <v>322.009,50</v>
      </c>
      <c r="F1058" s="386">
        <v>2.2400000000000002</v>
      </c>
      <c r="G1058" s="384" t="s">
        <v>2292</v>
      </c>
      <c r="H1058" s="381" t="b">
        <f t="shared" si="33"/>
        <v>0</v>
      </c>
    </row>
    <row r="1059" spans="1:8" ht="30">
      <c r="A1059" s="379">
        <v>37749</v>
      </c>
      <c r="B1059" s="380" t="s">
        <v>2294</v>
      </c>
      <c r="C1059" s="379" t="s">
        <v>281</v>
      </c>
      <c r="D1059" s="383" t="str">
        <f t="shared" si="32"/>
        <v>318.291,14</v>
      </c>
      <c r="F1059" s="386">
        <v>3.06</v>
      </c>
      <c r="G1059" s="384" t="s">
        <v>2295</v>
      </c>
      <c r="H1059" s="381" t="b">
        <f t="shared" si="33"/>
        <v>0</v>
      </c>
    </row>
    <row r="1060" spans="1:8">
      <c r="A1060" s="379">
        <v>1159</v>
      </c>
      <c r="B1060" s="380" t="s">
        <v>2296</v>
      </c>
      <c r="C1060" s="379" t="s">
        <v>281</v>
      </c>
      <c r="D1060" s="383" t="str">
        <f t="shared" si="32"/>
        <v>162.042,74</v>
      </c>
      <c r="F1060" s="386">
        <v>2.96</v>
      </c>
      <c r="G1060" s="384" t="s">
        <v>2297</v>
      </c>
      <c r="H1060" s="381" t="b">
        <f t="shared" si="33"/>
        <v>0</v>
      </c>
    </row>
    <row r="1061" spans="1:8">
      <c r="A1061" s="379">
        <v>12114</v>
      </c>
      <c r="B1061" s="380" t="s">
        <v>2298</v>
      </c>
      <c r="C1061" s="379" t="s">
        <v>281</v>
      </c>
      <c r="D1061" s="383" t="str">
        <f t="shared" si="32"/>
        <v>95,85</v>
      </c>
      <c r="F1061" s="386">
        <v>3.26</v>
      </c>
      <c r="G1061" s="384" t="s">
        <v>2299</v>
      </c>
      <c r="H1061" s="381" t="b">
        <f t="shared" si="33"/>
        <v>0</v>
      </c>
    </row>
    <row r="1062" spans="1:8">
      <c r="A1062" s="379">
        <v>38106</v>
      </c>
      <c r="B1062" s="380" t="s">
        <v>2300</v>
      </c>
      <c r="C1062" s="379" t="s">
        <v>281</v>
      </c>
      <c r="D1062" s="383" t="str">
        <f t="shared" si="32"/>
        <v>13,02</v>
      </c>
      <c r="F1062" s="386">
        <v>20.9</v>
      </c>
      <c r="G1062" s="384" t="s">
        <v>2301</v>
      </c>
      <c r="H1062" s="381" t="b">
        <f t="shared" si="33"/>
        <v>0</v>
      </c>
    </row>
    <row r="1063" spans="1:8">
      <c r="A1063" s="379">
        <v>38085</v>
      </c>
      <c r="B1063" s="380" t="s">
        <v>2302</v>
      </c>
      <c r="C1063" s="379" t="s">
        <v>281</v>
      </c>
      <c r="D1063" s="383" t="str">
        <f t="shared" si="32"/>
        <v>15,38</v>
      </c>
      <c r="F1063" s="386">
        <v>4.95</v>
      </c>
      <c r="G1063" s="384" t="s">
        <v>2303</v>
      </c>
      <c r="H1063" s="381" t="b">
        <f t="shared" si="33"/>
        <v>0</v>
      </c>
    </row>
    <row r="1064" spans="1:8">
      <c r="A1064" s="379">
        <v>38599</v>
      </c>
      <c r="B1064" s="380" t="s">
        <v>2304</v>
      </c>
      <c r="C1064" s="379" t="s">
        <v>281</v>
      </c>
      <c r="D1064" s="383" t="str">
        <f t="shared" si="32"/>
        <v>3,68</v>
      </c>
      <c r="F1064" s="386">
        <v>22.4</v>
      </c>
      <c r="G1064" s="384" t="s">
        <v>2305</v>
      </c>
      <c r="H1064" s="381" t="b">
        <f t="shared" si="33"/>
        <v>0</v>
      </c>
    </row>
    <row r="1065" spans="1:8">
      <c r="A1065" s="379">
        <v>38596</v>
      </c>
      <c r="B1065" s="380" t="s">
        <v>2306</v>
      </c>
      <c r="C1065" s="379" t="s">
        <v>281</v>
      </c>
      <c r="D1065" s="383" t="str">
        <f t="shared" si="32"/>
        <v>2,51</v>
      </c>
      <c r="F1065" s="386">
        <v>21.65</v>
      </c>
      <c r="G1065" s="384" t="s">
        <v>1341</v>
      </c>
      <c r="H1065" s="381" t="b">
        <f t="shared" si="33"/>
        <v>0</v>
      </c>
    </row>
    <row r="1066" spans="1:8">
      <c r="A1066" s="379">
        <v>38600</v>
      </c>
      <c r="B1066" s="380" t="s">
        <v>2307</v>
      </c>
      <c r="C1066" s="379" t="s">
        <v>281</v>
      </c>
      <c r="D1066" s="383" t="str">
        <f t="shared" si="32"/>
        <v>4,33</v>
      </c>
      <c r="F1066" s="386">
        <v>22.4</v>
      </c>
      <c r="G1066" s="384" t="s">
        <v>381</v>
      </c>
      <c r="H1066" s="381" t="b">
        <f t="shared" si="33"/>
        <v>0</v>
      </c>
    </row>
    <row r="1067" spans="1:8">
      <c r="A1067" s="379">
        <v>38597</v>
      </c>
      <c r="B1067" s="380" t="s">
        <v>2308</v>
      </c>
      <c r="C1067" s="379" t="s">
        <v>281</v>
      </c>
      <c r="D1067" s="383" t="str">
        <f t="shared" si="32"/>
        <v>3,07</v>
      </c>
      <c r="F1067" s="386">
        <v>13.17</v>
      </c>
      <c r="G1067" s="384" t="s">
        <v>2309</v>
      </c>
      <c r="H1067" s="381" t="b">
        <f t="shared" si="33"/>
        <v>0</v>
      </c>
    </row>
    <row r="1068" spans="1:8">
      <c r="A1068" s="379">
        <v>659</v>
      </c>
      <c r="B1068" s="380" t="s">
        <v>2310</v>
      </c>
      <c r="C1068" s="379" t="s">
        <v>281</v>
      </c>
      <c r="D1068" s="383" t="str">
        <f t="shared" si="32"/>
        <v>1,49</v>
      </c>
      <c r="F1068" s="386">
        <v>20.9</v>
      </c>
      <c r="G1068" s="384" t="s">
        <v>2257</v>
      </c>
      <c r="H1068" s="381" t="b">
        <f t="shared" si="33"/>
        <v>0</v>
      </c>
    </row>
    <row r="1069" spans="1:8">
      <c r="A1069" s="379">
        <v>660</v>
      </c>
      <c r="B1069" s="380" t="s">
        <v>2311</v>
      </c>
      <c r="C1069" s="379" t="s">
        <v>281</v>
      </c>
      <c r="D1069" s="383" t="str">
        <f t="shared" si="32"/>
        <v>2,19</v>
      </c>
      <c r="F1069" s="386">
        <v>20.83</v>
      </c>
      <c r="G1069" s="384" t="s">
        <v>2312</v>
      </c>
      <c r="H1069" s="381" t="b">
        <f t="shared" si="33"/>
        <v>0</v>
      </c>
    </row>
    <row r="1070" spans="1:8">
      <c r="A1070" s="379">
        <v>658</v>
      </c>
      <c r="B1070" s="380" t="s">
        <v>2313</v>
      </c>
      <c r="C1070" s="379" t="s">
        <v>281</v>
      </c>
      <c r="D1070" s="383" t="str">
        <f t="shared" si="32"/>
        <v>1,20</v>
      </c>
      <c r="F1070" s="386">
        <v>35.21</v>
      </c>
      <c r="G1070" s="384" t="s">
        <v>1011</v>
      </c>
      <c r="H1070" s="381" t="b">
        <f t="shared" si="33"/>
        <v>0</v>
      </c>
    </row>
    <row r="1071" spans="1:8">
      <c r="A1071" s="379">
        <v>38548</v>
      </c>
      <c r="B1071" s="380" t="s">
        <v>2314</v>
      </c>
      <c r="C1071" s="379" t="s">
        <v>281</v>
      </c>
      <c r="D1071" s="383" t="str">
        <f t="shared" si="32"/>
        <v>1,25</v>
      </c>
      <c r="F1071" s="386">
        <v>22.25</v>
      </c>
      <c r="G1071" s="384" t="s">
        <v>2315</v>
      </c>
      <c r="H1071" s="381" t="b">
        <f t="shared" si="33"/>
        <v>0</v>
      </c>
    </row>
    <row r="1072" spans="1:8">
      <c r="A1072" s="379">
        <v>34647</v>
      </c>
      <c r="B1072" s="380" t="s">
        <v>2316</v>
      </c>
      <c r="C1072" s="379" t="s">
        <v>281</v>
      </c>
      <c r="D1072" s="383" t="str">
        <f t="shared" si="32"/>
        <v>2,17</v>
      </c>
      <c r="F1072" s="386">
        <v>5.76</v>
      </c>
      <c r="G1072" s="384" t="s">
        <v>2317</v>
      </c>
      <c r="H1072" s="381" t="b">
        <f t="shared" si="33"/>
        <v>0</v>
      </c>
    </row>
    <row r="1073" spans="1:8">
      <c r="A1073" s="379">
        <v>34649</v>
      </c>
      <c r="B1073" s="380" t="s">
        <v>2318</v>
      </c>
      <c r="C1073" s="379" t="s">
        <v>281</v>
      </c>
      <c r="D1073" s="383" t="str">
        <f t="shared" si="32"/>
        <v>2,23</v>
      </c>
      <c r="F1073" s="386">
        <v>20.2</v>
      </c>
      <c r="G1073" s="384" t="s">
        <v>2319</v>
      </c>
      <c r="H1073" s="381" t="b">
        <f t="shared" si="33"/>
        <v>0</v>
      </c>
    </row>
    <row r="1074" spans="1:8">
      <c r="A1074" s="379">
        <v>34652</v>
      </c>
      <c r="B1074" s="380" t="s">
        <v>2320</v>
      </c>
      <c r="C1074" s="379" t="s">
        <v>281</v>
      </c>
      <c r="D1074" s="383" t="str">
        <f t="shared" si="32"/>
        <v>3,04</v>
      </c>
      <c r="F1074" s="386">
        <v>7.48</v>
      </c>
      <c r="G1074" s="384" t="s">
        <v>2321</v>
      </c>
      <c r="H1074" s="381" t="b">
        <f t="shared" si="33"/>
        <v>0</v>
      </c>
    </row>
    <row r="1075" spans="1:8">
      <c r="A1075" s="379">
        <v>34655</v>
      </c>
      <c r="B1075" s="380" t="s">
        <v>2322</v>
      </c>
      <c r="C1075" s="379" t="s">
        <v>281</v>
      </c>
      <c r="D1075" s="383" t="str">
        <f t="shared" si="32"/>
        <v>2,94</v>
      </c>
      <c r="F1075" s="386">
        <v>45.32</v>
      </c>
      <c r="G1075" s="384" t="s">
        <v>1410</v>
      </c>
      <c r="H1075" s="381" t="b">
        <f t="shared" si="33"/>
        <v>0</v>
      </c>
    </row>
    <row r="1076" spans="1:8">
      <c r="A1076" s="379">
        <v>40607</v>
      </c>
      <c r="B1076" s="380" t="s">
        <v>2323</v>
      </c>
      <c r="C1076" s="379" t="s">
        <v>281</v>
      </c>
      <c r="D1076" s="383" t="str">
        <f t="shared" si="32"/>
        <v>3,57</v>
      </c>
      <c r="F1076" s="386">
        <v>6.3</v>
      </c>
      <c r="G1076" s="384" t="s">
        <v>2324</v>
      </c>
      <c r="H1076" s="381" t="b">
        <f t="shared" si="33"/>
        <v>0</v>
      </c>
    </row>
    <row r="1077" spans="1:8">
      <c r="A1077" s="379">
        <v>585</v>
      </c>
      <c r="B1077" s="380" t="s">
        <v>2325</v>
      </c>
      <c r="C1077" s="379" t="s">
        <v>331</v>
      </c>
      <c r="D1077" s="383" t="str">
        <f t="shared" si="32"/>
        <v>21,97</v>
      </c>
      <c r="F1077" s="386">
        <v>8.82</v>
      </c>
      <c r="G1077" s="384" t="s">
        <v>2326</v>
      </c>
      <c r="H1077" s="381" t="b">
        <f t="shared" si="33"/>
        <v>0</v>
      </c>
    </row>
    <row r="1078" spans="1:8">
      <c r="A1078" s="379">
        <v>4777</v>
      </c>
      <c r="B1078" s="380" t="s">
        <v>2327</v>
      </c>
      <c r="C1078" s="379" t="s">
        <v>331</v>
      </c>
      <c r="D1078" s="383" t="str">
        <f t="shared" si="32"/>
        <v>5,03</v>
      </c>
      <c r="F1078" s="386">
        <v>7.14</v>
      </c>
      <c r="G1078" s="384" t="s">
        <v>2328</v>
      </c>
      <c r="H1078" s="381" t="b">
        <f t="shared" si="33"/>
        <v>0</v>
      </c>
    </row>
    <row r="1079" spans="1:8">
      <c r="A1079" s="379">
        <v>587</v>
      </c>
      <c r="B1079" s="380" t="s">
        <v>2329</v>
      </c>
      <c r="C1079" s="379" t="s">
        <v>331</v>
      </c>
      <c r="D1079" s="383" t="str">
        <f t="shared" si="32"/>
        <v>23,55</v>
      </c>
      <c r="F1079" s="386">
        <v>2.48</v>
      </c>
      <c r="G1079" s="384" t="s">
        <v>2330</v>
      </c>
      <c r="H1079" s="381" t="b">
        <f t="shared" si="33"/>
        <v>0</v>
      </c>
    </row>
    <row r="1080" spans="1:8">
      <c r="A1080" s="379">
        <v>590</v>
      </c>
      <c r="B1080" s="380" t="s">
        <v>2331</v>
      </c>
      <c r="C1080" s="379" t="s">
        <v>331</v>
      </c>
      <c r="D1080" s="383" t="str">
        <f t="shared" si="32"/>
        <v>22,76</v>
      </c>
      <c r="F1080" s="386">
        <v>2.41</v>
      </c>
      <c r="G1080" s="384" t="s">
        <v>2332</v>
      </c>
      <c r="H1080" s="381" t="b">
        <f t="shared" si="33"/>
        <v>0</v>
      </c>
    </row>
    <row r="1081" spans="1:8">
      <c r="A1081" s="379">
        <v>592</v>
      </c>
      <c r="B1081" s="380" t="s">
        <v>2333</v>
      </c>
      <c r="C1081" s="379" t="s">
        <v>331</v>
      </c>
      <c r="D1081" s="383" t="str">
        <f t="shared" si="32"/>
        <v>23,55</v>
      </c>
      <c r="F1081" s="386">
        <v>4.68</v>
      </c>
      <c r="G1081" s="384" t="s">
        <v>2330</v>
      </c>
      <c r="H1081" s="381" t="b">
        <f t="shared" si="33"/>
        <v>0</v>
      </c>
    </row>
    <row r="1082" spans="1:8">
      <c r="A1082" s="379">
        <v>586</v>
      </c>
      <c r="B1082" s="380" t="s">
        <v>2334</v>
      </c>
      <c r="C1082" s="379" t="s">
        <v>322</v>
      </c>
      <c r="D1082" s="383" t="str">
        <f t="shared" si="32"/>
        <v>13,84</v>
      </c>
      <c r="F1082" s="386">
        <v>22.98</v>
      </c>
      <c r="G1082" s="384" t="s">
        <v>1844</v>
      </c>
      <c r="H1082" s="381" t="b">
        <f t="shared" si="33"/>
        <v>0</v>
      </c>
    </row>
    <row r="1083" spans="1:8">
      <c r="A1083" s="379">
        <v>591</v>
      </c>
      <c r="B1083" s="380" t="s">
        <v>2335</v>
      </c>
      <c r="C1083" s="379" t="s">
        <v>331</v>
      </c>
      <c r="D1083" s="383" t="str">
        <f t="shared" si="32"/>
        <v>21,97</v>
      </c>
      <c r="F1083" s="386">
        <v>12.74</v>
      </c>
      <c r="G1083" s="384" t="s">
        <v>2326</v>
      </c>
      <c r="H1083" s="381" t="b">
        <f t="shared" si="33"/>
        <v>0</v>
      </c>
    </row>
    <row r="1084" spans="1:8">
      <c r="A1084" s="379">
        <v>588</v>
      </c>
      <c r="B1084" s="380" t="s">
        <v>2336</v>
      </c>
      <c r="C1084" s="379" t="s">
        <v>322</v>
      </c>
      <c r="D1084" s="383" t="str">
        <f t="shared" si="32"/>
        <v>21,90</v>
      </c>
      <c r="F1084" s="386">
        <v>3.21</v>
      </c>
      <c r="G1084" s="384" t="s">
        <v>2337</v>
      </c>
      <c r="H1084" s="381" t="b">
        <f t="shared" si="33"/>
        <v>0</v>
      </c>
    </row>
    <row r="1085" spans="1:8">
      <c r="A1085" s="379">
        <v>589</v>
      </c>
      <c r="B1085" s="380" t="s">
        <v>2338</v>
      </c>
      <c r="C1085" s="379" t="s">
        <v>322</v>
      </c>
      <c r="D1085" s="383" t="str">
        <f t="shared" si="32"/>
        <v>37,02</v>
      </c>
      <c r="F1085" s="386">
        <v>2.41</v>
      </c>
      <c r="G1085" s="384" t="s">
        <v>2339</v>
      </c>
      <c r="H1085" s="381" t="b">
        <f t="shared" si="33"/>
        <v>0</v>
      </c>
    </row>
    <row r="1086" spans="1:8">
      <c r="A1086" s="379">
        <v>584</v>
      </c>
      <c r="B1086" s="380" t="s">
        <v>2340</v>
      </c>
      <c r="C1086" s="379" t="s">
        <v>322</v>
      </c>
      <c r="D1086" s="383" t="str">
        <f t="shared" si="32"/>
        <v>23,39</v>
      </c>
      <c r="F1086" s="386">
        <v>32.76</v>
      </c>
      <c r="G1086" s="384" t="s">
        <v>2341</v>
      </c>
      <c r="H1086" s="381" t="b">
        <f t="shared" si="33"/>
        <v>0</v>
      </c>
    </row>
    <row r="1087" spans="1:8">
      <c r="A1087" s="379">
        <v>574</v>
      </c>
      <c r="B1087" s="380" t="s">
        <v>2342</v>
      </c>
      <c r="C1087" s="379" t="s">
        <v>322</v>
      </c>
      <c r="D1087" s="383" t="str">
        <f t="shared" si="32"/>
        <v>20,06</v>
      </c>
      <c r="F1087" s="386">
        <v>54.79</v>
      </c>
      <c r="G1087" s="384" t="s">
        <v>2343</v>
      </c>
      <c r="H1087" s="381" t="b">
        <f t="shared" si="33"/>
        <v>0</v>
      </c>
    </row>
    <row r="1088" spans="1:8">
      <c r="A1088" s="379">
        <v>567</v>
      </c>
      <c r="B1088" s="380" t="s">
        <v>2344</v>
      </c>
      <c r="C1088" s="379" t="s">
        <v>322</v>
      </c>
      <c r="D1088" s="383" t="str">
        <f t="shared" si="32"/>
        <v>7,43</v>
      </c>
      <c r="F1088" s="386">
        <v>1.04</v>
      </c>
      <c r="G1088" s="384" t="s">
        <v>2345</v>
      </c>
      <c r="H1088" s="381" t="b">
        <f t="shared" si="33"/>
        <v>0</v>
      </c>
    </row>
    <row r="1089" spans="1:8">
      <c r="A1089" s="379">
        <v>568</v>
      </c>
      <c r="B1089" s="380" t="s">
        <v>2346</v>
      </c>
      <c r="C1089" s="379" t="s">
        <v>322</v>
      </c>
      <c r="D1089" s="383" t="str">
        <f t="shared" si="32"/>
        <v>45,00</v>
      </c>
      <c r="F1089" s="386">
        <v>1.78</v>
      </c>
      <c r="G1089" s="384" t="s">
        <v>2347</v>
      </c>
      <c r="H1089" s="381" t="b">
        <f t="shared" si="33"/>
        <v>0</v>
      </c>
    </row>
    <row r="1090" spans="1:8">
      <c r="A1090" s="379">
        <v>569</v>
      </c>
      <c r="B1090" s="380" t="s">
        <v>2348</v>
      </c>
      <c r="C1090" s="379" t="s">
        <v>331</v>
      </c>
      <c r="D1090" s="383" t="str">
        <f t="shared" ref="D1090:D1153" si="34">IF($J$2=$F$1,F1090,G1090)</f>
        <v>6,26</v>
      </c>
      <c r="F1090" s="386">
        <v>8.0500000000000007</v>
      </c>
      <c r="G1090" s="384" t="s">
        <v>2349</v>
      </c>
      <c r="H1090" s="381" t="b">
        <f t="shared" ref="H1090:H1153" si="35">F1090=G1090</f>
        <v>0</v>
      </c>
    </row>
    <row r="1091" spans="1:8">
      <c r="A1091" s="379">
        <v>1165</v>
      </c>
      <c r="B1091" s="380" t="s">
        <v>2350</v>
      </c>
      <c r="C1091" s="379" t="s">
        <v>281</v>
      </c>
      <c r="D1091" s="383" t="str">
        <f t="shared" si="34"/>
        <v>8,82</v>
      </c>
      <c r="F1091" s="386">
        <v>7.8</v>
      </c>
      <c r="G1091" s="384" t="s">
        <v>2351</v>
      </c>
      <c r="H1091" s="381" t="b">
        <f t="shared" si="35"/>
        <v>0</v>
      </c>
    </row>
    <row r="1092" spans="1:8">
      <c r="A1092" s="379">
        <v>1164</v>
      </c>
      <c r="B1092" s="380" t="s">
        <v>2352</v>
      </c>
      <c r="C1092" s="379" t="s">
        <v>281</v>
      </c>
      <c r="D1092" s="383" t="str">
        <f t="shared" si="34"/>
        <v>7,14</v>
      </c>
      <c r="F1092" s="386">
        <v>0.99</v>
      </c>
      <c r="G1092" s="384" t="s">
        <v>2353</v>
      </c>
      <c r="H1092" s="381" t="b">
        <f t="shared" si="35"/>
        <v>0</v>
      </c>
    </row>
    <row r="1093" spans="1:8">
      <c r="A1093" s="379">
        <v>1162</v>
      </c>
      <c r="B1093" s="380" t="s">
        <v>2354</v>
      </c>
      <c r="C1093" s="379" t="s">
        <v>281</v>
      </c>
      <c r="D1093" s="383" t="str">
        <f t="shared" si="34"/>
        <v>2,48</v>
      </c>
      <c r="F1093" s="386">
        <v>2.68</v>
      </c>
      <c r="G1093" s="384" t="s">
        <v>2355</v>
      </c>
      <c r="H1093" s="381" t="b">
        <f t="shared" si="35"/>
        <v>0</v>
      </c>
    </row>
    <row r="1094" spans="1:8">
      <c r="A1094" s="379">
        <v>12395</v>
      </c>
      <c r="B1094" s="380" t="s">
        <v>2356</v>
      </c>
      <c r="C1094" s="379" t="s">
        <v>281</v>
      </c>
      <c r="D1094" s="383" t="str">
        <f t="shared" si="34"/>
        <v>2,41</v>
      </c>
      <c r="F1094" s="386">
        <v>15.86</v>
      </c>
      <c r="G1094" s="384" t="s">
        <v>1704</v>
      </c>
      <c r="H1094" s="381" t="b">
        <f t="shared" si="35"/>
        <v>0</v>
      </c>
    </row>
    <row r="1095" spans="1:8">
      <c r="A1095" s="379">
        <v>1170</v>
      </c>
      <c r="B1095" s="380" t="s">
        <v>2357</v>
      </c>
      <c r="C1095" s="379" t="s">
        <v>281</v>
      </c>
      <c r="D1095" s="383" t="str">
        <f t="shared" si="34"/>
        <v>4,68</v>
      </c>
      <c r="F1095" s="386">
        <v>8.18</v>
      </c>
      <c r="G1095" s="384" t="s">
        <v>2358</v>
      </c>
      <c r="H1095" s="381" t="b">
        <f t="shared" si="35"/>
        <v>0</v>
      </c>
    </row>
    <row r="1096" spans="1:8">
      <c r="A1096" s="379">
        <v>1169</v>
      </c>
      <c r="B1096" s="380" t="s">
        <v>2359</v>
      </c>
      <c r="C1096" s="379" t="s">
        <v>281</v>
      </c>
      <c r="D1096" s="383" t="str">
        <f t="shared" si="34"/>
        <v>22,98</v>
      </c>
      <c r="F1096" s="386">
        <v>1.47</v>
      </c>
      <c r="G1096" s="384" t="s">
        <v>2360</v>
      </c>
      <c r="H1096" s="381" t="b">
        <f t="shared" si="35"/>
        <v>0</v>
      </c>
    </row>
    <row r="1097" spans="1:8">
      <c r="A1097" s="379">
        <v>1166</v>
      </c>
      <c r="B1097" s="380" t="s">
        <v>2361</v>
      </c>
      <c r="C1097" s="379" t="s">
        <v>281</v>
      </c>
      <c r="D1097" s="383" t="str">
        <f t="shared" si="34"/>
        <v>12,74</v>
      </c>
      <c r="F1097" s="386">
        <v>20.71</v>
      </c>
      <c r="G1097" s="384" t="s">
        <v>2362</v>
      </c>
      <c r="H1097" s="381" t="b">
        <f t="shared" si="35"/>
        <v>0</v>
      </c>
    </row>
    <row r="1098" spans="1:8">
      <c r="A1098" s="379">
        <v>1163</v>
      </c>
      <c r="B1098" s="380" t="s">
        <v>2363</v>
      </c>
      <c r="C1098" s="379" t="s">
        <v>281</v>
      </c>
      <c r="D1098" s="383" t="str">
        <f t="shared" si="34"/>
        <v>3,21</v>
      </c>
      <c r="F1098" s="386">
        <v>8.7899999999999991</v>
      </c>
      <c r="G1098" s="384" t="s">
        <v>1094</v>
      </c>
      <c r="H1098" s="381" t="b">
        <f t="shared" si="35"/>
        <v>0</v>
      </c>
    </row>
    <row r="1099" spans="1:8">
      <c r="A1099" s="379">
        <v>12396</v>
      </c>
      <c r="B1099" s="380" t="s">
        <v>2364</v>
      </c>
      <c r="C1099" s="379" t="s">
        <v>281</v>
      </c>
      <c r="D1099" s="383" t="str">
        <f t="shared" si="34"/>
        <v>2,41</v>
      </c>
      <c r="F1099" s="386">
        <v>41.91</v>
      </c>
      <c r="G1099" s="384" t="s">
        <v>1704</v>
      </c>
      <c r="H1099" s="381" t="b">
        <f t="shared" si="35"/>
        <v>0</v>
      </c>
    </row>
    <row r="1100" spans="1:8">
      <c r="A1100" s="379">
        <v>1168</v>
      </c>
      <c r="B1100" s="380" t="s">
        <v>2365</v>
      </c>
      <c r="C1100" s="379" t="s">
        <v>281</v>
      </c>
      <c r="D1100" s="383" t="str">
        <f t="shared" si="34"/>
        <v>32,76</v>
      </c>
      <c r="F1100" s="386">
        <v>6.33</v>
      </c>
      <c r="G1100" s="384" t="s">
        <v>2366</v>
      </c>
      <c r="H1100" s="381" t="b">
        <f t="shared" si="35"/>
        <v>0</v>
      </c>
    </row>
    <row r="1101" spans="1:8">
      <c r="A1101" s="379">
        <v>1167</v>
      </c>
      <c r="B1101" s="380" t="s">
        <v>2367</v>
      </c>
      <c r="C1101" s="379" t="s">
        <v>281</v>
      </c>
      <c r="D1101" s="383" t="str">
        <f t="shared" si="34"/>
        <v>54,79</v>
      </c>
      <c r="F1101" s="386">
        <v>5.14</v>
      </c>
      <c r="G1101" s="384" t="s">
        <v>2368</v>
      </c>
      <c r="H1101" s="381" t="b">
        <f t="shared" si="35"/>
        <v>0</v>
      </c>
    </row>
    <row r="1102" spans="1:8">
      <c r="A1102" s="379">
        <v>36331</v>
      </c>
      <c r="B1102" s="380" t="s">
        <v>2369</v>
      </c>
      <c r="C1102" s="379" t="s">
        <v>281</v>
      </c>
      <c r="D1102" s="383" t="str">
        <f t="shared" si="34"/>
        <v>1,16</v>
      </c>
      <c r="F1102" s="386">
        <v>2.33</v>
      </c>
      <c r="G1102" s="384" t="s">
        <v>2370</v>
      </c>
      <c r="H1102" s="381" t="b">
        <f t="shared" si="35"/>
        <v>0</v>
      </c>
    </row>
    <row r="1103" spans="1:8">
      <c r="A1103" s="379">
        <v>36346</v>
      </c>
      <c r="B1103" s="380" t="s">
        <v>2371</v>
      </c>
      <c r="C1103" s="379" t="s">
        <v>281</v>
      </c>
      <c r="D1103" s="383" t="str">
        <f t="shared" si="34"/>
        <v>2,00</v>
      </c>
      <c r="F1103" s="386">
        <v>3.89</v>
      </c>
      <c r="G1103" s="384" t="s">
        <v>2372</v>
      </c>
      <c r="H1103" s="381" t="b">
        <f t="shared" si="35"/>
        <v>0</v>
      </c>
    </row>
    <row r="1104" spans="1:8">
      <c r="A1104" s="379">
        <v>1210</v>
      </c>
      <c r="B1104" s="380" t="s">
        <v>2373</v>
      </c>
      <c r="C1104" s="379" t="s">
        <v>281</v>
      </c>
      <c r="D1104" s="383" t="str">
        <f t="shared" si="34"/>
        <v>8,05</v>
      </c>
      <c r="F1104" s="386">
        <v>50.93</v>
      </c>
      <c r="G1104" s="384" t="s">
        <v>2374</v>
      </c>
      <c r="H1104" s="381" t="b">
        <f t="shared" si="35"/>
        <v>0</v>
      </c>
    </row>
    <row r="1105" spans="1:8">
      <c r="A1105" s="379">
        <v>1203</v>
      </c>
      <c r="B1105" s="380" t="s">
        <v>2375</v>
      </c>
      <c r="C1105" s="379" t="s">
        <v>281</v>
      </c>
      <c r="D1105" s="383" t="str">
        <f t="shared" si="34"/>
        <v>7,80</v>
      </c>
      <c r="F1105" s="386">
        <v>0.72</v>
      </c>
      <c r="G1105" s="384" t="s">
        <v>2376</v>
      </c>
      <c r="H1105" s="381" t="b">
        <f t="shared" si="35"/>
        <v>0</v>
      </c>
    </row>
    <row r="1106" spans="1:8">
      <c r="A1106" s="379">
        <v>1197</v>
      </c>
      <c r="B1106" s="380" t="s">
        <v>2377</v>
      </c>
      <c r="C1106" s="379" t="s">
        <v>281</v>
      </c>
      <c r="D1106" s="383" t="str">
        <f t="shared" si="34"/>
        <v>0,99</v>
      </c>
      <c r="F1106" s="386">
        <v>0.82</v>
      </c>
      <c r="G1106" s="384" t="s">
        <v>346</v>
      </c>
      <c r="H1106" s="381" t="b">
        <f t="shared" si="35"/>
        <v>0</v>
      </c>
    </row>
    <row r="1107" spans="1:8">
      <c r="A1107" s="379">
        <v>1202</v>
      </c>
      <c r="B1107" s="380" t="s">
        <v>2378</v>
      </c>
      <c r="C1107" s="379" t="s">
        <v>281</v>
      </c>
      <c r="D1107" s="383" t="str">
        <f t="shared" si="34"/>
        <v>2,68</v>
      </c>
      <c r="F1107" s="386">
        <v>1.43</v>
      </c>
      <c r="G1107" s="384" t="s">
        <v>348</v>
      </c>
      <c r="H1107" s="381" t="b">
        <f t="shared" si="35"/>
        <v>0</v>
      </c>
    </row>
    <row r="1108" spans="1:8">
      <c r="A1108" s="379">
        <v>1188</v>
      </c>
      <c r="B1108" s="380" t="s">
        <v>2379</v>
      </c>
      <c r="C1108" s="379" t="s">
        <v>281</v>
      </c>
      <c r="D1108" s="383" t="str">
        <f t="shared" si="34"/>
        <v>15,86</v>
      </c>
      <c r="F1108" s="386">
        <v>2.76</v>
      </c>
      <c r="G1108" s="384" t="s">
        <v>2380</v>
      </c>
      <c r="H1108" s="381" t="b">
        <f t="shared" si="35"/>
        <v>0</v>
      </c>
    </row>
    <row r="1109" spans="1:8">
      <c r="A1109" s="379">
        <v>1211</v>
      </c>
      <c r="B1109" s="380" t="s">
        <v>2381</v>
      </c>
      <c r="C1109" s="379" t="s">
        <v>281</v>
      </c>
      <c r="D1109" s="383" t="str">
        <f t="shared" si="34"/>
        <v>8,18</v>
      </c>
      <c r="F1109" s="386">
        <v>5.22</v>
      </c>
      <c r="G1109" s="384" t="s">
        <v>2382</v>
      </c>
      <c r="H1109" s="381" t="b">
        <f t="shared" si="35"/>
        <v>0</v>
      </c>
    </row>
    <row r="1110" spans="1:8">
      <c r="A1110" s="379">
        <v>1198</v>
      </c>
      <c r="B1110" s="380" t="s">
        <v>2383</v>
      </c>
      <c r="C1110" s="379" t="s">
        <v>281</v>
      </c>
      <c r="D1110" s="383" t="str">
        <f t="shared" si="34"/>
        <v>1,47</v>
      </c>
      <c r="F1110" s="386">
        <v>7.85</v>
      </c>
      <c r="G1110" s="384" t="s">
        <v>2384</v>
      </c>
      <c r="H1110" s="381" t="b">
        <f t="shared" si="35"/>
        <v>0</v>
      </c>
    </row>
    <row r="1111" spans="1:8">
      <c r="A1111" s="379">
        <v>1199</v>
      </c>
      <c r="B1111" s="380" t="s">
        <v>2385</v>
      </c>
      <c r="C1111" s="379" t="s">
        <v>281</v>
      </c>
      <c r="D1111" s="383" t="str">
        <f t="shared" si="34"/>
        <v>20,71</v>
      </c>
      <c r="F1111" s="386">
        <v>14.28</v>
      </c>
      <c r="G1111" s="384" t="s">
        <v>2386</v>
      </c>
      <c r="H1111" s="381" t="b">
        <f t="shared" si="35"/>
        <v>0</v>
      </c>
    </row>
    <row r="1112" spans="1:8">
      <c r="A1112" s="379">
        <v>20088</v>
      </c>
      <c r="B1112" s="380" t="s">
        <v>2387</v>
      </c>
      <c r="C1112" s="379" t="s">
        <v>281</v>
      </c>
      <c r="D1112" s="383" t="str">
        <f t="shared" si="34"/>
        <v>8,79</v>
      </c>
      <c r="F1112" s="386">
        <v>33.89</v>
      </c>
      <c r="G1112" s="384" t="s">
        <v>2388</v>
      </c>
      <c r="H1112" s="381" t="b">
        <f t="shared" si="35"/>
        <v>0</v>
      </c>
    </row>
    <row r="1113" spans="1:8">
      <c r="A1113" s="379">
        <v>20089</v>
      </c>
      <c r="B1113" s="380" t="s">
        <v>2389</v>
      </c>
      <c r="C1113" s="379" t="s">
        <v>281</v>
      </c>
      <c r="D1113" s="383" t="str">
        <f t="shared" si="34"/>
        <v>41,91</v>
      </c>
      <c r="F1113" s="386">
        <v>23.47</v>
      </c>
      <c r="G1113" s="384" t="s">
        <v>2390</v>
      </c>
      <c r="H1113" s="381" t="b">
        <f t="shared" si="35"/>
        <v>0</v>
      </c>
    </row>
    <row r="1114" spans="1:8">
      <c r="A1114" s="379">
        <v>20087</v>
      </c>
      <c r="B1114" s="380" t="s">
        <v>2391</v>
      </c>
      <c r="C1114" s="379" t="s">
        <v>281</v>
      </c>
      <c r="D1114" s="383" t="str">
        <f t="shared" si="34"/>
        <v>6,33</v>
      </c>
      <c r="F1114" s="386">
        <v>5.88</v>
      </c>
      <c r="G1114" s="384" t="s">
        <v>2392</v>
      </c>
      <c r="H1114" s="381" t="b">
        <f t="shared" si="35"/>
        <v>0</v>
      </c>
    </row>
    <row r="1115" spans="1:8">
      <c r="A1115" s="379">
        <v>1200</v>
      </c>
      <c r="B1115" s="380" t="s">
        <v>2393</v>
      </c>
      <c r="C1115" s="379" t="s">
        <v>281</v>
      </c>
      <c r="D1115" s="383" t="str">
        <f t="shared" si="34"/>
        <v>5,14</v>
      </c>
      <c r="F1115" s="386">
        <v>15.33</v>
      </c>
      <c r="G1115" s="384" t="s">
        <v>1982</v>
      </c>
      <c r="H1115" s="381" t="b">
        <f t="shared" si="35"/>
        <v>0</v>
      </c>
    </row>
    <row r="1116" spans="1:8">
      <c r="A1116" s="379">
        <v>12909</v>
      </c>
      <c r="B1116" s="380" t="s">
        <v>2394</v>
      </c>
      <c r="C1116" s="379" t="s">
        <v>281</v>
      </c>
      <c r="D1116" s="383" t="str">
        <f t="shared" si="34"/>
        <v>2,33</v>
      </c>
      <c r="F1116" s="386">
        <v>50.34</v>
      </c>
      <c r="G1116" s="384" t="s">
        <v>2395</v>
      </c>
      <c r="H1116" s="381" t="b">
        <f t="shared" si="35"/>
        <v>0</v>
      </c>
    </row>
    <row r="1117" spans="1:8">
      <c r="A1117" s="379">
        <v>12910</v>
      </c>
      <c r="B1117" s="380" t="s">
        <v>2396</v>
      </c>
      <c r="C1117" s="379" t="s">
        <v>281</v>
      </c>
      <c r="D1117" s="383" t="str">
        <f t="shared" si="34"/>
        <v>3,89</v>
      </c>
      <c r="F1117" s="386">
        <v>78.37</v>
      </c>
      <c r="G1117" s="384" t="s">
        <v>366</v>
      </c>
      <c r="H1117" s="381" t="b">
        <f t="shared" si="35"/>
        <v>0</v>
      </c>
    </row>
    <row r="1118" spans="1:8">
      <c r="A1118" s="379">
        <v>1184</v>
      </c>
      <c r="B1118" s="380" t="s">
        <v>2397</v>
      </c>
      <c r="C1118" s="379" t="s">
        <v>281</v>
      </c>
      <c r="D1118" s="383" t="str">
        <f t="shared" si="34"/>
        <v>50,93</v>
      </c>
      <c r="F1118" s="386">
        <v>14.62</v>
      </c>
      <c r="G1118" s="384" t="s">
        <v>2398</v>
      </c>
      <c r="H1118" s="381" t="b">
        <f t="shared" si="35"/>
        <v>0</v>
      </c>
    </row>
    <row r="1119" spans="1:8">
      <c r="A1119" s="379">
        <v>1191</v>
      </c>
      <c r="B1119" s="380" t="s">
        <v>2399</v>
      </c>
      <c r="C1119" s="379" t="s">
        <v>281</v>
      </c>
      <c r="D1119" s="383" t="str">
        <f t="shared" si="34"/>
        <v>0,72</v>
      </c>
      <c r="F1119" s="386">
        <v>11.25</v>
      </c>
      <c r="G1119" s="384" t="s">
        <v>2400</v>
      </c>
      <c r="H1119" s="381" t="b">
        <f t="shared" si="35"/>
        <v>0</v>
      </c>
    </row>
    <row r="1120" spans="1:8">
      <c r="A1120" s="379">
        <v>1185</v>
      </c>
      <c r="B1120" s="380" t="s">
        <v>2401</v>
      </c>
      <c r="C1120" s="379" t="s">
        <v>281</v>
      </c>
      <c r="D1120" s="383" t="str">
        <f t="shared" si="34"/>
        <v>0,82</v>
      </c>
      <c r="F1120" s="386">
        <v>136.11000000000001</v>
      </c>
      <c r="G1120" s="384" t="s">
        <v>394</v>
      </c>
      <c r="H1120" s="381" t="b">
        <f t="shared" si="35"/>
        <v>0</v>
      </c>
    </row>
    <row r="1121" spans="1:8">
      <c r="A1121" s="379">
        <v>1189</v>
      </c>
      <c r="B1121" s="380" t="s">
        <v>2402</v>
      </c>
      <c r="C1121" s="379" t="s">
        <v>281</v>
      </c>
      <c r="D1121" s="383" t="str">
        <f t="shared" si="34"/>
        <v>1,43</v>
      </c>
      <c r="F1121" s="386">
        <v>231.26</v>
      </c>
      <c r="G1121" s="384" t="s">
        <v>1729</v>
      </c>
      <c r="H1121" s="381" t="b">
        <f t="shared" si="35"/>
        <v>0</v>
      </c>
    </row>
    <row r="1122" spans="1:8">
      <c r="A1122" s="379">
        <v>1193</v>
      </c>
      <c r="B1122" s="380" t="s">
        <v>2403</v>
      </c>
      <c r="C1122" s="379" t="s">
        <v>281</v>
      </c>
      <c r="D1122" s="383" t="str">
        <f t="shared" si="34"/>
        <v>2,76</v>
      </c>
      <c r="F1122" s="386">
        <v>26.28</v>
      </c>
      <c r="G1122" s="384" t="s">
        <v>2404</v>
      </c>
      <c r="H1122" s="381" t="b">
        <f t="shared" si="35"/>
        <v>0</v>
      </c>
    </row>
    <row r="1123" spans="1:8">
      <c r="A1123" s="379">
        <v>1194</v>
      </c>
      <c r="B1123" s="380" t="s">
        <v>2405</v>
      </c>
      <c r="C1123" s="379" t="s">
        <v>281</v>
      </c>
      <c r="D1123" s="383" t="str">
        <f t="shared" si="34"/>
        <v>5,22</v>
      </c>
      <c r="F1123" s="386">
        <v>21</v>
      </c>
      <c r="G1123" s="384" t="s">
        <v>2406</v>
      </c>
      <c r="H1123" s="381" t="b">
        <f t="shared" si="35"/>
        <v>0</v>
      </c>
    </row>
    <row r="1124" spans="1:8">
      <c r="A1124" s="379">
        <v>1195</v>
      </c>
      <c r="B1124" s="380" t="s">
        <v>2407</v>
      </c>
      <c r="C1124" s="379" t="s">
        <v>281</v>
      </c>
      <c r="D1124" s="383" t="str">
        <f t="shared" si="34"/>
        <v>7,85</v>
      </c>
      <c r="F1124" s="386">
        <v>19.079999999999998</v>
      </c>
      <c r="G1124" s="384" t="s">
        <v>1624</v>
      </c>
      <c r="H1124" s="381" t="b">
        <f t="shared" si="35"/>
        <v>0</v>
      </c>
    </row>
    <row r="1125" spans="1:8">
      <c r="A1125" s="379">
        <v>1204</v>
      </c>
      <c r="B1125" s="380" t="s">
        <v>2408</v>
      </c>
      <c r="C1125" s="379" t="s">
        <v>281</v>
      </c>
      <c r="D1125" s="383" t="str">
        <f t="shared" si="34"/>
        <v>14,28</v>
      </c>
      <c r="F1125" s="386">
        <v>88.5</v>
      </c>
      <c r="G1125" s="384" t="s">
        <v>2409</v>
      </c>
      <c r="H1125" s="381" t="b">
        <f t="shared" si="35"/>
        <v>0</v>
      </c>
    </row>
    <row r="1126" spans="1:8">
      <c r="A1126" s="379">
        <v>1205</v>
      </c>
      <c r="B1126" s="380" t="s">
        <v>2410</v>
      </c>
      <c r="C1126" s="379" t="s">
        <v>281</v>
      </c>
      <c r="D1126" s="383" t="str">
        <f t="shared" si="34"/>
        <v>33,89</v>
      </c>
      <c r="F1126" s="386">
        <v>108.72</v>
      </c>
      <c r="G1126" s="384" t="s">
        <v>2411</v>
      </c>
      <c r="H1126" s="381" t="b">
        <f t="shared" si="35"/>
        <v>0</v>
      </c>
    </row>
    <row r="1127" spans="1:8">
      <c r="A1127" s="379">
        <v>1207</v>
      </c>
      <c r="B1127" s="380" t="s">
        <v>2412</v>
      </c>
      <c r="C1127" s="379" t="s">
        <v>281</v>
      </c>
      <c r="D1127" s="383" t="str">
        <f t="shared" si="34"/>
        <v>23,10</v>
      </c>
      <c r="F1127" s="386">
        <v>111.02</v>
      </c>
      <c r="G1127" s="384" t="s">
        <v>2413</v>
      </c>
      <c r="H1127" s="381" t="b">
        <f t="shared" si="35"/>
        <v>0</v>
      </c>
    </row>
    <row r="1128" spans="1:8">
      <c r="A1128" s="379">
        <v>1206</v>
      </c>
      <c r="B1128" s="380" t="s">
        <v>2414</v>
      </c>
      <c r="C1128" s="379" t="s">
        <v>281</v>
      </c>
      <c r="D1128" s="383" t="str">
        <f t="shared" si="34"/>
        <v>5,79</v>
      </c>
      <c r="F1128" s="386">
        <v>34.26</v>
      </c>
      <c r="G1128" s="384" t="s">
        <v>2415</v>
      </c>
      <c r="H1128" s="381" t="b">
        <f t="shared" si="35"/>
        <v>0</v>
      </c>
    </row>
    <row r="1129" spans="1:8">
      <c r="A1129" s="379">
        <v>1183</v>
      </c>
      <c r="B1129" s="380" t="s">
        <v>2416</v>
      </c>
      <c r="C1129" s="379" t="s">
        <v>281</v>
      </c>
      <c r="D1129" s="383" t="str">
        <f t="shared" si="34"/>
        <v>15,08</v>
      </c>
      <c r="F1129" s="386">
        <v>58.32</v>
      </c>
      <c r="G1129" s="384" t="s">
        <v>2417</v>
      </c>
      <c r="H1129" s="381" t="b">
        <f t="shared" si="35"/>
        <v>0</v>
      </c>
    </row>
    <row r="1130" spans="1:8">
      <c r="A1130" s="379">
        <v>42685</v>
      </c>
      <c r="B1130" s="380" t="s">
        <v>2418</v>
      </c>
      <c r="C1130" s="379" t="s">
        <v>281</v>
      </c>
      <c r="D1130" s="383" t="str">
        <f t="shared" si="34"/>
        <v>45,06</v>
      </c>
      <c r="F1130" s="386">
        <v>10.19</v>
      </c>
      <c r="G1130" s="384" t="s">
        <v>2419</v>
      </c>
      <c r="H1130" s="381" t="b">
        <f t="shared" si="35"/>
        <v>0</v>
      </c>
    </row>
    <row r="1131" spans="1:8">
      <c r="A1131" s="379">
        <v>42686</v>
      </c>
      <c r="B1131" s="380" t="s">
        <v>2420</v>
      </c>
      <c r="C1131" s="379" t="s">
        <v>281</v>
      </c>
      <c r="D1131" s="383" t="str">
        <f t="shared" si="34"/>
        <v>70,15</v>
      </c>
      <c r="F1131" s="383">
        <v>1804.77</v>
      </c>
      <c r="G1131" s="384" t="s">
        <v>2421</v>
      </c>
      <c r="H1131" s="381" t="b">
        <f t="shared" si="35"/>
        <v>0</v>
      </c>
    </row>
    <row r="1132" spans="1:8">
      <c r="A1132" s="379">
        <v>12894</v>
      </c>
      <c r="B1132" s="380" t="s">
        <v>2422</v>
      </c>
      <c r="C1132" s="379" t="s">
        <v>281</v>
      </c>
      <c r="D1132" s="383" t="str">
        <f t="shared" si="34"/>
        <v>15,14</v>
      </c>
      <c r="F1132" s="386">
        <v>14.12</v>
      </c>
      <c r="G1132" s="384" t="s">
        <v>2423</v>
      </c>
      <c r="H1132" s="381" t="b">
        <f t="shared" si="35"/>
        <v>0</v>
      </c>
    </row>
    <row r="1133" spans="1:8">
      <c r="A1133" s="379">
        <v>12895</v>
      </c>
      <c r="B1133" s="380" t="s">
        <v>2424</v>
      </c>
      <c r="C1133" s="379" t="s">
        <v>281</v>
      </c>
      <c r="D1133" s="383" t="str">
        <f t="shared" si="34"/>
        <v>11,65</v>
      </c>
      <c r="F1133" s="383">
        <v>2501.3000000000002</v>
      </c>
      <c r="G1133" s="384" t="s">
        <v>529</v>
      </c>
      <c r="H1133" s="381" t="b">
        <f t="shared" si="35"/>
        <v>0</v>
      </c>
    </row>
    <row r="1134" spans="1:8" ht="30">
      <c r="A1134" s="379">
        <v>1631</v>
      </c>
      <c r="B1134" s="380" t="s">
        <v>2425</v>
      </c>
      <c r="C1134" s="379" t="s">
        <v>281</v>
      </c>
      <c r="D1134" s="383" t="str">
        <f t="shared" si="34"/>
        <v>121,07</v>
      </c>
      <c r="F1134" s="386">
        <v>12.95</v>
      </c>
      <c r="G1134" s="384" t="s">
        <v>2426</v>
      </c>
      <c r="H1134" s="381" t="b">
        <f t="shared" si="35"/>
        <v>0</v>
      </c>
    </row>
    <row r="1135" spans="1:8" ht="30">
      <c r="A1135" s="379">
        <v>1633</v>
      </c>
      <c r="B1135" s="380" t="s">
        <v>2427</v>
      </c>
      <c r="C1135" s="379" t="s">
        <v>281</v>
      </c>
      <c r="D1135" s="383" t="str">
        <f t="shared" si="34"/>
        <v>205,70</v>
      </c>
      <c r="F1135" s="383">
        <v>2290.7399999999998</v>
      </c>
      <c r="G1135" s="384" t="s">
        <v>2428</v>
      </c>
      <c r="H1135" s="381" t="b">
        <f t="shared" si="35"/>
        <v>0</v>
      </c>
    </row>
    <row r="1136" spans="1:8">
      <c r="A1136" s="379">
        <v>10818</v>
      </c>
      <c r="B1136" s="380" t="s">
        <v>2429</v>
      </c>
      <c r="C1136" s="379" t="s">
        <v>331</v>
      </c>
      <c r="D1136" s="383" t="str">
        <f t="shared" si="34"/>
        <v>26,28</v>
      </c>
      <c r="F1136" s="386">
        <v>15.86</v>
      </c>
      <c r="G1136" s="384" t="s">
        <v>2430</v>
      </c>
      <c r="H1136" s="381" t="b">
        <f t="shared" si="35"/>
        <v>0</v>
      </c>
    </row>
    <row r="1137" spans="1:8" ht="30">
      <c r="A1137" s="379">
        <v>39359</v>
      </c>
      <c r="B1137" s="380" t="s">
        <v>2431</v>
      </c>
      <c r="C1137" s="379" t="s">
        <v>281</v>
      </c>
      <c r="D1137" s="383" t="str">
        <f t="shared" si="34"/>
        <v>21,46</v>
      </c>
      <c r="F1137" s="383">
        <v>3324.77</v>
      </c>
      <c r="G1137" s="384" t="s">
        <v>2432</v>
      </c>
      <c r="H1137" s="381" t="b">
        <f t="shared" si="35"/>
        <v>0</v>
      </c>
    </row>
    <row r="1138" spans="1:8" ht="30">
      <c r="A1138" s="379">
        <v>39360</v>
      </c>
      <c r="B1138" s="380" t="s">
        <v>2433</v>
      </c>
      <c r="C1138" s="379" t="s">
        <v>281</v>
      </c>
      <c r="D1138" s="383" t="str">
        <f t="shared" si="34"/>
        <v>19,50</v>
      </c>
      <c r="F1138" s="386">
        <v>117.9</v>
      </c>
      <c r="G1138" s="384" t="s">
        <v>2434</v>
      </c>
      <c r="H1138" s="381" t="b">
        <f t="shared" si="35"/>
        <v>0</v>
      </c>
    </row>
    <row r="1139" spans="1:8">
      <c r="A1139" s="379">
        <v>10710</v>
      </c>
      <c r="B1139" s="380" t="s">
        <v>2435</v>
      </c>
      <c r="C1139" s="379" t="s">
        <v>286</v>
      </c>
      <c r="D1139" s="383" t="str">
        <f t="shared" si="34"/>
        <v>87,10</v>
      </c>
      <c r="F1139" s="383">
        <v>9500</v>
      </c>
      <c r="G1139" s="384" t="s">
        <v>2436</v>
      </c>
      <c r="H1139" s="381" t="b">
        <f t="shared" si="35"/>
        <v>0</v>
      </c>
    </row>
    <row r="1140" spans="1:8">
      <c r="A1140" s="379">
        <v>10709</v>
      </c>
      <c r="B1140" s="380" t="s">
        <v>2437</v>
      </c>
      <c r="C1140" s="379" t="s">
        <v>286</v>
      </c>
      <c r="D1140" s="383" t="str">
        <f t="shared" si="34"/>
        <v>107,00</v>
      </c>
      <c r="F1140" s="383">
        <v>12888.11</v>
      </c>
      <c r="G1140" s="384" t="s">
        <v>2438</v>
      </c>
      <c r="H1140" s="381" t="b">
        <f t="shared" si="35"/>
        <v>0</v>
      </c>
    </row>
    <row r="1141" spans="1:8">
      <c r="A1141" s="379">
        <v>39636</v>
      </c>
      <c r="B1141" s="380" t="s">
        <v>2439</v>
      </c>
      <c r="C1141" s="379" t="s">
        <v>286</v>
      </c>
      <c r="D1141" s="383" t="str">
        <f t="shared" si="34"/>
        <v>109,27</v>
      </c>
      <c r="F1141" s="383">
        <v>13951.04</v>
      </c>
      <c r="G1141" s="384" t="s">
        <v>2440</v>
      </c>
      <c r="H1141" s="381" t="b">
        <f t="shared" si="35"/>
        <v>0</v>
      </c>
    </row>
    <row r="1142" spans="1:8">
      <c r="A1142" s="379">
        <v>10708</v>
      </c>
      <c r="B1142" s="380" t="s">
        <v>2441</v>
      </c>
      <c r="C1142" s="379" t="s">
        <v>286</v>
      </c>
      <c r="D1142" s="383" t="str">
        <f t="shared" si="34"/>
        <v>33,72</v>
      </c>
      <c r="F1142" s="383">
        <v>15013.98</v>
      </c>
      <c r="G1142" s="384" t="s">
        <v>2442</v>
      </c>
      <c r="H1142" s="381" t="b">
        <f t="shared" si="35"/>
        <v>0</v>
      </c>
    </row>
    <row r="1143" spans="1:8">
      <c r="A1143" s="379">
        <v>39635</v>
      </c>
      <c r="B1143" s="380" t="s">
        <v>2443</v>
      </c>
      <c r="C1143" s="379" t="s">
        <v>286</v>
      </c>
      <c r="D1143" s="383" t="str">
        <f t="shared" si="34"/>
        <v>57,40</v>
      </c>
      <c r="F1143" s="383">
        <v>16076.92</v>
      </c>
      <c r="G1143" s="384" t="s">
        <v>2444</v>
      </c>
      <c r="H1143" s="381" t="b">
        <f t="shared" si="35"/>
        <v>0</v>
      </c>
    </row>
    <row r="1144" spans="1:8">
      <c r="A1144" s="379">
        <v>6117</v>
      </c>
      <c r="B1144" s="380" t="s">
        <v>2445</v>
      </c>
      <c r="C1144" s="379" t="s">
        <v>289</v>
      </c>
      <c r="D1144" s="383" t="str">
        <f t="shared" si="34"/>
        <v>11,71</v>
      </c>
      <c r="F1144" s="383">
        <v>18335.66</v>
      </c>
      <c r="G1144" s="384" t="s">
        <v>2446</v>
      </c>
      <c r="H1144" s="381" t="b">
        <f t="shared" si="35"/>
        <v>0</v>
      </c>
    </row>
    <row r="1145" spans="1:8">
      <c r="A1145" s="379">
        <v>40913</v>
      </c>
      <c r="B1145" s="380" t="s">
        <v>2447</v>
      </c>
      <c r="C1145" s="379" t="s">
        <v>672</v>
      </c>
      <c r="D1145" s="383" t="str">
        <f t="shared" si="34"/>
        <v>2.077,86</v>
      </c>
      <c r="F1145" s="383">
        <v>1839.07</v>
      </c>
      <c r="G1145" s="384" t="s">
        <v>2448</v>
      </c>
      <c r="H1145" s="381" t="b">
        <f t="shared" si="35"/>
        <v>0</v>
      </c>
    </row>
    <row r="1146" spans="1:8">
      <c r="A1146" s="379">
        <v>1214</v>
      </c>
      <c r="B1146" s="380" t="s">
        <v>2449</v>
      </c>
      <c r="C1146" s="379" t="s">
        <v>289</v>
      </c>
      <c r="D1146" s="383" t="str">
        <f t="shared" si="34"/>
        <v>16,22</v>
      </c>
      <c r="F1146" s="386">
        <v>3.86</v>
      </c>
      <c r="G1146" s="384" t="s">
        <v>1264</v>
      </c>
      <c r="H1146" s="381" t="b">
        <f t="shared" si="35"/>
        <v>0</v>
      </c>
    </row>
    <row r="1147" spans="1:8">
      <c r="A1147" s="379">
        <v>40915</v>
      </c>
      <c r="B1147" s="380" t="s">
        <v>2450</v>
      </c>
      <c r="C1147" s="379" t="s">
        <v>672</v>
      </c>
      <c r="D1147" s="383" t="str">
        <f t="shared" si="34"/>
        <v>2.879,78</v>
      </c>
      <c r="F1147" s="386">
        <v>31.89</v>
      </c>
      <c r="G1147" s="384" t="s">
        <v>2451</v>
      </c>
      <c r="H1147" s="381" t="b">
        <f t="shared" si="35"/>
        <v>0</v>
      </c>
    </row>
    <row r="1148" spans="1:8">
      <c r="A1148" s="379">
        <v>1213</v>
      </c>
      <c r="B1148" s="380" t="s">
        <v>2452</v>
      </c>
      <c r="C1148" s="379" t="s">
        <v>289</v>
      </c>
      <c r="D1148" s="383" t="str">
        <f t="shared" si="34"/>
        <v>14,88</v>
      </c>
      <c r="F1148" s="386">
        <v>41.69</v>
      </c>
      <c r="G1148" s="384" t="s">
        <v>725</v>
      </c>
      <c r="H1148" s="381" t="b">
        <f t="shared" si="35"/>
        <v>0</v>
      </c>
    </row>
    <row r="1149" spans="1:8">
      <c r="A1149" s="379">
        <v>40914</v>
      </c>
      <c r="B1149" s="380" t="s">
        <v>2453</v>
      </c>
      <c r="C1149" s="379" t="s">
        <v>672</v>
      </c>
      <c r="D1149" s="383" t="str">
        <f t="shared" si="34"/>
        <v>2.637,37</v>
      </c>
      <c r="F1149" s="386">
        <v>55.85</v>
      </c>
      <c r="G1149" s="384" t="s">
        <v>727</v>
      </c>
      <c r="H1149" s="381" t="b">
        <f t="shared" si="35"/>
        <v>0</v>
      </c>
    </row>
    <row r="1150" spans="1:8">
      <c r="A1150" s="379">
        <v>5091</v>
      </c>
      <c r="B1150" s="380" t="s">
        <v>2454</v>
      </c>
      <c r="C1150" s="379" t="s">
        <v>281</v>
      </c>
      <c r="D1150" s="383" t="str">
        <f t="shared" si="34"/>
        <v>16,19</v>
      </c>
      <c r="F1150" s="383">
        <v>8441.5300000000007</v>
      </c>
      <c r="G1150" s="384" t="s">
        <v>2455</v>
      </c>
      <c r="H1150" s="381" t="b">
        <f t="shared" si="35"/>
        <v>0</v>
      </c>
    </row>
    <row r="1151" spans="1:8" ht="30">
      <c r="A1151" s="379">
        <v>14615</v>
      </c>
      <c r="B1151" s="380" t="s">
        <v>2456</v>
      </c>
      <c r="C1151" s="379" t="s">
        <v>281</v>
      </c>
      <c r="D1151" s="383" t="str">
        <f t="shared" si="34"/>
        <v>3.371,77</v>
      </c>
      <c r="F1151" s="383">
        <v>415767.69</v>
      </c>
      <c r="G1151" s="384" t="s">
        <v>2457</v>
      </c>
      <c r="H1151" s="381" t="b">
        <f t="shared" si="35"/>
        <v>0</v>
      </c>
    </row>
    <row r="1152" spans="1:8">
      <c r="A1152" s="379">
        <v>2711</v>
      </c>
      <c r="B1152" s="380" t="s">
        <v>2458</v>
      </c>
      <c r="C1152" s="379" t="s">
        <v>281</v>
      </c>
      <c r="D1152" s="383" t="str">
        <f t="shared" si="34"/>
        <v>119,90</v>
      </c>
      <c r="F1152" s="383">
        <v>356578.58</v>
      </c>
      <c r="G1152" s="384" t="s">
        <v>2459</v>
      </c>
      <c r="H1152" s="381" t="b">
        <f t="shared" si="35"/>
        <v>0</v>
      </c>
    </row>
    <row r="1153" spans="1:8" ht="30">
      <c r="A1153" s="379">
        <v>37727</v>
      </c>
      <c r="B1153" s="380" t="s">
        <v>2460</v>
      </c>
      <c r="C1153" s="379" t="s">
        <v>281</v>
      </c>
      <c r="D1153" s="383" t="str">
        <f t="shared" si="34"/>
        <v>9.500,00</v>
      </c>
      <c r="F1153" s="383">
        <v>360909.47</v>
      </c>
      <c r="G1153" s="384" t="s">
        <v>2461</v>
      </c>
      <c r="H1153" s="381" t="b">
        <f t="shared" si="35"/>
        <v>0</v>
      </c>
    </row>
    <row r="1154" spans="1:8" ht="30">
      <c r="A1154" s="379">
        <v>37728</v>
      </c>
      <c r="B1154" s="380" t="s">
        <v>2462</v>
      </c>
      <c r="C1154" s="379" t="s">
        <v>281</v>
      </c>
      <c r="D1154" s="383" t="str">
        <f t="shared" ref="D1154:D1217" si="36">IF($J$2=$F$1,F1154,G1154)</f>
        <v>12.888,11</v>
      </c>
      <c r="F1154" s="383">
        <v>410281.9</v>
      </c>
      <c r="G1154" s="384" t="s">
        <v>2463</v>
      </c>
      <c r="H1154" s="381" t="b">
        <f t="shared" ref="H1154:H1217" si="37">F1154=G1154</f>
        <v>0</v>
      </c>
    </row>
    <row r="1155" spans="1:8" ht="30">
      <c r="A1155" s="379">
        <v>37729</v>
      </c>
      <c r="B1155" s="380" t="s">
        <v>2464</v>
      </c>
      <c r="C1155" s="379" t="s">
        <v>281</v>
      </c>
      <c r="D1155" s="383" t="str">
        <f t="shared" si="36"/>
        <v>13.951,04</v>
      </c>
      <c r="F1155" s="383">
        <v>503107.81</v>
      </c>
      <c r="G1155" s="384" t="s">
        <v>2465</v>
      </c>
      <c r="H1155" s="381" t="b">
        <f t="shared" si="37"/>
        <v>0</v>
      </c>
    </row>
    <row r="1156" spans="1:8" ht="30">
      <c r="A1156" s="379">
        <v>37730</v>
      </c>
      <c r="B1156" s="380" t="s">
        <v>2466</v>
      </c>
      <c r="C1156" s="379" t="s">
        <v>281</v>
      </c>
      <c r="D1156" s="383" t="str">
        <f t="shared" si="36"/>
        <v>15.013,98</v>
      </c>
      <c r="F1156" s="386">
        <v>7.69</v>
      </c>
      <c r="G1156" s="384" t="s">
        <v>2467</v>
      </c>
      <c r="H1156" s="381" t="b">
        <f t="shared" si="37"/>
        <v>0</v>
      </c>
    </row>
    <row r="1157" spans="1:8" ht="30">
      <c r="A1157" s="379">
        <v>37731</v>
      </c>
      <c r="B1157" s="380" t="s">
        <v>2468</v>
      </c>
      <c r="C1157" s="379" t="s">
        <v>281</v>
      </c>
      <c r="D1157" s="383" t="str">
        <f t="shared" si="36"/>
        <v>16.076,92</v>
      </c>
      <c r="F1157" s="383">
        <v>1363.16</v>
      </c>
      <c r="G1157" s="384" t="s">
        <v>2469</v>
      </c>
      <c r="H1157" s="381" t="b">
        <f t="shared" si="37"/>
        <v>0</v>
      </c>
    </row>
    <row r="1158" spans="1:8" ht="30">
      <c r="A1158" s="379">
        <v>37732</v>
      </c>
      <c r="B1158" s="380" t="s">
        <v>2470</v>
      </c>
      <c r="C1158" s="379" t="s">
        <v>281</v>
      </c>
      <c r="D1158" s="383" t="str">
        <f t="shared" si="36"/>
        <v>18.335,66</v>
      </c>
      <c r="F1158" s="386">
        <v>1.02</v>
      </c>
      <c r="G1158" s="384" t="s">
        <v>2471</v>
      </c>
      <c r="H1158" s="381" t="b">
        <f t="shared" si="37"/>
        <v>0</v>
      </c>
    </row>
    <row r="1159" spans="1:8">
      <c r="A1159" s="379">
        <v>42250</v>
      </c>
      <c r="B1159" s="380" t="s">
        <v>2472</v>
      </c>
      <c r="C1159" s="379" t="s">
        <v>2473</v>
      </c>
      <c r="D1159" s="383" t="str">
        <f t="shared" si="36"/>
        <v>2.138,77</v>
      </c>
      <c r="F1159" s="386">
        <v>6.49</v>
      </c>
      <c r="G1159" s="384" t="s">
        <v>2474</v>
      </c>
      <c r="H1159" s="381" t="b">
        <f t="shared" si="37"/>
        <v>0</v>
      </c>
    </row>
    <row r="1160" spans="1:8" ht="30">
      <c r="A1160" s="379">
        <v>42256</v>
      </c>
      <c r="B1160" s="380" t="s">
        <v>2475</v>
      </c>
      <c r="C1160" s="379" t="s">
        <v>331</v>
      </c>
      <c r="D1160" s="383" t="str">
        <f t="shared" si="36"/>
        <v>4,48</v>
      </c>
      <c r="F1160" s="386">
        <v>947.26</v>
      </c>
      <c r="G1160" s="384" t="s">
        <v>1096</v>
      </c>
      <c r="H1160" s="381" t="b">
        <f t="shared" si="37"/>
        <v>0</v>
      </c>
    </row>
    <row r="1161" spans="1:8">
      <c r="A1161" s="379">
        <v>4743</v>
      </c>
      <c r="B1161" s="380" t="s">
        <v>2476</v>
      </c>
      <c r="C1161" s="379" t="s">
        <v>665</v>
      </c>
      <c r="D1161" s="383" t="str">
        <f t="shared" si="36"/>
        <v>37,09</v>
      </c>
      <c r="F1161" s="386">
        <v>631.5</v>
      </c>
      <c r="G1161" s="384" t="s">
        <v>2477</v>
      </c>
      <c r="H1161" s="381" t="b">
        <f t="shared" si="37"/>
        <v>0</v>
      </c>
    </row>
    <row r="1162" spans="1:8">
      <c r="A1162" s="379">
        <v>4744</v>
      </c>
      <c r="B1162" s="380" t="s">
        <v>2478</v>
      </c>
      <c r="C1162" s="379" t="s">
        <v>665</v>
      </c>
      <c r="D1162" s="383" t="str">
        <f t="shared" si="36"/>
        <v>48,48</v>
      </c>
      <c r="F1162" s="386">
        <v>5.61</v>
      </c>
      <c r="G1162" s="384" t="s">
        <v>2479</v>
      </c>
      <c r="H1162" s="381" t="b">
        <f t="shared" si="37"/>
        <v>0</v>
      </c>
    </row>
    <row r="1163" spans="1:8">
      <c r="A1163" s="379">
        <v>4745</v>
      </c>
      <c r="B1163" s="380" t="s">
        <v>2480</v>
      </c>
      <c r="C1163" s="379" t="s">
        <v>665</v>
      </c>
      <c r="D1163" s="383" t="str">
        <f t="shared" si="36"/>
        <v>64,96</v>
      </c>
      <c r="F1163" s="386">
        <v>6.84</v>
      </c>
      <c r="G1163" s="384" t="s">
        <v>2481</v>
      </c>
      <c r="H1163" s="381" t="b">
        <f t="shared" si="37"/>
        <v>0</v>
      </c>
    </row>
    <row r="1164" spans="1:8" ht="30">
      <c r="A1164" s="379">
        <v>36496</v>
      </c>
      <c r="B1164" s="380" t="s">
        <v>2482</v>
      </c>
      <c r="C1164" s="379" t="s">
        <v>281</v>
      </c>
      <c r="D1164" s="383" t="str">
        <f t="shared" si="36"/>
        <v>8.560,87</v>
      </c>
      <c r="F1164" s="386">
        <v>6.12</v>
      </c>
      <c r="G1164" s="384" t="s">
        <v>2483</v>
      </c>
      <c r="H1164" s="381" t="b">
        <f t="shared" si="37"/>
        <v>0</v>
      </c>
    </row>
    <row r="1165" spans="1:8" ht="30">
      <c r="A1165" s="379">
        <v>10630</v>
      </c>
      <c r="B1165" s="380" t="s">
        <v>2484</v>
      </c>
      <c r="C1165" s="379" t="s">
        <v>281</v>
      </c>
      <c r="D1165" s="383" t="str">
        <f t="shared" si="36"/>
        <v>441.712,51</v>
      </c>
      <c r="F1165" s="386">
        <v>6.4</v>
      </c>
      <c r="G1165" s="384" t="s">
        <v>2485</v>
      </c>
      <c r="H1165" s="381" t="b">
        <f t="shared" si="37"/>
        <v>0</v>
      </c>
    </row>
    <row r="1166" spans="1:8" ht="30">
      <c r="A1166" s="379">
        <v>37762</v>
      </c>
      <c r="B1166" s="380" t="s">
        <v>2486</v>
      </c>
      <c r="C1166" s="379" t="s">
        <v>281</v>
      </c>
      <c r="D1166" s="383" t="str">
        <f t="shared" si="36"/>
        <v>378.829,86</v>
      </c>
      <c r="F1166" s="386">
        <v>6.86</v>
      </c>
      <c r="G1166" s="384" t="s">
        <v>2487</v>
      </c>
      <c r="H1166" s="381" t="b">
        <f t="shared" si="37"/>
        <v>0</v>
      </c>
    </row>
    <row r="1167" spans="1:8" ht="30">
      <c r="A1167" s="379">
        <v>37763</v>
      </c>
      <c r="B1167" s="380" t="s">
        <v>2488</v>
      </c>
      <c r="C1167" s="379" t="s">
        <v>281</v>
      </c>
      <c r="D1167" s="383" t="str">
        <f t="shared" si="36"/>
        <v>383.431,02</v>
      </c>
      <c r="F1167" s="386">
        <v>6.6</v>
      </c>
      <c r="G1167" s="384" t="s">
        <v>2489</v>
      </c>
      <c r="H1167" s="381" t="b">
        <f t="shared" si="37"/>
        <v>0</v>
      </c>
    </row>
    <row r="1168" spans="1:8" ht="30">
      <c r="A1168" s="379">
        <v>41992</v>
      </c>
      <c r="B1168" s="380" t="s">
        <v>2490</v>
      </c>
      <c r="C1168" s="379" t="s">
        <v>281</v>
      </c>
      <c r="D1168" s="383" t="str">
        <f t="shared" si="36"/>
        <v>435.884,39</v>
      </c>
      <c r="F1168" s="386">
        <v>7.28</v>
      </c>
      <c r="G1168" s="384" t="s">
        <v>2491</v>
      </c>
      <c r="H1168" s="381" t="b">
        <f t="shared" si="37"/>
        <v>0</v>
      </c>
    </row>
    <row r="1169" spans="1:8" ht="30">
      <c r="A1169" s="379">
        <v>13215</v>
      </c>
      <c r="B1169" s="380" t="s">
        <v>2492</v>
      </c>
      <c r="C1169" s="379" t="s">
        <v>281</v>
      </c>
      <c r="D1169" s="383" t="str">
        <f t="shared" si="36"/>
        <v>534.502,84</v>
      </c>
      <c r="F1169" s="386">
        <v>7.12</v>
      </c>
      <c r="G1169" s="384" t="s">
        <v>2493</v>
      </c>
      <c r="H1169" s="381" t="b">
        <f t="shared" si="37"/>
        <v>0</v>
      </c>
    </row>
    <row r="1170" spans="1:8">
      <c r="A1170" s="379">
        <v>4235</v>
      </c>
      <c r="B1170" s="380" t="s">
        <v>2494</v>
      </c>
      <c r="C1170" s="379" t="s">
        <v>289</v>
      </c>
      <c r="D1170" s="383" t="str">
        <f t="shared" si="36"/>
        <v>8,84</v>
      </c>
      <c r="F1170" s="386">
        <v>6.29</v>
      </c>
      <c r="G1170" s="384" t="s">
        <v>2495</v>
      </c>
      <c r="H1170" s="381" t="b">
        <f t="shared" si="37"/>
        <v>0</v>
      </c>
    </row>
    <row r="1171" spans="1:8">
      <c r="A1171" s="379">
        <v>40976</v>
      </c>
      <c r="B1171" s="380" t="s">
        <v>2496</v>
      </c>
      <c r="C1171" s="379" t="s">
        <v>672</v>
      </c>
      <c r="D1171" s="383" t="str">
        <f t="shared" si="36"/>
        <v>1.569,43</v>
      </c>
      <c r="F1171" s="386">
        <v>8.43</v>
      </c>
      <c r="G1171" s="384" t="s">
        <v>2497</v>
      </c>
      <c r="H1171" s="381" t="b">
        <f t="shared" si="37"/>
        <v>0</v>
      </c>
    </row>
    <row r="1172" spans="1:8">
      <c r="A1172" s="379">
        <v>39013</v>
      </c>
      <c r="B1172" s="380" t="s">
        <v>2498</v>
      </c>
      <c r="C1172" s="379" t="s">
        <v>281</v>
      </c>
      <c r="D1172" s="383" t="str">
        <f t="shared" si="36"/>
        <v>0,98</v>
      </c>
      <c r="F1172" s="386">
        <v>8.9499999999999993</v>
      </c>
      <c r="G1172" s="384" t="s">
        <v>1712</v>
      </c>
      <c r="H1172" s="381" t="b">
        <f t="shared" si="37"/>
        <v>0</v>
      </c>
    </row>
    <row r="1173" spans="1:8" ht="30">
      <c r="A1173" s="379">
        <v>43091</v>
      </c>
      <c r="B1173" s="380" t="s">
        <v>2499</v>
      </c>
      <c r="C1173" s="379" t="s">
        <v>281</v>
      </c>
      <c r="D1173" s="383" t="str">
        <f t="shared" si="36"/>
        <v>4.459,57</v>
      </c>
      <c r="F1173" s="386">
        <v>8.6999999999999993</v>
      </c>
      <c r="G1173" s="384" t="s">
        <v>2500</v>
      </c>
      <c r="H1173" s="381" t="b">
        <f t="shared" si="37"/>
        <v>0</v>
      </c>
    </row>
    <row r="1174" spans="1:8" ht="30">
      <c r="A1174" s="379">
        <v>43092</v>
      </c>
      <c r="B1174" s="380" t="s">
        <v>2501</v>
      </c>
      <c r="C1174" s="379" t="s">
        <v>281</v>
      </c>
      <c r="D1174" s="383" t="str">
        <f t="shared" si="36"/>
        <v>5.946,10</v>
      </c>
      <c r="F1174" s="386">
        <v>6.57</v>
      </c>
      <c r="G1174" s="384" t="s">
        <v>2502</v>
      </c>
      <c r="H1174" s="381" t="b">
        <f t="shared" si="37"/>
        <v>0</v>
      </c>
    </row>
    <row r="1175" spans="1:8" ht="30">
      <c r="A1175" s="379">
        <v>43089</v>
      </c>
      <c r="B1175" s="380" t="s">
        <v>2503</v>
      </c>
      <c r="C1175" s="379" t="s">
        <v>281</v>
      </c>
      <c r="D1175" s="383" t="str">
        <f t="shared" si="36"/>
        <v>1.036,27</v>
      </c>
      <c r="F1175" s="386">
        <v>61.05</v>
      </c>
      <c r="G1175" s="384" t="s">
        <v>2504</v>
      </c>
      <c r="H1175" s="381" t="b">
        <f t="shared" si="37"/>
        <v>0</v>
      </c>
    </row>
    <row r="1176" spans="1:8" ht="30">
      <c r="A1176" s="379">
        <v>43090</v>
      </c>
      <c r="B1176" s="380" t="s">
        <v>2505</v>
      </c>
      <c r="C1176" s="379" t="s">
        <v>281</v>
      </c>
      <c r="D1176" s="383" t="str">
        <f t="shared" si="36"/>
        <v>2.286,96</v>
      </c>
      <c r="F1176" s="386">
        <v>8.1</v>
      </c>
      <c r="G1176" s="384" t="s">
        <v>2506</v>
      </c>
      <c r="H1176" s="381" t="b">
        <f t="shared" si="37"/>
        <v>0</v>
      </c>
    </row>
    <row r="1177" spans="1:8">
      <c r="A1177" s="379">
        <v>41967</v>
      </c>
      <c r="B1177" s="380" t="s">
        <v>2507</v>
      </c>
      <c r="C1177" s="379" t="s">
        <v>425</v>
      </c>
      <c r="D1177" s="383" t="str">
        <f t="shared" si="36"/>
        <v>6,51</v>
      </c>
      <c r="F1177" s="386">
        <v>42.6</v>
      </c>
      <c r="G1177" s="384" t="s">
        <v>2508</v>
      </c>
      <c r="H1177" s="381" t="b">
        <f t="shared" si="37"/>
        <v>0</v>
      </c>
    </row>
    <row r="1178" spans="1:8">
      <c r="A1178" s="379">
        <v>12760</v>
      </c>
      <c r="B1178" s="380" t="s">
        <v>2509</v>
      </c>
      <c r="C1178" s="379" t="s">
        <v>286</v>
      </c>
      <c r="D1178" s="383" t="str">
        <f t="shared" si="36"/>
        <v>991,69</v>
      </c>
      <c r="F1178" s="386">
        <v>8.6999999999999993</v>
      </c>
      <c r="G1178" s="384" t="s">
        <v>2510</v>
      </c>
      <c r="H1178" s="381" t="b">
        <f t="shared" si="37"/>
        <v>0</v>
      </c>
    </row>
    <row r="1179" spans="1:8">
      <c r="A1179" s="379">
        <v>12759</v>
      </c>
      <c r="B1179" s="380" t="s">
        <v>2511</v>
      </c>
      <c r="C1179" s="379" t="s">
        <v>286</v>
      </c>
      <c r="D1179" s="383" t="str">
        <f t="shared" si="36"/>
        <v>661,11</v>
      </c>
      <c r="F1179" s="386">
        <v>6.08</v>
      </c>
      <c r="G1179" s="384" t="s">
        <v>2512</v>
      </c>
      <c r="H1179" s="381" t="b">
        <f t="shared" si="37"/>
        <v>0</v>
      </c>
    </row>
    <row r="1180" spans="1:8" ht="30">
      <c r="A1180" s="379">
        <v>43105</v>
      </c>
      <c r="B1180" s="380" t="s">
        <v>2513</v>
      </c>
      <c r="C1180" s="379" t="s">
        <v>331</v>
      </c>
      <c r="D1180" s="383" t="str">
        <f t="shared" si="36"/>
        <v>25,39</v>
      </c>
      <c r="F1180" s="383">
        <v>1629.05</v>
      </c>
      <c r="G1180" s="384" t="s">
        <v>2514</v>
      </c>
      <c r="H1180" s="381" t="b">
        <f t="shared" si="37"/>
        <v>0</v>
      </c>
    </row>
    <row r="1181" spans="1:8">
      <c r="A1181" s="379">
        <v>40424</v>
      </c>
      <c r="B1181" s="380" t="s">
        <v>2515</v>
      </c>
      <c r="C1181" s="379" t="s">
        <v>331</v>
      </c>
      <c r="D1181" s="383" t="str">
        <f t="shared" si="36"/>
        <v>6,45</v>
      </c>
      <c r="F1181" s="386">
        <v>6.33</v>
      </c>
      <c r="G1181" s="384" t="s">
        <v>2516</v>
      </c>
      <c r="H1181" s="381" t="b">
        <f t="shared" si="37"/>
        <v>0</v>
      </c>
    </row>
    <row r="1182" spans="1:8">
      <c r="A1182" s="379">
        <v>1325</v>
      </c>
      <c r="B1182" s="380" t="s">
        <v>2517</v>
      </c>
      <c r="C1182" s="379" t="s">
        <v>331</v>
      </c>
      <c r="D1182" s="383" t="str">
        <f t="shared" si="36"/>
        <v>7,06</v>
      </c>
      <c r="F1182" s="386">
        <v>6.49</v>
      </c>
      <c r="G1182" s="384" t="s">
        <v>2518</v>
      </c>
      <c r="H1182" s="381" t="b">
        <f t="shared" si="37"/>
        <v>0</v>
      </c>
    </row>
    <row r="1183" spans="1:8">
      <c r="A1183" s="379">
        <v>1327</v>
      </c>
      <c r="B1183" s="380" t="s">
        <v>2519</v>
      </c>
      <c r="C1183" s="379" t="s">
        <v>331</v>
      </c>
      <c r="D1183" s="383" t="str">
        <f t="shared" si="36"/>
        <v>7,52</v>
      </c>
      <c r="F1183" s="386">
        <v>8.1</v>
      </c>
      <c r="G1183" s="384" t="s">
        <v>2520</v>
      </c>
      <c r="H1183" s="381" t="b">
        <f t="shared" si="37"/>
        <v>0</v>
      </c>
    </row>
    <row r="1184" spans="1:8">
      <c r="A1184" s="379">
        <v>1328</v>
      </c>
      <c r="B1184" s="380" t="s">
        <v>2521</v>
      </c>
      <c r="C1184" s="379" t="s">
        <v>331</v>
      </c>
      <c r="D1184" s="383" t="str">
        <f t="shared" si="36"/>
        <v>7,08</v>
      </c>
      <c r="F1184" s="386">
        <v>6.75</v>
      </c>
      <c r="G1184" s="384" t="s">
        <v>2522</v>
      </c>
      <c r="H1184" s="381" t="b">
        <f t="shared" si="37"/>
        <v>0</v>
      </c>
    </row>
    <row r="1185" spans="1:8">
      <c r="A1185" s="379">
        <v>1321</v>
      </c>
      <c r="B1185" s="380" t="s">
        <v>2523</v>
      </c>
      <c r="C1185" s="379" t="s">
        <v>331</v>
      </c>
      <c r="D1185" s="383" t="str">
        <f t="shared" si="36"/>
        <v>6,56</v>
      </c>
      <c r="F1185" s="386">
        <v>7.47</v>
      </c>
      <c r="G1185" s="384" t="s">
        <v>2524</v>
      </c>
      <c r="H1185" s="381" t="b">
        <f t="shared" si="37"/>
        <v>0</v>
      </c>
    </row>
    <row r="1186" spans="1:8">
      <c r="A1186" s="379">
        <v>1318</v>
      </c>
      <c r="B1186" s="380" t="s">
        <v>2525</v>
      </c>
      <c r="C1186" s="379" t="s">
        <v>331</v>
      </c>
      <c r="D1186" s="383" t="str">
        <f t="shared" si="36"/>
        <v>6,56</v>
      </c>
      <c r="F1186" s="386">
        <v>7.58</v>
      </c>
      <c r="G1186" s="384" t="s">
        <v>2524</v>
      </c>
      <c r="H1186" s="381" t="b">
        <f t="shared" si="37"/>
        <v>0</v>
      </c>
    </row>
    <row r="1187" spans="1:8">
      <c r="A1187" s="379">
        <v>1322</v>
      </c>
      <c r="B1187" s="380" t="s">
        <v>2526</v>
      </c>
      <c r="C1187" s="379" t="s">
        <v>331</v>
      </c>
      <c r="D1187" s="383" t="str">
        <f t="shared" si="36"/>
        <v>6,93</v>
      </c>
      <c r="F1187" s="386">
        <v>5.64</v>
      </c>
      <c r="G1187" s="384" t="s">
        <v>2527</v>
      </c>
      <c r="H1187" s="381" t="b">
        <f t="shared" si="37"/>
        <v>0</v>
      </c>
    </row>
    <row r="1188" spans="1:8">
      <c r="A1188" s="379">
        <v>1323</v>
      </c>
      <c r="B1188" s="380" t="s">
        <v>2528</v>
      </c>
      <c r="C1188" s="379" t="s">
        <v>331</v>
      </c>
      <c r="D1188" s="383" t="str">
        <f t="shared" si="36"/>
        <v>6,93</v>
      </c>
      <c r="F1188" s="386">
        <v>7.99</v>
      </c>
      <c r="G1188" s="384" t="s">
        <v>2527</v>
      </c>
      <c r="H1188" s="381" t="b">
        <f t="shared" si="37"/>
        <v>0</v>
      </c>
    </row>
    <row r="1189" spans="1:8">
      <c r="A1189" s="379">
        <v>1319</v>
      </c>
      <c r="B1189" s="380" t="s">
        <v>2529</v>
      </c>
      <c r="C1189" s="379" t="s">
        <v>331</v>
      </c>
      <c r="D1189" s="383" t="str">
        <f t="shared" si="36"/>
        <v>5,84</v>
      </c>
      <c r="F1189" s="386">
        <v>25.88</v>
      </c>
      <c r="G1189" s="384" t="s">
        <v>2530</v>
      </c>
      <c r="H1189" s="381" t="b">
        <f t="shared" si="37"/>
        <v>0</v>
      </c>
    </row>
    <row r="1190" spans="1:8">
      <c r="A1190" s="379">
        <v>11026</v>
      </c>
      <c r="B1190" s="380" t="s">
        <v>2531</v>
      </c>
      <c r="C1190" s="379" t="s">
        <v>331</v>
      </c>
      <c r="D1190" s="383" t="str">
        <f t="shared" si="36"/>
        <v>8,03</v>
      </c>
      <c r="F1190" s="386">
        <v>25.88</v>
      </c>
      <c r="G1190" s="384" t="s">
        <v>2532</v>
      </c>
      <c r="H1190" s="381" t="b">
        <f t="shared" si="37"/>
        <v>0</v>
      </c>
    </row>
    <row r="1191" spans="1:8">
      <c r="A1191" s="379">
        <v>11027</v>
      </c>
      <c r="B1191" s="380" t="s">
        <v>2533</v>
      </c>
      <c r="C1191" s="379" t="s">
        <v>331</v>
      </c>
      <c r="D1191" s="383" t="str">
        <f t="shared" si="36"/>
        <v>8,36</v>
      </c>
      <c r="F1191" s="386">
        <v>25.88</v>
      </c>
      <c r="G1191" s="384" t="s">
        <v>2534</v>
      </c>
      <c r="H1191" s="381" t="b">
        <f t="shared" si="37"/>
        <v>0</v>
      </c>
    </row>
    <row r="1192" spans="1:8">
      <c r="A1192" s="379">
        <v>11046</v>
      </c>
      <c r="B1192" s="380" t="s">
        <v>2535</v>
      </c>
      <c r="C1192" s="379" t="s">
        <v>331</v>
      </c>
      <c r="D1192" s="383" t="str">
        <f t="shared" si="36"/>
        <v>8,01</v>
      </c>
      <c r="F1192" s="386">
        <v>30.02</v>
      </c>
      <c r="G1192" s="384" t="s">
        <v>527</v>
      </c>
      <c r="H1192" s="381" t="b">
        <f t="shared" si="37"/>
        <v>0</v>
      </c>
    </row>
    <row r="1193" spans="1:8">
      <c r="A1193" s="379">
        <v>11047</v>
      </c>
      <c r="B1193" s="380" t="s">
        <v>2536</v>
      </c>
      <c r="C1193" s="379" t="s">
        <v>331</v>
      </c>
      <c r="D1193" s="383" t="str">
        <f t="shared" si="36"/>
        <v>8,73</v>
      </c>
      <c r="F1193" s="386">
        <v>31.48</v>
      </c>
      <c r="G1193" s="384" t="s">
        <v>2537</v>
      </c>
      <c r="H1193" s="381" t="b">
        <f t="shared" si="37"/>
        <v>0</v>
      </c>
    </row>
    <row r="1194" spans="1:8">
      <c r="A1194" s="379">
        <v>43668</v>
      </c>
      <c r="B1194" s="380" t="s">
        <v>2538</v>
      </c>
      <c r="C1194" s="379" t="s">
        <v>331</v>
      </c>
      <c r="D1194" s="383" t="str">
        <f t="shared" si="36"/>
        <v>7,71</v>
      </c>
      <c r="F1194" s="386">
        <v>28.19</v>
      </c>
      <c r="G1194" s="384" t="s">
        <v>2539</v>
      </c>
      <c r="H1194" s="381" t="b">
        <f t="shared" si="37"/>
        <v>0</v>
      </c>
    </row>
    <row r="1195" spans="1:8">
      <c r="A1195" s="379">
        <v>39630</v>
      </c>
      <c r="B1195" s="380" t="s">
        <v>2538</v>
      </c>
      <c r="C1195" s="379" t="s">
        <v>286</v>
      </c>
      <c r="D1195" s="383" t="str">
        <f t="shared" si="36"/>
        <v>62,94</v>
      </c>
      <c r="F1195" s="386">
        <v>29.88</v>
      </c>
      <c r="G1195" s="384" t="s">
        <v>2540</v>
      </c>
      <c r="H1195" s="381" t="b">
        <f t="shared" si="37"/>
        <v>0</v>
      </c>
    </row>
    <row r="1196" spans="1:8">
      <c r="A1196" s="379">
        <v>11049</v>
      </c>
      <c r="B1196" s="380" t="s">
        <v>2541</v>
      </c>
      <c r="C1196" s="379" t="s">
        <v>331</v>
      </c>
      <c r="D1196" s="383" t="str">
        <f t="shared" si="36"/>
        <v>8,35</v>
      </c>
      <c r="F1196" s="386">
        <v>21.23</v>
      </c>
      <c r="G1196" s="384" t="s">
        <v>2542</v>
      </c>
      <c r="H1196" s="381" t="b">
        <f t="shared" si="37"/>
        <v>0</v>
      </c>
    </row>
    <row r="1197" spans="1:8">
      <c r="A1197" s="379">
        <v>43106</v>
      </c>
      <c r="B1197" s="380" t="s">
        <v>2543</v>
      </c>
      <c r="C1197" s="379" t="s">
        <v>331</v>
      </c>
      <c r="D1197" s="383" t="str">
        <f t="shared" si="36"/>
        <v>8,40</v>
      </c>
      <c r="F1197" s="386">
        <v>21.03</v>
      </c>
      <c r="G1197" s="384" t="s">
        <v>2544</v>
      </c>
      <c r="H1197" s="381" t="b">
        <f t="shared" si="37"/>
        <v>0</v>
      </c>
    </row>
    <row r="1198" spans="1:8">
      <c r="A1198" s="379">
        <v>39632</v>
      </c>
      <c r="B1198" s="380" t="s">
        <v>2545</v>
      </c>
      <c r="C1198" s="379" t="s">
        <v>286</v>
      </c>
      <c r="D1198" s="383" t="str">
        <f t="shared" si="36"/>
        <v>43,92</v>
      </c>
      <c r="F1198" s="386">
        <v>26.6</v>
      </c>
      <c r="G1198" s="384" t="s">
        <v>2546</v>
      </c>
      <c r="H1198" s="381" t="b">
        <f t="shared" si="37"/>
        <v>0</v>
      </c>
    </row>
    <row r="1199" spans="1:8">
      <c r="A1199" s="379">
        <v>11051</v>
      </c>
      <c r="B1199" s="380" t="s">
        <v>2547</v>
      </c>
      <c r="C1199" s="379" t="s">
        <v>331</v>
      </c>
      <c r="D1199" s="383" t="str">
        <f t="shared" si="36"/>
        <v>8,76</v>
      </c>
      <c r="F1199" s="386">
        <v>30.75</v>
      </c>
      <c r="G1199" s="384" t="s">
        <v>2548</v>
      </c>
      <c r="H1199" s="381" t="b">
        <f t="shared" si="37"/>
        <v>0</v>
      </c>
    </row>
    <row r="1200" spans="1:8">
      <c r="A1200" s="379">
        <v>11061</v>
      </c>
      <c r="B1200" s="380" t="s">
        <v>2549</v>
      </c>
      <c r="C1200" s="379" t="s">
        <v>331</v>
      </c>
      <c r="D1200" s="383" t="str">
        <f t="shared" si="36"/>
        <v>10,52</v>
      </c>
      <c r="F1200" s="386">
        <v>29.62</v>
      </c>
      <c r="G1200" s="384" t="s">
        <v>2550</v>
      </c>
      <c r="H1200" s="381" t="b">
        <f t="shared" si="37"/>
        <v>0</v>
      </c>
    </row>
    <row r="1201" spans="1:8">
      <c r="A1201" s="379">
        <v>43667</v>
      </c>
      <c r="B1201" s="380" t="s">
        <v>2551</v>
      </c>
      <c r="C1201" s="379" t="s">
        <v>331</v>
      </c>
      <c r="D1201" s="383" t="str">
        <f t="shared" si="36"/>
        <v>7,64</v>
      </c>
      <c r="F1201" s="386">
        <v>22.07</v>
      </c>
      <c r="G1201" s="384" t="s">
        <v>663</v>
      </c>
      <c r="H1201" s="381" t="b">
        <f t="shared" si="37"/>
        <v>0</v>
      </c>
    </row>
    <row r="1202" spans="1:8">
      <c r="A1202" s="379">
        <v>1336</v>
      </c>
      <c r="B1202" s="380" t="s">
        <v>2551</v>
      </c>
      <c r="C1202" s="379" t="s">
        <v>286</v>
      </c>
      <c r="D1202" s="383" t="str">
        <f t="shared" si="36"/>
        <v>1.679,32</v>
      </c>
      <c r="F1202" s="386">
        <v>92.03</v>
      </c>
      <c r="G1202" s="384" t="s">
        <v>2552</v>
      </c>
      <c r="H1202" s="381" t="b">
        <f t="shared" si="37"/>
        <v>0</v>
      </c>
    </row>
    <row r="1203" spans="1:8">
      <c r="A1203" s="379">
        <v>1333</v>
      </c>
      <c r="B1203" s="380" t="s">
        <v>2553</v>
      </c>
      <c r="C1203" s="379" t="s">
        <v>331</v>
      </c>
      <c r="D1203" s="383" t="str">
        <f t="shared" si="36"/>
        <v>6,36</v>
      </c>
      <c r="F1203" s="386">
        <v>30.72</v>
      </c>
      <c r="G1203" s="384" t="s">
        <v>2554</v>
      </c>
      <c r="H1203" s="381" t="b">
        <f t="shared" si="37"/>
        <v>0</v>
      </c>
    </row>
    <row r="1204" spans="1:8">
      <c r="A1204" s="379">
        <v>1330</v>
      </c>
      <c r="B1204" s="380" t="s">
        <v>2555</v>
      </c>
      <c r="C1204" s="379" t="s">
        <v>331</v>
      </c>
      <c r="D1204" s="383" t="str">
        <f t="shared" si="36"/>
        <v>6,31</v>
      </c>
      <c r="F1204" s="386">
        <v>39.31</v>
      </c>
      <c r="G1204" s="384" t="s">
        <v>2556</v>
      </c>
      <c r="H1204" s="381" t="b">
        <f t="shared" si="37"/>
        <v>0</v>
      </c>
    </row>
    <row r="1205" spans="1:8">
      <c r="A1205" s="379">
        <v>10957</v>
      </c>
      <c r="B1205" s="380" t="s">
        <v>2557</v>
      </c>
      <c r="C1205" s="379" t="s">
        <v>331</v>
      </c>
      <c r="D1205" s="383" t="str">
        <f t="shared" si="36"/>
        <v>7,27</v>
      </c>
      <c r="F1205" s="386">
        <v>46.48</v>
      </c>
      <c r="G1205" s="384" t="s">
        <v>1622</v>
      </c>
      <c r="H1205" s="381" t="b">
        <f t="shared" si="37"/>
        <v>0</v>
      </c>
    </row>
    <row r="1206" spans="1:8">
      <c r="A1206" s="379">
        <v>1332</v>
      </c>
      <c r="B1206" s="380" t="s">
        <v>2558</v>
      </c>
      <c r="C1206" s="379" t="s">
        <v>331</v>
      </c>
      <c r="D1206" s="383" t="str">
        <f t="shared" si="36"/>
        <v>6,47</v>
      </c>
      <c r="F1206" s="386">
        <v>15.63</v>
      </c>
      <c r="G1206" s="384" t="s">
        <v>533</v>
      </c>
      <c r="H1206" s="381" t="b">
        <f t="shared" si="37"/>
        <v>0</v>
      </c>
    </row>
    <row r="1207" spans="1:8">
      <c r="A1207" s="379">
        <v>1334</v>
      </c>
      <c r="B1207" s="380" t="s">
        <v>2559</v>
      </c>
      <c r="C1207" s="379" t="s">
        <v>331</v>
      </c>
      <c r="D1207" s="383" t="str">
        <f t="shared" si="36"/>
        <v>7,17</v>
      </c>
      <c r="F1207" s="386">
        <v>19.8</v>
      </c>
      <c r="G1207" s="384" t="s">
        <v>2560</v>
      </c>
      <c r="H1207" s="381" t="b">
        <f t="shared" si="37"/>
        <v>0</v>
      </c>
    </row>
    <row r="1208" spans="1:8">
      <c r="A1208" s="379">
        <v>1335</v>
      </c>
      <c r="B1208" s="380" t="s">
        <v>2561</v>
      </c>
      <c r="C1208" s="379" t="s">
        <v>331</v>
      </c>
      <c r="D1208" s="383" t="str">
        <f t="shared" si="36"/>
        <v>7,41</v>
      </c>
      <c r="F1208" s="386">
        <v>30.84</v>
      </c>
      <c r="G1208" s="384" t="s">
        <v>2562</v>
      </c>
      <c r="H1208" s="381" t="b">
        <f t="shared" si="37"/>
        <v>0</v>
      </c>
    </row>
    <row r="1209" spans="1:8">
      <c r="A1209" s="379">
        <v>40425</v>
      </c>
      <c r="B1209" s="380" t="s">
        <v>2563</v>
      </c>
      <c r="C1209" s="379" t="s">
        <v>331</v>
      </c>
      <c r="D1209" s="383" t="str">
        <f t="shared" si="36"/>
        <v>6,34</v>
      </c>
      <c r="F1209" s="386">
        <v>37.590000000000003</v>
      </c>
      <c r="G1209" s="384" t="s">
        <v>2564</v>
      </c>
      <c r="H1209" s="381" t="b">
        <f t="shared" si="37"/>
        <v>0</v>
      </c>
    </row>
    <row r="1210" spans="1:8">
      <c r="A1210" s="379">
        <v>1337</v>
      </c>
      <c r="B1210" s="380" t="s">
        <v>2565</v>
      </c>
      <c r="C1210" s="379" t="s">
        <v>331</v>
      </c>
      <c r="D1210" s="383" t="str">
        <f t="shared" si="36"/>
        <v>7,27</v>
      </c>
      <c r="F1210" s="386">
        <v>40.659999999999997</v>
      </c>
      <c r="G1210" s="384" t="s">
        <v>1622</v>
      </c>
      <c r="H1210" s="381" t="b">
        <f t="shared" si="37"/>
        <v>0</v>
      </c>
    </row>
    <row r="1211" spans="1:8">
      <c r="A1211" s="379">
        <v>39416</v>
      </c>
      <c r="B1211" s="380" t="s">
        <v>2566</v>
      </c>
      <c r="C1211" s="379" t="s">
        <v>286</v>
      </c>
      <c r="D1211" s="383" t="str">
        <f t="shared" si="36"/>
        <v>30,02</v>
      </c>
      <c r="F1211" s="386">
        <v>51.77</v>
      </c>
      <c r="G1211" s="384" t="s">
        <v>2567</v>
      </c>
      <c r="H1211" s="381" t="b">
        <f t="shared" si="37"/>
        <v>0</v>
      </c>
    </row>
    <row r="1212" spans="1:8">
      <c r="A1212" s="379">
        <v>39417</v>
      </c>
      <c r="B1212" s="380" t="s">
        <v>2568</v>
      </c>
      <c r="C1212" s="379" t="s">
        <v>286</v>
      </c>
      <c r="D1212" s="383" t="str">
        <f t="shared" si="36"/>
        <v>31,48</v>
      </c>
      <c r="F1212" s="386">
        <v>57.73</v>
      </c>
      <c r="G1212" s="384" t="s">
        <v>2569</v>
      </c>
      <c r="H1212" s="381" t="b">
        <f t="shared" si="37"/>
        <v>0</v>
      </c>
    </row>
    <row r="1213" spans="1:8">
      <c r="A1213" s="379">
        <v>39414</v>
      </c>
      <c r="B1213" s="380" t="s">
        <v>2570</v>
      </c>
      <c r="C1213" s="379" t="s">
        <v>286</v>
      </c>
      <c r="D1213" s="383" t="str">
        <f t="shared" si="36"/>
        <v>28,19</v>
      </c>
      <c r="F1213" s="386">
        <v>65.790000000000006</v>
      </c>
      <c r="G1213" s="384" t="s">
        <v>2571</v>
      </c>
      <c r="H1213" s="381" t="b">
        <f t="shared" si="37"/>
        <v>0</v>
      </c>
    </row>
    <row r="1214" spans="1:8">
      <c r="A1214" s="379">
        <v>39415</v>
      </c>
      <c r="B1214" s="380" t="s">
        <v>2572</v>
      </c>
      <c r="C1214" s="379" t="s">
        <v>286</v>
      </c>
      <c r="D1214" s="383" t="str">
        <f t="shared" si="36"/>
        <v>29,88</v>
      </c>
      <c r="F1214" s="386">
        <v>16.940000000000001</v>
      </c>
      <c r="G1214" s="384" t="s">
        <v>2573</v>
      </c>
      <c r="H1214" s="381" t="b">
        <f t="shared" si="37"/>
        <v>0</v>
      </c>
    </row>
    <row r="1215" spans="1:8">
      <c r="A1215" s="379">
        <v>39412</v>
      </c>
      <c r="B1215" s="380" t="s">
        <v>2574</v>
      </c>
      <c r="C1215" s="379" t="s">
        <v>286</v>
      </c>
      <c r="D1215" s="383" t="str">
        <f t="shared" si="36"/>
        <v>21,23</v>
      </c>
      <c r="F1215" s="386">
        <v>20.93</v>
      </c>
      <c r="G1215" s="384" t="s">
        <v>2575</v>
      </c>
      <c r="H1215" s="381" t="b">
        <f t="shared" si="37"/>
        <v>0</v>
      </c>
    </row>
    <row r="1216" spans="1:8">
      <c r="A1216" s="379">
        <v>39413</v>
      </c>
      <c r="B1216" s="380" t="s">
        <v>2576</v>
      </c>
      <c r="C1216" s="379" t="s">
        <v>286</v>
      </c>
      <c r="D1216" s="383" t="str">
        <f t="shared" si="36"/>
        <v>21,03</v>
      </c>
      <c r="F1216" s="386">
        <v>25.59</v>
      </c>
      <c r="G1216" s="384" t="s">
        <v>2577</v>
      </c>
      <c r="H1216" s="381" t="b">
        <f t="shared" si="37"/>
        <v>0</v>
      </c>
    </row>
    <row r="1217" spans="1:8">
      <c r="A1217" s="379">
        <v>1338</v>
      </c>
      <c r="B1217" s="380" t="s">
        <v>2578</v>
      </c>
      <c r="C1217" s="379" t="s">
        <v>286</v>
      </c>
      <c r="D1217" s="383" t="str">
        <f t="shared" si="36"/>
        <v>25,71</v>
      </c>
      <c r="F1217" s="386">
        <v>41.46</v>
      </c>
      <c r="G1217" s="384" t="s">
        <v>2579</v>
      </c>
      <c r="H1217" s="381" t="b">
        <f t="shared" si="37"/>
        <v>0</v>
      </c>
    </row>
    <row r="1218" spans="1:8">
      <c r="A1218" s="379">
        <v>1340</v>
      </c>
      <c r="B1218" s="380" t="s">
        <v>2580</v>
      </c>
      <c r="C1218" s="379" t="s">
        <v>286</v>
      </c>
      <c r="D1218" s="383" t="str">
        <f t="shared" ref="D1218:D1281" si="38">IF($J$2=$F$1,F1218,G1218)</f>
        <v>29,72</v>
      </c>
      <c r="F1218" s="386">
        <v>44.59</v>
      </c>
      <c r="G1218" s="384" t="s">
        <v>617</v>
      </c>
      <c r="H1218" s="381" t="b">
        <f t="shared" ref="H1218:H1281" si="39">F1218=G1218</f>
        <v>0</v>
      </c>
    </row>
    <row r="1219" spans="1:8">
      <c r="A1219" s="379">
        <v>1341</v>
      </c>
      <c r="B1219" s="380" t="s">
        <v>2581</v>
      </c>
      <c r="C1219" s="379" t="s">
        <v>286</v>
      </c>
      <c r="D1219" s="383" t="str">
        <f t="shared" si="38"/>
        <v>28,63</v>
      </c>
      <c r="F1219" s="386">
        <v>78.819999999999993</v>
      </c>
      <c r="G1219" s="384" t="s">
        <v>2582</v>
      </c>
      <c r="H1219" s="381" t="b">
        <f t="shared" si="39"/>
        <v>0</v>
      </c>
    </row>
    <row r="1220" spans="1:8">
      <c r="A1220" s="379">
        <v>1364</v>
      </c>
      <c r="B1220" s="380" t="s">
        <v>2583</v>
      </c>
      <c r="C1220" s="379" t="s">
        <v>286</v>
      </c>
      <c r="D1220" s="383" t="str">
        <f t="shared" si="38"/>
        <v>22,07</v>
      </c>
      <c r="F1220" s="386">
        <v>30.58</v>
      </c>
      <c r="G1220" s="384" t="s">
        <v>2584</v>
      </c>
      <c r="H1220" s="381" t="b">
        <f t="shared" si="39"/>
        <v>0</v>
      </c>
    </row>
    <row r="1221" spans="1:8">
      <c r="A1221" s="379">
        <v>1361</v>
      </c>
      <c r="B1221" s="380" t="s">
        <v>2585</v>
      </c>
      <c r="C1221" s="379" t="s">
        <v>281</v>
      </c>
      <c r="D1221" s="383" t="str">
        <f t="shared" si="38"/>
        <v>92,03</v>
      </c>
      <c r="F1221" s="386">
        <v>112.42</v>
      </c>
      <c r="G1221" s="384" t="s">
        <v>2586</v>
      </c>
      <c r="H1221" s="381" t="b">
        <f t="shared" si="39"/>
        <v>0</v>
      </c>
    </row>
    <row r="1222" spans="1:8">
      <c r="A1222" s="379">
        <v>1362</v>
      </c>
      <c r="B1222" s="380" t="s">
        <v>2587</v>
      </c>
      <c r="C1222" s="379" t="s">
        <v>286</v>
      </c>
      <c r="D1222" s="383" t="str">
        <f t="shared" si="38"/>
        <v>30,72</v>
      </c>
      <c r="F1222" s="386">
        <v>35.35</v>
      </c>
      <c r="G1222" s="384" t="s">
        <v>2588</v>
      </c>
      <c r="H1222" s="381" t="b">
        <f t="shared" si="39"/>
        <v>0</v>
      </c>
    </row>
    <row r="1223" spans="1:8">
      <c r="A1223" s="379">
        <v>11131</v>
      </c>
      <c r="B1223" s="380" t="s">
        <v>2589</v>
      </c>
      <c r="C1223" s="379" t="s">
        <v>286</v>
      </c>
      <c r="D1223" s="383" t="str">
        <f t="shared" si="38"/>
        <v>39,31</v>
      </c>
      <c r="F1223" s="386">
        <v>45.03</v>
      </c>
      <c r="G1223" s="384" t="s">
        <v>2590</v>
      </c>
      <c r="H1223" s="381" t="b">
        <f t="shared" si="39"/>
        <v>0</v>
      </c>
    </row>
    <row r="1224" spans="1:8">
      <c r="A1224" s="379">
        <v>11132</v>
      </c>
      <c r="B1224" s="380" t="s">
        <v>2591</v>
      </c>
      <c r="C1224" s="379" t="s">
        <v>286</v>
      </c>
      <c r="D1224" s="383" t="str">
        <f t="shared" si="38"/>
        <v>46,48</v>
      </c>
      <c r="F1224" s="386">
        <v>20.72</v>
      </c>
      <c r="G1224" s="384" t="s">
        <v>2592</v>
      </c>
      <c r="H1224" s="381" t="b">
        <f t="shared" si="39"/>
        <v>0</v>
      </c>
    </row>
    <row r="1225" spans="1:8">
      <c r="A1225" s="379">
        <v>1363</v>
      </c>
      <c r="B1225" s="380" t="s">
        <v>2593</v>
      </c>
      <c r="C1225" s="379" t="s">
        <v>286</v>
      </c>
      <c r="D1225" s="383" t="str">
        <f t="shared" si="38"/>
        <v>15,63</v>
      </c>
      <c r="F1225" s="386">
        <v>24.01</v>
      </c>
      <c r="G1225" s="384" t="s">
        <v>2594</v>
      </c>
      <c r="H1225" s="381" t="b">
        <f t="shared" si="39"/>
        <v>0</v>
      </c>
    </row>
    <row r="1226" spans="1:8">
      <c r="A1226" s="379">
        <v>11130</v>
      </c>
      <c r="B1226" s="380" t="s">
        <v>2595</v>
      </c>
      <c r="C1226" s="379" t="s">
        <v>286</v>
      </c>
      <c r="D1226" s="383" t="str">
        <f t="shared" si="38"/>
        <v>19,80</v>
      </c>
      <c r="F1226" s="386">
        <v>69.569999999999993</v>
      </c>
      <c r="G1226" s="384" t="s">
        <v>2596</v>
      </c>
      <c r="H1226" s="381" t="b">
        <f t="shared" si="39"/>
        <v>0</v>
      </c>
    </row>
    <row r="1227" spans="1:8">
      <c r="A1227" s="379">
        <v>11134</v>
      </c>
      <c r="B1227" s="380" t="s">
        <v>2597</v>
      </c>
      <c r="C1227" s="379" t="s">
        <v>286</v>
      </c>
      <c r="D1227" s="383" t="str">
        <f t="shared" si="38"/>
        <v>30,96</v>
      </c>
      <c r="F1227" s="386">
        <v>22.42</v>
      </c>
      <c r="G1227" s="384" t="s">
        <v>2598</v>
      </c>
      <c r="H1227" s="381" t="b">
        <f t="shared" si="39"/>
        <v>0</v>
      </c>
    </row>
    <row r="1228" spans="1:8">
      <c r="A1228" s="379">
        <v>11135</v>
      </c>
      <c r="B1228" s="380" t="s">
        <v>2599</v>
      </c>
      <c r="C1228" s="379" t="s">
        <v>286</v>
      </c>
      <c r="D1228" s="383" t="str">
        <f t="shared" si="38"/>
        <v>37,74</v>
      </c>
      <c r="F1228" s="386">
        <v>26.87</v>
      </c>
      <c r="G1228" s="384" t="s">
        <v>2600</v>
      </c>
      <c r="H1228" s="381" t="b">
        <f t="shared" si="39"/>
        <v>0</v>
      </c>
    </row>
    <row r="1229" spans="1:8">
      <c r="A1229" s="379">
        <v>11136</v>
      </c>
      <c r="B1229" s="380" t="s">
        <v>2601</v>
      </c>
      <c r="C1229" s="379" t="s">
        <v>286</v>
      </c>
      <c r="D1229" s="383" t="str">
        <f t="shared" si="38"/>
        <v>40,82</v>
      </c>
      <c r="F1229" s="386">
        <v>29.77</v>
      </c>
      <c r="G1229" s="384" t="s">
        <v>2602</v>
      </c>
      <c r="H1229" s="381" t="b">
        <f t="shared" si="39"/>
        <v>0</v>
      </c>
    </row>
    <row r="1230" spans="1:8">
      <c r="A1230" s="379">
        <v>34743</v>
      </c>
      <c r="B1230" s="380" t="s">
        <v>2603</v>
      </c>
      <c r="C1230" s="379" t="s">
        <v>286</v>
      </c>
      <c r="D1230" s="383" t="str">
        <f t="shared" si="38"/>
        <v>51,97</v>
      </c>
      <c r="F1230" s="386">
        <v>37.78</v>
      </c>
      <c r="G1230" s="384" t="s">
        <v>2604</v>
      </c>
      <c r="H1230" s="381" t="b">
        <f t="shared" si="39"/>
        <v>0</v>
      </c>
    </row>
    <row r="1231" spans="1:8">
      <c r="A1231" s="379">
        <v>11137</v>
      </c>
      <c r="B1231" s="380" t="s">
        <v>2605</v>
      </c>
      <c r="C1231" s="379" t="s">
        <v>286</v>
      </c>
      <c r="D1231" s="383" t="str">
        <f t="shared" si="38"/>
        <v>57,95</v>
      </c>
      <c r="F1231" s="386">
        <v>54.26</v>
      </c>
      <c r="G1231" s="384" t="s">
        <v>2606</v>
      </c>
      <c r="H1231" s="381" t="b">
        <f t="shared" si="39"/>
        <v>0</v>
      </c>
    </row>
    <row r="1232" spans="1:8">
      <c r="A1232" s="379">
        <v>34745</v>
      </c>
      <c r="B1232" s="380" t="s">
        <v>2607</v>
      </c>
      <c r="C1232" s="379" t="s">
        <v>286</v>
      </c>
      <c r="D1232" s="383" t="str">
        <f t="shared" si="38"/>
        <v>66,04</v>
      </c>
      <c r="F1232" s="386">
        <v>19.649999999999999</v>
      </c>
      <c r="G1232" s="384" t="s">
        <v>2608</v>
      </c>
      <c r="H1232" s="381" t="b">
        <f t="shared" si="39"/>
        <v>0</v>
      </c>
    </row>
    <row r="1233" spans="1:8">
      <c r="A1233" s="379">
        <v>34746</v>
      </c>
      <c r="B1233" s="380" t="s">
        <v>2609</v>
      </c>
      <c r="C1233" s="379" t="s">
        <v>286</v>
      </c>
      <c r="D1233" s="383" t="str">
        <f t="shared" si="38"/>
        <v>17,01</v>
      </c>
      <c r="F1233" s="386">
        <v>25.68</v>
      </c>
      <c r="G1233" s="384" t="s">
        <v>2610</v>
      </c>
      <c r="H1233" s="381" t="b">
        <f t="shared" si="39"/>
        <v>0</v>
      </c>
    </row>
    <row r="1234" spans="1:8">
      <c r="A1234" s="379">
        <v>1360</v>
      </c>
      <c r="B1234" s="380" t="s">
        <v>2611</v>
      </c>
      <c r="C1234" s="379" t="s">
        <v>286</v>
      </c>
      <c r="D1234" s="383" t="str">
        <f t="shared" si="38"/>
        <v>21,01</v>
      </c>
      <c r="F1234" s="386">
        <v>28.25</v>
      </c>
      <c r="G1234" s="384" t="s">
        <v>2612</v>
      </c>
      <c r="H1234" s="381" t="b">
        <f t="shared" si="39"/>
        <v>0</v>
      </c>
    </row>
    <row r="1235" spans="1:8">
      <c r="A1235" s="379">
        <v>1346</v>
      </c>
      <c r="B1235" s="380" t="s">
        <v>2613</v>
      </c>
      <c r="C1235" s="379" t="s">
        <v>286</v>
      </c>
      <c r="D1235" s="383" t="str">
        <f t="shared" si="38"/>
        <v>22,48</v>
      </c>
      <c r="F1235" s="386">
        <v>30.83</v>
      </c>
      <c r="G1235" s="384" t="s">
        <v>2614</v>
      </c>
      <c r="H1235" s="381" t="b">
        <f t="shared" si="39"/>
        <v>0</v>
      </c>
    </row>
    <row r="1236" spans="1:8">
      <c r="A1236" s="379">
        <v>1345</v>
      </c>
      <c r="B1236" s="380" t="s">
        <v>2615</v>
      </c>
      <c r="C1236" s="379" t="s">
        <v>286</v>
      </c>
      <c r="D1236" s="383" t="str">
        <f t="shared" si="38"/>
        <v>36,42</v>
      </c>
      <c r="F1236" s="386">
        <v>38.270000000000003</v>
      </c>
      <c r="G1236" s="384" t="s">
        <v>2616</v>
      </c>
      <c r="H1236" s="381" t="b">
        <f t="shared" si="39"/>
        <v>0</v>
      </c>
    </row>
    <row r="1237" spans="1:8">
      <c r="A1237" s="379">
        <v>1344</v>
      </c>
      <c r="B1237" s="380" t="s">
        <v>2617</v>
      </c>
      <c r="C1237" s="379" t="s">
        <v>281</v>
      </c>
      <c r="D1237" s="383" t="str">
        <f t="shared" si="38"/>
        <v>39,17</v>
      </c>
      <c r="F1237" s="386">
        <v>57.81</v>
      </c>
      <c r="G1237" s="384" t="s">
        <v>2618</v>
      </c>
      <c r="H1237" s="381" t="b">
        <f t="shared" si="39"/>
        <v>0</v>
      </c>
    </row>
    <row r="1238" spans="1:8">
      <c r="A1238" s="379">
        <v>1342</v>
      </c>
      <c r="B1238" s="380" t="s">
        <v>2619</v>
      </c>
      <c r="C1238" s="379" t="s">
        <v>281</v>
      </c>
      <c r="D1238" s="383" t="str">
        <f t="shared" si="38"/>
        <v>69,23</v>
      </c>
      <c r="F1238" s="386">
        <v>21.19</v>
      </c>
      <c r="G1238" s="384" t="s">
        <v>2620</v>
      </c>
      <c r="H1238" s="381" t="b">
        <f t="shared" si="39"/>
        <v>0</v>
      </c>
    </row>
    <row r="1239" spans="1:8">
      <c r="A1239" s="379">
        <v>1347</v>
      </c>
      <c r="B1239" s="380" t="s">
        <v>2621</v>
      </c>
      <c r="C1239" s="379" t="s">
        <v>286</v>
      </c>
      <c r="D1239" s="383" t="str">
        <f t="shared" si="38"/>
        <v>26,86</v>
      </c>
      <c r="F1239" s="386">
        <v>25.92</v>
      </c>
      <c r="G1239" s="384" t="s">
        <v>2622</v>
      </c>
      <c r="H1239" s="381" t="b">
        <f t="shared" si="39"/>
        <v>0</v>
      </c>
    </row>
    <row r="1240" spans="1:8">
      <c r="A1240" s="379">
        <v>1349</v>
      </c>
      <c r="B1240" s="380" t="s">
        <v>2623</v>
      </c>
      <c r="C1240" s="379" t="s">
        <v>281</v>
      </c>
      <c r="D1240" s="383" t="str">
        <f t="shared" si="38"/>
        <v>98,74</v>
      </c>
      <c r="F1240" s="386">
        <v>21.64</v>
      </c>
      <c r="G1240" s="384" t="s">
        <v>2624</v>
      </c>
      <c r="H1240" s="381" t="b">
        <f t="shared" si="39"/>
        <v>0</v>
      </c>
    </row>
    <row r="1241" spans="1:8">
      <c r="A1241" s="379">
        <v>1350</v>
      </c>
      <c r="B1241" s="380" t="s">
        <v>2625</v>
      </c>
      <c r="C1241" s="379" t="s">
        <v>281</v>
      </c>
      <c r="D1241" s="383" t="str">
        <f t="shared" si="38"/>
        <v>34,50</v>
      </c>
      <c r="F1241" s="386">
        <v>22.82</v>
      </c>
      <c r="G1241" s="384" t="s">
        <v>2626</v>
      </c>
      <c r="H1241" s="381" t="b">
        <f t="shared" si="39"/>
        <v>0</v>
      </c>
    </row>
    <row r="1242" spans="1:8">
      <c r="A1242" s="379">
        <v>1357</v>
      </c>
      <c r="B1242" s="380" t="s">
        <v>2627</v>
      </c>
      <c r="C1242" s="379" t="s">
        <v>281</v>
      </c>
      <c r="D1242" s="383" t="str">
        <f t="shared" si="38"/>
        <v>43,95</v>
      </c>
      <c r="F1242" s="386">
        <v>27.84</v>
      </c>
      <c r="G1242" s="384" t="s">
        <v>2628</v>
      </c>
      <c r="H1242" s="381" t="b">
        <f t="shared" si="39"/>
        <v>0</v>
      </c>
    </row>
    <row r="1243" spans="1:8">
      <c r="A1243" s="379">
        <v>1355</v>
      </c>
      <c r="B1243" s="380" t="s">
        <v>2629</v>
      </c>
      <c r="C1243" s="379" t="s">
        <v>286</v>
      </c>
      <c r="D1243" s="383" t="str">
        <f t="shared" si="38"/>
        <v>20,22</v>
      </c>
      <c r="F1243" s="386">
        <v>37.020000000000003</v>
      </c>
      <c r="G1243" s="384" t="s">
        <v>2630</v>
      </c>
      <c r="H1243" s="381" t="b">
        <f t="shared" si="39"/>
        <v>0</v>
      </c>
    </row>
    <row r="1244" spans="1:8">
      <c r="A1244" s="379">
        <v>1358</v>
      </c>
      <c r="B1244" s="380" t="s">
        <v>2631</v>
      </c>
      <c r="C1244" s="379" t="s">
        <v>286</v>
      </c>
      <c r="D1244" s="383" t="str">
        <f t="shared" si="38"/>
        <v>23,43</v>
      </c>
      <c r="F1244" s="386">
        <v>45.13</v>
      </c>
      <c r="G1244" s="384" t="s">
        <v>2632</v>
      </c>
      <c r="H1244" s="381" t="b">
        <f t="shared" si="39"/>
        <v>0</v>
      </c>
    </row>
    <row r="1245" spans="1:8">
      <c r="A1245" s="379">
        <v>1359</v>
      </c>
      <c r="B1245" s="380" t="s">
        <v>2633</v>
      </c>
      <c r="C1245" s="379" t="s">
        <v>281</v>
      </c>
      <c r="D1245" s="383" t="str">
        <f t="shared" si="38"/>
        <v>67,89</v>
      </c>
      <c r="F1245" s="386">
        <v>12.99</v>
      </c>
      <c r="G1245" s="384" t="s">
        <v>2634</v>
      </c>
      <c r="H1245" s="381" t="b">
        <f t="shared" si="39"/>
        <v>0</v>
      </c>
    </row>
    <row r="1246" spans="1:8">
      <c r="A1246" s="379">
        <v>1351</v>
      </c>
      <c r="B1246" s="380" t="s">
        <v>2635</v>
      </c>
      <c r="C1246" s="379" t="s">
        <v>281</v>
      </c>
      <c r="D1246" s="383" t="str">
        <f t="shared" si="38"/>
        <v>21,88</v>
      </c>
      <c r="F1246" s="386">
        <v>17.47</v>
      </c>
      <c r="G1246" s="384" t="s">
        <v>2636</v>
      </c>
      <c r="H1246" s="381" t="b">
        <f t="shared" si="39"/>
        <v>0</v>
      </c>
    </row>
    <row r="1247" spans="1:8">
      <c r="A1247" s="379">
        <v>34659</v>
      </c>
      <c r="B1247" s="380" t="s">
        <v>2637</v>
      </c>
      <c r="C1247" s="379" t="s">
        <v>286</v>
      </c>
      <c r="D1247" s="383" t="str">
        <f t="shared" si="38"/>
        <v>27,04</v>
      </c>
      <c r="F1247" s="386">
        <v>35.6</v>
      </c>
      <c r="G1247" s="384" t="s">
        <v>2638</v>
      </c>
      <c r="H1247" s="381" t="b">
        <f t="shared" si="39"/>
        <v>0</v>
      </c>
    </row>
    <row r="1248" spans="1:8">
      <c r="A1248" s="379">
        <v>34514</v>
      </c>
      <c r="B1248" s="380" t="s">
        <v>2639</v>
      </c>
      <c r="C1248" s="379" t="s">
        <v>286</v>
      </c>
      <c r="D1248" s="383" t="str">
        <f t="shared" si="38"/>
        <v>29,95</v>
      </c>
      <c r="F1248" s="386">
        <v>25.88</v>
      </c>
      <c r="G1248" s="384" t="s">
        <v>2640</v>
      </c>
      <c r="H1248" s="381" t="b">
        <f t="shared" si="39"/>
        <v>0</v>
      </c>
    </row>
    <row r="1249" spans="1:8">
      <c r="A1249" s="379">
        <v>34660</v>
      </c>
      <c r="B1249" s="380" t="s">
        <v>2641</v>
      </c>
      <c r="C1249" s="379" t="s">
        <v>286</v>
      </c>
      <c r="D1249" s="383" t="str">
        <f t="shared" si="38"/>
        <v>38,01</v>
      </c>
      <c r="F1249" s="386">
        <v>11.98</v>
      </c>
      <c r="G1249" s="384" t="s">
        <v>571</v>
      </c>
      <c r="H1249" s="381" t="b">
        <f t="shared" si="39"/>
        <v>0</v>
      </c>
    </row>
    <row r="1250" spans="1:8">
      <c r="A1250" s="379">
        <v>34661</v>
      </c>
      <c r="B1250" s="380" t="s">
        <v>2642</v>
      </c>
      <c r="C1250" s="379" t="s">
        <v>286</v>
      </c>
      <c r="D1250" s="383" t="str">
        <f t="shared" si="38"/>
        <v>54,59</v>
      </c>
      <c r="F1250" s="386">
        <v>25.88</v>
      </c>
      <c r="G1250" s="384" t="s">
        <v>2643</v>
      </c>
      <c r="H1250" s="381" t="b">
        <f t="shared" si="39"/>
        <v>0</v>
      </c>
    </row>
    <row r="1251" spans="1:8">
      <c r="A1251" s="379">
        <v>34667</v>
      </c>
      <c r="B1251" s="380" t="s">
        <v>2644</v>
      </c>
      <c r="C1251" s="379" t="s">
        <v>286</v>
      </c>
      <c r="D1251" s="383" t="str">
        <f t="shared" si="38"/>
        <v>19,77</v>
      </c>
      <c r="F1251" s="386">
        <v>19.899999999999999</v>
      </c>
      <c r="G1251" s="384" t="s">
        <v>2645</v>
      </c>
      <c r="H1251" s="381" t="b">
        <f t="shared" si="39"/>
        <v>0</v>
      </c>
    </row>
    <row r="1252" spans="1:8">
      <c r="A1252" s="379">
        <v>34668</v>
      </c>
      <c r="B1252" s="380" t="s">
        <v>2646</v>
      </c>
      <c r="C1252" s="379" t="s">
        <v>286</v>
      </c>
      <c r="D1252" s="383" t="str">
        <f t="shared" si="38"/>
        <v>25,83</v>
      </c>
      <c r="F1252" s="386">
        <v>458.35</v>
      </c>
      <c r="G1252" s="384" t="s">
        <v>2647</v>
      </c>
      <c r="H1252" s="381" t="b">
        <f t="shared" si="39"/>
        <v>0</v>
      </c>
    </row>
    <row r="1253" spans="1:8">
      <c r="A1253" s="379">
        <v>34741</v>
      </c>
      <c r="B1253" s="380" t="s">
        <v>2648</v>
      </c>
      <c r="C1253" s="379" t="s">
        <v>286</v>
      </c>
      <c r="D1253" s="383" t="str">
        <f t="shared" si="38"/>
        <v>28,42</v>
      </c>
      <c r="F1253" s="386">
        <v>155</v>
      </c>
      <c r="G1253" s="384" t="s">
        <v>2649</v>
      </c>
      <c r="H1253" s="381" t="b">
        <f t="shared" si="39"/>
        <v>0</v>
      </c>
    </row>
    <row r="1254" spans="1:8">
      <c r="A1254" s="379">
        <v>34664</v>
      </c>
      <c r="B1254" s="380" t="s">
        <v>2650</v>
      </c>
      <c r="C1254" s="379" t="s">
        <v>286</v>
      </c>
      <c r="D1254" s="383" t="str">
        <f t="shared" si="38"/>
        <v>31,02</v>
      </c>
      <c r="F1254" s="386">
        <v>243.6</v>
      </c>
      <c r="G1254" s="384" t="s">
        <v>2651</v>
      </c>
      <c r="H1254" s="381" t="b">
        <f t="shared" si="39"/>
        <v>0</v>
      </c>
    </row>
    <row r="1255" spans="1:8">
      <c r="A1255" s="379">
        <v>34665</v>
      </c>
      <c r="B1255" s="380" t="s">
        <v>2652</v>
      </c>
      <c r="C1255" s="379" t="s">
        <v>286</v>
      </c>
      <c r="D1255" s="383" t="str">
        <f t="shared" si="38"/>
        <v>38,50</v>
      </c>
      <c r="F1255" s="386">
        <v>363.82</v>
      </c>
      <c r="G1255" s="384" t="s">
        <v>2653</v>
      </c>
      <c r="H1255" s="381" t="b">
        <f t="shared" si="39"/>
        <v>0</v>
      </c>
    </row>
    <row r="1256" spans="1:8">
      <c r="A1256" s="379">
        <v>34666</v>
      </c>
      <c r="B1256" s="380" t="s">
        <v>2654</v>
      </c>
      <c r="C1256" s="379" t="s">
        <v>286</v>
      </c>
      <c r="D1256" s="383" t="str">
        <f t="shared" si="38"/>
        <v>58,16</v>
      </c>
      <c r="F1256" s="386">
        <v>203.13</v>
      </c>
      <c r="G1256" s="384" t="s">
        <v>2655</v>
      </c>
      <c r="H1256" s="381" t="b">
        <f t="shared" si="39"/>
        <v>0</v>
      </c>
    </row>
    <row r="1257" spans="1:8">
      <c r="A1257" s="379">
        <v>34669</v>
      </c>
      <c r="B1257" s="380" t="s">
        <v>2656</v>
      </c>
      <c r="C1257" s="379" t="s">
        <v>286</v>
      </c>
      <c r="D1257" s="383" t="str">
        <f t="shared" si="38"/>
        <v>21,32</v>
      </c>
      <c r="F1257" s="386">
        <v>320.43</v>
      </c>
      <c r="G1257" s="384" t="s">
        <v>2657</v>
      </c>
      <c r="H1257" s="381" t="b">
        <f t="shared" si="39"/>
        <v>0</v>
      </c>
    </row>
    <row r="1258" spans="1:8">
      <c r="A1258" s="379">
        <v>34670</v>
      </c>
      <c r="B1258" s="380" t="s">
        <v>2658</v>
      </c>
      <c r="C1258" s="379" t="s">
        <v>286</v>
      </c>
      <c r="D1258" s="383" t="str">
        <f t="shared" si="38"/>
        <v>26,08</v>
      </c>
      <c r="F1258" s="386">
        <v>11.92</v>
      </c>
      <c r="G1258" s="384" t="s">
        <v>2659</v>
      </c>
      <c r="H1258" s="381" t="b">
        <f t="shared" si="39"/>
        <v>0</v>
      </c>
    </row>
    <row r="1259" spans="1:8">
      <c r="A1259" s="379">
        <v>34671</v>
      </c>
      <c r="B1259" s="380" t="s">
        <v>2660</v>
      </c>
      <c r="C1259" s="379" t="s">
        <v>286</v>
      </c>
      <c r="D1259" s="383" t="str">
        <f t="shared" si="38"/>
        <v>21,77</v>
      </c>
      <c r="F1259" s="386">
        <v>218.31</v>
      </c>
      <c r="G1259" s="384" t="s">
        <v>2661</v>
      </c>
      <c r="H1259" s="381" t="b">
        <f t="shared" si="39"/>
        <v>0</v>
      </c>
    </row>
    <row r="1260" spans="1:8">
      <c r="A1260" s="379">
        <v>34672</v>
      </c>
      <c r="B1260" s="380" t="s">
        <v>2662</v>
      </c>
      <c r="C1260" s="379" t="s">
        <v>286</v>
      </c>
      <c r="D1260" s="383" t="str">
        <f t="shared" si="38"/>
        <v>22,95</v>
      </c>
      <c r="F1260" s="386">
        <v>236.81</v>
      </c>
      <c r="G1260" s="384" t="s">
        <v>2663</v>
      </c>
      <c r="H1260" s="381" t="b">
        <f t="shared" si="39"/>
        <v>0</v>
      </c>
    </row>
    <row r="1261" spans="1:8">
      <c r="A1261" s="379">
        <v>34673</v>
      </c>
      <c r="B1261" s="380" t="s">
        <v>2664</v>
      </c>
      <c r="C1261" s="379" t="s">
        <v>286</v>
      </c>
      <c r="D1261" s="383" t="str">
        <f t="shared" si="38"/>
        <v>28,01</v>
      </c>
      <c r="F1261" s="386">
        <v>328.27</v>
      </c>
      <c r="G1261" s="384" t="s">
        <v>2665</v>
      </c>
      <c r="H1261" s="381" t="b">
        <f t="shared" si="39"/>
        <v>0</v>
      </c>
    </row>
    <row r="1262" spans="1:8">
      <c r="A1262" s="379">
        <v>34674</v>
      </c>
      <c r="B1262" s="380" t="s">
        <v>2666</v>
      </c>
      <c r="C1262" s="379" t="s">
        <v>286</v>
      </c>
      <c r="D1262" s="383" t="str">
        <f t="shared" si="38"/>
        <v>37,24</v>
      </c>
      <c r="F1262" s="386">
        <v>13.86</v>
      </c>
      <c r="G1262" s="384" t="s">
        <v>2667</v>
      </c>
      <c r="H1262" s="381" t="b">
        <f t="shared" si="39"/>
        <v>0</v>
      </c>
    </row>
    <row r="1263" spans="1:8">
      <c r="A1263" s="379">
        <v>34675</v>
      </c>
      <c r="B1263" s="380" t="s">
        <v>2668</v>
      </c>
      <c r="C1263" s="379" t="s">
        <v>286</v>
      </c>
      <c r="D1263" s="383" t="str">
        <f t="shared" si="38"/>
        <v>45,40</v>
      </c>
      <c r="F1263" s="386">
        <v>7.18</v>
      </c>
      <c r="G1263" s="384" t="s">
        <v>2669</v>
      </c>
      <c r="H1263" s="381" t="b">
        <f t="shared" si="39"/>
        <v>0</v>
      </c>
    </row>
    <row r="1264" spans="1:8">
      <c r="A1264" s="379">
        <v>34676</v>
      </c>
      <c r="B1264" s="380" t="s">
        <v>2670</v>
      </c>
      <c r="C1264" s="379" t="s">
        <v>286</v>
      </c>
      <c r="D1264" s="383" t="str">
        <f t="shared" si="38"/>
        <v>13,07</v>
      </c>
      <c r="F1264" s="386">
        <v>15.74</v>
      </c>
      <c r="G1264" s="384" t="s">
        <v>2671</v>
      </c>
      <c r="H1264" s="381" t="b">
        <f t="shared" si="39"/>
        <v>0</v>
      </c>
    </row>
    <row r="1265" spans="1:8">
      <c r="A1265" s="379">
        <v>34677</v>
      </c>
      <c r="B1265" s="380" t="s">
        <v>2672</v>
      </c>
      <c r="C1265" s="379" t="s">
        <v>286</v>
      </c>
      <c r="D1265" s="383" t="str">
        <f t="shared" si="38"/>
        <v>17,57</v>
      </c>
      <c r="F1265" s="386">
        <v>175.22</v>
      </c>
      <c r="G1265" s="384" t="s">
        <v>2673</v>
      </c>
      <c r="H1265" s="381" t="b">
        <f t="shared" si="39"/>
        <v>0</v>
      </c>
    </row>
    <row r="1266" spans="1:8">
      <c r="A1266" s="379">
        <v>43126</v>
      </c>
      <c r="B1266" s="380" t="s">
        <v>2674</v>
      </c>
      <c r="C1266" s="379" t="s">
        <v>286</v>
      </c>
      <c r="D1266" s="383" t="str">
        <f t="shared" si="38"/>
        <v>60,74</v>
      </c>
      <c r="F1266" s="386">
        <v>0.8</v>
      </c>
      <c r="G1266" s="384" t="s">
        <v>2675</v>
      </c>
      <c r="H1266" s="381" t="b">
        <f t="shared" si="39"/>
        <v>0</v>
      </c>
    </row>
    <row r="1267" spans="1:8">
      <c r="A1267" s="379">
        <v>43124</v>
      </c>
      <c r="B1267" s="380" t="s">
        <v>2676</v>
      </c>
      <c r="C1267" s="379" t="s">
        <v>286</v>
      </c>
      <c r="D1267" s="383" t="str">
        <f t="shared" si="38"/>
        <v>70,93</v>
      </c>
      <c r="F1267" s="386">
        <v>61.62</v>
      </c>
      <c r="G1267" s="384" t="s">
        <v>2677</v>
      </c>
      <c r="H1267" s="381" t="b">
        <f t="shared" si="39"/>
        <v>0</v>
      </c>
    </row>
    <row r="1268" spans="1:8">
      <c r="A1268" s="379">
        <v>43125</v>
      </c>
      <c r="B1268" s="380" t="s">
        <v>2678</v>
      </c>
      <c r="C1268" s="379" t="s">
        <v>286</v>
      </c>
      <c r="D1268" s="383" t="str">
        <f t="shared" si="38"/>
        <v>91,98</v>
      </c>
      <c r="F1268" s="386">
        <v>199.32</v>
      </c>
      <c r="G1268" s="384" t="s">
        <v>2679</v>
      </c>
      <c r="H1268" s="381" t="b">
        <f t="shared" si="39"/>
        <v>0</v>
      </c>
    </row>
    <row r="1269" spans="1:8" ht="30">
      <c r="A1269" s="379">
        <v>40623</v>
      </c>
      <c r="B1269" s="380" t="s">
        <v>2680</v>
      </c>
      <c r="C1269" s="379" t="s">
        <v>1210</v>
      </c>
      <c r="D1269" s="383" t="str">
        <f t="shared" si="38"/>
        <v>70,82</v>
      </c>
      <c r="F1269" s="386">
        <v>4.6399999999999997</v>
      </c>
      <c r="G1269" s="384" t="s">
        <v>2681</v>
      </c>
      <c r="H1269" s="381" t="b">
        <f t="shared" si="39"/>
        <v>0</v>
      </c>
    </row>
    <row r="1270" spans="1:8">
      <c r="A1270" s="379">
        <v>11112</v>
      </c>
      <c r="B1270" s="380" t="s">
        <v>2682</v>
      </c>
      <c r="C1270" s="379" t="s">
        <v>331</v>
      </c>
      <c r="D1270" s="383" t="str">
        <f t="shared" si="38"/>
        <v>24,80</v>
      </c>
      <c r="F1270" s="386">
        <v>3.67</v>
      </c>
      <c r="G1270" s="384" t="s">
        <v>2683</v>
      </c>
      <c r="H1270" s="381" t="b">
        <f t="shared" si="39"/>
        <v>0</v>
      </c>
    </row>
    <row r="1271" spans="1:8">
      <c r="A1271" s="379">
        <v>11115</v>
      </c>
      <c r="B1271" s="380" t="s">
        <v>2684</v>
      </c>
      <c r="C1271" s="379" t="s">
        <v>322</v>
      </c>
      <c r="D1271" s="383" t="str">
        <f t="shared" si="38"/>
        <v>207,27</v>
      </c>
      <c r="F1271" s="383">
        <v>3930.98</v>
      </c>
      <c r="G1271" s="384" t="s">
        <v>2685</v>
      </c>
      <c r="H1271" s="381" t="b">
        <f t="shared" si="39"/>
        <v>0</v>
      </c>
    </row>
    <row r="1272" spans="1:8">
      <c r="A1272" s="379">
        <v>11113</v>
      </c>
      <c r="B1272" s="380" t="s">
        <v>2686</v>
      </c>
      <c r="C1272" s="379" t="s">
        <v>331</v>
      </c>
      <c r="D1272" s="383" t="str">
        <f t="shared" si="38"/>
        <v>70,32</v>
      </c>
      <c r="F1272" s="386">
        <v>2.81</v>
      </c>
      <c r="G1272" s="384" t="s">
        <v>2687</v>
      </c>
      <c r="H1272" s="381" t="b">
        <f t="shared" si="39"/>
        <v>0</v>
      </c>
    </row>
    <row r="1273" spans="1:8">
      <c r="A1273" s="379">
        <v>11114</v>
      </c>
      <c r="B1273" s="380" t="s">
        <v>2688</v>
      </c>
      <c r="C1273" s="379" t="s">
        <v>322</v>
      </c>
      <c r="D1273" s="383" t="str">
        <f t="shared" si="38"/>
        <v>91,01</v>
      </c>
      <c r="F1273" s="386">
        <v>10.25</v>
      </c>
      <c r="G1273" s="384" t="s">
        <v>2689</v>
      </c>
      <c r="H1273" s="381" t="b">
        <f t="shared" si="39"/>
        <v>0</v>
      </c>
    </row>
    <row r="1274" spans="1:8">
      <c r="A1274" s="379">
        <v>11122</v>
      </c>
      <c r="B1274" s="380" t="s">
        <v>2690</v>
      </c>
      <c r="C1274" s="379" t="s">
        <v>331</v>
      </c>
      <c r="D1274" s="383" t="str">
        <f t="shared" si="38"/>
        <v>515,43</v>
      </c>
      <c r="F1274" s="386">
        <v>0.47</v>
      </c>
      <c r="G1274" s="384" t="s">
        <v>2691</v>
      </c>
      <c r="H1274" s="381" t="b">
        <f t="shared" si="39"/>
        <v>0</v>
      </c>
    </row>
    <row r="1275" spans="1:8">
      <c r="A1275" s="379">
        <v>11123</v>
      </c>
      <c r="B1275" s="380" t="s">
        <v>2692</v>
      </c>
      <c r="C1275" s="379" t="s">
        <v>331</v>
      </c>
      <c r="D1275" s="383" t="str">
        <f t="shared" si="38"/>
        <v>24,80</v>
      </c>
      <c r="F1275" s="386">
        <v>23.95</v>
      </c>
      <c r="G1275" s="384" t="s">
        <v>2683</v>
      </c>
      <c r="H1275" s="381" t="b">
        <f t="shared" si="39"/>
        <v>0</v>
      </c>
    </row>
    <row r="1276" spans="1:8">
      <c r="A1276" s="379">
        <v>11125</v>
      </c>
      <c r="B1276" s="380" t="s">
        <v>2693</v>
      </c>
      <c r="C1276" s="379" t="s">
        <v>331</v>
      </c>
      <c r="D1276" s="383" t="str">
        <f t="shared" si="38"/>
        <v>954,31</v>
      </c>
      <c r="F1276" s="386">
        <v>0.4</v>
      </c>
      <c r="G1276" s="384" t="s">
        <v>2694</v>
      </c>
      <c r="H1276" s="381" t="b">
        <f t="shared" si="39"/>
        <v>0</v>
      </c>
    </row>
    <row r="1277" spans="1:8" ht="30">
      <c r="A1277" s="379">
        <v>12083</v>
      </c>
      <c r="B1277" s="380" t="s">
        <v>2695</v>
      </c>
      <c r="C1277" s="379" t="s">
        <v>281</v>
      </c>
      <c r="D1277" s="383" t="str">
        <f t="shared" si="38"/>
        <v>635,83</v>
      </c>
      <c r="F1277" s="386">
        <v>1.6</v>
      </c>
      <c r="G1277" s="384" t="s">
        <v>2696</v>
      </c>
      <c r="H1277" s="381" t="b">
        <f t="shared" si="39"/>
        <v>0</v>
      </c>
    </row>
    <row r="1278" spans="1:8" ht="30">
      <c r="A1278" s="379">
        <v>12081</v>
      </c>
      <c r="B1278" s="380" t="s">
        <v>2697</v>
      </c>
      <c r="C1278" s="379" t="s">
        <v>281</v>
      </c>
      <c r="D1278" s="383" t="str">
        <f t="shared" si="38"/>
        <v>215,02</v>
      </c>
      <c r="F1278" s="386">
        <v>23.07</v>
      </c>
      <c r="G1278" s="384" t="s">
        <v>2698</v>
      </c>
      <c r="H1278" s="381" t="b">
        <f t="shared" si="39"/>
        <v>0</v>
      </c>
    </row>
    <row r="1279" spans="1:8" ht="30">
      <c r="A1279" s="379">
        <v>12082</v>
      </c>
      <c r="B1279" s="380" t="s">
        <v>2699</v>
      </c>
      <c r="C1279" s="379" t="s">
        <v>281</v>
      </c>
      <c r="D1279" s="383" t="str">
        <f t="shared" si="38"/>
        <v>337,93</v>
      </c>
      <c r="F1279" s="386">
        <v>0.46</v>
      </c>
      <c r="G1279" s="384" t="s">
        <v>2700</v>
      </c>
      <c r="H1279" s="381" t="b">
        <f t="shared" si="39"/>
        <v>0</v>
      </c>
    </row>
    <row r="1280" spans="1:8" ht="30">
      <c r="A1280" s="379">
        <v>13354</v>
      </c>
      <c r="B1280" s="380" t="s">
        <v>2701</v>
      </c>
      <c r="C1280" s="379" t="s">
        <v>281</v>
      </c>
      <c r="D1280" s="383" t="str">
        <f t="shared" si="38"/>
        <v>504,70</v>
      </c>
      <c r="F1280" s="386">
        <v>22.32</v>
      </c>
      <c r="G1280" s="384" t="s">
        <v>2702</v>
      </c>
      <c r="H1280" s="381" t="b">
        <f t="shared" si="39"/>
        <v>0</v>
      </c>
    </row>
    <row r="1281" spans="1:8" ht="30">
      <c r="A1281" s="379">
        <v>14057</v>
      </c>
      <c r="B1281" s="380" t="s">
        <v>2703</v>
      </c>
      <c r="C1281" s="379" t="s">
        <v>281</v>
      </c>
      <c r="D1281" s="383" t="str">
        <f t="shared" si="38"/>
        <v>281,78</v>
      </c>
      <c r="F1281" s="386">
        <v>26.59</v>
      </c>
      <c r="G1281" s="384" t="s">
        <v>2704</v>
      </c>
      <c r="H1281" s="381" t="b">
        <f t="shared" si="39"/>
        <v>0</v>
      </c>
    </row>
    <row r="1282" spans="1:8" ht="30">
      <c r="A1282" s="379">
        <v>14058</v>
      </c>
      <c r="B1282" s="380" t="s">
        <v>2705</v>
      </c>
      <c r="C1282" s="379" t="s">
        <v>281</v>
      </c>
      <c r="D1282" s="383" t="str">
        <f t="shared" ref="D1282:D1345" si="40">IF($J$2=$F$1,F1282,G1282)</f>
        <v>444,51</v>
      </c>
      <c r="F1282" s="386">
        <v>54</v>
      </c>
      <c r="G1282" s="384" t="s">
        <v>2706</v>
      </c>
      <c r="H1282" s="381" t="b">
        <f t="shared" ref="H1282:H1345" si="41">F1282=G1282</f>
        <v>0</v>
      </c>
    </row>
    <row r="1283" spans="1:8" ht="30">
      <c r="A1283" s="379">
        <v>20971</v>
      </c>
      <c r="B1283" s="380" t="s">
        <v>2707</v>
      </c>
      <c r="C1283" s="379" t="s">
        <v>281</v>
      </c>
      <c r="D1283" s="383" t="str">
        <f t="shared" si="40"/>
        <v>9,71</v>
      </c>
      <c r="F1283" s="386">
        <v>77.13</v>
      </c>
      <c r="G1283" s="384" t="s">
        <v>2708</v>
      </c>
      <c r="H1283" s="381" t="b">
        <f t="shared" si="41"/>
        <v>0</v>
      </c>
    </row>
    <row r="1284" spans="1:8" ht="30">
      <c r="A1284" s="379">
        <v>5047</v>
      </c>
      <c r="B1284" s="380" t="s">
        <v>2709</v>
      </c>
      <c r="C1284" s="379" t="s">
        <v>281</v>
      </c>
      <c r="D1284" s="383" t="str">
        <f t="shared" si="40"/>
        <v>302,85</v>
      </c>
      <c r="F1284" s="386">
        <v>26.67</v>
      </c>
      <c r="G1284" s="384" t="s">
        <v>2710</v>
      </c>
      <c r="H1284" s="381" t="b">
        <f t="shared" si="41"/>
        <v>0</v>
      </c>
    </row>
    <row r="1285" spans="1:8" ht="30">
      <c r="A1285" s="379">
        <v>13369</v>
      </c>
      <c r="B1285" s="380" t="s">
        <v>2711</v>
      </c>
      <c r="C1285" s="379" t="s">
        <v>281</v>
      </c>
      <c r="D1285" s="383" t="str">
        <f t="shared" si="40"/>
        <v>328,51</v>
      </c>
      <c r="F1285" s="386">
        <v>8.6</v>
      </c>
      <c r="G1285" s="384" t="s">
        <v>2712</v>
      </c>
      <c r="H1285" s="381" t="b">
        <f t="shared" si="41"/>
        <v>0</v>
      </c>
    </row>
    <row r="1286" spans="1:8" ht="30">
      <c r="A1286" s="379">
        <v>13370</v>
      </c>
      <c r="B1286" s="380" t="s">
        <v>2713</v>
      </c>
      <c r="C1286" s="379" t="s">
        <v>281</v>
      </c>
      <c r="D1286" s="383" t="str">
        <f t="shared" si="40"/>
        <v>455,39</v>
      </c>
      <c r="F1286" s="386">
        <v>11.94</v>
      </c>
      <c r="G1286" s="384" t="s">
        <v>2714</v>
      </c>
      <c r="H1286" s="381" t="b">
        <f t="shared" si="41"/>
        <v>0</v>
      </c>
    </row>
    <row r="1287" spans="1:8">
      <c r="A1287" s="379">
        <v>13279</v>
      </c>
      <c r="B1287" s="380" t="s">
        <v>2715</v>
      </c>
      <c r="C1287" s="379" t="s">
        <v>331</v>
      </c>
      <c r="D1287" s="383" t="str">
        <f t="shared" si="40"/>
        <v>14,34</v>
      </c>
      <c r="F1287" s="386">
        <v>12.26</v>
      </c>
      <c r="G1287" s="384" t="s">
        <v>693</v>
      </c>
      <c r="H1287" s="381" t="b">
        <f t="shared" si="41"/>
        <v>0</v>
      </c>
    </row>
    <row r="1288" spans="1:8">
      <c r="A1288" s="379">
        <v>11977</v>
      </c>
      <c r="B1288" s="380" t="s">
        <v>2716</v>
      </c>
      <c r="C1288" s="379" t="s">
        <v>281</v>
      </c>
      <c r="D1288" s="383" t="str">
        <f t="shared" si="40"/>
        <v>7,43</v>
      </c>
      <c r="F1288" s="386">
        <v>13.8</v>
      </c>
      <c r="G1288" s="384" t="s">
        <v>2345</v>
      </c>
      <c r="H1288" s="381" t="b">
        <f t="shared" si="41"/>
        <v>0</v>
      </c>
    </row>
    <row r="1289" spans="1:8">
      <c r="A1289" s="379">
        <v>11975</v>
      </c>
      <c r="B1289" s="380" t="s">
        <v>2717</v>
      </c>
      <c r="C1289" s="379" t="s">
        <v>281</v>
      </c>
      <c r="D1289" s="383" t="str">
        <f t="shared" si="40"/>
        <v>16,29</v>
      </c>
      <c r="F1289" s="386">
        <v>4.7699999999999996</v>
      </c>
      <c r="G1289" s="384" t="s">
        <v>2718</v>
      </c>
      <c r="H1289" s="381" t="b">
        <f t="shared" si="41"/>
        <v>0</v>
      </c>
    </row>
    <row r="1290" spans="1:8">
      <c r="A1290" s="379">
        <v>39746</v>
      </c>
      <c r="B1290" s="380" t="s">
        <v>2719</v>
      </c>
      <c r="C1290" s="379" t="s">
        <v>281</v>
      </c>
      <c r="D1290" s="383" t="str">
        <f t="shared" si="40"/>
        <v>181,27</v>
      </c>
      <c r="F1290" s="386">
        <v>6.14</v>
      </c>
      <c r="G1290" s="384" t="s">
        <v>2720</v>
      </c>
      <c r="H1290" s="381" t="b">
        <f t="shared" si="41"/>
        <v>0</v>
      </c>
    </row>
    <row r="1291" spans="1:8">
      <c r="A1291" s="379">
        <v>11976</v>
      </c>
      <c r="B1291" s="380" t="s">
        <v>2721</v>
      </c>
      <c r="C1291" s="379" t="s">
        <v>281</v>
      </c>
      <c r="D1291" s="383" t="str">
        <f t="shared" si="40"/>
        <v>0,83</v>
      </c>
      <c r="F1291" s="386">
        <v>7.42</v>
      </c>
      <c r="G1291" s="384" t="s">
        <v>2722</v>
      </c>
      <c r="H1291" s="381" t="b">
        <f t="shared" si="41"/>
        <v>0</v>
      </c>
    </row>
    <row r="1292" spans="1:8">
      <c r="A1292" s="379">
        <v>1368</v>
      </c>
      <c r="B1292" s="380" t="s">
        <v>2723</v>
      </c>
      <c r="C1292" s="379" t="s">
        <v>281</v>
      </c>
      <c r="D1292" s="383" t="str">
        <f t="shared" si="40"/>
        <v>58,90</v>
      </c>
      <c r="F1292" s="386">
        <v>7.26</v>
      </c>
      <c r="G1292" s="384" t="s">
        <v>2724</v>
      </c>
      <c r="H1292" s="381" t="b">
        <f t="shared" si="41"/>
        <v>0</v>
      </c>
    </row>
    <row r="1293" spans="1:8">
      <c r="A1293" s="379">
        <v>1367</v>
      </c>
      <c r="B1293" s="380" t="s">
        <v>2725</v>
      </c>
      <c r="C1293" s="379" t="s">
        <v>281</v>
      </c>
      <c r="D1293" s="383" t="str">
        <f t="shared" si="40"/>
        <v>190,52</v>
      </c>
      <c r="F1293" s="386">
        <v>10.72</v>
      </c>
      <c r="G1293" s="384" t="s">
        <v>2726</v>
      </c>
      <c r="H1293" s="381" t="b">
        <f t="shared" si="41"/>
        <v>0</v>
      </c>
    </row>
    <row r="1294" spans="1:8">
      <c r="A1294" s="379">
        <v>7608</v>
      </c>
      <c r="B1294" s="380" t="s">
        <v>2727</v>
      </c>
      <c r="C1294" s="379" t="s">
        <v>281</v>
      </c>
      <c r="D1294" s="383" t="str">
        <f t="shared" si="40"/>
        <v>4,64</v>
      </c>
      <c r="F1294" s="386">
        <v>9.08</v>
      </c>
      <c r="G1294" s="384" t="s">
        <v>1725</v>
      </c>
      <c r="H1294" s="381" t="b">
        <f t="shared" si="41"/>
        <v>0</v>
      </c>
    </row>
    <row r="1295" spans="1:8">
      <c r="A1295" s="379">
        <v>41900</v>
      </c>
      <c r="B1295" s="380" t="s">
        <v>2728</v>
      </c>
      <c r="C1295" s="379" t="s">
        <v>331</v>
      </c>
      <c r="D1295" s="383" t="str">
        <f t="shared" si="40"/>
        <v>3,51</v>
      </c>
      <c r="F1295" s="386">
        <v>16.53</v>
      </c>
      <c r="G1295" s="384" t="s">
        <v>2729</v>
      </c>
      <c r="H1295" s="381" t="b">
        <f t="shared" si="41"/>
        <v>0</v>
      </c>
    </row>
    <row r="1296" spans="1:8">
      <c r="A1296" s="379">
        <v>41899</v>
      </c>
      <c r="B1296" s="380" t="s">
        <v>2730</v>
      </c>
      <c r="C1296" s="379" t="s">
        <v>2473</v>
      </c>
      <c r="D1296" s="383" t="str">
        <f t="shared" si="40"/>
        <v>3.709,65</v>
      </c>
      <c r="F1296" s="386">
        <v>10.96</v>
      </c>
      <c r="G1296" s="384" t="s">
        <v>2731</v>
      </c>
      <c r="H1296" s="381" t="b">
        <f t="shared" si="41"/>
        <v>0</v>
      </c>
    </row>
    <row r="1297" spans="1:8">
      <c r="A1297" s="379">
        <v>1380</v>
      </c>
      <c r="B1297" s="380" t="s">
        <v>2732</v>
      </c>
      <c r="C1297" s="379" t="s">
        <v>331</v>
      </c>
      <c r="D1297" s="383" t="str">
        <f t="shared" si="40"/>
        <v>2,92</v>
      </c>
      <c r="F1297" s="386">
        <v>13.67</v>
      </c>
      <c r="G1297" s="384" t="s">
        <v>2733</v>
      </c>
      <c r="H1297" s="381" t="b">
        <f t="shared" si="41"/>
        <v>0</v>
      </c>
    </row>
    <row r="1298" spans="1:8">
      <c r="A1298" s="379">
        <v>1375</v>
      </c>
      <c r="B1298" s="380" t="s">
        <v>2734</v>
      </c>
      <c r="C1298" s="379" t="s">
        <v>331</v>
      </c>
      <c r="D1298" s="383" t="str">
        <f t="shared" si="40"/>
        <v>11,04</v>
      </c>
      <c r="F1298" s="386">
        <v>14.53</v>
      </c>
      <c r="G1298" s="384" t="s">
        <v>1143</v>
      </c>
      <c r="H1298" s="381" t="b">
        <f t="shared" si="41"/>
        <v>0</v>
      </c>
    </row>
    <row r="1299" spans="1:8">
      <c r="A1299" s="379">
        <v>1379</v>
      </c>
      <c r="B1299" s="380" t="s">
        <v>2735</v>
      </c>
      <c r="C1299" s="379" t="s">
        <v>331</v>
      </c>
      <c r="D1299" s="383" t="str">
        <f t="shared" si="40"/>
        <v>0,49</v>
      </c>
      <c r="F1299" s="383">
        <v>10197.5</v>
      </c>
      <c r="G1299" s="384" t="s">
        <v>1078</v>
      </c>
      <c r="H1299" s="381" t="b">
        <f t="shared" si="41"/>
        <v>0</v>
      </c>
    </row>
    <row r="1300" spans="1:8">
      <c r="A1300" s="379">
        <v>10511</v>
      </c>
      <c r="B1300" s="380" t="s">
        <v>2736</v>
      </c>
      <c r="C1300" s="379" t="s">
        <v>2737</v>
      </c>
      <c r="D1300" s="383" t="str">
        <f t="shared" si="40"/>
        <v>24,90</v>
      </c>
      <c r="F1300" s="383">
        <v>8560.7199999999993</v>
      </c>
      <c r="G1300" s="384" t="s">
        <v>2738</v>
      </c>
      <c r="H1300" s="381" t="b">
        <f t="shared" si="41"/>
        <v>0</v>
      </c>
    </row>
    <row r="1301" spans="1:8">
      <c r="A1301" s="379">
        <v>13284</v>
      </c>
      <c r="B1301" s="380" t="s">
        <v>2739</v>
      </c>
      <c r="C1301" s="379" t="s">
        <v>331</v>
      </c>
      <c r="D1301" s="383" t="str">
        <f t="shared" si="40"/>
        <v>0,42</v>
      </c>
      <c r="F1301" s="383">
        <v>7389.49</v>
      </c>
      <c r="G1301" s="384" t="s">
        <v>2740</v>
      </c>
      <c r="H1301" s="381" t="b">
        <f t="shared" si="41"/>
        <v>0</v>
      </c>
    </row>
    <row r="1302" spans="1:8">
      <c r="A1302" s="379">
        <v>25974</v>
      </c>
      <c r="B1302" s="380" t="s">
        <v>2741</v>
      </c>
      <c r="C1302" s="379" t="s">
        <v>331</v>
      </c>
      <c r="D1302" s="383" t="str">
        <f t="shared" si="40"/>
        <v>1,67</v>
      </c>
      <c r="F1302" s="383">
        <v>5712.36</v>
      </c>
      <c r="G1302" s="384" t="s">
        <v>2742</v>
      </c>
      <c r="H1302" s="381" t="b">
        <f t="shared" si="41"/>
        <v>0</v>
      </c>
    </row>
    <row r="1303" spans="1:8">
      <c r="A1303" s="379">
        <v>1382</v>
      </c>
      <c r="B1303" s="380" t="s">
        <v>2743</v>
      </c>
      <c r="C1303" s="379" t="s">
        <v>2737</v>
      </c>
      <c r="D1303" s="383" t="str">
        <f t="shared" si="40"/>
        <v>23,99</v>
      </c>
      <c r="F1303" s="383">
        <v>101002.31</v>
      </c>
      <c r="G1303" s="384" t="s">
        <v>2744</v>
      </c>
      <c r="H1303" s="381" t="b">
        <f t="shared" si="41"/>
        <v>0</v>
      </c>
    </row>
    <row r="1304" spans="1:8">
      <c r="A1304" s="379">
        <v>34753</v>
      </c>
      <c r="B1304" s="380" t="s">
        <v>2745</v>
      </c>
      <c r="C1304" s="379" t="s">
        <v>331</v>
      </c>
      <c r="D1304" s="383" t="str">
        <f t="shared" si="40"/>
        <v>0,47</v>
      </c>
      <c r="F1304" s="383">
        <v>13297.62</v>
      </c>
      <c r="G1304" s="384" t="s">
        <v>514</v>
      </c>
      <c r="H1304" s="381" t="b">
        <f t="shared" si="41"/>
        <v>0</v>
      </c>
    </row>
    <row r="1305" spans="1:8">
      <c r="A1305" s="379">
        <v>420</v>
      </c>
      <c r="B1305" s="380" t="s">
        <v>2746</v>
      </c>
      <c r="C1305" s="379" t="s">
        <v>281</v>
      </c>
      <c r="D1305" s="383" t="str">
        <f t="shared" si="40"/>
        <v>21,73</v>
      </c>
      <c r="F1305" s="383">
        <v>12636.03</v>
      </c>
      <c r="G1305" s="384" t="s">
        <v>2747</v>
      </c>
      <c r="H1305" s="381" t="b">
        <f t="shared" si="41"/>
        <v>0</v>
      </c>
    </row>
    <row r="1306" spans="1:8">
      <c r="A1306" s="379">
        <v>12327</v>
      </c>
      <c r="B1306" s="380" t="s">
        <v>2748</v>
      </c>
      <c r="C1306" s="379" t="s">
        <v>281</v>
      </c>
      <c r="D1306" s="383" t="str">
        <f t="shared" si="40"/>
        <v>25,89</v>
      </c>
      <c r="F1306" s="383">
        <v>86280.46</v>
      </c>
      <c r="G1306" s="384" t="s">
        <v>2749</v>
      </c>
      <c r="H1306" s="381" t="b">
        <f t="shared" si="41"/>
        <v>0</v>
      </c>
    </row>
    <row r="1307" spans="1:8">
      <c r="A1307" s="379">
        <v>36148</v>
      </c>
      <c r="B1307" s="380" t="s">
        <v>2750</v>
      </c>
      <c r="C1307" s="379" t="s">
        <v>281</v>
      </c>
      <c r="D1307" s="383" t="str">
        <f t="shared" si="40"/>
        <v>55,92</v>
      </c>
      <c r="F1307" s="383">
        <v>69528.3</v>
      </c>
      <c r="G1307" s="384" t="s">
        <v>1512</v>
      </c>
      <c r="H1307" s="381" t="b">
        <f t="shared" si="41"/>
        <v>0</v>
      </c>
    </row>
    <row r="1308" spans="1:8">
      <c r="A1308" s="379">
        <v>12329</v>
      </c>
      <c r="B1308" s="380" t="s">
        <v>2751</v>
      </c>
      <c r="C1308" s="379" t="s">
        <v>331</v>
      </c>
      <c r="D1308" s="383" t="str">
        <f t="shared" si="40"/>
        <v>72,55</v>
      </c>
      <c r="F1308" s="383">
        <v>148850.72</v>
      </c>
      <c r="G1308" s="384" t="s">
        <v>2752</v>
      </c>
      <c r="H1308" s="381" t="b">
        <f t="shared" si="41"/>
        <v>0</v>
      </c>
    </row>
    <row r="1309" spans="1:8">
      <c r="A1309" s="379">
        <v>1339</v>
      </c>
      <c r="B1309" s="380" t="s">
        <v>2753</v>
      </c>
      <c r="C1309" s="379" t="s">
        <v>331</v>
      </c>
      <c r="D1309" s="383" t="str">
        <f t="shared" si="40"/>
        <v>25,77</v>
      </c>
      <c r="F1309" s="383">
        <v>161682.54</v>
      </c>
      <c r="G1309" s="384" t="s">
        <v>2754</v>
      </c>
      <c r="H1309" s="381" t="b">
        <f t="shared" si="41"/>
        <v>0</v>
      </c>
    </row>
    <row r="1310" spans="1:8">
      <c r="A1310" s="379">
        <v>11849</v>
      </c>
      <c r="B1310" s="380" t="s">
        <v>2755</v>
      </c>
      <c r="C1310" s="379" t="s">
        <v>425</v>
      </c>
      <c r="D1310" s="383" t="str">
        <f t="shared" si="40"/>
        <v>8,91</v>
      </c>
      <c r="F1310" s="383">
        <v>58463</v>
      </c>
      <c r="G1310" s="384" t="s">
        <v>2756</v>
      </c>
      <c r="H1310" s="381" t="b">
        <f t="shared" si="41"/>
        <v>0</v>
      </c>
    </row>
    <row r="1311" spans="1:8">
      <c r="A1311" s="379">
        <v>37418</v>
      </c>
      <c r="B1311" s="380" t="s">
        <v>2757</v>
      </c>
      <c r="C1311" s="379" t="s">
        <v>281</v>
      </c>
      <c r="D1311" s="383" t="str">
        <f t="shared" si="40"/>
        <v>12,73</v>
      </c>
      <c r="F1311" s="383">
        <v>37643.839999999997</v>
      </c>
      <c r="G1311" s="384" t="s">
        <v>2758</v>
      </c>
      <c r="H1311" s="381" t="b">
        <f t="shared" si="41"/>
        <v>0</v>
      </c>
    </row>
    <row r="1312" spans="1:8">
      <c r="A1312" s="379">
        <v>37419</v>
      </c>
      <c r="B1312" s="380" t="s">
        <v>2759</v>
      </c>
      <c r="C1312" s="379" t="s">
        <v>281</v>
      </c>
      <c r="D1312" s="383" t="str">
        <f t="shared" si="40"/>
        <v>13,08</v>
      </c>
      <c r="F1312" s="383">
        <v>43779.34</v>
      </c>
      <c r="G1312" s="384" t="s">
        <v>2760</v>
      </c>
      <c r="H1312" s="381" t="b">
        <f t="shared" si="41"/>
        <v>0</v>
      </c>
    </row>
    <row r="1313" spans="1:8">
      <c r="A1313" s="379">
        <v>1427</v>
      </c>
      <c r="B1313" s="380" t="s">
        <v>2761</v>
      </c>
      <c r="C1313" s="379" t="s">
        <v>281</v>
      </c>
      <c r="D1313" s="383" t="str">
        <f t="shared" si="40"/>
        <v>13,58</v>
      </c>
      <c r="F1313" s="383">
        <v>58630.76</v>
      </c>
      <c r="G1313" s="384" t="s">
        <v>2762</v>
      </c>
      <c r="H1313" s="381" t="b">
        <f t="shared" si="41"/>
        <v>0</v>
      </c>
    </row>
    <row r="1314" spans="1:8">
      <c r="A1314" s="379">
        <v>1402</v>
      </c>
      <c r="B1314" s="380" t="s">
        <v>2763</v>
      </c>
      <c r="C1314" s="379" t="s">
        <v>281</v>
      </c>
      <c r="D1314" s="383" t="str">
        <f t="shared" si="40"/>
        <v>4,70</v>
      </c>
      <c r="F1314" s="383">
        <v>2166.4899999999998</v>
      </c>
      <c r="G1314" s="384" t="s">
        <v>379</v>
      </c>
      <c r="H1314" s="381" t="b">
        <f t="shared" si="41"/>
        <v>0</v>
      </c>
    </row>
    <row r="1315" spans="1:8">
      <c r="A1315" s="379">
        <v>1420</v>
      </c>
      <c r="B1315" s="380" t="s">
        <v>2764</v>
      </c>
      <c r="C1315" s="379" t="s">
        <v>281</v>
      </c>
      <c r="D1315" s="383" t="str">
        <f t="shared" si="40"/>
        <v>6,04</v>
      </c>
      <c r="F1315" s="386">
        <v>27.02</v>
      </c>
      <c r="G1315" s="384" t="s">
        <v>2765</v>
      </c>
      <c r="H1315" s="381" t="b">
        <f t="shared" si="41"/>
        <v>0</v>
      </c>
    </row>
    <row r="1316" spans="1:8">
      <c r="A1316" s="379">
        <v>1419</v>
      </c>
      <c r="B1316" s="380" t="s">
        <v>2766</v>
      </c>
      <c r="C1316" s="379" t="s">
        <v>281</v>
      </c>
      <c r="D1316" s="383" t="str">
        <f t="shared" si="40"/>
        <v>7,30</v>
      </c>
      <c r="F1316" s="386">
        <v>13.96</v>
      </c>
      <c r="G1316" s="384" t="s">
        <v>2767</v>
      </c>
      <c r="H1316" s="381" t="b">
        <f t="shared" si="41"/>
        <v>0</v>
      </c>
    </row>
    <row r="1317" spans="1:8">
      <c r="A1317" s="379">
        <v>1414</v>
      </c>
      <c r="B1317" s="380" t="s">
        <v>2768</v>
      </c>
      <c r="C1317" s="379" t="s">
        <v>281</v>
      </c>
      <c r="D1317" s="383" t="str">
        <f t="shared" si="40"/>
        <v>7,14</v>
      </c>
      <c r="F1317" s="386">
        <v>341.05</v>
      </c>
      <c r="G1317" s="384" t="s">
        <v>2353</v>
      </c>
      <c r="H1317" s="381" t="b">
        <f t="shared" si="41"/>
        <v>0</v>
      </c>
    </row>
    <row r="1318" spans="1:8">
      <c r="A1318" s="379">
        <v>1413</v>
      </c>
      <c r="B1318" s="380" t="s">
        <v>2769</v>
      </c>
      <c r="C1318" s="379" t="s">
        <v>281</v>
      </c>
      <c r="D1318" s="383" t="str">
        <f t="shared" si="40"/>
        <v>10,55</v>
      </c>
      <c r="F1318" s="386">
        <v>353.68</v>
      </c>
      <c r="G1318" s="384" t="s">
        <v>2770</v>
      </c>
      <c r="H1318" s="381" t="b">
        <f t="shared" si="41"/>
        <v>0</v>
      </c>
    </row>
    <row r="1319" spans="1:8">
      <c r="A1319" s="379">
        <v>1412</v>
      </c>
      <c r="B1319" s="380" t="s">
        <v>2771</v>
      </c>
      <c r="C1319" s="379" t="s">
        <v>281</v>
      </c>
      <c r="D1319" s="383" t="str">
        <f t="shared" si="40"/>
        <v>8,94</v>
      </c>
      <c r="F1319" s="386">
        <v>366.31</v>
      </c>
      <c r="G1319" s="384" t="s">
        <v>2772</v>
      </c>
      <c r="H1319" s="381" t="b">
        <f t="shared" si="41"/>
        <v>0</v>
      </c>
    </row>
    <row r="1320" spans="1:8" ht="30">
      <c r="A1320" s="379">
        <v>1411</v>
      </c>
      <c r="B1320" s="380" t="s">
        <v>2773</v>
      </c>
      <c r="C1320" s="379" t="s">
        <v>281</v>
      </c>
      <c r="D1320" s="383" t="str">
        <f t="shared" si="40"/>
        <v>16,27</v>
      </c>
      <c r="F1320" s="386">
        <v>373.73</v>
      </c>
      <c r="G1320" s="384" t="s">
        <v>2774</v>
      </c>
      <c r="H1320" s="381" t="b">
        <f t="shared" si="41"/>
        <v>0</v>
      </c>
    </row>
    <row r="1321" spans="1:8" ht="30">
      <c r="A1321" s="379">
        <v>1406</v>
      </c>
      <c r="B1321" s="380" t="s">
        <v>2775</v>
      </c>
      <c r="C1321" s="379" t="s">
        <v>281</v>
      </c>
      <c r="D1321" s="383" t="str">
        <f t="shared" si="40"/>
        <v>10,79</v>
      </c>
      <c r="F1321" s="386">
        <v>301.14</v>
      </c>
      <c r="G1321" s="384" t="s">
        <v>2776</v>
      </c>
      <c r="H1321" s="381" t="b">
        <f t="shared" si="41"/>
        <v>0</v>
      </c>
    </row>
    <row r="1322" spans="1:8" ht="30">
      <c r="A1322" s="379">
        <v>1407</v>
      </c>
      <c r="B1322" s="380" t="s">
        <v>2777</v>
      </c>
      <c r="C1322" s="379" t="s">
        <v>281</v>
      </c>
      <c r="D1322" s="383" t="str">
        <f t="shared" si="40"/>
        <v>13,45</v>
      </c>
      <c r="F1322" s="386">
        <v>325</v>
      </c>
      <c r="G1322" s="384" t="s">
        <v>2778</v>
      </c>
      <c r="H1322" s="381" t="b">
        <f t="shared" si="41"/>
        <v>0</v>
      </c>
    </row>
    <row r="1323" spans="1:8" ht="30">
      <c r="A1323" s="379">
        <v>1404</v>
      </c>
      <c r="B1323" s="380" t="s">
        <v>2779</v>
      </c>
      <c r="C1323" s="379" t="s">
        <v>281</v>
      </c>
      <c r="D1323" s="383" t="str">
        <f t="shared" si="40"/>
        <v>14,30</v>
      </c>
      <c r="F1323" s="386">
        <v>314.86</v>
      </c>
      <c r="G1323" s="384" t="s">
        <v>863</v>
      </c>
      <c r="H1323" s="381" t="b">
        <f t="shared" si="41"/>
        <v>0</v>
      </c>
    </row>
    <row r="1324" spans="1:8" ht="45">
      <c r="A1324" s="379">
        <v>11281</v>
      </c>
      <c r="B1324" s="380" t="s">
        <v>2780</v>
      </c>
      <c r="C1324" s="379" t="s">
        <v>281</v>
      </c>
      <c r="D1324" s="383" t="str">
        <f t="shared" si="40"/>
        <v>9.650,00</v>
      </c>
      <c r="F1324" s="386">
        <v>309.47000000000003</v>
      </c>
      <c r="G1324" s="384" t="s">
        <v>2781</v>
      </c>
      <c r="H1324" s="381" t="b">
        <f t="shared" si="41"/>
        <v>0</v>
      </c>
    </row>
    <row r="1325" spans="1:8" ht="45">
      <c r="A1325" s="379">
        <v>1442</v>
      </c>
      <c r="B1325" s="380" t="s">
        <v>2782</v>
      </c>
      <c r="C1325" s="379" t="s">
        <v>281</v>
      </c>
      <c r="D1325" s="383" t="str">
        <f t="shared" si="40"/>
        <v>8.101,10</v>
      </c>
      <c r="F1325" s="386">
        <v>360</v>
      </c>
      <c r="G1325" s="384" t="s">
        <v>2783</v>
      </c>
      <c r="H1325" s="381" t="b">
        <f t="shared" si="41"/>
        <v>0</v>
      </c>
    </row>
    <row r="1326" spans="1:8" ht="45">
      <c r="A1326" s="379">
        <v>13457</v>
      </c>
      <c r="B1326" s="380" t="s">
        <v>2784</v>
      </c>
      <c r="C1326" s="379" t="s">
        <v>281</v>
      </c>
      <c r="D1326" s="383" t="str">
        <f t="shared" si="40"/>
        <v>6.992,75</v>
      </c>
      <c r="F1326" s="386">
        <v>379.97</v>
      </c>
      <c r="G1326" s="384" t="s">
        <v>2785</v>
      </c>
      <c r="H1326" s="381" t="b">
        <f t="shared" si="41"/>
        <v>0</v>
      </c>
    </row>
    <row r="1327" spans="1:8" ht="45">
      <c r="A1327" s="379">
        <v>40699</v>
      </c>
      <c r="B1327" s="380" t="s">
        <v>2786</v>
      </c>
      <c r="C1327" s="379" t="s">
        <v>281</v>
      </c>
      <c r="D1327" s="383" t="str">
        <f t="shared" si="40"/>
        <v>5.405,66</v>
      </c>
      <c r="F1327" s="386">
        <v>379.15</v>
      </c>
      <c r="G1327" s="384" t="s">
        <v>2787</v>
      </c>
      <c r="H1327" s="381" t="b">
        <f t="shared" si="41"/>
        <v>0</v>
      </c>
    </row>
    <row r="1328" spans="1:8" ht="45">
      <c r="A1328" s="379">
        <v>40701</v>
      </c>
      <c r="B1328" s="380" t="s">
        <v>2788</v>
      </c>
      <c r="C1328" s="379" t="s">
        <v>281</v>
      </c>
      <c r="D1328" s="383" t="str">
        <f t="shared" si="40"/>
        <v>95.579,53</v>
      </c>
      <c r="F1328" s="386">
        <v>459</v>
      </c>
      <c r="G1328" s="384" t="s">
        <v>2789</v>
      </c>
      <c r="H1328" s="381" t="b">
        <f t="shared" si="41"/>
        <v>0</v>
      </c>
    </row>
    <row r="1329" spans="1:8" ht="45">
      <c r="A1329" s="379">
        <v>40700</v>
      </c>
      <c r="B1329" s="380" t="s">
        <v>2790</v>
      </c>
      <c r="C1329" s="379" t="s">
        <v>281</v>
      </c>
      <c r="D1329" s="383" t="str">
        <f t="shared" si="40"/>
        <v>12.583,68</v>
      </c>
      <c r="F1329" s="386">
        <v>321.47000000000003</v>
      </c>
      <c r="G1329" s="384" t="s">
        <v>2791</v>
      </c>
      <c r="H1329" s="381" t="b">
        <f t="shared" si="41"/>
        <v>0</v>
      </c>
    </row>
    <row r="1330" spans="1:8">
      <c r="A1330" s="379">
        <v>13458</v>
      </c>
      <c r="B1330" s="380" t="s">
        <v>2792</v>
      </c>
      <c r="C1330" s="379" t="s">
        <v>281</v>
      </c>
      <c r="D1330" s="383" t="str">
        <f t="shared" si="40"/>
        <v>11.957,60</v>
      </c>
      <c r="F1330" s="386">
        <v>375.15</v>
      </c>
      <c r="G1330" s="384" t="s">
        <v>2793</v>
      </c>
      <c r="H1330" s="381" t="b">
        <f t="shared" si="41"/>
        <v>0</v>
      </c>
    </row>
    <row r="1331" spans="1:8">
      <c r="A1331" s="379">
        <v>36524</v>
      </c>
      <c r="B1331" s="380" t="s">
        <v>2794</v>
      </c>
      <c r="C1331" s="379" t="s">
        <v>281</v>
      </c>
      <c r="D1331" s="383" t="str">
        <f t="shared" si="40"/>
        <v>86.280,46</v>
      </c>
      <c r="F1331" s="386">
        <v>402.76</v>
      </c>
      <c r="G1331" s="384" t="s">
        <v>2795</v>
      </c>
      <c r="H1331" s="381" t="b">
        <f t="shared" si="41"/>
        <v>0</v>
      </c>
    </row>
    <row r="1332" spans="1:8">
      <c r="A1332" s="379">
        <v>36526</v>
      </c>
      <c r="B1332" s="380" t="s">
        <v>2796</v>
      </c>
      <c r="C1332" s="379" t="s">
        <v>281</v>
      </c>
      <c r="D1332" s="383" t="str">
        <f t="shared" si="40"/>
        <v>69.528,30</v>
      </c>
      <c r="F1332" s="386">
        <v>418.81</v>
      </c>
      <c r="G1332" s="384" t="s">
        <v>2797</v>
      </c>
      <c r="H1332" s="381" t="b">
        <f t="shared" si="41"/>
        <v>0</v>
      </c>
    </row>
    <row r="1333" spans="1:8">
      <c r="A1333" s="379">
        <v>36523</v>
      </c>
      <c r="B1333" s="380" t="s">
        <v>2798</v>
      </c>
      <c r="C1333" s="379" t="s">
        <v>281</v>
      </c>
      <c r="D1333" s="383" t="str">
        <f t="shared" si="40"/>
        <v>148.850,72</v>
      </c>
      <c r="F1333" s="386">
        <v>335.74</v>
      </c>
      <c r="G1333" s="384" t="s">
        <v>2799</v>
      </c>
      <c r="H1333" s="381" t="b">
        <f t="shared" si="41"/>
        <v>0</v>
      </c>
    </row>
    <row r="1334" spans="1:8">
      <c r="A1334" s="379">
        <v>36527</v>
      </c>
      <c r="B1334" s="380" t="s">
        <v>2800</v>
      </c>
      <c r="C1334" s="379" t="s">
        <v>281</v>
      </c>
      <c r="D1334" s="383" t="str">
        <f t="shared" si="40"/>
        <v>161.682,54</v>
      </c>
      <c r="F1334" s="386">
        <v>387.78</v>
      </c>
      <c r="G1334" s="384" t="s">
        <v>2801</v>
      </c>
      <c r="H1334" s="381" t="b">
        <f t="shared" si="41"/>
        <v>0</v>
      </c>
    </row>
    <row r="1335" spans="1:8">
      <c r="A1335" s="379">
        <v>13803</v>
      </c>
      <c r="B1335" s="380" t="s">
        <v>2802</v>
      </c>
      <c r="C1335" s="379" t="s">
        <v>281</v>
      </c>
      <c r="D1335" s="383" t="str">
        <f t="shared" si="40"/>
        <v>58.463,00</v>
      </c>
      <c r="F1335" s="386">
        <v>423.18</v>
      </c>
      <c r="G1335" s="384" t="s">
        <v>2803</v>
      </c>
      <c r="H1335" s="381" t="b">
        <f t="shared" si="41"/>
        <v>0</v>
      </c>
    </row>
    <row r="1336" spans="1:8">
      <c r="A1336" s="379">
        <v>38642</v>
      </c>
      <c r="B1336" s="380" t="s">
        <v>2804</v>
      </c>
      <c r="C1336" s="379" t="s">
        <v>281</v>
      </c>
      <c r="D1336" s="383" t="str">
        <f t="shared" si="40"/>
        <v>37.643,84</v>
      </c>
      <c r="F1336" s="386">
        <v>451.45</v>
      </c>
      <c r="G1336" s="384" t="s">
        <v>2805</v>
      </c>
      <c r="H1336" s="381" t="b">
        <f t="shared" si="41"/>
        <v>0</v>
      </c>
    </row>
    <row r="1337" spans="1:8">
      <c r="A1337" s="379">
        <v>36522</v>
      </c>
      <c r="B1337" s="380" t="s">
        <v>2806</v>
      </c>
      <c r="C1337" s="379" t="s">
        <v>281</v>
      </c>
      <c r="D1337" s="383" t="str">
        <f t="shared" si="40"/>
        <v>43.779,34</v>
      </c>
      <c r="F1337" s="386">
        <v>350.08</v>
      </c>
      <c r="G1337" s="384" t="s">
        <v>2807</v>
      </c>
      <c r="H1337" s="381" t="b">
        <f t="shared" si="41"/>
        <v>0</v>
      </c>
    </row>
    <row r="1338" spans="1:8">
      <c r="A1338" s="379">
        <v>36525</v>
      </c>
      <c r="B1338" s="380" t="s">
        <v>2808</v>
      </c>
      <c r="C1338" s="379" t="s">
        <v>281</v>
      </c>
      <c r="D1338" s="383" t="str">
        <f t="shared" si="40"/>
        <v>58.630,76</v>
      </c>
      <c r="F1338" s="386">
        <v>401.68</v>
      </c>
      <c r="G1338" s="384" t="s">
        <v>2809</v>
      </c>
      <c r="H1338" s="381" t="b">
        <f t="shared" si="41"/>
        <v>0</v>
      </c>
    </row>
    <row r="1339" spans="1:8" ht="30">
      <c r="A1339" s="379">
        <v>41991</v>
      </c>
      <c r="B1339" s="380" t="s">
        <v>2810</v>
      </c>
      <c r="C1339" s="379" t="s">
        <v>281</v>
      </c>
      <c r="D1339" s="383" t="str">
        <f t="shared" si="40"/>
        <v>2.166,49</v>
      </c>
      <c r="F1339" s="386">
        <v>365.68</v>
      </c>
      <c r="G1339" s="384" t="s">
        <v>2811</v>
      </c>
      <c r="H1339" s="381" t="b">
        <f t="shared" si="41"/>
        <v>0</v>
      </c>
    </row>
    <row r="1340" spans="1:8">
      <c r="A1340" s="379">
        <v>34348</v>
      </c>
      <c r="B1340" s="380" t="s">
        <v>2812</v>
      </c>
      <c r="C1340" s="379" t="s">
        <v>322</v>
      </c>
      <c r="D1340" s="383" t="str">
        <f t="shared" si="40"/>
        <v>11,83</v>
      </c>
      <c r="F1340" s="386">
        <v>416.84</v>
      </c>
      <c r="G1340" s="384" t="s">
        <v>2813</v>
      </c>
      <c r="H1340" s="381" t="b">
        <f t="shared" si="41"/>
        <v>0</v>
      </c>
    </row>
    <row r="1341" spans="1:8">
      <c r="A1341" s="379">
        <v>34347</v>
      </c>
      <c r="B1341" s="380" t="s">
        <v>2814</v>
      </c>
      <c r="C1341" s="379" t="s">
        <v>322</v>
      </c>
      <c r="D1341" s="383" t="str">
        <f t="shared" si="40"/>
        <v>8,98</v>
      </c>
      <c r="F1341" s="386">
        <v>468.63</v>
      </c>
      <c r="G1341" s="384" t="s">
        <v>1604</v>
      </c>
      <c r="H1341" s="381" t="b">
        <f t="shared" si="41"/>
        <v>0</v>
      </c>
    </row>
    <row r="1342" spans="1:8">
      <c r="A1342" s="379">
        <v>11146</v>
      </c>
      <c r="B1342" s="380" t="s">
        <v>2815</v>
      </c>
      <c r="C1342" s="379" t="s">
        <v>665</v>
      </c>
      <c r="D1342" s="383" t="str">
        <f t="shared" si="40"/>
        <v>373,26</v>
      </c>
      <c r="F1342" s="386">
        <v>555.78</v>
      </c>
      <c r="G1342" s="384" t="s">
        <v>2816</v>
      </c>
      <c r="H1342" s="381" t="b">
        <f t="shared" si="41"/>
        <v>0</v>
      </c>
    </row>
    <row r="1343" spans="1:8">
      <c r="A1343" s="379">
        <v>11147</v>
      </c>
      <c r="B1343" s="380" t="s">
        <v>2817</v>
      </c>
      <c r="C1343" s="379" t="s">
        <v>665</v>
      </c>
      <c r="D1343" s="383" t="str">
        <f t="shared" si="40"/>
        <v>387,08</v>
      </c>
      <c r="F1343" s="386">
        <v>713.68</v>
      </c>
      <c r="G1343" s="384" t="s">
        <v>2818</v>
      </c>
      <c r="H1343" s="381" t="b">
        <f t="shared" si="41"/>
        <v>0</v>
      </c>
    </row>
    <row r="1344" spans="1:8">
      <c r="A1344" s="379">
        <v>34872</v>
      </c>
      <c r="B1344" s="380" t="s">
        <v>2819</v>
      </c>
      <c r="C1344" s="379" t="s">
        <v>665</v>
      </c>
      <c r="D1344" s="383" t="str">
        <f t="shared" si="40"/>
        <v>400,91</v>
      </c>
      <c r="F1344" s="386">
        <v>985.26</v>
      </c>
      <c r="G1344" s="384" t="s">
        <v>2820</v>
      </c>
      <c r="H1344" s="381" t="b">
        <f t="shared" si="41"/>
        <v>0</v>
      </c>
    </row>
    <row r="1345" spans="1:8">
      <c r="A1345" s="379">
        <v>34491</v>
      </c>
      <c r="B1345" s="380" t="s">
        <v>2821</v>
      </c>
      <c r="C1345" s="379" t="s">
        <v>665</v>
      </c>
      <c r="D1345" s="383" t="str">
        <f t="shared" si="40"/>
        <v>409,02</v>
      </c>
      <c r="F1345" s="386">
        <v>308.79000000000002</v>
      </c>
      <c r="G1345" s="384" t="s">
        <v>2822</v>
      </c>
      <c r="H1345" s="381" t="b">
        <f t="shared" si="41"/>
        <v>0</v>
      </c>
    </row>
    <row r="1346" spans="1:8" ht="30">
      <c r="A1346" s="379">
        <v>34770</v>
      </c>
      <c r="B1346" s="380" t="s">
        <v>2823</v>
      </c>
      <c r="C1346" s="379" t="s">
        <v>2473</v>
      </c>
      <c r="D1346" s="383" t="str">
        <f t="shared" ref="D1346:D1409" si="42">IF($J$2=$F$1,F1346,G1346)</f>
        <v>302,55</v>
      </c>
      <c r="F1346" s="386">
        <v>311.74</v>
      </c>
      <c r="G1346" s="384" t="s">
        <v>2824</v>
      </c>
      <c r="H1346" s="381" t="b">
        <f t="shared" ref="H1346:H1409" si="43">F1346=G1346</f>
        <v>0</v>
      </c>
    </row>
    <row r="1347" spans="1:8" ht="30">
      <c r="A1347" s="379">
        <v>1518</v>
      </c>
      <c r="B1347" s="380" t="s">
        <v>2825</v>
      </c>
      <c r="C1347" s="379" t="s">
        <v>2473</v>
      </c>
      <c r="D1347" s="383" t="str">
        <f t="shared" si="42"/>
        <v>326,52</v>
      </c>
      <c r="F1347" s="386">
        <v>6.41</v>
      </c>
      <c r="G1347" s="384" t="s">
        <v>2826</v>
      </c>
      <c r="H1347" s="381" t="b">
        <f t="shared" si="43"/>
        <v>0</v>
      </c>
    </row>
    <row r="1348" spans="1:8" ht="30">
      <c r="A1348" s="379">
        <v>41965</v>
      </c>
      <c r="B1348" s="380" t="s">
        <v>2827</v>
      </c>
      <c r="C1348" s="379" t="s">
        <v>2473</v>
      </c>
      <c r="D1348" s="383" t="str">
        <f t="shared" si="42"/>
        <v>316,33</v>
      </c>
      <c r="F1348" s="386">
        <v>8.33</v>
      </c>
      <c r="G1348" s="384" t="s">
        <v>2828</v>
      </c>
      <c r="H1348" s="381" t="b">
        <f t="shared" si="43"/>
        <v>0</v>
      </c>
    </row>
    <row r="1349" spans="1:8" ht="30">
      <c r="A1349" s="379">
        <v>34492</v>
      </c>
      <c r="B1349" s="380" t="s">
        <v>2829</v>
      </c>
      <c r="C1349" s="379" t="s">
        <v>665</v>
      </c>
      <c r="D1349" s="383" t="str">
        <f t="shared" si="42"/>
        <v>338,70</v>
      </c>
      <c r="F1349" s="386">
        <v>6.51</v>
      </c>
      <c r="G1349" s="384" t="s">
        <v>2830</v>
      </c>
      <c r="H1349" s="381" t="b">
        <f t="shared" si="43"/>
        <v>0</v>
      </c>
    </row>
    <row r="1350" spans="1:8" ht="30">
      <c r="A1350" s="379">
        <v>1524</v>
      </c>
      <c r="B1350" s="380" t="s">
        <v>2831</v>
      </c>
      <c r="C1350" s="379" t="s">
        <v>665</v>
      </c>
      <c r="D1350" s="383" t="str">
        <f t="shared" si="42"/>
        <v>394,00</v>
      </c>
      <c r="F1350" s="386">
        <v>4.9000000000000004</v>
      </c>
      <c r="G1350" s="384" t="s">
        <v>2832</v>
      </c>
      <c r="H1350" s="381" t="b">
        <f t="shared" si="43"/>
        <v>0</v>
      </c>
    </row>
    <row r="1351" spans="1:8" ht="30">
      <c r="A1351" s="379">
        <v>38404</v>
      </c>
      <c r="B1351" s="380" t="s">
        <v>2833</v>
      </c>
      <c r="C1351" s="379" t="s">
        <v>665</v>
      </c>
      <c r="D1351" s="383" t="str">
        <f t="shared" si="42"/>
        <v>415,85</v>
      </c>
      <c r="F1351" s="386">
        <v>8.6199999999999992</v>
      </c>
      <c r="G1351" s="384" t="s">
        <v>2834</v>
      </c>
      <c r="H1351" s="381" t="b">
        <f t="shared" si="43"/>
        <v>0</v>
      </c>
    </row>
    <row r="1352" spans="1:8" ht="30">
      <c r="A1352" s="379">
        <v>39849</v>
      </c>
      <c r="B1352" s="380" t="s">
        <v>2835</v>
      </c>
      <c r="C1352" s="379" t="s">
        <v>665</v>
      </c>
      <c r="D1352" s="383" t="str">
        <f t="shared" si="42"/>
        <v>414,96</v>
      </c>
      <c r="F1352" s="386">
        <v>6.9</v>
      </c>
      <c r="G1352" s="384" t="s">
        <v>2836</v>
      </c>
      <c r="H1352" s="381" t="b">
        <f t="shared" si="43"/>
        <v>0</v>
      </c>
    </row>
    <row r="1353" spans="1:8" ht="30">
      <c r="A1353" s="379">
        <v>38464</v>
      </c>
      <c r="B1353" s="380" t="s">
        <v>2837</v>
      </c>
      <c r="C1353" s="379" t="s">
        <v>665</v>
      </c>
      <c r="D1353" s="383" t="str">
        <f t="shared" si="42"/>
        <v>502,35</v>
      </c>
      <c r="F1353" s="386">
        <v>114.38</v>
      </c>
      <c r="G1353" s="384" t="s">
        <v>2838</v>
      </c>
      <c r="H1353" s="381" t="b">
        <f t="shared" si="43"/>
        <v>0</v>
      </c>
    </row>
    <row r="1354" spans="1:8" ht="30">
      <c r="A1354" s="379">
        <v>34493</v>
      </c>
      <c r="B1354" s="380" t="s">
        <v>2839</v>
      </c>
      <c r="C1354" s="379" t="s">
        <v>665</v>
      </c>
      <c r="D1354" s="383" t="str">
        <f t="shared" si="42"/>
        <v>351,83</v>
      </c>
      <c r="F1354" s="386">
        <v>11.51</v>
      </c>
      <c r="G1354" s="384" t="s">
        <v>2840</v>
      </c>
      <c r="H1354" s="381" t="b">
        <f t="shared" si="43"/>
        <v>0</v>
      </c>
    </row>
    <row r="1355" spans="1:8" ht="30">
      <c r="A1355" s="379">
        <v>1527</v>
      </c>
      <c r="B1355" s="380" t="s">
        <v>2841</v>
      </c>
      <c r="C1355" s="379" t="s">
        <v>665</v>
      </c>
      <c r="D1355" s="383" t="str">
        <f t="shared" si="42"/>
        <v>410,58</v>
      </c>
      <c r="F1355" s="386">
        <v>15.3</v>
      </c>
      <c r="G1355" s="384" t="s">
        <v>2842</v>
      </c>
      <c r="H1355" s="381" t="b">
        <f t="shared" si="43"/>
        <v>0</v>
      </c>
    </row>
    <row r="1356" spans="1:8" ht="30">
      <c r="A1356" s="379">
        <v>38405</v>
      </c>
      <c r="B1356" s="380" t="s">
        <v>2843</v>
      </c>
      <c r="C1356" s="379" t="s">
        <v>665</v>
      </c>
      <c r="D1356" s="383" t="str">
        <f t="shared" si="42"/>
        <v>440,80</v>
      </c>
      <c r="F1356" s="386">
        <v>5.58</v>
      </c>
      <c r="G1356" s="384" t="s">
        <v>2844</v>
      </c>
      <c r="H1356" s="381" t="b">
        <f t="shared" si="43"/>
        <v>0</v>
      </c>
    </row>
    <row r="1357" spans="1:8" ht="30">
      <c r="A1357" s="379">
        <v>38408</v>
      </c>
      <c r="B1357" s="380" t="s">
        <v>2845</v>
      </c>
      <c r="C1357" s="379" t="s">
        <v>665</v>
      </c>
      <c r="D1357" s="383" t="str">
        <f t="shared" si="42"/>
        <v>458,37</v>
      </c>
      <c r="F1357" s="386">
        <v>9.39</v>
      </c>
      <c r="G1357" s="384" t="s">
        <v>2846</v>
      </c>
      <c r="H1357" s="381" t="b">
        <f t="shared" si="43"/>
        <v>0</v>
      </c>
    </row>
    <row r="1358" spans="1:8" ht="30">
      <c r="A1358" s="379">
        <v>34494</v>
      </c>
      <c r="B1358" s="380" t="s">
        <v>2847</v>
      </c>
      <c r="C1358" s="379" t="s">
        <v>665</v>
      </c>
      <c r="D1358" s="383" t="str">
        <f t="shared" si="42"/>
        <v>367,45</v>
      </c>
      <c r="F1358" s="386">
        <v>22.44</v>
      </c>
      <c r="G1358" s="384" t="s">
        <v>2848</v>
      </c>
      <c r="H1358" s="381" t="b">
        <f t="shared" si="43"/>
        <v>0</v>
      </c>
    </row>
    <row r="1359" spans="1:8" ht="30">
      <c r="A1359" s="379">
        <v>1525</v>
      </c>
      <c r="B1359" s="380" t="s">
        <v>2849</v>
      </c>
      <c r="C1359" s="379" t="s">
        <v>665</v>
      </c>
      <c r="D1359" s="383" t="str">
        <f t="shared" si="42"/>
        <v>424,41</v>
      </c>
      <c r="F1359" s="386">
        <v>5.59</v>
      </c>
      <c r="G1359" s="384" t="s">
        <v>2850</v>
      </c>
      <c r="H1359" s="381" t="b">
        <f t="shared" si="43"/>
        <v>0</v>
      </c>
    </row>
    <row r="1360" spans="1:8" ht="30">
      <c r="A1360" s="379">
        <v>38406</v>
      </c>
      <c r="B1360" s="380" t="s">
        <v>2851</v>
      </c>
      <c r="C1360" s="379" t="s">
        <v>665</v>
      </c>
      <c r="D1360" s="383" t="str">
        <f t="shared" si="42"/>
        <v>463,14</v>
      </c>
      <c r="F1360" s="386">
        <v>62.32</v>
      </c>
      <c r="G1360" s="384" t="s">
        <v>2852</v>
      </c>
      <c r="H1360" s="381" t="b">
        <f t="shared" si="43"/>
        <v>0</v>
      </c>
    </row>
    <row r="1361" spans="1:8" ht="30">
      <c r="A1361" s="379">
        <v>38409</v>
      </c>
      <c r="B1361" s="380" t="s">
        <v>2853</v>
      </c>
      <c r="C1361" s="379" t="s">
        <v>665</v>
      </c>
      <c r="D1361" s="383" t="str">
        <f t="shared" si="42"/>
        <v>494,08</v>
      </c>
      <c r="F1361" s="386">
        <v>103.82</v>
      </c>
      <c r="G1361" s="384" t="s">
        <v>2854</v>
      </c>
      <c r="H1361" s="381" t="b">
        <f t="shared" si="43"/>
        <v>0</v>
      </c>
    </row>
    <row r="1362" spans="1:8" ht="30">
      <c r="A1362" s="379">
        <v>34495</v>
      </c>
      <c r="B1362" s="380" t="s">
        <v>2855</v>
      </c>
      <c r="C1362" s="379" t="s">
        <v>665</v>
      </c>
      <c r="D1362" s="383" t="str">
        <f t="shared" si="42"/>
        <v>383,14</v>
      </c>
      <c r="F1362" s="386">
        <v>17.690000000000001</v>
      </c>
      <c r="G1362" s="384" t="s">
        <v>2856</v>
      </c>
      <c r="H1362" s="381" t="b">
        <f t="shared" si="43"/>
        <v>0</v>
      </c>
    </row>
    <row r="1363" spans="1:8" ht="30">
      <c r="A1363" s="379">
        <v>11145</v>
      </c>
      <c r="B1363" s="380" t="s">
        <v>2857</v>
      </c>
      <c r="C1363" s="379" t="s">
        <v>665</v>
      </c>
      <c r="D1363" s="383" t="str">
        <f t="shared" si="42"/>
        <v>439,62</v>
      </c>
      <c r="F1363" s="386">
        <v>14.05</v>
      </c>
      <c r="G1363" s="384" t="s">
        <v>2858</v>
      </c>
      <c r="H1363" s="381" t="b">
        <f t="shared" si="43"/>
        <v>0</v>
      </c>
    </row>
    <row r="1364" spans="1:8" ht="30">
      <c r="A1364" s="379">
        <v>34496</v>
      </c>
      <c r="B1364" s="380" t="s">
        <v>2859</v>
      </c>
      <c r="C1364" s="379" t="s">
        <v>665</v>
      </c>
      <c r="D1364" s="383" t="str">
        <f t="shared" si="42"/>
        <v>400,22</v>
      </c>
      <c r="F1364" s="386">
        <v>5.41</v>
      </c>
      <c r="G1364" s="384" t="s">
        <v>2860</v>
      </c>
      <c r="H1364" s="381" t="b">
        <f t="shared" si="43"/>
        <v>0</v>
      </c>
    </row>
    <row r="1365" spans="1:8" ht="30">
      <c r="A1365" s="379">
        <v>34479</v>
      </c>
      <c r="B1365" s="380" t="s">
        <v>2861</v>
      </c>
      <c r="C1365" s="379" t="s">
        <v>665</v>
      </c>
      <c r="D1365" s="383" t="str">
        <f t="shared" si="42"/>
        <v>456,21</v>
      </c>
      <c r="F1365" s="386">
        <v>9.08</v>
      </c>
      <c r="G1365" s="384" t="s">
        <v>2862</v>
      </c>
      <c r="H1365" s="381" t="b">
        <f t="shared" si="43"/>
        <v>0</v>
      </c>
    </row>
    <row r="1366" spans="1:8" ht="30">
      <c r="A1366" s="379">
        <v>34481</v>
      </c>
      <c r="B1366" s="380" t="s">
        <v>2863</v>
      </c>
      <c r="C1366" s="379" t="s">
        <v>665</v>
      </c>
      <c r="D1366" s="383" t="str">
        <f t="shared" si="42"/>
        <v>512,89</v>
      </c>
      <c r="F1366" s="386">
        <v>26.95</v>
      </c>
      <c r="G1366" s="384" t="s">
        <v>2864</v>
      </c>
      <c r="H1366" s="381" t="b">
        <f t="shared" si="43"/>
        <v>0</v>
      </c>
    </row>
    <row r="1367" spans="1:8" ht="30">
      <c r="A1367" s="379">
        <v>34483</v>
      </c>
      <c r="B1367" s="380" t="s">
        <v>2865</v>
      </c>
      <c r="C1367" s="379" t="s">
        <v>665</v>
      </c>
      <c r="D1367" s="383" t="str">
        <f t="shared" si="42"/>
        <v>608,28</v>
      </c>
      <c r="F1367" s="386">
        <v>5.77</v>
      </c>
      <c r="G1367" s="384" t="s">
        <v>2866</v>
      </c>
      <c r="H1367" s="381" t="b">
        <f t="shared" si="43"/>
        <v>0</v>
      </c>
    </row>
    <row r="1368" spans="1:8" ht="30">
      <c r="A1368" s="379">
        <v>34485</v>
      </c>
      <c r="B1368" s="380" t="s">
        <v>2867</v>
      </c>
      <c r="C1368" s="379" t="s">
        <v>665</v>
      </c>
      <c r="D1368" s="383" t="str">
        <f t="shared" si="42"/>
        <v>781,08</v>
      </c>
      <c r="F1368" s="386">
        <v>79.69</v>
      </c>
      <c r="G1368" s="384" t="s">
        <v>2868</v>
      </c>
      <c r="H1368" s="381" t="b">
        <f t="shared" si="43"/>
        <v>0</v>
      </c>
    </row>
    <row r="1369" spans="1:8" ht="30">
      <c r="A1369" s="379">
        <v>34497</v>
      </c>
      <c r="B1369" s="380" t="s">
        <v>2869</v>
      </c>
      <c r="C1369" s="379" t="s">
        <v>665</v>
      </c>
      <c r="D1369" s="383" t="str">
        <f t="shared" si="42"/>
        <v>1.078,31</v>
      </c>
      <c r="F1369" s="386">
        <v>124.34</v>
      </c>
      <c r="G1369" s="384" t="s">
        <v>2870</v>
      </c>
      <c r="H1369" s="381" t="b">
        <f t="shared" si="43"/>
        <v>0</v>
      </c>
    </row>
    <row r="1370" spans="1:8" ht="30">
      <c r="A1370" s="379">
        <v>14041</v>
      </c>
      <c r="B1370" s="380" t="s">
        <v>2871</v>
      </c>
      <c r="C1370" s="379" t="s">
        <v>665</v>
      </c>
      <c r="D1370" s="383" t="str">
        <f t="shared" si="42"/>
        <v>337,95</v>
      </c>
      <c r="F1370" s="386">
        <v>21.19</v>
      </c>
      <c r="G1370" s="384" t="s">
        <v>2872</v>
      </c>
      <c r="H1370" s="381" t="b">
        <f t="shared" si="43"/>
        <v>0</v>
      </c>
    </row>
    <row r="1371" spans="1:8" ht="30">
      <c r="A1371" s="379">
        <v>1523</v>
      </c>
      <c r="B1371" s="380" t="s">
        <v>2873</v>
      </c>
      <c r="C1371" s="379" t="s">
        <v>665</v>
      </c>
      <c r="D1371" s="383" t="str">
        <f t="shared" si="42"/>
        <v>341,18</v>
      </c>
      <c r="F1371" s="386">
        <v>15.93</v>
      </c>
      <c r="G1371" s="384" t="s">
        <v>2874</v>
      </c>
      <c r="H1371" s="381" t="b">
        <f t="shared" si="43"/>
        <v>0</v>
      </c>
    </row>
    <row r="1372" spans="1:8">
      <c r="A1372" s="379">
        <v>14052</v>
      </c>
      <c r="B1372" s="380" t="s">
        <v>2875</v>
      </c>
      <c r="C1372" s="379" t="s">
        <v>281</v>
      </c>
      <c r="D1372" s="383" t="str">
        <f t="shared" si="42"/>
        <v>6,41</v>
      </c>
      <c r="F1372" s="386">
        <v>6.61</v>
      </c>
      <c r="G1372" s="384" t="s">
        <v>2876</v>
      </c>
      <c r="H1372" s="381" t="b">
        <f t="shared" si="43"/>
        <v>0</v>
      </c>
    </row>
    <row r="1373" spans="1:8">
      <c r="A1373" s="379">
        <v>14054</v>
      </c>
      <c r="B1373" s="380" t="s">
        <v>2877</v>
      </c>
      <c r="C1373" s="379" t="s">
        <v>281</v>
      </c>
      <c r="D1373" s="383" t="str">
        <f t="shared" si="42"/>
        <v>8,33</v>
      </c>
      <c r="F1373" s="386">
        <v>10.72</v>
      </c>
      <c r="G1373" s="384" t="s">
        <v>2878</v>
      </c>
      <c r="H1373" s="381" t="b">
        <f t="shared" si="43"/>
        <v>0</v>
      </c>
    </row>
    <row r="1374" spans="1:8">
      <c r="A1374" s="379">
        <v>14053</v>
      </c>
      <c r="B1374" s="380" t="s">
        <v>2879</v>
      </c>
      <c r="C1374" s="379" t="s">
        <v>281</v>
      </c>
      <c r="D1374" s="383" t="str">
        <f t="shared" si="42"/>
        <v>6,51</v>
      </c>
      <c r="F1374" s="386">
        <v>28.72</v>
      </c>
      <c r="G1374" s="384" t="s">
        <v>2508</v>
      </c>
      <c r="H1374" s="381" t="b">
        <f t="shared" si="43"/>
        <v>0</v>
      </c>
    </row>
    <row r="1375" spans="1:8">
      <c r="A1375" s="379">
        <v>2558</v>
      </c>
      <c r="B1375" s="380" t="s">
        <v>2880</v>
      </c>
      <c r="C1375" s="379" t="s">
        <v>281</v>
      </c>
      <c r="D1375" s="383" t="str">
        <f t="shared" si="42"/>
        <v>4,90</v>
      </c>
      <c r="F1375" s="386">
        <v>6.66</v>
      </c>
      <c r="G1375" s="384" t="s">
        <v>2881</v>
      </c>
      <c r="H1375" s="381" t="b">
        <f t="shared" si="43"/>
        <v>0</v>
      </c>
    </row>
    <row r="1376" spans="1:8">
      <c r="A1376" s="379">
        <v>2560</v>
      </c>
      <c r="B1376" s="380" t="s">
        <v>2882</v>
      </c>
      <c r="C1376" s="379" t="s">
        <v>281</v>
      </c>
      <c r="D1376" s="383" t="str">
        <f t="shared" si="42"/>
        <v>8,62</v>
      </c>
      <c r="F1376" s="386">
        <v>89.67</v>
      </c>
      <c r="G1376" s="384" t="s">
        <v>2883</v>
      </c>
      <c r="H1376" s="381" t="b">
        <f t="shared" si="43"/>
        <v>0</v>
      </c>
    </row>
    <row r="1377" spans="1:8">
      <c r="A1377" s="379">
        <v>2559</v>
      </c>
      <c r="B1377" s="380" t="s">
        <v>2884</v>
      </c>
      <c r="C1377" s="379" t="s">
        <v>281</v>
      </c>
      <c r="D1377" s="383" t="str">
        <f t="shared" si="42"/>
        <v>6,90</v>
      </c>
      <c r="F1377" s="386">
        <v>123.05</v>
      </c>
      <c r="G1377" s="384" t="s">
        <v>2885</v>
      </c>
      <c r="H1377" s="381" t="b">
        <f t="shared" si="43"/>
        <v>0</v>
      </c>
    </row>
    <row r="1378" spans="1:8">
      <c r="A1378" s="379">
        <v>2592</v>
      </c>
      <c r="B1378" s="380" t="s">
        <v>2886</v>
      </c>
      <c r="C1378" s="379" t="s">
        <v>281</v>
      </c>
      <c r="D1378" s="383" t="str">
        <f t="shared" si="42"/>
        <v>114,38</v>
      </c>
      <c r="F1378" s="386">
        <v>66.02</v>
      </c>
      <c r="G1378" s="384" t="s">
        <v>2887</v>
      </c>
      <c r="H1378" s="381" t="b">
        <f t="shared" si="43"/>
        <v>0</v>
      </c>
    </row>
    <row r="1379" spans="1:8">
      <c r="A1379" s="379">
        <v>2566</v>
      </c>
      <c r="B1379" s="380" t="s">
        <v>2888</v>
      </c>
      <c r="C1379" s="379" t="s">
        <v>281</v>
      </c>
      <c r="D1379" s="383" t="str">
        <f t="shared" si="42"/>
        <v>11,51</v>
      </c>
      <c r="F1379" s="386">
        <v>19.66</v>
      </c>
      <c r="G1379" s="384" t="s">
        <v>2889</v>
      </c>
      <c r="H1379" s="381" t="b">
        <f t="shared" si="43"/>
        <v>0</v>
      </c>
    </row>
    <row r="1380" spans="1:8">
      <c r="A1380" s="379">
        <v>2589</v>
      </c>
      <c r="B1380" s="380" t="s">
        <v>2890</v>
      </c>
      <c r="C1380" s="379" t="s">
        <v>281</v>
      </c>
      <c r="D1380" s="383" t="str">
        <f t="shared" si="42"/>
        <v>15,30</v>
      </c>
      <c r="F1380" s="386">
        <v>16.850000000000001</v>
      </c>
      <c r="G1380" s="384" t="s">
        <v>2891</v>
      </c>
      <c r="H1380" s="381" t="b">
        <f t="shared" si="43"/>
        <v>0</v>
      </c>
    </row>
    <row r="1381" spans="1:8">
      <c r="A1381" s="379">
        <v>2591</v>
      </c>
      <c r="B1381" s="380" t="s">
        <v>2892</v>
      </c>
      <c r="C1381" s="379" t="s">
        <v>281</v>
      </c>
      <c r="D1381" s="383" t="str">
        <f t="shared" si="42"/>
        <v>5,58</v>
      </c>
      <c r="F1381" s="386">
        <v>8.02</v>
      </c>
      <c r="G1381" s="384" t="s">
        <v>428</v>
      </c>
      <c r="H1381" s="381" t="b">
        <f t="shared" si="43"/>
        <v>0</v>
      </c>
    </row>
    <row r="1382" spans="1:8">
      <c r="A1382" s="379">
        <v>2590</v>
      </c>
      <c r="B1382" s="380" t="s">
        <v>2893</v>
      </c>
      <c r="C1382" s="379" t="s">
        <v>281</v>
      </c>
      <c r="D1382" s="383" t="str">
        <f t="shared" si="42"/>
        <v>9,39</v>
      </c>
      <c r="F1382" s="386">
        <v>10.26</v>
      </c>
      <c r="G1382" s="384" t="s">
        <v>2894</v>
      </c>
      <c r="H1382" s="381" t="b">
        <f t="shared" si="43"/>
        <v>0</v>
      </c>
    </row>
    <row r="1383" spans="1:8">
      <c r="A1383" s="379">
        <v>2567</v>
      </c>
      <c r="B1383" s="380" t="s">
        <v>2895</v>
      </c>
      <c r="C1383" s="379" t="s">
        <v>281</v>
      </c>
      <c r="D1383" s="383" t="str">
        <f t="shared" si="42"/>
        <v>22,44</v>
      </c>
      <c r="F1383" s="386">
        <v>30.36</v>
      </c>
      <c r="G1383" s="384" t="s">
        <v>2896</v>
      </c>
      <c r="H1383" s="381" t="b">
        <f t="shared" si="43"/>
        <v>0</v>
      </c>
    </row>
    <row r="1384" spans="1:8">
      <c r="A1384" s="379">
        <v>2565</v>
      </c>
      <c r="B1384" s="380" t="s">
        <v>2897</v>
      </c>
      <c r="C1384" s="379" t="s">
        <v>281</v>
      </c>
      <c r="D1384" s="383" t="str">
        <f t="shared" si="42"/>
        <v>5,59</v>
      </c>
      <c r="F1384" s="386">
        <v>8.7899999999999991</v>
      </c>
      <c r="G1384" s="384" t="s">
        <v>385</v>
      </c>
      <c r="H1384" s="381" t="b">
        <f t="shared" si="43"/>
        <v>0</v>
      </c>
    </row>
    <row r="1385" spans="1:8">
      <c r="A1385" s="379">
        <v>2568</v>
      </c>
      <c r="B1385" s="380" t="s">
        <v>2898</v>
      </c>
      <c r="C1385" s="379" t="s">
        <v>281</v>
      </c>
      <c r="D1385" s="383" t="str">
        <f t="shared" si="42"/>
        <v>62,32</v>
      </c>
      <c r="F1385" s="386">
        <v>73.84</v>
      </c>
      <c r="G1385" s="384" t="s">
        <v>2899</v>
      </c>
      <c r="H1385" s="381" t="b">
        <f t="shared" si="43"/>
        <v>0</v>
      </c>
    </row>
    <row r="1386" spans="1:8">
      <c r="A1386" s="379">
        <v>2594</v>
      </c>
      <c r="B1386" s="380" t="s">
        <v>2900</v>
      </c>
      <c r="C1386" s="379" t="s">
        <v>281</v>
      </c>
      <c r="D1386" s="383" t="str">
        <f t="shared" si="42"/>
        <v>103,82</v>
      </c>
      <c r="F1386" s="386">
        <v>122.93</v>
      </c>
      <c r="G1386" s="384" t="s">
        <v>2901</v>
      </c>
      <c r="H1386" s="381" t="b">
        <f t="shared" si="43"/>
        <v>0</v>
      </c>
    </row>
    <row r="1387" spans="1:8">
      <c r="A1387" s="379">
        <v>2587</v>
      </c>
      <c r="B1387" s="380" t="s">
        <v>2902</v>
      </c>
      <c r="C1387" s="379" t="s">
        <v>281</v>
      </c>
      <c r="D1387" s="383" t="str">
        <f t="shared" si="42"/>
        <v>17,69</v>
      </c>
      <c r="F1387" s="386">
        <v>7.05</v>
      </c>
      <c r="G1387" s="384" t="s">
        <v>2247</v>
      </c>
      <c r="H1387" s="381" t="b">
        <f t="shared" si="43"/>
        <v>0</v>
      </c>
    </row>
    <row r="1388" spans="1:8">
      <c r="A1388" s="379">
        <v>2588</v>
      </c>
      <c r="B1388" s="380" t="s">
        <v>2903</v>
      </c>
      <c r="C1388" s="379" t="s">
        <v>281</v>
      </c>
      <c r="D1388" s="383" t="str">
        <f t="shared" si="42"/>
        <v>14,05</v>
      </c>
      <c r="F1388" s="386">
        <v>7.37</v>
      </c>
      <c r="G1388" s="384" t="s">
        <v>2904</v>
      </c>
      <c r="H1388" s="381" t="b">
        <f t="shared" si="43"/>
        <v>0</v>
      </c>
    </row>
    <row r="1389" spans="1:8">
      <c r="A1389" s="379">
        <v>2569</v>
      </c>
      <c r="B1389" s="380" t="s">
        <v>2905</v>
      </c>
      <c r="C1389" s="379" t="s">
        <v>281</v>
      </c>
      <c r="D1389" s="383" t="str">
        <f t="shared" si="42"/>
        <v>5,41</v>
      </c>
      <c r="F1389" s="386">
        <v>7.76</v>
      </c>
      <c r="G1389" s="384" t="s">
        <v>2906</v>
      </c>
      <c r="H1389" s="381" t="b">
        <f t="shared" si="43"/>
        <v>0</v>
      </c>
    </row>
    <row r="1390" spans="1:8">
      <c r="A1390" s="379">
        <v>2570</v>
      </c>
      <c r="B1390" s="380" t="s">
        <v>2907</v>
      </c>
      <c r="C1390" s="379" t="s">
        <v>281</v>
      </c>
      <c r="D1390" s="383" t="str">
        <f t="shared" si="42"/>
        <v>9,08</v>
      </c>
      <c r="F1390" s="386">
        <v>8.67</v>
      </c>
      <c r="G1390" s="384" t="s">
        <v>1694</v>
      </c>
      <c r="H1390" s="381" t="b">
        <f t="shared" si="43"/>
        <v>0</v>
      </c>
    </row>
    <row r="1391" spans="1:8">
      <c r="A1391" s="379">
        <v>2571</v>
      </c>
      <c r="B1391" s="380" t="s">
        <v>2908</v>
      </c>
      <c r="C1391" s="379" t="s">
        <v>281</v>
      </c>
      <c r="D1391" s="383" t="str">
        <f t="shared" si="42"/>
        <v>26,95</v>
      </c>
      <c r="F1391" s="386">
        <v>6.9</v>
      </c>
      <c r="G1391" s="384" t="s">
        <v>2909</v>
      </c>
      <c r="H1391" s="381" t="b">
        <f t="shared" si="43"/>
        <v>0</v>
      </c>
    </row>
    <row r="1392" spans="1:8">
      <c r="A1392" s="379">
        <v>2593</v>
      </c>
      <c r="B1392" s="380" t="s">
        <v>2910</v>
      </c>
      <c r="C1392" s="379" t="s">
        <v>281</v>
      </c>
      <c r="D1392" s="383" t="str">
        <f t="shared" si="42"/>
        <v>5,77</v>
      </c>
      <c r="F1392" s="386">
        <v>6.73</v>
      </c>
      <c r="G1392" s="384" t="s">
        <v>2911</v>
      </c>
      <c r="H1392" s="381" t="b">
        <f t="shared" si="43"/>
        <v>0</v>
      </c>
    </row>
    <row r="1393" spans="1:8">
      <c r="A1393" s="379">
        <v>2572</v>
      </c>
      <c r="B1393" s="380" t="s">
        <v>2912</v>
      </c>
      <c r="C1393" s="379" t="s">
        <v>281</v>
      </c>
      <c r="D1393" s="383" t="str">
        <f t="shared" si="42"/>
        <v>79,69</v>
      </c>
      <c r="F1393" s="386">
        <v>7.79</v>
      </c>
      <c r="G1393" s="384" t="s">
        <v>2913</v>
      </c>
      <c r="H1393" s="381" t="b">
        <f t="shared" si="43"/>
        <v>0</v>
      </c>
    </row>
    <row r="1394" spans="1:8">
      <c r="A1394" s="379">
        <v>2595</v>
      </c>
      <c r="B1394" s="380" t="s">
        <v>2914</v>
      </c>
      <c r="C1394" s="379" t="s">
        <v>281</v>
      </c>
      <c r="D1394" s="383" t="str">
        <f t="shared" si="42"/>
        <v>124,34</v>
      </c>
      <c r="F1394" s="386">
        <v>6.19</v>
      </c>
      <c r="G1394" s="384" t="s">
        <v>2915</v>
      </c>
      <c r="H1394" s="381" t="b">
        <f t="shared" si="43"/>
        <v>0</v>
      </c>
    </row>
    <row r="1395" spans="1:8">
      <c r="A1395" s="379">
        <v>2576</v>
      </c>
      <c r="B1395" s="380" t="s">
        <v>2916</v>
      </c>
      <c r="C1395" s="379" t="s">
        <v>281</v>
      </c>
      <c r="D1395" s="383" t="str">
        <f t="shared" si="42"/>
        <v>21,19</v>
      </c>
      <c r="F1395" s="386">
        <v>7.77</v>
      </c>
      <c r="G1395" s="384" t="s">
        <v>2917</v>
      </c>
      <c r="H1395" s="381" t="b">
        <f t="shared" si="43"/>
        <v>0</v>
      </c>
    </row>
    <row r="1396" spans="1:8">
      <c r="A1396" s="379">
        <v>2575</v>
      </c>
      <c r="B1396" s="380" t="s">
        <v>2918</v>
      </c>
      <c r="C1396" s="379" t="s">
        <v>281</v>
      </c>
      <c r="D1396" s="383" t="str">
        <f t="shared" si="42"/>
        <v>15,93</v>
      </c>
      <c r="F1396" s="386">
        <v>9.0399999999999991</v>
      </c>
      <c r="G1396" s="384" t="s">
        <v>2919</v>
      </c>
      <c r="H1396" s="381" t="b">
        <f t="shared" si="43"/>
        <v>0</v>
      </c>
    </row>
    <row r="1397" spans="1:8">
      <c r="A1397" s="379">
        <v>2573</v>
      </c>
      <c r="B1397" s="380" t="s">
        <v>2920</v>
      </c>
      <c r="C1397" s="379" t="s">
        <v>281</v>
      </c>
      <c r="D1397" s="383" t="str">
        <f t="shared" si="42"/>
        <v>6,61</v>
      </c>
      <c r="F1397" s="386">
        <v>7.77</v>
      </c>
      <c r="G1397" s="384" t="s">
        <v>2921</v>
      </c>
      <c r="H1397" s="381" t="b">
        <f t="shared" si="43"/>
        <v>0</v>
      </c>
    </row>
    <row r="1398" spans="1:8">
      <c r="A1398" s="379">
        <v>2586</v>
      </c>
      <c r="B1398" s="380" t="s">
        <v>2922</v>
      </c>
      <c r="C1398" s="379" t="s">
        <v>281</v>
      </c>
      <c r="D1398" s="383" t="str">
        <f t="shared" si="42"/>
        <v>10,72</v>
      </c>
      <c r="F1398" s="386">
        <v>9.0399999999999991</v>
      </c>
      <c r="G1398" s="384" t="s">
        <v>683</v>
      </c>
      <c r="H1398" s="381" t="b">
        <f t="shared" si="43"/>
        <v>0</v>
      </c>
    </row>
    <row r="1399" spans="1:8">
      <c r="A1399" s="379">
        <v>2577</v>
      </c>
      <c r="B1399" s="380" t="s">
        <v>2923</v>
      </c>
      <c r="C1399" s="379" t="s">
        <v>281</v>
      </c>
      <c r="D1399" s="383" t="str">
        <f t="shared" si="42"/>
        <v>28,72</v>
      </c>
      <c r="F1399" s="386">
        <v>7.76</v>
      </c>
      <c r="G1399" s="384" t="s">
        <v>1813</v>
      </c>
      <c r="H1399" s="381" t="b">
        <f t="shared" si="43"/>
        <v>0</v>
      </c>
    </row>
    <row r="1400" spans="1:8">
      <c r="A1400" s="379">
        <v>2574</v>
      </c>
      <c r="B1400" s="380" t="s">
        <v>2924</v>
      </c>
      <c r="C1400" s="379" t="s">
        <v>281</v>
      </c>
      <c r="D1400" s="383" t="str">
        <f t="shared" si="42"/>
        <v>6,66</v>
      </c>
      <c r="F1400" s="386">
        <v>8.67</v>
      </c>
      <c r="G1400" s="384" t="s">
        <v>2925</v>
      </c>
      <c r="H1400" s="381" t="b">
        <f t="shared" si="43"/>
        <v>0</v>
      </c>
    </row>
    <row r="1401" spans="1:8">
      <c r="A1401" s="379">
        <v>2578</v>
      </c>
      <c r="B1401" s="380" t="s">
        <v>2926</v>
      </c>
      <c r="C1401" s="379" t="s">
        <v>281</v>
      </c>
      <c r="D1401" s="383" t="str">
        <f t="shared" si="42"/>
        <v>89,67</v>
      </c>
      <c r="F1401" s="386">
        <v>6.9</v>
      </c>
      <c r="G1401" s="384" t="s">
        <v>2927</v>
      </c>
      <c r="H1401" s="381" t="b">
        <f t="shared" si="43"/>
        <v>0</v>
      </c>
    </row>
    <row r="1402" spans="1:8">
      <c r="A1402" s="379">
        <v>2585</v>
      </c>
      <c r="B1402" s="380" t="s">
        <v>2928</v>
      </c>
      <c r="C1402" s="379" t="s">
        <v>281</v>
      </c>
      <c r="D1402" s="383" t="str">
        <f t="shared" si="42"/>
        <v>123,05</v>
      </c>
      <c r="F1402" s="386">
        <v>11.3</v>
      </c>
      <c r="G1402" s="384" t="s">
        <v>2929</v>
      </c>
      <c r="H1402" s="381" t="b">
        <f t="shared" si="43"/>
        <v>0</v>
      </c>
    </row>
    <row r="1403" spans="1:8">
      <c r="A1403" s="379">
        <v>12008</v>
      </c>
      <c r="B1403" s="380" t="s">
        <v>2930</v>
      </c>
      <c r="C1403" s="379" t="s">
        <v>281</v>
      </c>
      <c r="D1403" s="383" t="str">
        <f t="shared" si="42"/>
        <v>66,02</v>
      </c>
      <c r="F1403" s="386">
        <v>8.3000000000000007</v>
      </c>
      <c r="G1403" s="384" t="s">
        <v>2931</v>
      </c>
      <c r="H1403" s="381" t="b">
        <f t="shared" si="43"/>
        <v>0</v>
      </c>
    </row>
    <row r="1404" spans="1:8">
      <c r="A1404" s="379">
        <v>2582</v>
      </c>
      <c r="B1404" s="380" t="s">
        <v>2932</v>
      </c>
      <c r="C1404" s="379" t="s">
        <v>281</v>
      </c>
      <c r="D1404" s="383" t="str">
        <f t="shared" si="42"/>
        <v>19,66</v>
      </c>
      <c r="F1404" s="386">
        <v>8.57</v>
      </c>
      <c r="G1404" s="384" t="s">
        <v>2933</v>
      </c>
      <c r="H1404" s="381" t="b">
        <f t="shared" si="43"/>
        <v>0</v>
      </c>
    </row>
    <row r="1405" spans="1:8">
      <c r="A1405" s="379">
        <v>2597</v>
      </c>
      <c r="B1405" s="380" t="s">
        <v>2934</v>
      </c>
      <c r="C1405" s="379" t="s">
        <v>281</v>
      </c>
      <c r="D1405" s="383" t="str">
        <f t="shared" si="42"/>
        <v>16,85</v>
      </c>
      <c r="F1405" s="386">
        <v>11.3</v>
      </c>
      <c r="G1405" s="384" t="s">
        <v>2935</v>
      </c>
      <c r="H1405" s="381" t="b">
        <f t="shared" si="43"/>
        <v>0</v>
      </c>
    </row>
    <row r="1406" spans="1:8">
      <c r="A1406" s="379">
        <v>2579</v>
      </c>
      <c r="B1406" s="380" t="s">
        <v>2936</v>
      </c>
      <c r="C1406" s="379" t="s">
        <v>281</v>
      </c>
      <c r="D1406" s="383" t="str">
        <f t="shared" si="42"/>
        <v>8,02</v>
      </c>
      <c r="F1406" s="386">
        <v>9.5399999999999991</v>
      </c>
      <c r="G1406" s="384" t="s">
        <v>2937</v>
      </c>
      <c r="H1406" s="381" t="b">
        <f t="shared" si="43"/>
        <v>0</v>
      </c>
    </row>
    <row r="1407" spans="1:8">
      <c r="A1407" s="379">
        <v>2581</v>
      </c>
      <c r="B1407" s="380" t="s">
        <v>2938</v>
      </c>
      <c r="C1407" s="379" t="s">
        <v>281</v>
      </c>
      <c r="D1407" s="383" t="str">
        <f t="shared" si="42"/>
        <v>10,26</v>
      </c>
      <c r="F1407" s="386">
        <v>12.92</v>
      </c>
      <c r="G1407" s="384" t="s">
        <v>2939</v>
      </c>
      <c r="H1407" s="381" t="b">
        <f t="shared" si="43"/>
        <v>0</v>
      </c>
    </row>
    <row r="1408" spans="1:8">
      <c r="A1408" s="379">
        <v>2596</v>
      </c>
      <c r="B1408" s="380" t="s">
        <v>2940</v>
      </c>
      <c r="C1408" s="379" t="s">
        <v>281</v>
      </c>
      <c r="D1408" s="383" t="str">
        <f t="shared" si="42"/>
        <v>30,36</v>
      </c>
      <c r="F1408" s="386">
        <v>9.23</v>
      </c>
      <c r="G1408" s="384" t="s">
        <v>2941</v>
      </c>
      <c r="H1408" s="381" t="b">
        <f t="shared" si="43"/>
        <v>0</v>
      </c>
    </row>
    <row r="1409" spans="1:8">
      <c r="A1409" s="379">
        <v>2580</v>
      </c>
      <c r="B1409" s="380" t="s">
        <v>2942</v>
      </c>
      <c r="C1409" s="379" t="s">
        <v>281</v>
      </c>
      <c r="D1409" s="383" t="str">
        <f t="shared" si="42"/>
        <v>8,79</v>
      </c>
      <c r="F1409" s="386">
        <v>10.69</v>
      </c>
      <c r="G1409" s="384" t="s">
        <v>2388</v>
      </c>
      <c r="H1409" s="381" t="b">
        <f t="shared" si="43"/>
        <v>0</v>
      </c>
    </row>
    <row r="1410" spans="1:8">
      <c r="A1410" s="379">
        <v>2583</v>
      </c>
      <c r="B1410" s="380" t="s">
        <v>2943</v>
      </c>
      <c r="C1410" s="379" t="s">
        <v>281</v>
      </c>
      <c r="D1410" s="383" t="str">
        <f t="shared" ref="D1410:D1473" si="44">IF($J$2=$F$1,F1410,G1410)</f>
        <v>73,84</v>
      </c>
      <c r="F1410" s="386">
        <v>71.27</v>
      </c>
      <c r="G1410" s="384" t="s">
        <v>2944</v>
      </c>
      <c r="H1410" s="381" t="b">
        <f t="shared" ref="H1410:H1473" si="45">F1410=G1410</f>
        <v>0</v>
      </c>
    </row>
    <row r="1411" spans="1:8">
      <c r="A1411" s="379">
        <v>2584</v>
      </c>
      <c r="B1411" s="380" t="s">
        <v>2945</v>
      </c>
      <c r="C1411" s="379" t="s">
        <v>281</v>
      </c>
      <c r="D1411" s="383" t="str">
        <f t="shared" si="44"/>
        <v>122,93</v>
      </c>
      <c r="F1411" s="386">
        <v>30</v>
      </c>
      <c r="G1411" s="384" t="s">
        <v>2946</v>
      </c>
      <c r="H1411" s="381" t="b">
        <f t="shared" si="45"/>
        <v>0</v>
      </c>
    </row>
    <row r="1412" spans="1:8">
      <c r="A1412" s="379">
        <v>12010</v>
      </c>
      <c r="B1412" s="380" t="s">
        <v>2947</v>
      </c>
      <c r="C1412" s="379" t="s">
        <v>281</v>
      </c>
      <c r="D1412" s="383" t="str">
        <f t="shared" si="44"/>
        <v>6,57</v>
      </c>
      <c r="F1412" s="386">
        <v>7.54</v>
      </c>
      <c r="G1412" s="384" t="s">
        <v>2948</v>
      </c>
      <c r="H1412" s="381" t="b">
        <f t="shared" si="45"/>
        <v>0</v>
      </c>
    </row>
    <row r="1413" spans="1:8">
      <c r="A1413" s="379">
        <v>39329</v>
      </c>
      <c r="B1413" s="380" t="s">
        <v>2949</v>
      </c>
      <c r="C1413" s="379" t="s">
        <v>281</v>
      </c>
      <c r="D1413" s="383" t="str">
        <f t="shared" si="44"/>
        <v>6,87</v>
      </c>
      <c r="F1413" s="386">
        <v>12.48</v>
      </c>
      <c r="G1413" s="384" t="s">
        <v>2950</v>
      </c>
      <c r="H1413" s="381" t="b">
        <f t="shared" si="45"/>
        <v>0</v>
      </c>
    </row>
    <row r="1414" spans="1:8">
      <c r="A1414" s="379">
        <v>39330</v>
      </c>
      <c r="B1414" s="380" t="s">
        <v>2951</v>
      </c>
      <c r="C1414" s="379" t="s">
        <v>281</v>
      </c>
      <c r="D1414" s="383" t="str">
        <f t="shared" si="44"/>
        <v>7,23</v>
      </c>
      <c r="F1414" s="386">
        <v>10.89</v>
      </c>
      <c r="G1414" s="384" t="s">
        <v>2952</v>
      </c>
      <c r="H1414" s="381" t="b">
        <f t="shared" si="45"/>
        <v>0</v>
      </c>
    </row>
    <row r="1415" spans="1:8">
      <c r="A1415" s="379">
        <v>39332</v>
      </c>
      <c r="B1415" s="380" t="s">
        <v>2953</v>
      </c>
      <c r="C1415" s="379" t="s">
        <v>281</v>
      </c>
      <c r="D1415" s="383" t="str">
        <f t="shared" si="44"/>
        <v>8,08</v>
      </c>
      <c r="F1415" s="386">
        <v>17.63</v>
      </c>
      <c r="G1415" s="384" t="s">
        <v>2954</v>
      </c>
      <c r="H1415" s="381" t="b">
        <f t="shared" si="45"/>
        <v>0</v>
      </c>
    </row>
    <row r="1416" spans="1:8">
      <c r="A1416" s="379">
        <v>39331</v>
      </c>
      <c r="B1416" s="380" t="s">
        <v>2955</v>
      </c>
      <c r="C1416" s="379" t="s">
        <v>281</v>
      </c>
      <c r="D1416" s="383" t="str">
        <f t="shared" si="44"/>
        <v>6,43</v>
      </c>
      <c r="F1416" s="386">
        <v>8.01</v>
      </c>
      <c r="G1416" s="384" t="s">
        <v>2956</v>
      </c>
      <c r="H1416" s="381" t="b">
        <f t="shared" si="45"/>
        <v>0</v>
      </c>
    </row>
    <row r="1417" spans="1:8">
      <c r="A1417" s="379">
        <v>39333</v>
      </c>
      <c r="B1417" s="380" t="s">
        <v>2957</v>
      </c>
      <c r="C1417" s="379" t="s">
        <v>281</v>
      </c>
      <c r="D1417" s="383" t="str">
        <f t="shared" si="44"/>
        <v>6,27</v>
      </c>
      <c r="F1417" s="386">
        <v>8.1300000000000008</v>
      </c>
      <c r="G1417" s="384" t="s">
        <v>500</v>
      </c>
      <c r="H1417" s="381" t="b">
        <f t="shared" si="45"/>
        <v>0</v>
      </c>
    </row>
    <row r="1418" spans="1:8">
      <c r="A1418" s="379">
        <v>39335</v>
      </c>
      <c r="B1418" s="380" t="s">
        <v>2958</v>
      </c>
      <c r="C1418" s="379" t="s">
        <v>281</v>
      </c>
      <c r="D1418" s="383" t="str">
        <f t="shared" si="44"/>
        <v>7,26</v>
      </c>
      <c r="F1418" s="386">
        <v>10.08</v>
      </c>
      <c r="G1418" s="384" t="s">
        <v>2959</v>
      </c>
      <c r="H1418" s="381" t="b">
        <f t="shared" si="45"/>
        <v>0</v>
      </c>
    </row>
    <row r="1419" spans="1:8">
      <c r="A1419" s="379">
        <v>39334</v>
      </c>
      <c r="B1419" s="380" t="s">
        <v>2960</v>
      </c>
      <c r="C1419" s="379" t="s">
        <v>281</v>
      </c>
      <c r="D1419" s="383" t="str">
        <f t="shared" si="44"/>
        <v>5,77</v>
      </c>
      <c r="F1419" s="386">
        <v>14.21</v>
      </c>
      <c r="G1419" s="384" t="s">
        <v>2911</v>
      </c>
      <c r="H1419" s="381" t="b">
        <f t="shared" si="45"/>
        <v>0</v>
      </c>
    </row>
    <row r="1420" spans="1:8">
      <c r="A1420" s="379">
        <v>12016</v>
      </c>
      <c r="B1420" s="380" t="s">
        <v>2961</v>
      </c>
      <c r="C1420" s="379" t="s">
        <v>281</v>
      </c>
      <c r="D1420" s="383" t="str">
        <f t="shared" si="44"/>
        <v>7,24</v>
      </c>
      <c r="F1420" s="386">
        <v>12.24</v>
      </c>
      <c r="G1420" s="384" t="s">
        <v>2962</v>
      </c>
      <c r="H1420" s="381" t="b">
        <f t="shared" si="45"/>
        <v>0</v>
      </c>
    </row>
    <row r="1421" spans="1:8">
      <c r="A1421" s="379">
        <v>12015</v>
      </c>
      <c r="B1421" s="380" t="s">
        <v>2963</v>
      </c>
      <c r="C1421" s="379" t="s">
        <v>281</v>
      </c>
      <c r="D1421" s="383" t="str">
        <f t="shared" si="44"/>
        <v>8,43</v>
      </c>
      <c r="F1421" s="386">
        <v>7.91</v>
      </c>
      <c r="G1421" s="384" t="s">
        <v>2964</v>
      </c>
      <c r="H1421" s="381" t="b">
        <f t="shared" si="45"/>
        <v>0</v>
      </c>
    </row>
    <row r="1422" spans="1:8">
      <c r="A1422" s="379">
        <v>12020</v>
      </c>
      <c r="B1422" s="380" t="s">
        <v>2965</v>
      </c>
      <c r="C1422" s="379" t="s">
        <v>281</v>
      </c>
      <c r="D1422" s="383" t="str">
        <f t="shared" si="44"/>
        <v>7,24</v>
      </c>
      <c r="F1422" s="386">
        <v>4.8600000000000003</v>
      </c>
      <c r="G1422" s="384" t="s">
        <v>2962</v>
      </c>
      <c r="H1422" s="381" t="b">
        <f t="shared" si="45"/>
        <v>0</v>
      </c>
    </row>
    <row r="1423" spans="1:8">
      <c r="A1423" s="379">
        <v>12019</v>
      </c>
      <c r="B1423" s="380" t="s">
        <v>2966</v>
      </c>
      <c r="C1423" s="379" t="s">
        <v>281</v>
      </c>
      <c r="D1423" s="383" t="str">
        <f t="shared" si="44"/>
        <v>8,43</v>
      </c>
      <c r="F1423" s="386">
        <v>6.35</v>
      </c>
      <c r="G1423" s="384" t="s">
        <v>2964</v>
      </c>
      <c r="H1423" s="381" t="b">
        <f t="shared" si="45"/>
        <v>0</v>
      </c>
    </row>
    <row r="1424" spans="1:8">
      <c r="A1424" s="379">
        <v>39336</v>
      </c>
      <c r="B1424" s="380" t="s">
        <v>2967</v>
      </c>
      <c r="C1424" s="379" t="s">
        <v>281</v>
      </c>
      <c r="D1424" s="383" t="str">
        <f t="shared" si="44"/>
        <v>7,23</v>
      </c>
      <c r="F1424" s="386">
        <v>58.3</v>
      </c>
      <c r="G1424" s="384" t="s">
        <v>2952</v>
      </c>
      <c r="H1424" s="381" t="b">
        <f t="shared" si="45"/>
        <v>0</v>
      </c>
    </row>
    <row r="1425" spans="1:8">
      <c r="A1425" s="379">
        <v>39338</v>
      </c>
      <c r="B1425" s="380" t="s">
        <v>2968</v>
      </c>
      <c r="C1425" s="379" t="s">
        <v>281</v>
      </c>
      <c r="D1425" s="383" t="str">
        <f t="shared" si="44"/>
        <v>8,08</v>
      </c>
      <c r="F1425" s="386">
        <v>24.81</v>
      </c>
      <c r="G1425" s="384" t="s">
        <v>2954</v>
      </c>
      <c r="H1425" s="381" t="b">
        <f t="shared" si="45"/>
        <v>0</v>
      </c>
    </row>
    <row r="1426" spans="1:8">
      <c r="A1426" s="379">
        <v>39337</v>
      </c>
      <c r="B1426" s="380" t="s">
        <v>2969</v>
      </c>
      <c r="C1426" s="379" t="s">
        <v>281</v>
      </c>
      <c r="D1426" s="383" t="str">
        <f t="shared" si="44"/>
        <v>6,43</v>
      </c>
      <c r="F1426" s="386">
        <v>5.29</v>
      </c>
      <c r="G1426" s="384" t="s">
        <v>2956</v>
      </c>
      <c r="H1426" s="381" t="b">
        <f t="shared" si="45"/>
        <v>0</v>
      </c>
    </row>
    <row r="1427" spans="1:8">
      <c r="A1427" s="379">
        <v>39341</v>
      </c>
      <c r="B1427" s="380" t="s">
        <v>2970</v>
      </c>
      <c r="C1427" s="379" t="s">
        <v>281</v>
      </c>
      <c r="D1427" s="383" t="str">
        <f t="shared" si="44"/>
        <v>10,54</v>
      </c>
      <c r="F1427" s="386">
        <v>70.290000000000006</v>
      </c>
      <c r="G1427" s="384" t="s">
        <v>2971</v>
      </c>
      <c r="H1427" s="381" t="b">
        <f t="shared" si="45"/>
        <v>0</v>
      </c>
    </row>
    <row r="1428" spans="1:8">
      <c r="A1428" s="379">
        <v>39340</v>
      </c>
      <c r="B1428" s="380" t="s">
        <v>2972</v>
      </c>
      <c r="C1428" s="379" t="s">
        <v>281</v>
      </c>
      <c r="D1428" s="383" t="str">
        <f t="shared" si="44"/>
        <v>7,74</v>
      </c>
      <c r="F1428" s="386">
        <v>129.38</v>
      </c>
      <c r="G1428" s="384" t="s">
        <v>2973</v>
      </c>
      <c r="H1428" s="381" t="b">
        <f t="shared" si="45"/>
        <v>0</v>
      </c>
    </row>
    <row r="1429" spans="1:8">
      <c r="A1429" s="379">
        <v>12025</v>
      </c>
      <c r="B1429" s="380" t="s">
        <v>2974</v>
      </c>
      <c r="C1429" s="379" t="s">
        <v>281</v>
      </c>
      <c r="D1429" s="383" t="str">
        <f t="shared" si="44"/>
        <v>7,99</v>
      </c>
      <c r="F1429" s="386">
        <v>31.4</v>
      </c>
      <c r="G1429" s="384" t="s">
        <v>2975</v>
      </c>
      <c r="H1429" s="381" t="b">
        <f t="shared" si="45"/>
        <v>0</v>
      </c>
    </row>
    <row r="1430" spans="1:8">
      <c r="A1430" s="379">
        <v>39342</v>
      </c>
      <c r="B1430" s="380" t="s">
        <v>2976</v>
      </c>
      <c r="C1430" s="379" t="s">
        <v>281</v>
      </c>
      <c r="D1430" s="383" t="str">
        <f t="shared" si="44"/>
        <v>10,54</v>
      </c>
      <c r="F1430" s="386">
        <v>27.98</v>
      </c>
      <c r="G1430" s="384" t="s">
        <v>2971</v>
      </c>
      <c r="H1430" s="381" t="b">
        <f t="shared" si="45"/>
        <v>0</v>
      </c>
    </row>
    <row r="1431" spans="1:8">
      <c r="A1431" s="379">
        <v>39343</v>
      </c>
      <c r="B1431" s="380" t="s">
        <v>2977</v>
      </c>
      <c r="C1431" s="379" t="s">
        <v>281</v>
      </c>
      <c r="D1431" s="383" t="str">
        <f t="shared" si="44"/>
        <v>8,90</v>
      </c>
      <c r="F1431" s="386">
        <v>8.2799999999999994</v>
      </c>
      <c r="G1431" s="384" t="s">
        <v>2978</v>
      </c>
      <c r="H1431" s="381" t="b">
        <f t="shared" si="45"/>
        <v>0</v>
      </c>
    </row>
    <row r="1432" spans="1:8">
      <c r="A1432" s="379">
        <v>39345</v>
      </c>
      <c r="B1432" s="380" t="s">
        <v>2979</v>
      </c>
      <c r="C1432" s="379" t="s">
        <v>281</v>
      </c>
      <c r="D1432" s="383" t="str">
        <f t="shared" si="44"/>
        <v>12,04</v>
      </c>
      <c r="F1432" s="386">
        <v>12.22</v>
      </c>
      <c r="G1432" s="384" t="s">
        <v>2980</v>
      </c>
      <c r="H1432" s="381" t="b">
        <f t="shared" si="45"/>
        <v>0</v>
      </c>
    </row>
    <row r="1433" spans="1:8">
      <c r="A1433" s="379">
        <v>39344</v>
      </c>
      <c r="B1433" s="380" t="s">
        <v>2981</v>
      </c>
      <c r="C1433" s="379" t="s">
        <v>281</v>
      </c>
      <c r="D1433" s="383" t="str">
        <f t="shared" si="44"/>
        <v>8,60</v>
      </c>
      <c r="F1433" s="386">
        <v>47.4</v>
      </c>
      <c r="G1433" s="384" t="s">
        <v>2982</v>
      </c>
      <c r="H1433" s="381" t="b">
        <f t="shared" si="45"/>
        <v>0</v>
      </c>
    </row>
    <row r="1434" spans="1:8">
      <c r="A1434" s="379">
        <v>12623</v>
      </c>
      <c r="B1434" s="380" t="s">
        <v>2983</v>
      </c>
      <c r="C1434" s="379" t="s">
        <v>322</v>
      </c>
      <c r="D1434" s="383" t="str">
        <f t="shared" si="44"/>
        <v>9,36</v>
      </c>
      <c r="F1434" s="386">
        <v>9.61</v>
      </c>
      <c r="G1434" s="384" t="s">
        <v>2984</v>
      </c>
      <c r="H1434" s="381" t="b">
        <f t="shared" si="45"/>
        <v>0</v>
      </c>
    </row>
    <row r="1435" spans="1:8">
      <c r="A1435" s="379">
        <v>34498</v>
      </c>
      <c r="B1435" s="380" t="s">
        <v>2985</v>
      </c>
      <c r="C1435" s="379" t="s">
        <v>281</v>
      </c>
      <c r="D1435" s="383" t="str">
        <f t="shared" si="44"/>
        <v>66,73</v>
      </c>
      <c r="F1435" s="386">
        <v>7.78</v>
      </c>
      <c r="G1435" s="384" t="s">
        <v>2986</v>
      </c>
      <c r="H1435" s="381" t="b">
        <f t="shared" si="45"/>
        <v>0</v>
      </c>
    </row>
    <row r="1436" spans="1:8">
      <c r="A1436" s="379">
        <v>13244</v>
      </c>
      <c r="B1436" s="380" t="s">
        <v>2987</v>
      </c>
      <c r="C1436" s="379" t="s">
        <v>281</v>
      </c>
      <c r="D1436" s="383" t="str">
        <f t="shared" si="44"/>
        <v>28,09</v>
      </c>
      <c r="F1436" s="386">
        <v>8.99</v>
      </c>
      <c r="G1436" s="384" t="s">
        <v>2988</v>
      </c>
      <c r="H1436" s="381" t="b">
        <f t="shared" si="45"/>
        <v>0</v>
      </c>
    </row>
    <row r="1437" spans="1:8">
      <c r="A1437" s="379">
        <v>38998</v>
      </c>
      <c r="B1437" s="380" t="s">
        <v>2989</v>
      </c>
      <c r="C1437" s="379" t="s">
        <v>281</v>
      </c>
      <c r="D1437" s="383" t="str">
        <f t="shared" si="44"/>
        <v>8,46</v>
      </c>
      <c r="F1437" s="386">
        <v>15.63</v>
      </c>
      <c r="G1437" s="384" t="s">
        <v>2990</v>
      </c>
      <c r="H1437" s="381" t="b">
        <f t="shared" si="45"/>
        <v>0</v>
      </c>
    </row>
    <row r="1438" spans="1:8">
      <c r="A1438" s="379">
        <v>38999</v>
      </c>
      <c r="B1438" s="380" t="s">
        <v>2991</v>
      </c>
      <c r="C1438" s="379" t="s">
        <v>281</v>
      </c>
      <c r="D1438" s="383" t="str">
        <f t="shared" si="44"/>
        <v>14,00</v>
      </c>
      <c r="F1438" s="386">
        <v>1.02</v>
      </c>
      <c r="G1438" s="384" t="s">
        <v>2992</v>
      </c>
      <c r="H1438" s="381" t="b">
        <f t="shared" si="45"/>
        <v>0</v>
      </c>
    </row>
    <row r="1439" spans="1:8">
      <c r="A1439" s="379">
        <v>38996</v>
      </c>
      <c r="B1439" s="380" t="s">
        <v>2993</v>
      </c>
      <c r="C1439" s="379" t="s">
        <v>281</v>
      </c>
      <c r="D1439" s="383" t="str">
        <f t="shared" si="44"/>
        <v>12,23</v>
      </c>
      <c r="F1439" s="386">
        <v>1.76</v>
      </c>
      <c r="G1439" s="384" t="s">
        <v>2994</v>
      </c>
      <c r="H1439" s="381" t="b">
        <f t="shared" si="45"/>
        <v>0</v>
      </c>
    </row>
    <row r="1440" spans="1:8">
      <c r="A1440" s="379">
        <v>38997</v>
      </c>
      <c r="B1440" s="380" t="s">
        <v>2995</v>
      </c>
      <c r="C1440" s="379" t="s">
        <v>281</v>
      </c>
      <c r="D1440" s="383" t="str">
        <f t="shared" si="44"/>
        <v>19,79</v>
      </c>
      <c r="F1440" s="386">
        <v>6.39</v>
      </c>
      <c r="G1440" s="384" t="s">
        <v>2996</v>
      </c>
      <c r="H1440" s="381" t="b">
        <f t="shared" si="45"/>
        <v>0</v>
      </c>
    </row>
    <row r="1441" spans="1:8">
      <c r="A1441" s="379">
        <v>39862</v>
      </c>
      <c r="B1441" s="380" t="s">
        <v>2997</v>
      </c>
      <c r="C1441" s="379" t="s">
        <v>281</v>
      </c>
      <c r="D1441" s="383" t="str">
        <f t="shared" si="44"/>
        <v>8,02</v>
      </c>
      <c r="F1441" s="386">
        <v>10.47</v>
      </c>
      <c r="G1441" s="384" t="s">
        <v>2937</v>
      </c>
      <c r="H1441" s="381" t="b">
        <f t="shared" si="45"/>
        <v>0</v>
      </c>
    </row>
    <row r="1442" spans="1:8">
      <c r="A1442" s="379">
        <v>39863</v>
      </c>
      <c r="B1442" s="380" t="s">
        <v>2998</v>
      </c>
      <c r="C1442" s="379" t="s">
        <v>281</v>
      </c>
      <c r="D1442" s="383" t="str">
        <f t="shared" si="44"/>
        <v>8,13</v>
      </c>
      <c r="F1442" s="386">
        <v>14.05</v>
      </c>
      <c r="G1442" s="384" t="s">
        <v>2999</v>
      </c>
      <c r="H1442" s="381" t="b">
        <f t="shared" si="45"/>
        <v>0</v>
      </c>
    </row>
    <row r="1443" spans="1:8">
      <c r="A1443" s="379">
        <v>39864</v>
      </c>
      <c r="B1443" s="380" t="s">
        <v>3000</v>
      </c>
      <c r="C1443" s="379" t="s">
        <v>281</v>
      </c>
      <c r="D1443" s="383" t="str">
        <f t="shared" si="44"/>
        <v>10,09</v>
      </c>
      <c r="F1443" s="386">
        <v>4.1900000000000004</v>
      </c>
      <c r="G1443" s="384" t="s">
        <v>3001</v>
      </c>
      <c r="H1443" s="381" t="b">
        <f t="shared" si="45"/>
        <v>0</v>
      </c>
    </row>
    <row r="1444" spans="1:8">
      <c r="A1444" s="379">
        <v>39865</v>
      </c>
      <c r="B1444" s="380" t="s">
        <v>3002</v>
      </c>
      <c r="C1444" s="379" t="s">
        <v>281</v>
      </c>
      <c r="D1444" s="383" t="str">
        <f t="shared" si="44"/>
        <v>14,23</v>
      </c>
      <c r="F1444" s="386">
        <v>22.05</v>
      </c>
      <c r="G1444" s="384" t="s">
        <v>3003</v>
      </c>
      <c r="H1444" s="381" t="b">
        <f t="shared" si="45"/>
        <v>0</v>
      </c>
    </row>
    <row r="1445" spans="1:8">
      <c r="A1445" s="379">
        <v>2517</v>
      </c>
      <c r="B1445" s="380" t="s">
        <v>3004</v>
      </c>
      <c r="C1445" s="379" t="s">
        <v>281</v>
      </c>
      <c r="D1445" s="383" t="str">
        <f t="shared" si="44"/>
        <v>12,24</v>
      </c>
      <c r="F1445" s="386">
        <v>27.37</v>
      </c>
      <c r="G1445" s="384" t="s">
        <v>3005</v>
      </c>
      <c r="H1445" s="381" t="b">
        <f t="shared" si="45"/>
        <v>0</v>
      </c>
    </row>
    <row r="1446" spans="1:8">
      <c r="A1446" s="379">
        <v>2522</v>
      </c>
      <c r="B1446" s="380" t="s">
        <v>3006</v>
      </c>
      <c r="C1446" s="379" t="s">
        <v>281</v>
      </c>
      <c r="D1446" s="383" t="str">
        <f t="shared" si="44"/>
        <v>7,91</v>
      </c>
      <c r="F1446" s="386">
        <v>4.92</v>
      </c>
      <c r="G1446" s="384" t="s">
        <v>1776</v>
      </c>
      <c r="H1446" s="381" t="b">
        <f t="shared" si="45"/>
        <v>0</v>
      </c>
    </row>
    <row r="1447" spans="1:8">
      <c r="A1447" s="379">
        <v>2548</v>
      </c>
      <c r="B1447" s="380" t="s">
        <v>3007</v>
      </c>
      <c r="C1447" s="379" t="s">
        <v>281</v>
      </c>
      <c r="D1447" s="383" t="str">
        <f t="shared" si="44"/>
        <v>4,86</v>
      </c>
      <c r="F1447" s="386">
        <v>37.229999999999997</v>
      </c>
      <c r="G1447" s="384" t="s">
        <v>464</v>
      </c>
      <c r="H1447" s="381" t="b">
        <f t="shared" si="45"/>
        <v>0</v>
      </c>
    </row>
    <row r="1448" spans="1:8">
      <c r="A1448" s="379">
        <v>2516</v>
      </c>
      <c r="B1448" s="380" t="s">
        <v>3008</v>
      </c>
      <c r="C1448" s="379" t="s">
        <v>281</v>
      </c>
      <c r="D1448" s="383" t="str">
        <f t="shared" si="44"/>
        <v>6,35</v>
      </c>
      <c r="F1448" s="386">
        <v>5.19</v>
      </c>
      <c r="G1448" s="384" t="s">
        <v>383</v>
      </c>
      <c r="H1448" s="381" t="b">
        <f t="shared" si="45"/>
        <v>0</v>
      </c>
    </row>
    <row r="1449" spans="1:8">
      <c r="A1449" s="379">
        <v>2518</v>
      </c>
      <c r="B1449" s="380" t="s">
        <v>3009</v>
      </c>
      <c r="C1449" s="379" t="s">
        <v>281</v>
      </c>
      <c r="D1449" s="383" t="str">
        <f t="shared" si="44"/>
        <v>58,30</v>
      </c>
      <c r="F1449" s="386">
        <v>6.49</v>
      </c>
      <c r="G1449" s="384" t="s">
        <v>3010</v>
      </c>
      <c r="H1449" s="381" t="b">
        <f t="shared" si="45"/>
        <v>0</v>
      </c>
    </row>
    <row r="1450" spans="1:8">
      <c r="A1450" s="379">
        <v>2521</v>
      </c>
      <c r="B1450" s="380" t="s">
        <v>3011</v>
      </c>
      <c r="C1450" s="379" t="s">
        <v>281</v>
      </c>
      <c r="D1450" s="383" t="str">
        <f t="shared" si="44"/>
        <v>24,81</v>
      </c>
      <c r="F1450" s="386">
        <v>9.1</v>
      </c>
      <c r="G1450" s="384" t="s">
        <v>3012</v>
      </c>
      <c r="H1450" s="381" t="b">
        <f t="shared" si="45"/>
        <v>0</v>
      </c>
    </row>
    <row r="1451" spans="1:8">
      <c r="A1451" s="379">
        <v>2515</v>
      </c>
      <c r="B1451" s="380" t="s">
        <v>3013</v>
      </c>
      <c r="C1451" s="379" t="s">
        <v>281</v>
      </c>
      <c r="D1451" s="383" t="str">
        <f t="shared" si="44"/>
        <v>5,29</v>
      </c>
      <c r="F1451" s="386">
        <v>3.67</v>
      </c>
      <c r="G1451" s="384" t="s">
        <v>3014</v>
      </c>
      <c r="H1451" s="381" t="b">
        <f t="shared" si="45"/>
        <v>0</v>
      </c>
    </row>
    <row r="1452" spans="1:8">
      <c r="A1452" s="379">
        <v>2519</v>
      </c>
      <c r="B1452" s="380" t="s">
        <v>3015</v>
      </c>
      <c r="C1452" s="379" t="s">
        <v>281</v>
      </c>
      <c r="D1452" s="383" t="str">
        <f t="shared" si="44"/>
        <v>70,29</v>
      </c>
      <c r="F1452" s="386">
        <v>13.59</v>
      </c>
      <c r="G1452" s="384" t="s">
        <v>3016</v>
      </c>
      <c r="H1452" s="381" t="b">
        <f t="shared" si="45"/>
        <v>0</v>
      </c>
    </row>
    <row r="1453" spans="1:8">
      <c r="A1453" s="379">
        <v>2520</v>
      </c>
      <c r="B1453" s="380" t="s">
        <v>3017</v>
      </c>
      <c r="C1453" s="379" t="s">
        <v>281</v>
      </c>
      <c r="D1453" s="383" t="str">
        <f t="shared" si="44"/>
        <v>129,38</v>
      </c>
      <c r="F1453" s="386">
        <v>20.55</v>
      </c>
      <c r="G1453" s="384" t="s">
        <v>3018</v>
      </c>
      <c r="H1453" s="381" t="b">
        <f t="shared" si="45"/>
        <v>0</v>
      </c>
    </row>
    <row r="1454" spans="1:8">
      <c r="A1454" s="379">
        <v>1602</v>
      </c>
      <c r="B1454" s="380" t="s">
        <v>3019</v>
      </c>
      <c r="C1454" s="379" t="s">
        <v>281</v>
      </c>
      <c r="D1454" s="383" t="str">
        <f t="shared" si="44"/>
        <v>31,47</v>
      </c>
      <c r="F1454" s="386">
        <v>4.38</v>
      </c>
      <c r="G1454" s="384" t="s">
        <v>3020</v>
      </c>
      <c r="H1454" s="381" t="b">
        <f t="shared" si="45"/>
        <v>0</v>
      </c>
    </row>
    <row r="1455" spans="1:8">
      <c r="A1455" s="379">
        <v>1601</v>
      </c>
      <c r="B1455" s="380" t="s">
        <v>3021</v>
      </c>
      <c r="C1455" s="379" t="s">
        <v>281</v>
      </c>
      <c r="D1455" s="383" t="str">
        <f t="shared" si="44"/>
        <v>28,05</v>
      </c>
      <c r="F1455" s="386">
        <v>2.81</v>
      </c>
      <c r="G1455" s="384" t="s">
        <v>3022</v>
      </c>
      <c r="H1455" s="381" t="b">
        <f t="shared" si="45"/>
        <v>0</v>
      </c>
    </row>
    <row r="1456" spans="1:8">
      <c r="A1456" s="379">
        <v>1598</v>
      </c>
      <c r="B1456" s="380" t="s">
        <v>3023</v>
      </c>
      <c r="C1456" s="379" t="s">
        <v>281</v>
      </c>
      <c r="D1456" s="383" t="str">
        <f t="shared" si="44"/>
        <v>8,30</v>
      </c>
      <c r="F1456" s="386">
        <v>0.95</v>
      </c>
      <c r="G1456" s="384" t="s">
        <v>3024</v>
      </c>
      <c r="H1456" s="381" t="b">
        <f t="shared" si="45"/>
        <v>0</v>
      </c>
    </row>
    <row r="1457" spans="1:8">
      <c r="A1457" s="379">
        <v>1600</v>
      </c>
      <c r="B1457" s="380" t="s">
        <v>3025</v>
      </c>
      <c r="C1457" s="379" t="s">
        <v>281</v>
      </c>
      <c r="D1457" s="383" t="str">
        <f t="shared" si="44"/>
        <v>12,25</v>
      </c>
      <c r="F1457" s="386">
        <v>2</v>
      </c>
      <c r="G1457" s="384" t="s">
        <v>3026</v>
      </c>
      <c r="H1457" s="381" t="b">
        <f t="shared" si="45"/>
        <v>0</v>
      </c>
    </row>
    <row r="1458" spans="1:8">
      <c r="A1458" s="379">
        <v>1603</v>
      </c>
      <c r="B1458" s="380" t="s">
        <v>3027</v>
      </c>
      <c r="C1458" s="379" t="s">
        <v>281</v>
      </c>
      <c r="D1458" s="383" t="str">
        <f t="shared" si="44"/>
        <v>47,52</v>
      </c>
      <c r="F1458" s="386">
        <v>11.03</v>
      </c>
      <c r="G1458" s="384" t="s">
        <v>3028</v>
      </c>
      <c r="H1458" s="381" t="b">
        <f t="shared" si="45"/>
        <v>0</v>
      </c>
    </row>
    <row r="1459" spans="1:8">
      <c r="A1459" s="379">
        <v>1599</v>
      </c>
      <c r="B1459" s="380" t="s">
        <v>3029</v>
      </c>
      <c r="C1459" s="379" t="s">
        <v>281</v>
      </c>
      <c r="D1459" s="383" t="str">
        <f t="shared" si="44"/>
        <v>9,63</v>
      </c>
      <c r="F1459" s="386">
        <v>4.8600000000000003</v>
      </c>
      <c r="G1459" s="384" t="s">
        <v>3030</v>
      </c>
      <c r="H1459" s="381" t="b">
        <f t="shared" si="45"/>
        <v>0</v>
      </c>
    </row>
    <row r="1460" spans="1:8">
      <c r="A1460" s="379">
        <v>1597</v>
      </c>
      <c r="B1460" s="380" t="s">
        <v>3031</v>
      </c>
      <c r="C1460" s="379" t="s">
        <v>281</v>
      </c>
      <c r="D1460" s="383" t="str">
        <f t="shared" si="44"/>
        <v>7,80</v>
      </c>
      <c r="F1460" s="386">
        <v>1.1200000000000001</v>
      </c>
      <c r="G1460" s="384" t="s">
        <v>2376</v>
      </c>
      <c r="H1460" s="381" t="b">
        <f t="shared" si="45"/>
        <v>0</v>
      </c>
    </row>
    <row r="1461" spans="1:8">
      <c r="A1461" s="379">
        <v>39600</v>
      </c>
      <c r="B1461" s="380" t="s">
        <v>3032</v>
      </c>
      <c r="C1461" s="379" t="s">
        <v>281</v>
      </c>
      <c r="D1461" s="383" t="str">
        <f t="shared" si="44"/>
        <v>8,93</v>
      </c>
      <c r="F1461" s="386">
        <v>16.02</v>
      </c>
      <c r="G1461" s="384" t="s">
        <v>3033</v>
      </c>
      <c r="H1461" s="381" t="b">
        <f t="shared" si="45"/>
        <v>0</v>
      </c>
    </row>
    <row r="1462" spans="1:8">
      <c r="A1462" s="379">
        <v>39601</v>
      </c>
      <c r="B1462" s="380" t="s">
        <v>3034</v>
      </c>
      <c r="C1462" s="379" t="s">
        <v>281</v>
      </c>
      <c r="D1462" s="383" t="str">
        <f t="shared" si="44"/>
        <v>15,54</v>
      </c>
      <c r="F1462" s="386">
        <v>25.11</v>
      </c>
      <c r="G1462" s="384" t="s">
        <v>3035</v>
      </c>
      <c r="H1462" s="381" t="b">
        <f t="shared" si="45"/>
        <v>0</v>
      </c>
    </row>
    <row r="1463" spans="1:8">
      <c r="A1463" s="379">
        <v>39602</v>
      </c>
      <c r="B1463" s="380" t="s">
        <v>3036</v>
      </c>
      <c r="C1463" s="379" t="s">
        <v>281</v>
      </c>
      <c r="D1463" s="383" t="str">
        <f t="shared" si="44"/>
        <v>1,02</v>
      </c>
      <c r="F1463" s="386">
        <v>21.09</v>
      </c>
      <c r="G1463" s="384" t="s">
        <v>338</v>
      </c>
      <c r="H1463" s="381" t="b">
        <f t="shared" si="45"/>
        <v>0</v>
      </c>
    </row>
    <row r="1464" spans="1:8">
      <c r="A1464" s="379">
        <v>39603</v>
      </c>
      <c r="B1464" s="380" t="s">
        <v>3037</v>
      </c>
      <c r="C1464" s="379" t="s">
        <v>281</v>
      </c>
      <c r="D1464" s="383" t="str">
        <f t="shared" si="44"/>
        <v>1,75</v>
      </c>
      <c r="F1464" s="386">
        <v>25.88</v>
      </c>
      <c r="G1464" s="384" t="s">
        <v>3038</v>
      </c>
      <c r="H1464" s="381" t="b">
        <f t="shared" si="45"/>
        <v>0</v>
      </c>
    </row>
    <row r="1465" spans="1:8">
      <c r="A1465" s="379">
        <v>11821</v>
      </c>
      <c r="B1465" s="380" t="s">
        <v>3039</v>
      </c>
      <c r="C1465" s="379" t="s">
        <v>281</v>
      </c>
      <c r="D1465" s="383" t="str">
        <f t="shared" si="44"/>
        <v>6,41</v>
      </c>
      <c r="F1465" s="386">
        <v>24.25</v>
      </c>
      <c r="G1465" s="384" t="s">
        <v>2876</v>
      </c>
      <c r="H1465" s="381" t="b">
        <f t="shared" si="45"/>
        <v>0</v>
      </c>
    </row>
    <row r="1466" spans="1:8">
      <c r="A1466" s="379">
        <v>1562</v>
      </c>
      <c r="B1466" s="380" t="s">
        <v>3040</v>
      </c>
      <c r="C1466" s="379" t="s">
        <v>281</v>
      </c>
      <c r="D1466" s="383" t="str">
        <f t="shared" si="44"/>
        <v>10,50</v>
      </c>
      <c r="F1466" s="386">
        <v>39.61</v>
      </c>
      <c r="G1466" s="384" t="s">
        <v>3041</v>
      </c>
      <c r="H1466" s="381" t="b">
        <f t="shared" si="45"/>
        <v>0</v>
      </c>
    </row>
    <row r="1467" spans="1:8">
      <c r="A1467" s="379">
        <v>1563</v>
      </c>
      <c r="B1467" s="380" t="s">
        <v>3042</v>
      </c>
      <c r="C1467" s="379" t="s">
        <v>281</v>
      </c>
      <c r="D1467" s="383" t="str">
        <f t="shared" si="44"/>
        <v>14,09</v>
      </c>
      <c r="F1467" s="386">
        <v>159.54</v>
      </c>
      <c r="G1467" s="384" t="s">
        <v>3043</v>
      </c>
      <c r="H1467" s="381" t="b">
        <f t="shared" si="45"/>
        <v>0</v>
      </c>
    </row>
    <row r="1468" spans="1:8">
      <c r="A1468" s="379">
        <v>11856</v>
      </c>
      <c r="B1468" s="380" t="s">
        <v>3044</v>
      </c>
      <c r="C1468" s="379" t="s">
        <v>281</v>
      </c>
      <c r="D1468" s="383" t="str">
        <f t="shared" si="44"/>
        <v>4,20</v>
      </c>
      <c r="F1468" s="386">
        <v>194.99</v>
      </c>
      <c r="G1468" s="384" t="s">
        <v>462</v>
      </c>
      <c r="H1468" s="381" t="b">
        <f t="shared" si="45"/>
        <v>0</v>
      </c>
    </row>
    <row r="1469" spans="1:8">
      <c r="A1469" s="379">
        <v>11857</v>
      </c>
      <c r="B1469" s="380" t="s">
        <v>3045</v>
      </c>
      <c r="C1469" s="379" t="s">
        <v>281</v>
      </c>
      <c r="D1469" s="383" t="str">
        <f t="shared" si="44"/>
        <v>22,10</v>
      </c>
      <c r="F1469" s="386">
        <v>9.33</v>
      </c>
      <c r="G1469" s="384" t="s">
        <v>3046</v>
      </c>
      <c r="H1469" s="381" t="b">
        <f t="shared" si="45"/>
        <v>0</v>
      </c>
    </row>
    <row r="1470" spans="1:8">
      <c r="A1470" s="379">
        <v>11858</v>
      </c>
      <c r="B1470" s="380" t="s">
        <v>3047</v>
      </c>
      <c r="C1470" s="379" t="s">
        <v>281</v>
      </c>
      <c r="D1470" s="383" t="str">
        <f t="shared" si="44"/>
        <v>27,43</v>
      </c>
      <c r="F1470" s="386">
        <v>13.5</v>
      </c>
      <c r="G1470" s="384" t="s">
        <v>3048</v>
      </c>
      <c r="H1470" s="381" t="b">
        <f t="shared" si="45"/>
        <v>0</v>
      </c>
    </row>
    <row r="1471" spans="1:8">
      <c r="A1471" s="379">
        <v>1539</v>
      </c>
      <c r="B1471" s="380" t="s">
        <v>3049</v>
      </c>
      <c r="C1471" s="379" t="s">
        <v>281</v>
      </c>
      <c r="D1471" s="383" t="str">
        <f t="shared" si="44"/>
        <v>4,93</v>
      </c>
      <c r="F1471" s="386">
        <v>12.1</v>
      </c>
      <c r="G1471" s="384" t="s">
        <v>3050</v>
      </c>
      <c r="H1471" s="381" t="b">
        <f t="shared" si="45"/>
        <v>0</v>
      </c>
    </row>
    <row r="1472" spans="1:8">
      <c r="A1472" s="379">
        <v>11859</v>
      </c>
      <c r="B1472" s="380" t="s">
        <v>3051</v>
      </c>
      <c r="C1472" s="379" t="s">
        <v>281</v>
      </c>
      <c r="D1472" s="383" t="str">
        <f t="shared" si="44"/>
        <v>37,32</v>
      </c>
      <c r="F1472" s="386">
        <v>15.93</v>
      </c>
      <c r="G1472" s="384" t="s">
        <v>3052</v>
      </c>
      <c r="H1472" s="381" t="b">
        <f t="shared" si="45"/>
        <v>0</v>
      </c>
    </row>
    <row r="1473" spans="1:8">
      <c r="A1473" s="379">
        <v>1550</v>
      </c>
      <c r="B1473" s="380" t="s">
        <v>3053</v>
      </c>
      <c r="C1473" s="379" t="s">
        <v>281</v>
      </c>
      <c r="D1473" s="383" t="str">
        <f t="shared" si="44"/>
        <v>5,20</v>
      </c>
      <c r="F1473" s="386">
        <v>13.65</v>
      </c>
      <c r="G1473" s="384" t="s">
        <v>1677</v>
      </c>
      <c r="H1473" s="381" t="b">
        <f t="shared" si="45"/>
        <v>0</v>
      </c>
    </row>
    <row r="1474" spans="1:8">
      <c r="A1474" s="379">
        <v>11854</v>
      </c>
      <c r="B1474" s="380" t="s">
        <v>3054</v>
      </c>
      <c r="C1474" s="379" t="s">
        <v>281</v>
      </c>
      <c r="D1474" s="383" t="str">
        <f t="shared" ref="D1474:D1537" si="46">IF($J$2=$F$1,F1474,G1474)</f>
        <v>6,50</v>
      </c>
      <c r="F1474" s="386">
        <v>16.309999999999999</v>
      </c>
      <c r="G1474" s="384" t="s">
        <v>850</v>
      </c>
      <c r="H1474" s="381" t="b">
        <f t="shared" ref="H1474:H1537" si="47">F1474=G1474</f>
        <v>0</v>
      </c>
    </row>
    <row r="1475" spans="1:8">
      <c r="A1475" s="379">
        <v>11862</v>
      </c>
      <c r="B1475" s="380" t="s">
        <v>3055</v>
      </c>
      <c r="C1475" s="379" t="s">
        <v>281</v>
      </c>
      <c r="D1475" s="383" t="str">
        <f t="shared" si="46"/>
        <v>9,12</v>
      </c>
      <c r="F1475" s="386">
        <v>22.19</v>
      </c>
      <c r="G1475" s="384" t="s">
        <v>3056</v>
      </c>
      <c r="H1475" s="381" t="b">
        <f t="shared" si="47"/>
        <v>0</v>
      </c>
    </row>
    <row r="1476" spans="1:8">
      <c r="A1476" s="379">
        <v>11863</v>
      </c>
      <c r="B1476" s="380" t="s">
        <v>3057</v>
      </c>
      <c r="C1476" s="379" t="s">
        <v>281</v>
      </c>
      <c r="D1476" s="383" t="str">
        <f t="shared" si="46"/>
        <v>3,68</v>
      </c>
      <c r="F1476" s="386">
        <v>6.82</v>
      </c>
      <c r="G1476" s="384" t="s">
        <v>2305</v>
      </c>
      <c r="H1476" s="381" t="b">
        <f t="shared" si="47"/>
        <v>0</v>
      </c>
    </row>
    <row r="1477" spans="1:8">
      <c r="A1477" s="379">
        <v>11855</v>
      </c>
      <c r="B1477" s="380" t="s">
        <v>3058</v>
      </c>
      <c r="C1477" s="379" t="s">
        <v>281</v>
      </c>
      <c r="D1477" s="383" t="str">
        <f t="shared" si="46"/>
        <v>13,62</v>
      </c>
      <c r="F1477" s="386">
        <v>7.46</v>
      </c>
      <c r="G1477" s="384" t="s">
        <v>3059</v>
      </c>
      <c r="H1477" s="381" t="b">
        <f t="shared" si="47"/>
        <v>0</v>
      </c>
    </row>
    <row r="1478" spans="1:8">
      <c r="A1478" s="379">
        <v>11864</v>
      </c>
      <c r="B1478" s="380" t="s">
        <v>3060</v>
      </c>
      <c r="C1478" s="379" t="s">
        <v>281</v>
      </c>
      <c r="D1478" s="383" t="str">
        <f t="shared" si="46"/>
        <v>20,59</v>
      </c>
      <c r="F1478" s="386">
        <v>9.18</v>
      </c>
      <c r="G1478" s="384" t="s">
        <v>3061</v>
      </c>
      <c r="H1478" s="381" t="b">
        <f t="shared" si="47"/>
        <v>0</v>
      </c>
    </row>
    <row r="1479" spans="1:8">
      <c r="A1479" s="379">
        <v>2527</v>
      </c>
      <c r="B1479" s="380" t="s">
        <v>3062</v>
      </c>
      <c r="C1479" s="379" t="s">
        <v>281</v>
      </c>
      <c r="D1479" s="383" t="str">
        <f t="shared" si="46"/>
        <v>4,38</v>
      </c>
      <c r="F1479" s="386">
        <v>12.75</v>
      </c>
      <c r="G1479" s="384" t="s">
        <v>3063</v>
      </c>
      <c r="H1479" s="381" t="b">
        <f t="shared" si="47"/>
        <v>0</v>
      </c>
    </row>
    <row r="1480" spans="1:8">
      <c r="A1480" s="379">
        <v>2526</v>
      </c>
      <c r="B1480" s="380" t="s">
        <v>3064</v>
      </c>
      <c r="C1480" s="379" t="s">
        <v>281</v>
      </c>
      <c r="D1480" s="383" t="str">
        <f t="shared" si="46"/>
        <v>2,81</v>
      </c>
      <c r="F1480" s="386">
        <v>10.67</v>
      </c>
      <c r="G1480" s="384" t="s">
        <v>2003</v>
      </c>
      <c r="H1480" s="381" t="b">
        <f t="shared" si="47"/>
        <v>0</v>
      </c>
    </row>
    <row r="1481" spans="1:8">
      <c r="A1481" s="379">
        <v>2487</v>
      </c>
      <c r="B1481" s="380" t="s">
        <v>3065</v>
      </c>
      <c r="C1481" s="379" t="s">
        <v>281</v>
      </c>
      <c r="D1481" s="383" t="str">
        <f t="shared" si="46"/>
        <v>0,95</v>
      </c>
      <c r="F1481" s="386">
        <v>19.39</v>
      </c>
      <c r="G1481" s="384" t="s">
        <v>1082</v>
      </c>
      <c r="H1481" s="381" t="b">
        <f t="shared" si="47"/>
        <v>0</v>
      </c>
    </row>
    <row r="1482" spans="1:8">
      <c r="A1482" s="379">
        <v>2483</v>
      </c>
      <c r="B1482" s="380" t="s">
        <v>3066</v>
      </c>
      <c r="C1482" s="379" t="s">
        <v>281</v>
      </c>
      <c r="D1482" s="383" t="str">
        <f t="shared" si="46"/>
        <v>2,00</v>
      </c>
      <c r="F1482" s="386">
        <v>5.48</v>
      </c>
      <c r="G1482" s="384" t="s">
        <v>2372</v>
      </c>
      <c r="H1482" s="381" t="b">
        <f t="shared" si="47"/>
        <v>0</v>
      </c>
    </row>
    <row r="1483" spans="1:8">
      <c r="A1483" s="379">
        <v>2528</v>
      </c>
      <c r="B1483" s="380" t="s">
        <v>3067</v>
      </c>
      <c r="C1483" s="379" t="s">
        <v>281</v>
      </c>
      <c r="D1483" s="383" t="str">
        <f t="shared" si="46"/>
        <v>11,03</v>
      </c>
      <c r="F1483" s="386">
        <v>7.37</v>
      </c>
      <c r="G1483" s="384" t="s">
        <v>3068</v>
      </c>
      <c r="H1483" s="381" t="b">
        <f t="shared" si="47"/>
        <v>0</v>
      </c>
    </row>
    <row r="1484" spans="1:8">
      <c r="A1484" s="379">
        <v>2489</v>
      </c>
      <c r="B1484" s="380" t="s">
        <v>3069</v>
      </c>
      <c r="C1484" s="379" t="s">
        <v>281</v>
      </c>
      <c r="D1484" s="383" t="str">
        <f t="shared" si="46"/>
        <v>4,86</v>
      </c>
      <c r="F1484" s="386">
        <v>6.21</v>
      </c>
      <c r="G1484" s="384" t="s">
        <v>464</v>
      </c>
      <c r="H1484" s="381" t="b">
        <f t="shared" si="47"/>
        <v>0</v>
      </c>
    </row>
    <row r="1485" spans="1:8">
      <c r="A1485" s="379">
        <v>2488</v>
      </c>
      <c r="B1485" s="380" t="s">
        <v>3070</v>
      </c>
      <c r="C1485" s="379" t="s">
        <v>281</v>
      </c>
      <c r="D1485" s="383" t="str">
        <f t="shared" si="46"/>
        <v>1,12</v>
      </c>
      <c r="F1485" s="386">
        <v>7.14</v>
      </c>
      <c r="G1485" s="384" t="s">
        <v>3071</v>
      </c>
      <c r="H1485" s="381" t="b">
        <f t="shared" si="47"/>
        <v>0</v>
      </c>
    </row>
    <row r="1486" spans="1:8">
      <c r="A1486" s="379">
        <v>2484</v>
      </c>
      <c r="B1486" s="380" t="s">
        <v>3072</v>
      </c>
      <c r="C1486" s="379" t="s">
        <v>281</v>
      </c>
      <c r="D1486" s="383" t="str">
        <f t="shared" si="46"/>
        <v>16,02</v>
      </c>
      <c r="F1486" s="386">
        <v>9.6999999999999993</v>
      </c>
      <c r="G1486" s="384" t="s">
        <v>3073</v>
      </c>
      <c r="H1486" s="381" t="b">
        <f t="shared" si="47"/>
        <v>0</v>
      </c>
    </row>
    <row r="1487" spans="1:8">
      <c r="A1487" s="379">
        <v>2485</v>
      </c>
      <c r="B1487" s="380" t="s">
        <v>3074</v>
      </c>
      <c r="C1487" s="379" t="s">
        <v>281</v>
      </c>
      <c r="D1487" s="383" t="str">
        <f t="shared" si="46"/>
        <v>25,11</v>
      </c>
      <c r="F1487" s="386">
        <v>14.82</v>
      </c>
      <c r="G1487" s="384" t="s">
        <v>3075</v>
      </c>
      <c r="H1487" s="381" t="b">
        <f t="shared" si="47"/>
        <v>0</v>
      </c>
    </row>
    <row r="1488" spans="1:8">
      <c r="A1488" s="379">
        <v>38005</v>
      </c>
      <c r="B1488" s="380" t="s">
        <v>3076</v>
      </c>
      <c r="C1488" s="379" t="s">
        <v>281</v>
      </c>
      <c r="D1488" s="383" t="str">
        <f t="shared" si="46"/>
        <v>21,69</v>
      </c>
      <c r="F1488" s="386">
        <v>10.44</v>
      </c>
      <c r="G1488" s="384" t="s">
        <v>3077</v>
      </c>
      <c r="H1488" s="381" t="b">
        <f t="shared" si="47"/>
        <v>0</v>
      </c>
    </row>
    <row r="1489" spans="1:8">
      <c r="A1489" s="379">
        <v>38006</v>
      </c>
      <c r="B1489" s="380" t="s">
        <v>3078</v>
      </c>
      <c r="C1489" s="379" t="s">
        <v>281</v>
      </c>
      <c r="D1489" s="383" t="str">
        <f t="shared" si="46"/>
        <v>26,63</v>
      </c>
      <c r="F1489" s="386">
        <v>17.399999999999999</v>
      </c>
      <c r="G1489" s="384" t="s">
        <v>3079</v>
      </c>
      <c r="H1489" s="381" t="b">
        <f t="shared" si="47"/>
        <v>0</v>
      </c>
    </row>
    <row r="1490" spans="1:8">
      <c r="A1490" s="379">
        <v>38428</v>
      </c>
      <c r="B1490" s="380" t="s">
        <v>3080</v>
      </c>
      <c r="C1490" s="379" t="s">
        <v>281</v>
      </c>
      <c r="D1490" s="383" t="str">
        <f t="shared" si="46"/>
        <v>24,94</v>
      </c>
      <c r="F1490" s="386">
        <v>5.62</v>
      </c>
      <c r="G1490" s="384" t="s">
        <v>3081</v>
      </c>
      <c r="H1490" s="381" t="b">
        <f t="shared" si="47"/>
        <v>0</v>
      </c>
    </row>
    <row r="1491" spans="1:8">
      <c r="A1491" s="379">
        <v>38007</v>
      </c>
      <c r="B1491" s="380" t="s">
        <v>3082</v>
      </c>
      <c r="C1491" s="379" t="s">
        <v>281</v>
      </c>
      <c r="D1491" s="383" t="str">
        <f t="shared" si="46"/>
        <v>40,75</v>
      </c>
      <c r="F1491" s="386">
        <v>7.68</v>
      </c>
      <c r="G1491" s="384" t="s">
        <v>3083</v>
      </c>
      <c r="H1491" s="381" t="b">
        <f t="shared" si="47"/>
        <v>0</v>
      </c>
    </row>
    <row r="1492" spans="1:8">
      <c r="A1492" s="379">
        <v>38008</v>
      </c>
      <c r="B1492" s="380" t="s">
        <v>3084</v>
      </c>
      <c r="C1492" s="379" t="s">
        <v>281</v>
      </c>
      <c r="D1492" s="383" t="str">
        <f t="shared" si="46"/>
        <v>164,13</v>
      </c>
      <c r="F1492" s="386">
        <v>5.7</v>
      </c>
      <c r="G1492" s="384" t="s">
        <v>3085</v>
      </c>
      <c r="H1492" s="381" t="b">
        <f t="shared" si="47"/>
        <v>0</v>
      </c>
    </row>
    <row r="1493" spans="1:8">
      <c r="A1493" s="379">
        <v>38009</v>
      </c>
      <c r="B1493" s="380" t="s">
        <v>3086</v>
      </c>
      <c r="C1493" s="379" t="s">
        <v>281</v>
      </c>
      <c r="D1493" s="383" t="str">
        <f t="shared" si="46"/>
        <v>200,59</v>
      </c>
      <c r="F1493" s="386">
        <v>9.15</v>
      </c>
      <c r="G1493" s="384" t="s">
        <v>3087</v>
      </c>
      <c r="H1493" s="381" t="b">
        <f t="shared" si="47"/>
        <v>0</v>
      </c>
    </row>
    <row r="1494" spans="1:8">
      <c r="A1494" s="379">
        <v>39279</v>
      </c>
      <c r="B1494" s="380" t="s">
        <v>3088</v>
      </c>
      <c r="C1494" s="379" t="s">
        <v>281</v>
      </c>
      <c r="D1494" s="383" t="str">
        <f t="shared" si="46"/>
        <v>9,54</v>
      </c>
      <c r="F1494" s="386">
        <v>12.11</v>
      </c>
      <c r="G1494" s="384" t="s">
        <v>3089</v>
      </c>
      <c r="H1494" s="381" t="b">
        <f t="shared" si="47"/>
        <v>0</v>
      </c>
    </row>
    <row r="1495" spans="1:8">
      <c r="A1495" s="379">
        <v>38845</v>
      </c>
      <c r="B1495" s="380" t="s">
        <v>3090</v>
      </c>
      <c r="C1495" s="379" t="s">
        <v>281</v>
      </c>
      <c r="D1495" s="383" t="str">
        <f t="shared" si="46"/>
        <v>13,80</v>
      </c>
      <c r="F1495" s="386">
        <v>11.01</v>
      </c>
      <c r="G1495" s="384" t="s">
        <v>3091</v>
      </c>
      <c r="H1495" s="381" t="b">
        <f t="shared" si="47"/>
        <v>0</v>
      </c>
    </row>
    <row r="1496" spans="1:8">
      <c r="A1496" s="379">
        <v>39280</v>
      </c>
      <c r="B1496" s="380" t="s">
        <v>3092</v>
      </c>
      <c r="C1496" s="379" t="s">
        <v>281</v>
      </c>
      <c r="D1496" s="383" t="str">
        <f t="shared" si="46"/>
        <v>12,37</v>
      </c>
      <c r="F1496" s="386">
        <v>17.829999999999998</v>
      </c>
      <c r="G1496" s="384" t="s">
        <v>3093</v>
      </c>
      <c r="H1496" s="381" t="b">
        <f t="shared" si="47"/>
        <v>0</v>
      </c>
    </row>
    <row r="1497" spans="1:8">
      <c r="A1497" s="379">
        <v>39281</v>
      </c>
      <c r="B1497" s="380" t="s">
        <v>3094</v>
      </c>
      <c r="C1497" s="379" t="s">
        <v>281</v>
      </c>
      <c r="D1497" s="383" t="str">
        <f t="shared" si="46"/>
        <v>16,28</v>
      </c>
      <c r="F1497" s="386">
        <v>0.15</v>
      </c>
      <c r="G1497" s="384" t="s">
        <v>3095</v>
      </c>
      <c r="H1497" s="381" t="b">
        <f t="shared" si="47"/>
        <v>0</v>
      </c>
    </row>
    <row r="1498" spans="1:8">
      <c r="A1498" s="379">
        <v>38849</v>
      </c>
      <c r="B1498" s="380" t="s">
        <v>3096</v>
      </c>
      <c r="C1498" s="379" t="s">
        <v>281</v>
      </c>
      <c r="D1498" s="383" t="str">
        <f t="shared" si="46"/>
        <v>13,95</v>
      </c>
      <c r="F1498" s="386">
        <v>13.61</v>
      </c>
      <c r="G1498" s="384" t="s">
        <v>3097</v>
      </c>
      <c r="H1498" s="381" t="b">
        <f t="shared" si="47"/>
        <v>0</v>
      </c>
    </row>
    <row r="1499" spans="1:8">
      <c r="A1499" s="379">
        <v>39282</v>
      </c>
      <c r="B1499" s="380" t="s">
        <v>3098</v>
      </c>
      <c r="C1499" s="379" t="s">
        <v>281</v>
      </c>
      <c r="D1499" s="383" t="str">
        <f t="shared" si="46"/>
        <v>16,67</v>
      </c>
      <c r="F1499" s="386">
        <v>64.22</v>
      </c>
      <c r="G1499" s="384" t="s">
        <v>3099</v>
      </c>
      <c r="H1499" s="381" t="b">
        <f t="shared" si="47"/>
        <v>0</v>
      </c>
    </row>
    <row r="1500" spans="1:8">
      <c r="A1500" s="379">
        <v>38852</v>
      </c>
      <c r="B1500" s="380" t="s">
        <v>3100</v>
      </c>
      <c r="C1500" s="379" t="s">
        <v>281</v>
      </c>
      <c r="D1500" s="383" t="str">
        <f t="shared" si="46"/>
        <v>22,68</v>
      </c>
      <c r="F1500" s="386">
        <v>5.66</v>
      </c>
      <c r="G1500" s="384" t="s">
        <v>3101</v>
      </c>
      <c r="H1500" s="381" t="b">
        <f t="shared" si="47"/>
        <v>0</v>
      </c>
    </row>
    <row r="1501" spans="1:8">
      <c r="A1501" s="379">
        <v>38844</v>
      </c>
      <c r="B1501" s="380" t="s">
        <v>3102</v>
      </c>
      <c r="C1501" s="379" t="s">
        <v>281</v>
      </c>
      <c r="D1501" s="383" t="str">
        <f t="shared" si="46"/>
        <v>6,97</v>
      </c>
      <c r="F1501" s="386">
        <v>7.86</v>
      </c>
      <c r="G1501" s="384" t="s">
        <v>3103</v>
      </c>
      <c r="H1501" s="381" t="b">
        <f t="shared" si="47"/>
        <v>0</v>
      </c>
    </row>
    <row r="1502" spans="1:8">
      <c r="A1502" s="379">
        <v>38846</v>
      </c>
      <c r="B1502" s="380" t="s">
        <v>3104</v>
      </c>
      <c r="C1502" s="379" t="s">
        <v>281</v>
      </c>
      <c r="D1502" s="383" t="str">
        <f t="shared" si="46"/>
        <v>7,62</v>
      </c>
      <c r="F1502" s="386">
        <v>18.899999999999999</v>
      </c>
      <c r="G1502" s="384" t="s">
        <v>3105</v>
      </c>
      <c r="H1502" s="381" t="b">
        <f t="shared" si="47"/>
        <v>0</v>
      </c>
    </row>
    <row r="1503" spans="1:8">
      <c r="A1503" s="379">
        <v>38847</v>
      </c>
      <c r="B1503" s="380" t="s">
        <v>3106</v>
      </c>
      <c r="C1503" s="379" t="s">
        <v>281</v>
      </c>
      <c r="D1503" s="383" t="str">
        <f t="shared" si="46"/>
        <v>9,38</v>
      </c>
      <c r="F1503" s="383">
        <v>2276.9699999999998</v>
      </c>
      <c r="G1503" s="384" t="s">
        <v>3107</v>
      </c>
      <c r="H1503" s="381" t="b">
        <f t="shared" si="47"/>
        <v>0</v>
      </c>
    </row>
    <row r="1504" spans="1:8">
      <c r="A1504" s="379">
        <v>38850</v>
      </c>
      <c r="B1504" s="380" t="s">
        <v>3108</v>
      </c>
      <c r="C1504" s="379" t="s">
        <v>281</v>
      </c>
      <c r="D1504" s="383" t="str">
        <f t="shared" si="46"/>
        <v>13,04</v>
      </c>
      <c r="F1504" s="383">
        <v>1382.32</v>
      </c>
      <c r="G1504" s="384" t="s">
        <v>3109</v>
      </c>
      <c r="H1504" s="381" t="b">
        <f t="shared" si="47"/>
        <v>0</v>
      </c>
    </row>
    <row r="1505" spans="1:8">
      <c r="A1505" s="379">
        <v>38848</v>
      </c>
      <c r="B1505" s="380" t="s">
        <v>3110</v>
      </c>
      <c r="C1505" s="379" t="s">
        <v>281</v>
      </c>
      <c r="D1505" s="383" t="str">
        <f t="shared" si="46"/>
        <v>10,90</v>
      </c>
      <c r="F1505" s="383">
        <v>10343.5</v>
      </c>
      <c r="G1505" s="384" t="s">
        <v>1602</v>
      </c>
      <c r="H1505" s="381" t="b">
        <f t="shared" si="47"/>
        <v>0</v>
      </c>
    </row>
    <row r="1506" spans="1:8">
      <c r="A1506" s="379">
        <v>38851</v>
      </c>
      <c r="B1506" s="380" t="s">
        <v>3111</v>
      </c>
      <c r="C1506" s="379" t="s">
        <v>281</v>
      </c>
      <c r="D1506" s="383" t="str">
        <f t="shared" si="46"/>
        <v>19,82</v>
      </c>
      <c r="F1506" s="383">
        <v>1366.08</v>
      </c>
      <c r="G1506" s="384" t="s">
        <v>3112</v>
      </c>
      <c r="H1506" s="381" t="b">
        <f t="shared" si="47"/>
        <v>0</v>
      </c>
    </row>
    <row r="1507" spans="1:8">
      <c r="A1507" s="379">
        <v>38860</v>
      </c>
      <c r="B1507" s="380" t="s">
        <v>3113</v>
      </c>
      <c r="C1507" s="379" t="s">
        <v>281</v>
      </c>
      <c r="D1507" s="383" t="str">
        <f t="shared" si="46"/>
        <v>5,60</v>
      </c>
      <c r="F1507" s="383">
        <v>2043.14</v>
      </c>
      <c r="G1507" s="384" t="s">
        <v>3114</v>
      </c>
      <c r="H1507" s="381" t="b">
        <f t="shared" si="47"/>
        <v>0</v>
      </c>
    </row>
    <row r="1508" spans="1:8">
      <c r="A1508" s="379">
        <v>38861</v>
      </c>
      <c r="B1508" s="380" t="s">
        <v>3115</v>
      </c>
      <c r="C1508" s="379" t="s">
        <v>281</v>
      </c>
      <c r="D1508" s="383" t="str">
        <f t="shared" si="46"/>
        <v>7,54</v>
      </c>
      <c r="F1508" s="386">
        <v>142.69999999999999</v>
      </c>
      <c r="G1508" s="384" t="s">
        <v>3116</v>
      </c>
      <c r="H1508" s="381" t="b">
        <f t="shared" si="47"/>
        <v>0</v>
      </c>
    </row>
    <row r="1509" spans="1:8">
      <c r="A1509" s="379">
        <v>38862</v>
      </c>
      <c r="B1509" s="380" t="s">
        <v>3117</v>
      </c>
      <c r="C1509" s="379" t="s">
        <v>281</v>
      </c>
      <c r="D1509" s="383" t="str">
        <f t="shared" si="46"/>
        <v>6,35</v>
      </c>
      <c r="F1509" s="383">
        <v>4610.53</v>
      </c>
      <c r="G1509" s="384" t="s">
        <v>383</v>
      </c>
      <c r="H1509" s="381" t="b">
        <f t="shared" si="47"/>
        <v>0</v>
      </c>
    </row>
    <row r="1510" spans="1:8">
      <c r="A1510" s="379">
        <v>38863</v>
      </c>
      <c r="B1510" s="380" t="s">
        <v>3118</v>
      </c>
      <c r="C1510" s="379" t="s">
        <v>281</v>
      </c>
      <c r="D1510" s="383" t="str">
        <f t="shared" si="46"/>
        <v>7,30</v>
      </c>
      <c r="F1510" s="386">
        <v>300.61</v>
      </c>
      <c r="G1510" s="384" t="s">
        <v>2767</v>
      </c>
      <c r="H1510" s="381" t="b">
        <f t="shared" si="47"/>
        <v>0</v>
      </c>
    </row>
    <row r="1511" spans="1:8">
      <c r="A1511" s="379">
        <v>38865</v>
      </c>
      <c r="B1511" s="380" t="s">
        <v>3119</v>
      </c>
      <c r="C1511" s="379" t="s">
        <v>281</v>
      </c>
      <c r="D1511" s="383" t="str">
        <f t="shared" si="46"/>
        <v>9,91</v>
      </c>
      <c r="F1511" s="383">
        <v>11220.95</v>
      </c>
      <c r="G1511" s="384" t="s">
        <v>3120</v>
      </c>
      <c r="H1511" s="381" t="b">
        <f t="shared" si="47"/>
        <v>0</v>
      </c>
    </row>
    <row r="1512" spans="1:8">
      <c r="A1512" s="379">
        <v>38864</v>
      </c>
      <c r="B1512" s="380" t="s">
        <v>3121</v>
      </c>
      <c r="C1512" s="379" t="s">
        <v>281</v>
      </c>
      <c r="D1512" s="383" t="str">
        <f t="shared" si="46"/>
        <v>15,15</v>
      </c>
      <c r="F1512" s="386">
        <v>574.61</v>
      </c>
      <c r="G1512" s="384" t="s">
        <v>3122</v>
      </c>
      <c r="H1512" s="381" t="b">
        <f t="shared" si="47"/>
        <v>0</v>
      </c>
    </row>
    <row r="1513" spans="1:8">
      <c r="A1513" s="379">
        <v>38866</v>
      </c>
      <c r="B1513" s="380" t="s">
        <v>3123</v>
      </c>
      <c r="C1513" s="379" t="s">
        <v>281</v>
      </c>
      <c r="D1513" s="383" t="str">
        <f t="shared" si="46"/>
        <v>10,67</v>
      </c>
      <c r="F1513" s="386">
        <v>116.38</v>
      </c>
      <c r="G1513" s="384" t="s">
        <v>3124</v>
      </c>
      <c r="H1513" s="381" t="b">
        <f t="shared" si="47"/>
        <v>0</v>
      </c>
    </row>
    <row r="1514" spans="1:8">
      <c r="A1514" s="379">
        <v>38868</v>
      </c>
      <c r="B1514" s="380" t="s">
        <v>3125</v>
      </c>
      <c r="C1514" s="379" t="s">
        <v>281</v>
      </c>
      <c r="D1514" s="383" t="str">
        <f t="shared" si="46"/>
        <v>17,78</v>
      </c>
      <c r="F1514" s="386">
        <v>160.09</v>
      </c>
      <c r="G1514" s="384" t="s">
        <v>3126</v>
      </c>
      <c r="H1514" s="381" t="b">
        <f t="shared" si="47"/>
        <v>0</v>
      </c>
    </row>
    <row r="1515" spans="1:8">
      <c r="A1515" s="379">
        <v>38853</v>
      </c>
      <c r="B1515" s="380" t="s">
        <v>3127</v>
      </c>
      <c r="C1515" s="379" t="s">
        <v>281</v>
      </c>
      <c r="D1515" s="383" t="str">
        <f t="shared" si="46"/>
        <v>5,74</v>
      </c>
      <c r="F1515" s="383">
        <v>3524.85</v>
      </c>
      <c r="G1515" s="384" t="s">
        <v>3128</v>
      </c>
      <c r="H1515" s="381" t="b">
        <f t="shared" si="47"/>
        <v>0</v>
      </c>
    </row>
    <row r="1516" spans="1:8">
      <c r="A1516" s="379">
        <v>38854</v>
      </c>
      <c r="B1516" s="380" t="s">
        <v>3129</v>
      </c>
      <c r="C1516" s="379" t="s">
        <v>281</v>
      </c>
      <c r="D1516" s="383" t="str">
        <f t="shared" si="46"/>
        <v>7,85</v>
      </c>
      <c r="F1516" s="383">
        <v>5421.28</v>
      </c>
      <c r="G1516" s="384" t="s">
        <v>1624</v>
      </c>
      <c r="H1516" s="381" t="b">
        <f t="shared" si="47"/>
        <v>0</v>
      </c>
    </row>
    <row r="1517" spans="1:8">
      <c r="A1517" s="379">
        <v>38855</v>
      </c>
      <c r="B1517" s="380" t="s">
        <v>3130</v>
      </c>
      <c r="C1517" s="379" t="s">
        <v>281</v>
      </c>
      <c r="D1517" s="383" t="str">
        <f t="shared" si="46"/>
        <v>5,82</v>
      </c>
      <c r="F1517" s="386">
        <v>247.77</v>
      </c>
      <c r="G1517" s="384" t="s">
        <v>3131</v>
      </c>
      <c r="H1517" s="381" t="b">
        <f t="shared" si="47"/>
        <v>0</v>
      </c>
    </row>
    <row r="1518" spans="1:8">
      <c r="A1518" s="379">
        <v>38856</v>
      </c>
      <c r="B1518" s="380" t="s">
        <v>3132</v>
      </c>
      <c r="C1518" s="379" t="s">
        <v>281</v>
      </c>
      <c r="D1518" s="383" t="str">
        <f t="shared" si="46"/>
        <v>9,35</v>
      </c>
      <c r="F1518" s="383">
        <v>6471.84</v>
      </c>
      <c r="G1518" s="384" t="s">
        <v>1042</v>
      </c>
      <c r="H1518" s="381" t="b">
        <f t="shared" si="47"/>
        <v>0</v>
      </c>
    </row>
    <row r="1519" spans="1:8">
      <c r="A1519" s="379">
        <v>38857</v>
      </c>
      <c r="B1519" s="380" t="s">
        <v>3133</v>
      </c>
      <c r="C1519" s="379" t="s">
        <v>281</v>
      </c>
      <c r="D1519" s="383" t="str">
        <f t="shared" si="46"/>
        <v>12,37</v>
      </c>
      <c r="F1519" s="386">
        <v>443.13</v>
      </c>
      <c r="G1519" s="384" t="s">
        <v>3093</v>
      </c>
      <c r="H1519" s="381" t="b">
        <f t="shared" si="47"/>
        <v>0</v>
      </c>
    </row>
    <row r="1520" spans="1:8">
      <c r="A1520" s="379">
        <v>38858</v>
      </c>
      <c r="B1520" s="380" t="s">
        <v>3134</v>
      </c>
      <c r="C1520" s="379" t="s">
        <v>281</v>
      </c>
      <c r="D1520" s="383" t="str">
        <f t="shared" si="46"/>
        <v>11,25</v>
      </c>
      <c r="F1520" s="383">
        <v>15908.09</v>
      </c>
      <c r="G1520" s="384" t="s">
        <v>3135</v>
      </c>
      <c r="H1520" s="381" t="b">
        <f t="shared" si="47"/>
        <v>0</v>
      </c>
    </row>
    <row r="1521" spans="1:8">
      <c r="A1521" s="379">
        <v>38859</v>
      </c>
      <c r="B1521" s="380" t="s">
        <v>3136</v>
      </c>
      <c r="C1521" s="379" t="s">
        <v>281</v>
      </c>
      <c r="D1521" s="383" t="str">
        <f t="shared" si="46"/>
        <v>18,22</v>
      </c>
      <c r="F1521" s="386">
        <v>832.13</v>
      </c>
      <c r="G1521" s="384" t="s">
        <v>3137</v>
      </c>
      <c r="H1521" s="381" t="b">
        <f t="shared" si="47"/>
        <v>0</v>
      </c>
    </row>
    <row r="1522" spans="1:8">
      <c r="A1522" s="379">
        <v>1607</v>
      </c>
      <c r="B1522" s="380" t="s">
        <v>3138</v>
      </c>
      <c r="C1522" s="379" t="s">
        <v>3139</v>
      </c>
      <c r="D1522" s="383" t="str">
        <f t="shared" si="46"/>
        <v>0,15</v>
      </c>
      <c r="F1522" s="386">
        <v>109.6</v>
      </c>
      <c r="G1522" s="384" t="s">
        <v>342</v>
      </c>
      <c r="H1522" s="381" t="b">
        <f t="shared" si="47"/>
        <v>0</v>
      </c>
    </row>
    <row r="1523" spans="1:8" ht="30">
      <c r="A1523" s="379">
        <v>11467</v>
      </c>
      <c r="B1523" s="380" t="s">
        <v>3140</v>
      </c>
      <c r="C1523" s="379" t="s">
        <v>281</v>
      </c>
      <c r="D1523" s="383" t="str">
        <f t="shared" si="46"/>
        <v>14,19</v>
      </c>
      <c r="F1523" s="383">
        <v>1143.48</v>
      </c>
      <c r="G1523" s="384" t="s">
        <v>3141</v>
      </c>
      <c r="H1523" s="381" t="b">
        <f t="shared" si="47"/>
        <v>0</v>
      </c>
    </row>
    <row r="1524" spans="1:8" ht="30">
      <c r="A1524" s="379">
        <v>38169</v>
      </c>
      <c r="B1524" s="380" t="s">
        <v>3142</v>
      </c>
      <c r="C1524" s="379" t="s">
        <v>3139</v>
      </c>
      <c r="D1524" s="383" t="str">
        <f t="shared" si="46"/>
        <v>65,52</v>
      </c>
      <c r="F1524" s="386">
        <v>30</v>
      </c>
      <c r="G1524" s="384" t="s">
        <v>3143</v>
      </c>
      <c r="H1524" s="381" t="b">
        <f t="shared" si="47"/>
        <v>0</v>
      </c>
    </row>
    <row r="1525" spans="1:8">
      <c r="A1525" s="379">
        <v>6142</v>
      </c>
      <c r="B1525" s="380" t="s">
        <v>3144</v>
      </c>
      <c r="C1525" s="379" t="s">
        <v>281</v>
      </c>
      <c r="D1525" s="383" t="str">
        <f t="shared" si="46"/>
        <v>5,86</v>
      </c>
      <c r="F1525" s="386">
        <v>114.89</v>
      </c>
      <c r="G1525" s="384" t="s">
        <v>1151</v>
      </c>
      <c r="H1525" s="381" t="b">
        <f t="shared" si="47"/>
        <v>0</v>
      </c>
    </row>
    <row r="1526" spans="1:8">
      <c r="A1526" s="379">
        <v>11686</v>
      </c>
      <c r="B1526" s="380" t="s">
        <v>3145</v>
      </c>
      <c r="C1526" s="379" t="s">
        <v>281</v>
      </c>
      <c r="D1526" s="383" t="str">
        <f t="shared" si="46"/>
        <v>8,13</v>
      </c>
      <c r="F1526" s="383">
        <v>20317.259999999998</v>
      </c>
      <c r="G1526" s="384" t="s">
        <v>2999</v>
      </c>
      <c r="H1526" s="381" t="b">
        <f t="shared" si="47"/>
        <v>0</v>
      </c>
    </row>
    <row r="1527" spans="1:8">
      <c r="A1527" s="379">
        <v>37598</v>
      </c>
      <c r="B1527" s="380" t="s">
        <v>3146</v>
      </c>
      <c r="C1527" s="379" t="s">
        <v>281</v>
      </c>
      <c r="D1527" s="383" t="str">
        <f t="shared" si="46"/>
        <v>21,65</v>
      </c>
      <c r="F1527" s="386">
        <v>3.87</v>
      </c>
      <c r="G1527" s="384" t="s">
        <v>3147</v>
      </c>
      <c r="H1527" s="381" t="b">
        <f t="shared" si="47"/>
        <v>0</v>
      </c>
    </row>
    <row r="1528" spans="1:8" ht="30">
      <c r="A1528" s="379">
        <v>25398</v>
      </c>
      <c r="B1528" s="380" t="s">
        <v>3148</v>
      </c>
      <c r="C1528" s="379" t="s">
        <v>281</v>
      </c>
      <c r="D1528" s="383" t="str">
        <f t="shared" si="46"/>
        <v>2.307,08</v>
      </c>
      <c r="F1528" s="386">
        <v>480.18</v>
      </c>
      <c r="G1528" s="384" t="s">
        <v>3149</v>
      </c>
      <c r="H1528" s="381" t="b">
        <f t="shared" si="47"/>
        <v>0</v>
      </c>
    </row>
    <row r="1529" spans="1:8" ht="30">
      <c r="A1529" s="379">
        <v>25399</v>
      </c>
      <c r="B1529" s="380" t="s">
        <v>3150</v>
      </c>
      <c r="C1529" s="379" t="s">
        <v>281</v>
      </c>
      <c r="D1529" s="383" t="str">
        <f t="shared" si="46"/>
        <v>1.400,60</v>
      </c>
      <c r="F1529" s="386">
        <v>0.78</v>
      </c>
      <c r="G1529" s="384" t="s">
        <v>3151</v>
      </c>
      <c r="H1529" s="381" t="b">
        <f t="shared" si="47"/>
        <v>0</v>
      </c>
    </row>
    <row r="1530" spans="1:8" ht="30">
      <c r="A1530" s="379">
        <v>10667</v>
      </c>
      <c r="B1530" s="380" t="s">
        <v>3152</v>
      </c>
      <c r="C1530" s="379" t="s">
        <v>281</v>
      </c>
      <c r="D1530" s="383" t="str">
        <f t="shared" si="46"/>
        <v>11.987,85</v>
      </c>
      <c r="F1530" s="386">
        <v>1.0900000000000001</v>
      </c>
      <c r="G1530" s="384" t="s">
        <v>3153</v>
      </c>
      <c r="H1530" s="381" t="b">
        <f t="shared" si="47"/>
        <v>0</v>
      </c>
    </row>
    <row r="1531" spans="1:8">
      <c r="A1531" s="379">
        <v>1613</v>
      </c>
      <c r="B1531" s="380" t="s">
        <v>3154</v>
      </c>
      <c r="C1531" s="379" t="s">
        <v>281</v>
      </c>
      <c r="D1531" s="383" t="str">
        <f t="shared" si="46"/>
        <v>1.215,14</v>
      </c>
      <c r="F1531" s="386">
        <v>1.3</v>
      </c>
      <c r="G1531" s="384" t="s">
        <v>3155</v>
      </c>
      <c r="H1531" s="381" t="b">
        <f t="shared" si="47"/>
        <v>0</v>
      </c>
    </row>
    <row r="1532" spans="1:8">
      <c r="A1532" s="379">
        <v>1626</v>
      </c>
      <c r="B1532" s="380" t="s">
        <v>3156</v>
      </c>
      <c r="C1532" s="379" t="s">
        <v>281</v>
      </c>
      <c r="D1532" s="383" t="str">
        <f t="shared" si="46"/>
        <v>1.817,39</v>
      </c>
      <c r="F1532" s="386">
        <v>1.69</v>
      </c>
      <c r="G1532" s="384" t="s">
        <v>3157</v>
      </c>
      <c r="H1532" s="381" t="b">
        <f t="shared" si="47"/>
        <v>0</v>
      </c>
    </row>
    <row r="1533" spans="1:8">
      <c r="A1533" s="379">
        <v>1625</v>
      </c>
      <c r="B1533" s="380" t="s">
        <v>3158</v>
      </c>
      <c r="C1533" s="379" t="s">
        <v>281</v>
      </c>
      <c r="D1533" s="383" t="str">
        <f t="shared" si="46"/>
        <v>126,94</v>
      </c>
      <c r="F1533" s="386">
        <v>2.79</v>
      </c>
      <c r="G1533" s="384" t="s">
        <v>3159</v>
      </c>
      <c r="H1533" s="381" t="b">
        <f t="shared" si="47"/>
        <v>0</v>
      </c>
    </row>
    <row r="1534" spans="1:8">
      <c r="A1534" s="379">
        <v>1622</v>
      </c>
      <c r="B1534" s="380" t="s">
        <v>3160</v>
      </c>
      <c r="C1534" s="379" t="s">
        <v>281</v>
      </c>
      <c r="D1534" s="383" t="str">
        <f t="shared" si="46"/>
        <v>4.101,10</v>
      </c>
      <c r="F1534" s="386">
        <v>4.3</v>
      </c>
      <c r="G1534" s="384" t="s">
        <v>3161</v>
      </c>
      <c r="H1534" s="381" t="b">
        <f t="shared" si="47"/>
        <v>0</v>
      </c>
    </row>
    <row r="1535" spans="1:8">
      <c r="A1535" s="379">
        <v>1620</v>
      </c>
      <c r="B1535" s="380" t="s">
        <v>3162</v>
      </c>
      <c r="C1535" s="379" t="s">
        <v>281</v>
      </c>
      <c r="D1535" s="383" t="str">
        <f t="shared" si="46"/>
        <v>267,40</v>
      </c>
      <c r="F1535" s="386">
        <v>4.2</v>
      </c>
      <c r="G1535" s="384" t="s">
        <v>3163</v>
      </c>
      <c r="H1535" s="381" t="b">
        <f t="shared" si="47"/>
        <v>0</v>
      </c>
    </row>
    <row r="1536" spans="1:8">
      <c r="A1536" s="379">
        <v>1629</v>
      </c>
      <c r="B1536" s="380" t="s">
        <v>3164</v>
      </c>
      <c r="C1536" s="379" t="s">
        <v>281</v>
      </c>
      <c r="D1536" s="383" t="str">
        <f t="shared" si="46"/>
        <v>9.981,11</v>
      </c>
      <c r="F1536" s="386">
        <v>4.33</v>
      </c>
      <c r="G1536" s="384" t="s">
        <v>3165</v>
      </c>
      <c r="H1536" s="381" t="b">
        <f t="shared" si="47"/>
        <v>0</v>
      </c>
    </row>
    <row r="1537" spans="1:8">
      <c r="A1537" s="379">
        <v>1627</v>
      </c>
      <c r="B1537" s="380" t="s">
        <v>3166</v>
      </c>
      <c r="C1537" s="379" t="s">
        <v>281</v>
      </c>
      <c r="D1537" s="383" t="str">
        <f t="shared" si="46"/>
        <v>511,12</v>
      </c>
      <c r="F1537" s="386">
        <v>26.59</v>
      </c>
      <c r="G1537" s="384" t="s">
        <v>3167</v>
      </c>
      <c r="H1537" s="381" t="b">
        <f t="shared" si="47"/>
        <v>0</v>
      </c>
    </row>
    <row r="1538" spans="1:8">
      <c r="A1538" s="379">
        <v>1623</v>
      </c>
      <c r="B1538" s="380" t="s">
        <v>3168</v>
      </c>
      <c r="C1538" s="379" t="s">
        <v>281</v>
      </c>
      <c r="D1538" s="383" t="str">
        <f t="shared" ref="D1538:D1601" si="48">IF($J$2=$F$1,F1538,G1538)</f>
        <v>103,52</v>
      </c>
      <c r="F1538" s="383">
        <v>12564.28</v>
      </c>
      <c r="G1538" s="384" t="s">
        <v>3169</v>
      </c>
      <c r="H1538" s="381" t="b">
        <f t="shared" ref="H1538:H1601" si="49">F1538=G1538</f>
        <v>0</v>
      </c>
    </row>
    <row r="1539" spans="1:8">
      <c r="A1539" s="379">
        <v>1619</v>
      </c>
      <c r="B1539" s="380" t="s">
        <v>3170</v>
      </c>
      <c r="C1539" s="379" t="s">
        <v>281</v>
      </c>
      <c r="D1539" s="383" t="str">
        <f t="shared" si="48"/>
        <v>142,40</v>
      </c>
      <c r="F1539" s="383">
        <v>103575.67</v>
      </c>
      <c r="G1539" s="384" t="s">
        <v>3171</v>
      </c>
      <c r="H1539" s="381" t="b">
        <f t="shared" si="49"/>
        <v>0</v>
      </c>
    </row>
    <row r="1540" spans="1:8">
      <c r="A1540" s="379">
        <v>1630</v>
      </c>
      <c r="B1540" s="380" t="s">
        <v>3172</v>
      </c>
      <c r="C1540" s="379" t="s">
        <v>281</v>
      </c>
      <c r="D1540" s="383" t="str">
        <f t="shared" si="48"/>
        <v>3.135,38</v>
      </c>
      <c r="F1540" s="386">
        <v>7.96</v>
      </c>
      <c r="G1540" s="384" t="s">
        <v>3173</v>
      </c>
      <c r="H1540" s="381" t="b">
        <f t="shared" si="49"/>
        <v>0</v>
      </c>
    </row>
    <row r="1541" spans="1:8">
      <c r="A1541" s="379">
        <v>1616</v>
      </c>
      <c r="B1541" s="380" t="s">
        <v>3174</v>
      </c>
      <c r="C1541" s="379" t="s">
        <v>281</v>
      </c>
      <c r="D1541" s="383" t="str">
        <f t="shared" si="48"/>
        <v>4.822,27</v>
      </c>
      <c r="F1541" s="386">
        <v>12.17</v>
      </c>
      <c r="G1541" s="384" t="s">
        <v>3175</v>
      </c>
      <c r="H1541" s="381" t="b">
        <f t="shared" si="49"/>
        <v>0</v>
      </c>
    </row>
    <row r="1542" spans="1:8">
      <c r="A1542" s="379">
        <v>1614</v>
      </c>
      <c r="B1542" s="380" t="s">
        <v>3176</v>
      </c>
      <c r="C1542" s="379" t="s">
        <v>281</v>
      </c>
      <c r="D1542" s="383" t="str">
        <f t="shared" si="48"/>
        <v>220,39</v>
      </c>
      <c r="F1542" s="386">
        <v>13.64</v>
      </c>
      <c r="G1542" s="384" t="s">
        <v>3177</v>
      </c>
      <c r="H1542" s="381" t="b">
        <f t="shared" si="49"/>
        <v>0</v>
      </c>
    </row>
    <row r="1543" spans="1:8">
      <c r="A1543" s="379">
        <v>1617</v>
      </c>
      <c r="B1543" s="380" t="s">
        <v>3178</v>
      </c>
      <c r="C1543" s="379" t="s">
        <v>281</v>
      </c>
      <c r="D1543" s="383" t="str">
        <f t="shared" si="48"/>
        <v>5.756,74</v>
      </c>
      <c r="F1543" s="386">
        <v>456.68</v>
      </c>
      <c r="G1543" s="384" t="s">
        <v>3179</v>
      </c>
      <c r="H1543" s="381" t="b">
        <f t="shared" si="49"/>
        <v>0</v>
      </c>
    </row>
    <row r="1544" spans="1:8">
      <c r="A1544" s="379">
        <v>1621</v>
      </c>
      <c r="B1544" s="380" t="s">
        <v>3180</v>
      </c>
      <c r="C1544" s="379" t="s">
        <v>281</v>
      </c>
      <c r="D1544" s="383" t="str">
        <f t="shared" si="48"/>
        <v>394,17</v>
      </c>
      <c r="F1544" s="386">
        <v>2.98</v>
      </c>
      <c r="G1544" s="384" t="s">
        <v>3181</v>
      </c>
      <c r="H1544" s="381" t="b">
        <f t="shared" si="49"/>
        <v>0</v>
      </c>
    </row>
    <row r="1545" spans="1:8">
      <c r="A1545" s="379">
        <v>1624</v>
      </c>
      <c r="B1545" s="380" t="s">
        <v>3182</v>
      </c>
      <c r="C1545" s="379" t="s">
        <v>281</v>
      </c>
      <c r="D1545" s="383" t="str">
        <f t="shared" si="48"/>
        <v>14.150,36</v>
      </c>
      <c r="F1545" s="386">
        <v>6.73</v>
      </c>
      <c r="G1545" s="384" t="s">
        <v>3183</v>
      </c>
      <c r="H1545" s="381" t="b">
        <f t="shared" si="49"/>
        <v>0</v>
      </c>
    </row>
    <row r="1546" spans="1:8">
      <c r="A1546" s="379">
        <v>1615</v>
      </c>
      <c r="B1546" s="380" t="s">
        <v>3184</v>
      </c>
      <c r="C1546" s="379" t="s">
        <v>281</v>
      </c>
      <c r="D1546" s="383" t="str">
        <f t="shared" si="48"/>
        <v>740,19</v>
      </c>
      <c r="F1546" s="386">
        <v>11.56</v>
      </c>
      <c r="G1546" s="384" t="s">
        <v>3185</v>
      </c>
      <c r="H1546" s="381" t="b">
        <f t="shared" si="49"/>
        <v>0</v>
      </c>
    </row>
    <row r="1547" spans="1:8">
      <c r="A1547" s="379">
        <v>1612</v>
      </c>
      <c r="B1547" s="380" t="s">
        <v>3186</v>
      </c>
      <c r="C1547" s="379" t="s">
        <v>281</v>
      </c>
      <c r="D1547" s="383" t="str">
        <f t="shared" si="48"/>
        <v>97,49</v>
      </c>
      <c r="F1547" s="386">
        <v>22.72</v>
      </c>
      <c r="G1547" s="384" t="s">
        <v>3187</v>
      </c>
      <c r="H1547" s="381" t="b">
        <f t="shared" si="49"/>
        <v>0</v>
      </c>
    </row>
    <row r="1548" spans="1:8">
      <c r="A1548" s="379">
        <v>1618</v>
      </c>
      <c r="B1548" s="380" t="s">
        <v>3188</v>
      </c>
      <c r="C1548" s="379" t="s">
        <v>281</v>
      </c>
      <c r="D1548" s="383" t="str">
        <f t="shared" si="48"/>
        <v>1.017,13</v>
      </c>
      <c r="F1548" s="386">
        <v>34.86</v>
      </c>
      <c r="G1548" s="384" t="s">
        <v>3189</v>
      </c>
      <c r="H1548" s="381" t="b">
        <f t="shared" si="49"/>
        <v>0</v>
      </c>
    </row>
    <row r="1549" spans="1:8">
      <c r="A1549" s="379">
        <v>14211</v>
      </c>
      <c r="B1549" s="380" t="s">
        <v>3190</v>
      </c>
      <c r="C1549" s="379" t="s">
        <v>281</v>
      </c>
      <c r="D1549" s="383" t="str">
        <f t="shared" si="48"/>
        <v>31,04</v>
      </c>
      <c r="F1549" s="386">
        <v>55.35</v>
      </c>
      <c r="G1549" s="384" t="s">
        <v>3191</v>
      </c>
      <c r="H1549" s="381" t="b">
        <f t="shared" si="49"/>
        <v>0</v>
      </c>
    </row>
    <row r="1550" spans="1:8">
      <c r="A1550" s="379">
        <v>34500</v>
      </c>
      <c r="B1550" s="380" t="s">
        <v>3192</v>
      </c>
      <c r="C1550" s="379" t="s">
        <v>289</v>
      </c>
      <c r="D1550" s="383" t="str">
        <f t="shared" si="48"/>
        <v>131,97</v>
      </c>
      <c r="F1550" s="386">
        <v>192.73</v>
      </c>
      <c r="G1550" s="384" t="s">
        <v>3193</v>
      </c>
      <c r="H1550" s="381" t="b">
        <f t="shared" si="49"/>
        <v>0</v>
      </c>
    </row>
    <row r="1551" spans="1:8">
      <c r="A1551" s="379">
        <v>40934</v>
      </c>
      <c r="B1551" s="380" t="s">
        <v>3194</v>
      </c>
      <c r="C1551" s="379" t="s">
        <v>672</v>
      </c>
      <c r="D1551" s="383" t="str">
        <f t="shared" si="48"/>
        <v>23.391,57</v>
      </c>
      <c r="F1551" s="386">
        <v>184.81</v>
      </c>
      <c r="G1551" s="384" t="s">
        <v>3195</v>
      </c>
      <c r="H1551" s="381" t="b">
        <f t="shared" si="49"/>
        <v>0</v>
      </c>
    </row>
    <row r="1552" spans="1:8">
      <c r="A1552" s="379">
        <v>5328</v>
      </c>
      <c r="B1552" s="380" t="s">
        <v>3196</v>
      </c>
      <c r="C1552" s="379" t="s">
        <v>281</v>
      </c>
      <c r="D1552" s="383" t="str">
        <f t="shared" si="48"/>
        <v>3,88</v>
      </c>
      <c r="F1552" s="386">
        <v>19.510000000000002</v>
      </c>
      <c r="G1552" s="384" t="s">
        <v>3197</v>
      </c>
      <c r="H1552" s="381" t="b">
        <f t="shared" si="49"/>
        <v>0</v>
      </c>
    </row>
    <row r="1553" spans="1:8">
      <c r="A1553" s="379">
        <v>38200</v>
      </c>
      <c r="B1553" s="380" t="s">
        <v>3198</v>
      </c>
      <c r="C1553" s="379" t="s">
        <v>3199</v>
      </c>
      <c r="D1553" s="383" t="str">
        <f t="shared" si="48"/>
        <v>497,25</v>
      </c>
      <c r="F1553" s="386">
        <v>19.510000000000002</v>
      </c>
      <c r="G1553" s="384" t="s">
        <v>3200</v>
      </c>
      <c r="H1553" s="381" t="b">
        <f t="shared" si="49"/>
        <v>0</v>
      </c>
    </row>
    <row r="1554" spans="1:8">
      <c r="A1554" s="379">
        <v>39269</v>
      </c>
      <c r="B1554" s="380" t="s">
        <v>3201</v>
      </c>
      <c r="C1554" s="379" t="s">
        <v>322</v>
      </c>
      <c r="D1554" s="383" t="str">
        <f t="shared" si="48"/>
        <v>0,76</v>
      </c>
      <c r="F1554" s="386">
        <v>13.9</v>
      </c>
      <c r="G1554" s="384" t="s">
        <v>502</v>
      </c>
      <c r="H1554" s="381" t="b">
        <f t="shared" si="49"/>
        <v>0</v>
      </c>
    </row>
    <row r="1555" spans="1:8">
      <c r="A1555" s="379">
        <v>11889</v>
      </c>
      <c r="B1555" s="380" t="s">
        <v>3202</v>
      </c>
      <c r="C1555" s="379" t="s">
        <v>322</v>
      </c>
      <c r="D1555" s="383" t="str">
        <f t="shared" si="48"/>
        <v>1,06</v>
      </c>
      <c r="F1555" s="386">
        <v>8.1199999999999992</v>
      </c>
      <c r="G1555" s="384" t="s">
        <v>661</v>
      </c>
      <c r="H1555" s="381" t="b">
        <f t="shared" si="49"/>
        <v>0</v>
      </c>
    </row>
    <row r="1556" spans="1:8">
      <c r="A1556" s="379">
        <v>39270</v>
      </c>
      <c r="B1556" s="380" t="s">
        <v>3203</v>
      </c>
      <c r="C1556" s="379" t="s">
        <v>322</v>
      </c>
      <c r="D1556" s="383" t="str">
        <f t="shared" si="48"/>
        <v>1,27</v>
      </c>
      <c r="F1556" s="386">
        <v>8.1199999999999992</v>
      </c>
      <c r="G1556" s="384" t="s">
        <v>1880</v>
      </c>
      <c r="H1556" s="381" t="b">
        <f t="shared" si="49"/>
        <v>0</v>
      </c>
    </row>
    <row r="1557" spans="1:8">
      <c r="A1557" s="379">
        <v>11890</v>
      </c>
      <c r="B1557" s="380" t="s">
        <v>3204</v>
      </c>
      <c r="C1557" s="379" t="s">
        <v>322</v>
      </c>
      <c r="D1557" s="383" t="str">
        <f t="shared" si="48"/>
        <v>1,65</v>
      </c>
      <c r="F1557" s="386">
        <v>49.54</v>
      </c>
      <c r="G1557" s="384" t="s">
        <v>3205</v>
      </c>
      <c r="H1557" s="381" t="b">
        <f t="shared" si="49"/>
        <v>0</v>
      </c>
    </row>
    <row r="1558" spans="1:8">
      <c r="A1558" s="379">
        <v>11891</v>
      </c>
      <c r="B1558" s="380" t="s">
        <v>3206</v>
      </c>
      <c r="C1558" s="379" t="s">
        <v>322</v>
      </c>
      <c r="D1558" s="383" t="str">
        <f t="shared" si="48"/>
        <v>2,72</v>
      </c>
      <c r="F1558" s="386">
        <v>27.98</v>
      </c>
      <c r="G1558" s="384" t="s">
        <v>350</v>
      </c>
      <c r="H1558" s="381" t="b">
        <f t="shared" si="49"/>
        <v>0</v>
      </c>
    </row>
    <row r="1559" spans="1:8">
      <c r="A1559" s="379">
        <v>11892</v>
      </c>
      <c r="B1559" s="380" t="s">
        <v>3207</v>
      </c>
      <c r="C1559" s="379" t="s">
        <v>322</v>
      </c>
      <c r="D1559" s="383" t="str">
        <f t="shared" si="48"/>
        <v>4,20</v>
      </c>
      <c r="F1559" s="386">
        <v>5.36</v>
      </c>
      <c r="G1559" s="384" t="s">
        <v>462</v>
      </c>
      <c r="H1559" s="381" t="b">
        <f t="shared" si="49"/>
        <v>0</v>
      </c>
    </row>
    <row r="1560" spans="1:8">
      <c r="A1560" s="379">
        <v>37601</v>
      </c>
      <c r="B1560" s="380" t="s">
        <v>3208</v>
      </c>
      <c r="C1560" s="379" t="s">
        <v>322</v>
      </c>
      <c r="D1560" s="383" t="str">
        <f t="shared" si="48"/>
        <v>4,81</v>
      </c>
      <c r="F1560" s="386">
        <v>16.489999999999998</v>
      </c>
      <c r="G1560" s="384" t="s">
        <v>3209</v>
      </c>
      <c r="H1560" s="381" t="b">
        <f t="shared" si="49"/>
        <v>0</v>
      </c>
    </row>
    <row r="1561" spans="1:8">
      <c r="A1561" s="379">
        <v>1634</v>
      </c>
      <c r="B1561" s="380" t="s">
        <v>3210</v>
      </c>
      <c r="C1561" s="379" t="s">
        <v>322</v>
      </c>
      <c r="D1561" s="383" t="str">
        <f t="shared" si="48"/>
        <v>4,97</v>
      </c>
      <c r="F1561" s="386">
        <v>13.46</v>
      </c>
      <c r="G1561" s="384" t="s">
        <v>1770</v>
      </c>
      <c r="H1561" s="381" t="b">
        <f t="shared" si="49"/>
        <v>0</v>
      </c>
    </row>
    <row r="1562" spans="1:8">
      <c r="A1562" s="379">
        <v>5086</v>
      </c>
      <c r="B1562" s="380" t="s">
        <v>3211</v>
      </c>
      <c r="C1562" s="379" t="s">
        <v>331</v>
      </c>
      <c r="D1562" s="383" t="str">
        <f t="shared" si="48"/>
        <v>27,13</v>
      </c>
      <c r="F1562" s="386">
        <v>3.8</v>
      </c>
      <c r="G1562" s="384" t="s">
        <v>3212</v>
      </c>
      <c r="H1562" s="381" t="b">
        <f t="shared" si="49"/>
        <v>0</v>
      </c>
    </row>
    <row r="1563" spans="1:8" ht="30">
      <c r="A1563" s="379">
        <v>11280</v>
      </c>
      <c r="B1563" s="380" t="s">
        <v>3213</v>
      </c>
      <c r="C1563" s="379" t="s">
        <v>281</v>
      </c>
      <c r="D1563" s="383" t="str">
        <f t="shared" si="48"/>
        <v>12.776,49</v>
      </c>
      <c r="F1563" s="386">
        <v>8.2899999999999991</v>
      </c>
      <c r="G1563" s="384" t="s">
        <v>3214</v>
      </c>
      <c r="H1563" s="381" t="b">
        <f t="shared" si="49"/>
        <v>0</v>
      </c>
    </row>
    <row r="1564" spans="1:8" ht="30">
      <c r="A1564" s="379">
        <v>40519</v>
      </c>
      <c r="B1564" s="380" t="s">
        <v>3215</v>
      </c>
      <c r="C1564" s="379" t="s">
        <v>281</v>
      </c>
      <c r="D1564" s="383" t="str">
        <f t="shared" si="48"/>
        <v>105.325,03</v>
      </c>
      <c r="F1564" s="386">
        <v>46.37</v>
      </c>
      <c r="G1564" s="384" t="s">
        <v>3216</v>
      </c>
      <c r="H1564" s="381" t="b">
        <f t="shared" si="49"/>
        <v>0</v>
      </c>
    </row>
    <row r="1565" spans="1:8">
      <c r="A1565" s="379">
        <v>39869</v>
      </c>
      <c r="B1565" s="380" t="s">
        <v>3217</v>
      </c>
      <c r="C1565" s="379" t="s">
        <v>281</v>
      </c>
      <c r="D1565" s="383" t="str">
        <f t="shared" si="48"/>
        <v>7,97</v>
      </c>
      <c r="F1565" s="386">
        <v>23.99</v>
      </c>
      <c r="G1565" s="384" t="s">
        <v>3218</v>
      </c>
      <c r="H1565" s="381" t="b">
        <f t="shared" si="49"/>
        <v>0</v>
      </c>
    </row>
    <row r="1566" spans="1:8">
      <c r="A1566" s="379">
        <v>39870</v>
      </c>
      <c r="B1566" s="380" t="s">
        <v>3219</v>
      </c>
      <c r="C1566" s="379" t="s">
        <v>281</v>
      </c>
      <c r="D1566" s="383" t="str">
        <f t="shared" si="48"/>
        <v>12,19</v>
      </c>
      <c r="F1566" s="386">
        <v>5.68</v>
      </c>
      <c r="G1566" s="384" t="s">
        <v>3220</v>
      </c>
      <c r="H1566" s="381" t="b">
        <f t="shared" si="49"/>
        <v>0</v>
      </c>
    </row>
    <row r="1567" spans="1:8">
      <c r="A1567" s="379">
        <v>39871</v>
      </c>
      <c r="B1567" s="380" t="s">
        <v>3221</v>
      </c>
      <c r="C1567" s="379" t="s">
        <v>281</v>
      </c>
      <c r="D1567" s="383" t="str">
        <f t="shared" si="48"/>
        <v>13,66</v>
      </c>
      <c r="F1567" s="386">
        <v>67.790000000000006</v>
      </c>
      <c r="G1567" s="384" t="s">
        <v>3222</v>
      </c>
      <c r="H1567" s="381" t="b">
        <f t="shared" si="49"/>
        <v>0</v>
      </c>
    </row>
    <row r="1568" spans="1:8">
      <c r="A1568" s="379">
        <v>12722</v>
      </c>
      <c r="B1568" s="380" t="s">
        <v>3223</v>
      </c>
      <c r="C1568" s="379" t="s">
        <v>281</v>
      </c>
      <c r="D1568" s="383" t="str">
        <f t="shared" si="48"/>
        <v>457,19</v>
      </c>
      <c r="F1568" s="386">
        <v>118.79</v>
      </c>
      <c r="G1568" s="384" t="s">
        <v>3224</v>
      </c>
      <c r="H1568" s="381" t="b">
        <f t="shared" si="49"/>
        <v>0</v>
      </c>
    </row>
    <row r="1569" spans="1:8">
      <c r="A1569" s="379">
        <v>12714</v>
      </c>
      <c r="B1569" s="380" t="s">
        <v>3225</v>
      </c>
      <c r="C1569" s="379" t="s">
        <v>281</v>
      </c>
      <c r="D1569" s="383" t="str">
        <f t="shared" si="48"/>
        <v>2,98</v>
      </c>
      <c r="F1569" s="386">
        <v>147.38</v>
      </c>
      <c r="G1569" s="384" t="s">
        <v>3226</v>
      </c>
      <c r="H1569" s="381" t="b">
        <f t="shared" si="49"/>
        <v>0</v>
      </c>
    </row>
    <row r="1570" spans="1:8">
      <c r="A1570" s="379">
        <v>12715</v>
      </c>
      <c r="B1570" s="380" t="s">
        <v>3227</v>
      </c>
      <c r="C1570" s="379" t="s">
        <v>281</v>
      </c>
      <c r="D1570" s="383" t="str">
        <f t="shared" si="48"/>
        <v>6,73</v>
      </c>
      <c r="F1570" s="386">
        <v>963.55</v>
      </c>
      <c r="G1570" s="384" t="s">
        <v>3228</v>
      </c>
      <c r="H1570" s="381" t="b">
        <f t="shared" si="49"/>
        <v>0</v>
      </c>
    </row>
    <row r="1571" spans="1:8">
      <c r="A1571" s="379">
        <v>12716</v>
      </c>
      <c r="B1571" s="380" t="s">
        <v>3229</v>
      </c>
      <c r="C1571" s="379" t="s">
        <v>281</v>
      </c>
      <c r="D1571" s="383" t="str">
        <f t="shared" si="48"/>
        <v>11,57</v>
      </c>
      <c r="F1571" s="386">
        <v>17.32</v>
      </c>
      <c r="G1571" s="384" t="s">
        <v>3230</v>
      </c>
      <c r="H1571" s="381" t="b">
        <f t="shared" si="49"/>
        <v>0</v>
      </c>
    </row>
    <row r="1572" spans="1:8">
      <c r="A1572" s="379">
        <v>12717</v>
      </c>
      <c r="B1572" s="380" t="s">
        <v>3231</v>
      </c>
      <c r="C1572" s="379" t="s">
        <v>281</v>
      </c>
      <c r="D1572" s="383" t="str">
        <f t="shared" si="48"/>
        <v>22,74</v>
      </c>
      <c r="F1572" s="386">
        <v>20.440000000000001</v>
      </c>
      <c r="G1572" s="384" t="s">
        <v>3232</v>
      </c>
      <c r="H1572" s="381" t="b">
        <f t="shared" si="49"/>
        <v>0</v>
      </c>
    </row>
    <row r="1573" spans="1:8">
      <c r="A1573" s="379">
        <v>12718</v>
      </c>
      <c r="B1573" s="380" t="s">
        <v>3233</v>
      </c>
      <c r="C1573" s="379" t="s">
        <v>281</v>
      </c>
      <c r="D1573" s="383" t="str">
        <f t="shared" si="48"/>
        <v>34,90</v>
      </c>
      <c r="F1573" s="386">
        <v>29.56</v>
      </c>
      <c r="G1573" s="384" t="s">
        <v>3234</v>
      </c>
      <c r="H1573" s="381" t="b">
        <f t="shared" si="49"/>
        <v>0</v>
      </c>
    </row>
    <row r="1574" spans="1:8">
      <c r="A1574" s="379">
        <v>12719</v>
      </c>
      <c r="B1574" s="380" t="s">
        <v>3235</v>
      </c>
      <c r="C1574" s="379" t="s">
        <v>281</v>
      </c>
      <c r="D1574" s="383" t="str">
        <f t="shared" si="48"/>
        <v>55,41</v>
      </c>
      <c r="F1574" s="386">
        <v>18.649999999999999</v>
      </c>
      <c r="G1574" s="384" t="s">
        <v>3236</v>
      </c>
      <c r="H1574" s="381" t="b">
        <f t="shared" si="49"/>
        <v>0</v>
      </c>
    </row>
    <row r="1575" spans="1:8">
      <c r="A1575" s="379">
        <v>12720</v>
      </c>
      <c r="B1575" s="380" t="s">
        <v>3237</v>
      </c>
      <c r="C1575" s="379" t="s">
        <v>281</v>
      </c>
      <c r="D1575" s="383" t="str">
        <f t="shared" si="48"/>
        <v>192,95</v>
      </c>
      <c r="F1575" s="386">
        <v>15.37</v>
      </c>
      <c r="G1575" s="384" t="s">
        <v>1227</v>
      </c>
      <c r="H1575" s="381" t="b">
        <f t="shared" si="49"/>
        <v>0</v>
      </c>
    </row>
    <row r="1576" spans="1:8">
      <c r="A1576" s="379">
        <v>12721</v>
      </c>
      <c r="B1576" s="380" t="s">
        <v>3238</v>
      </c>
      <c r="C1576" s="379" t="s">
        <v>281</v>
      </c>
      <c r="D1576" s="383" t="str">
        <f t="shared" si="48"/>
        <v>185,02</v>
      </c>
      <c r="F1576" s="386">
        <v>4.45</v>
      </c>
      <c r="G1576" s="384" t="s">
        <v>3239</v>
      </c>
      <c r="H1576" s="381" t="b">
        <f t="shared" si="49"/>
        <v>0</v>
      </c>
    </row>
    <row r="1577" spans="1:8">
      <c r="A1577" s="379">
        <v>3468</v>
      </c>
      <c r="B1577" s="380" t="s">
        <v>3240</v>
      </c>
      <c r="C1577" s="379" t="s">
        <v>281</v>
      </c>
      <c r="D1577" s="383" t="str">
        <f t="shared" si="48"/>
        <v>19,51</v>
      </c>
      <c r="F1577" s="386">
        <v>9.56</v>
      </c>
      <c r="G1577" s="384" t="s">
        <v>3241</v>
      </c>
      <c r="H1577" s="381" t="b">
        <f t="shared" si="49"/>
        <v>0</v>
      </c>
    </row>
    <row r="1578" spans="1:8">
      <c r="A1578" s="379">
        <v>3465</v>
      </c>
      <c r="B1578" s="380" t="s">
        <v>3242</v>
      </c>
      <c r="C1578" s="379" t="s">
        <v>281</v>
      </c>
      <c r="D1578" s="383" t="str">
        <f t="shared" si="48"/>
        <v>19,51</v>
      </c>
      <c r="F1578" s="386">
        <v>54.44</v>
      </c>
      <c r="G1578" s="384" t="s">
        <v>3241</v>
      </c>
      <c r="H1578" s="381" t="b">
        <f t="shared" si="49"/>
        <v>0</v>
      </c>
    </row>
    <row r="1579" spans="1:8">
      <c r="A1579" s="379">
        <v>12403</v>
      </c>
      <c r="B1579" s="380" t="s">
        <v>3243</v>
      </c>
      <c r="C1579" s="379" t="s">
        <v>281</v>
      </c>
      <c r="D1579" s="383" t="str">
        <f t="shared" si="48"/>
        <v>13,90</v>
      </c>
      <c r="F1579" s="386">
        <v>26.87</v>
      </c>
      <c r="G1579" s="384" t="s">
        <v>3244</v>
      </c>
      <c r="H1579" s="381" t="b">
        <f t="shared" si="49"/>
        <v>0</v>
      </c>
    </row>
    <row r="1580" spans="1:8">
      <c r="A1580" s="379">
        <v>3463</v>
      </c>
      <c r="B1580" s="380" t="s">
        <v>3245</v>
      </c>
      <c r="C1580" s="379" t="s">
        <v>281</v>
      </c>
      <c r="D1580" s="383" t="str">
        <f t="shared" si="48"/>
        <v>8,12</v>
      </c>
      <c r="F1580" s="386">
        <v>5.33</v>
      </c>
      <c r="G1580" s="384" t="s">
        <v>777</v>
      </c>
      <c r="H1580" s="381" t="b">
        <f t="shared" si="49"/>
        <v>0</v>
      </c>
    </row>
    <row r="1581" spans="1:8">
      <c r="A1581" s="379">
        <v>3464</v>
      </c>
      <c r="B1581" s="380" t="s">
        <v>3246</v>
      </c>
      <c r="C1581" s="379" t="s">
        <v>281</v>
      </c>
      <c r="D1581" s="383" t="str">
        <f t="shared" si="48"/>
        <v>8,12</v>
      </c>
      <c r="F1581" s="386">
        <v>82.8</v>
      </c>
      <c r="G1581" s="384" t="s">
        <v>777</v>
      </c>
      <c r="H1581" s="381" t="b">
        <f t="shared" si="49"/>
        <v>0</v>
      </c>
    </row>
    <row r="1582" spans="1:8">
      <c r="A1582" s="379">
        <v>3466</v>
      </c>
      <c r="B1582" s="380" t="s">
        <v>3247</v>
      </c>
      <c r="C1582" s="379" t="s">
        <v>281</v>
      </c>
      <c r="D1582" s="383" t="str">
        <f t="shared" si="48"/>
        <v>49,54</v>
      </c>
      <c r="F1582" s="386">
        <v>14.95</v>
      </c>
      <c r="G1582" s="384" t="s">
        <v>3248</v>
      </c>
      <c r="H1582" s="381" t="b">
        <f t="shared" si="49"/>
        <v>0</v>
      </c>
    </row>
    <row r="1583" spans="1:8">
      <c r="A1583" s="379">
        <v>3467</v>
      </c>
      <c r="B1583" s="380" t="s">
        <v>3249</v>
      </c>
      <c r="C1583" s="379" t="s">
        <v>281</v>
      </c>
      <c r="D1583" s="383" t="str">
        <f t="shared" si="48"/>
        <v>27,98</v>
      </c>
      <c r="F1583" s="386">
        <v>11.22</v>
      </c>
      <c r="G1583" s="384" t="s">
        <v>3250</v>
      </c>
      <c r="H1583" s="381" t="b">
        <f t="shared" si="49"/>
        <v>0</v>
      </c>
    </row>
    <row r="1584" spans="1:8">
      <c r="A1584" s="379">
        <v>3462</v>
      </c>
      <c r="B1584" s="380" t="s">
        <v>3251</v>
      </c>
      <c r="C1584" s="379" t="s">
        <v>281</v>
      </c>
      <c r="D1584" s="383" t="str">
        <f t="shared" si="48"/>
        <v>5,36</v>
      </c>
      <c r="F1584" s="386">
        <v>3.18</v>
      </c>
      <c r="G1584" s="384" t="s">
        <v>3252</v>
      </c>
      <c r="H1584" s="381" t="b">
        <f t="shared" si="49"/>
        <v>0</v>
      </c>
    </row>
    <row r="1585" spans="1:8">
      <c r="A1585" s="379">
        <v>3446</v>
      </c>
      <c r="B1585" s="380" t="s">
        <v>3253</v>
      </c>
      <c r="C1585" s="379" t="s">
        <v>281</v>
      </c>
      <c r="D1585" s="383" t="str">
        <f t="shared" si="48"/>
        <v>16,49</v>
      </c>
      <c r="F1585" s="386">
        <v>7.16</v>
      </c>
      <c r="G1585" s="384" t="s">
        <v>3254</v>
      </c>
      <c r="H1585" s="381" t="b">
        <f t="shared" si="49"/>
        <v>0</v>
      </c>
    </row>
    <row r="1586" spans="1:8">
      <c r="A1586" s="379">
        <v>3445</v>
      </c>
      <c r="B1586" s="380" t="s">
        <v>3255</v>
      </c>
      <c r="C1586" s="379" t="s">
        <v>281</v>
      </c>
      <c r="D1586" s="383" t="str">
        <f t="shared" si="48"/>
        <v>13,46</v>
      </c>
      <c r="F1586" s="386">
        <v>41.74</v>
      </c>
      <c r="G1586" s="384" t="s">
        <v>3256</v>
      </c>
      <c r="H1586" s="381" t="b">
        <f t="shared" si="49"/>
        <v>0</v>
      </c>
    </row>
    <row r="1587" spans="1:8">
      <c r="A1587" s="379">
        <v>3441</v>
      </c>
      <c r="B1587" s="380" t="s">
        <v>3257</v>
      </c>
      <c r="C1587" s="379" t="s">
        <v>281</v>
      </c>
      <c r="D1587" s="383" t="str">
        <f t="shared" si="48"/>
        <v>3,80</v>
      </c>
      <c r="F1587" s="386">
        <v>22.94</v>
      </c>
      <c r="G1587" s="384" t="s">
        <v>3258</v>
      </c>
      <c r="H1587" s="381" t="b">
        <f t="shared" si="49"/>
        <v>0</v>
      </c>
    </row>
    <row r="1588" spans="1:8">
      <c r="A1588" s="379">
        <v>3444</v>
      </c>
      <c r="B1588" s="380" t="s">
        <v>3259</v>
      </c>
      <c r="C1588" s="379" t="s">
        <v>281</v>
      </c>
      <c r="D1588" s="383" t="str">
        <f t="shared" si="48"/>
        <v>8,29</v>
      </c>
      <c r="F1588" s="386">
        <v>4.7699999999999996</v>
      </c>
      <c r="G1588" s="384" t="s">
        <v>3260</v>
      </c>
      <c r="H1588" s="381" t="b">
        <f t="shared" si="49"/>
        <v>0</v>
      </c>
    </row>
    <row r="1589" spans="1:8">
      <c r="A1589" s="379">
        <v>12402</v>
      </c>
      <c r="B1589" s="380" t="s">
        <v>3261</v>
      </c>
      <c r="C1589" s="379" t="s">
        <v>281</v>
      </c>
      <c r="D1589" s="383" t="str">
        <f t="shared" si="48"/>
        <v>46,37</v>
      </c>
      <c r="F1589" s="386">
        <v>58.88</v>
      </c>
      <c r="G1589" s="384" t="s">
        <v>3262</v>
      </c>
      <c r="H1589" s="381" t="b">
        <f t="shared" si="49"/>
        <v>0</v>
      </c>
    </row>
    <row r="1590" spans="1:8">
      <c r="A1590" s="379">
        <v>3447</v>
      </c>
      <c r="B1590" s="380" t="s">
        <v>3263</v>
      </c>
      <c r="C1590" s="379" t="s">
        <v>281</v>
      </c>
      <c r="D1590" s="383" t="str">
        <f t="shared" si="48"/>
        <v>23,99</v>
      </c>
      <c r="F1590" s="386">
        <v>111.98</v>
      </c>
      <c r="G1590" s="384" t="s">
        <v>2744</v>
      </c>
      <c r="H1590" s="381" t="b">
        <f t="shared" si="49"/>
        <v>0</v>
      </c>
    </row>
    <row r="1591" spans="1:8">
      <c r="A1591" s="379">
        <v>3442</v>
      </c>
      <c r="B1591" s="380" t="s">
        <v>3264</v>
      </c>
      <c r="C1591" s="379" t="s">
        <v>281</v>
      </c>
      <c r="D1591" s="383" t="str">
        <f t="shared" si="48"/>
        <v>5,68</v>
      </c>
      <c r="F1591" s="386">
        <v>163.38999999999999</v>
      </c>
      <c r="G1591" s="384" t="s">
        <v>787</v>
      </c>
      <c r="H1591" s="381" t="b">
        <f t="shared" si="49"/>
        <v>0</v>
      </c>
    </row>
    <row r="1592" spans="1:8">
      <c r="A1592" s="379">
        <v>3448</v>
      </c>
      <c r="B1592" s="380" t="s">
        <v>3265</v>
      </c>
      <c r="C1592" s="379" t="s">
        <v>281</v>
      </c>
      <c r="D1592" s="383" t="str">
        <f t="shared" si="48"/>
        <v>67,79</v>
      </c>
      <c r="F1592" s="386">
        <v>417.63</v>
      </c>
      <c r="G1592" s="384" t="s">
        <v>3266</v>
      </c>
      <c r="H1592" s="381" t="b">
        <f t="shared" si="49"/>
        <v>0</v>
      </c>
    </row>
    <row r="1593" spans="1:8">
      <c r="A1593" s="379">
        <v>3449</v>
      </c>
      <c r="B1593" s="380" t="s">
        <v>3267</v>
      </c>
      <c r="C1593" s="379" t="s">
        <v>281</v>
      </c>
      <c r="D1593" s="383" t="str">
        <f t="shared" si="48"/>
        <v>118,79</v>
      </c>
      <c r="F1593" s="386">
        <v>147.38</v>
      </c>
      <c r="G1593" s="384" t="s">
        <v>3268</v>
      </c>
      <c r="H1593" s="381" t="b">
        <f t="shared" si="49"/>
        <v>0</v>
      </c>
    </row>
    <row r="1594" spans="1:8">
      <c r="A1594" s="379">
        <v>37438</v>
      </c>
      <c r="B1594" s="380" t="s">
        <v>3269</v>
      </c>
      <c r="C1594" s="379" t="s">
        <v>281</v>
      </c>
      <c r="D1594" s="383" t="str">
        <f t="shared" si="48"/>
        <v>151,84</v>
      </c>
      <c r="F1594" s="386">
        <v>18.47</v>
      </c>
      <c r="G1594" s="384" t="s">
        <v>3270</v>
      </c>
      <c r="H1594" s="381" t="b">
        <f t="shared" si="49"/>
        <v>0</v>
      </c>
    </row>
    <row r="1595" spans="1:8">
      <c r="A1595" s="379">
        <v>37439</v>
      </c>
      <c r="B1595" s="380" t="s">
        <v>3271</v>
      </c>
      <c r="C1595" s="379" t="s">
        <v>281</v>
      </c>
      <c r="D1595" s="383" t="str">
        <f t="shared" si="48"/>
        <v>992,75</v>
      </c>
      <c r="F1595" s="383">
        <v>1374.15</v>
      </c>
      <c r="G1595" s="384" t="s">
        <v>3272</v>
      </c>
      <c r="H1595" s="381" t="b">
        <f t="shared" si="49"/>
        <v>0</v>
      </c>
    </row>
    <row r="1596" spans="1:8">
      <c r="A1596" s="379">
        <v>37435</v>
      </c>
      <c r="B1596" s="380" t="s">
        <v>3273</v>
      </c>
      <c r="C1596" s="379" t="s">
        <v>281</v>
      </c>
      <c r="D1596" s="383" t="str">
        <f t="shared" si="48"/>
        <v>17,84</v>
      </c>
      <c r="F1596" s="386">
        <v>25.05</v>
      </c>
      <c r="G1596" s="384" t="s">
        <v>3274</v>
      </c>
      <c r="H1596" s="381" t="b">
        <f t="shared" si="49"/>
        <v>0</v>
      </c>
    </row>
    <row r="1597" spans="1:8">
      <c r="A1597" s="379">
        <v>37436</v>
      </c>
      <c r="B1597" s="380" t="s">
        <v>3275</v>
      </c>
      <c r="C1597" s="379" t="s">
        <v>281</v>
      </c>
      <c r="D1597" s="383" t="str">
        <f t="shared" si="48"/>
        <v>21,06</v>
      </c>
      <c r="F1597" s="386">
        <v>46.21</v>
      </c>
      <c r="G1597" s="384" t="s">
        <v>3276</v>
      </c>
      <c r="H1597" s="381" t="b">
        <f t="shared" si="49"/>
        <v>0</v>
      </c>
    </row>
    <row r="1598" spans="1:8">
      <c r="A1598" s="379">
        <v>37437</v>
      </c>
      <c r="B1598" s="380" t="s">
        <v>3277</v>
      </c>
      <c r="C1598" s="379" t="s">
        <v>281</v>
      </c>
      <c r="D1598" s="383" t="str">
        <f t="shared" si="48"/>
        <v>30,46</v>
      </c>
      <c r="F1598" s="386">
        <v>2.73</v>
      </c>
      <c r="G1598" s="384" t="s">
        <v>3278</v>
      </c>
      <c r="H1598" s="381" t="b">
        <f t="shared" si="49"/>
        <v>0</v>
      </c>
    </row>
    <row r="1599" spans="1:8">
      <c r="A1599" s="379">
        <v>3473</v>
      </c>
      <c r="B1599" s="380" t="s">
        <v>3279</v>
      </c>
      <c r="C1599" s="379" t="s">
        <v>281</v>
      </c>
      <c r="D1599" s="383" t="str">
        <f t="shared" si="48"/>
        <v>18,65</v>
      </c>
      <c r="F1599" s="386">
        <v>3.1</v>
      </c>
      <c r="G1599" s="384" t="s">
        <v>3280</v>
      </c>
      <c r="H1599" s="381" t="b">
        <f t="shared" si="49"/>
        <v>0</v>
      </c>
    </row>
    <row r="1600" spans="1:8">
      <c r="A1600" s="379">
        <v>3474</v>
      </c>
      <c r="B1600" s="380" t="s">
        <v>3281</v>
      </c>
      <c r="C1600" s="379" t="s">
        <v>281</v>
      </c>
      <c r="D1600" s="383" t="str">
        <f t="shared" si="48"/>
        <v>15,37</v>
      </c>
      <c r="F1600" s="386">
        <v>5.64</v>
      </c>
      <c r="G1600" s="384" t="s">
        <v>3282</v>
      </c>
      <c r="H1600" s="381" t="b">
        <f t="shared" si="49"/>
        <v>0</v>
      </c>
    </row>
    <row r="1601" spans="1:8">
      <c r="A1601" s="379">
        <v>3450</v>
      </c>
      <c r="B1601" s="380" t="s">
        <v>3283</v>
      </c>
      <c r="C1601" s="379" t="s">
        <v>281</v>
      </c>
      <c r="D1601" s="383" t="str">
        <f t="shared" si="48"/>
        <v>4,45</v>
      </c>
      <c r="F1601" s="386">
        <v>2.56</v>
      </c>
      <c r="G1601" s="384" t="s">
        <v>3284</v>
      </c>
      <c r="H1601" s="381" t="b">
        <f t="shared" si="49"/>
        <v>0</v>
      </c>
    </row>
    <row r="1602" spans="1:8">
      <c r="A1602" s="379">
        <v>3443</v>
      </c>
      <c r="B1602" s="380" t="s">
        <v>3285</v>
      </c>
      <c r="C1602" s="379" t="s">
        <v>281</v>
      </c>
      <c r="D1602" s="383" t="str">
        <f t="shared" ref="D1602:D1665" si="50">IF($J$2=$F$1,F1602,G1602)</f>
        <v>9,56</v>
      </c>
      <c r="F1602" s="386">
        <v>3.68</v>
      </c>
      <c r="G1602" s="384" t="s">
        <v>1626</v>
      </c>
      <c r="H1602" s="381" t="b">
        <f t="shared" ref="H1602:H1665" si="51">F1602=G1602</f>
        <v>0</v>
      </c>
    </row>
    <row r="1603" spans="1:8">
      <c r="A1603" s="379">
        <v>3453</v>
      </c>
      <c r="B1603" s="380" t="s">
        <v>3286</v>
      </c>
      <c r="C1603" s="379" t="s">
        <v>281</v>
      </c>
      <c r="D1603" s="383" t="str">
        <f t="shared" si="50"/>
        <v>54,44</v>
      </c>
      <c r="F1603" s="386">
        <v>53.71</v>
      </c>
      <c r="G1603" s="384" t="s">
        <v>3287</v>
      </c>
      <c r="H1603" s="381" t="b">
        <f t="shared" si="51"/>
        <v>0</v>
      </c>
    </row>
    <row r="1604" spans="1:8">
      <c r="A1604" s="379">
        <v>3452</v>
      </c>
      <c r="B1604" s="380" t="s">
        <v>3288</v>
      </c>
      <c r="C1604" s="379" t="s">
        <v>281</v>
      </c>
      <c r="D1604" s="383" t="str">
        <f t="shared" si="50"/>
        <v>26,87</v>
      </c>
      <c r="F1604" s="386">
        <v>61.89</v>
      </c>
      <c r="G1604" s="384" t="s">
        <v>3289</v>
      </c>
      <c r="H1604" s="381" t="b">
        <f t="shared" si="51"/>
        <v>0</v>
      </c>
    </row>
    <row r="1605" spans="1:8">
      <c r="A1605" s="379">
        <v>3451</v>
      </c>
      <c r="B1605" s="380" t="s">
        <v>3290</v>
      </c>
      <c r="C1605" s="379" t="s">
        <v>281</v>
      </c>
      <c r="D1605" s="383" t="str">
        <f t="shared" si="50"/>
        <v>5,33</v>
      </c>
      <c r="F1605" s="386">
        <v>27.96</v>
      </c>
      <c r="G1605" s="384" t="s">
        <v>332</v>
      </c>
      <c r="H1605" s="381" t="b">
        <f t="shared" si="51"/>
        <v>0</v>
      </c>
    </row>
    <row r="1606" spans="1:8">
      <c r="A1606" s="379">
        <v>3454</v>
      </c>
      <c r="B1606" s="380" t="s">
        <v>3291</v>
      </c>
      <c r="C1606" s="379" t="s">
        <v>281</v>
      </c>
      <c r="D1606" s="383" t="str">
        <f t="shared" si="50"/>
        <v>82,80</v>
      </c>
      <c r="F1606" s="386">
        <v>71.819999999999993</v>
      </c>
      <c r="G1606" s="384" t="s">
        <v>3292</v>
      </c>
      <c r="H1606" s="381" t="b">
        <f t="shared" si="51"/>
        <v>0</v>
      </c>
    </row>
    <row r="1607" spans="1:8">
      <c r="A1607" s="379">
        <v>3458</v>
      </c>
      <c r="B1607" s="380" t="s">
        <v>3293</v>
      </c>
      <c r="C1607" s="379" t="s">
        <v>281</v>
      </c>
      <c r="D1607" s="383" t="str">
        <f t="shared" si="50"/>
        <v>14,95</v>
      </c>
      <c r="F1607" s="386">
        <v>70.92</v>
      </c>
      <c r="G1607" s="384" t="s">
        <v>3294</v>
      </c>
      <c r="H1607" s="381" t="b">
        <f t="shared" si="51"/>
        <v>0</v>
      </c>
    </row>
    <row r="1608" spans="1:8">
      <c r="A1608" s="379">
        <v>3457</v>
      </c>
      <c r="B1608" s="380" t="s">
        <v>3295</v>
      </c>
      <c r="C1608" s="379" t="s">
        <v>281</v>
      </c>
      <c r="D1608" s="383" t="str">
        <f t="shared" si="50"/>
        <v>11,22</v>
      </c>
      <c r="F1608" s="386">
        <v>35.25</v>
      </c>
      <c r="G1608" s="384" t="s">
        <v>3296</v>
      </c>
      <c r="H1608" s="381" t="b">
        <f t="shared" si="51"/>
        <v>0</v>
      </c>
    </row>
    <row r="1609" spans="1:8">
      <c r="A1609" s="379">
        <v>3455</v>
      </c>
      <c r="B1609" s="380" t="s">
        <v>3297</v>
      </c>
      <c r="C1609" s="379" t="s">
        <v>281</v>
      </c>
      <c r="D1609" s="383" t="str">
        <f t="shared" si="50"/>
        <v>3,18</v>
      </c>
      <c r="F1609" s="386">
        <v>27.61</v>
      </c>
      <c r="G1609" s="384" t="s">
        <v>1892</v>
      </c>
      <c r="H1609" s="381" t="b">
        <f t="shared" si="51"/>
        <v>0</v>
      </c>
    </row>
    <row r="1610" spans="1:8">
      <c r="A1610" s="379">
        <v>3472</v>
      </c>
      <c r="B1610" s="380" t="s">
        <v>3298</v>
      </c>
      <c r="C1610" s="379" t="s">
        <v>281</v>
      </c>
      <c r="D1610" s="383" t="str">
        <f t="shared" si="50"/>
        <v>7,16</v>
      </c>
      <c r="F1610" s="386">
        <v>9.89</v>
      </c>
      <c r="G1610" s="384" t="s">
        <v>3299</v>
      </c>
      <c r="H1610" s="381" t="b">
        <f t="shared" si="51"/>
        <v>0</v>
      </c>
    </row>
    <row r="1611" spans="1:8">
      <c r="A1611" s="379">
        <v>3470</v>
      </c>
      <c r="B1611" s="380" t="s">
        <v>3300</v>
      </c>
      <c r="C1611" s="379" t="s">
        <v>281</v>
      </c>
      <c r="D1611" s="383" t="str">
        <f t="shared" si="50"/>
        <v>41,74</v>
      </c>
      <c r="F1611" s="386">
        <v>18.989999999999998</v>
      </c>
      <c r="G1611" s="384" t="s">
        <v>3301</v>
      </c>
      <c r="H1611" s="381" t="b">
        <f t="shared" si="51"/>
        <v>0</v>
      </c>
    </row>
    <row r="1612" spans="1:8">
      <c r="A1612" s="379">
        <v>3471</v>
      </c>
      <c r="B1612" s="380" t="s">
        <v>3302</v>
      </c>
      <c r="C1612" s="379" t="s">
        <v>281</v>
      </c>
      <c r="D1612" s="383" t="str">
        <f t="shared" si="50"/>
        <v>22,94</v>
      </c>
      <c r="F1612" s="386">
        <v>88.09</v>
      </c>
      <c r="G1612" s="384" t="s">
        <v>3303</v>
      </c>
      <c r="H1612" s="381" t="b">
        <f t="shared" si="51"/>
        <v>0</v>
      </c>
    </row>
    <row r="1613" spans="1:8">
      <c r="A1613" s="379">
        <v>3456</v>
      </c>
      <c r="B1613" s="380" t="s">
        <v>3304</v>
      </c>
      <c r="C1613" s="379" t="s">
        <v>281</v>
      </c>
      <c r="D1613" s="383" t="str">
        <f t="shared" si="50"/>
        <v>4,77</v>
      </c>
      <c r="F1613" s="386">
        <v>48.69</v>
      </c>
      <c r="G1613" s="384" t="s">
        <v>3305</v>
      </c>
      <c r="H1613" s="381" t="b">
        <f t="shared" si="51"/>
        <v>0</v>
      </c>
    </row>
    <row r="1614" spans="1:8">
      <c r="A1614" s="379">
        <v>3459</v>
      </c>
      <c r="B1614" s="380" t="s">
        <v>3306</v>
      </c>
      <c r="C1614" s="379" t="s">
        <v>281</v>
      </c>
      <c r="D1614" s="383" t="str">
        <f t="shared" si="50"/>
        <v>58,88</v>
      </c>
      <c r="F1614" s="386">
        <v>13.57</v>
      </c>
      <c r="G1614" s="384" t="s">
        <v>3307</v>
      </c>
      <c r="H1614" s="381" t="b">
        <f t="shared" si="51"/>
        <v>0</v>
      </c>
    </row>
    <row r="1615" spans="1:8">
      <c r="A1615" s="379">
        <v>3469</v>
      </c>
      <c r="B1615" s="380" t="s">
        <v>3308</v>
      </c>
      <c r="C1615" s="379" t="s">
        <v>281</v>
      </c>
      <c r="D1615" s="383" t="str">
        <f t="shared" si="50"/>
        <v>111,98</v>
      </c>
      <c r="F1615" s="386">
        <v>126.43</v>
      </c>
      <c r="G1615" s="384" t="s">
        <v>3309</v>
      </c>
      <c r="H1615" s="381" t="b">
        <f t="shared" si="51"/>
        <v>0</v>
      </c>
    </row>
    <row r="1616" spans="1:8">
      <c r="A1616" s="379">
        <v>3460</v>
      </c>
      <c r="B1616" s="380" t="s">
        <v>3310</v>
      </c>
      <c r="C1616" s="379" t="s">
        <v>281</v>
      </c>
      <c r="D1616" s="383" t="str">
        <f t="shared" si="50"/>
        <v>163,39</v>
      </c>
      <c r="F1616" s="386">
        <v>129.94</v>
      </c>
      <c r="G1616" s="384" t="s">
        <v>3311</v>
      </c>
      <c r="H1616" s="381" t="b">
        <f t="shared" si="51"/>
        <v>0</v>
      </c>
    </row>
    <row r="1617" spans="1:8">
      <c r="A1617" s="379">
        <v>3461</v>
      </c>
      <c r="B1617" s="380" t="s">
        <v>3312</v>
      </c>
      <c r="C1617" s="379" t="s">
        <v>281</v>
      </c>
      <c r="D1617" s="383" t="str">
        <f t="shared" si="50"/>
        <v>417,63</v>
      </c>
      <c r="F1617" s="386">
        <v>90</v>
      </c>
      <c r="G1617" s="384" t="s">
        <v>3313</v>
      </c>
      <c r="H1617" s="381" t="b">
        <f t="shared" si="51"/>
        <v>0</v>
      </c>
    </row>
    <row r="1618" spans="1:8">
      <c r="A1618" s="379">
        <v>37433</v>
      </c>
      <c r="B1618" s="380" t="s">
        <v>3314</v>
      </c>
      <c r="C1618" s="379" t="s">
        <v>281</v>
      </c>
      <c r="D1618" s="383" t="str">
        <f t="shared" si="50"/>
        <v>151,84</v>
      </c>
      <c r="F1618" s="386">
        <v>118.19</v>
      </c>
      <c r="G1618" s="384" t="s">
        <v>3270</v>
      </c>
      <c r="H1618" s="381" t="b">
        <f t="shared" si="51"/>
        <v>0</v>
      </c>
    </row>
    <row r="1619" spans="1:8">
      <c r="A1619" s="379">
        <v>37430</v>
      </c>
      <c r="B1619" s="380" t="s">
        <v>3315</v>
      </c>
      <c r="C1619" s="379" t="s">
        <v>281</v>
      </c>
      <c r="D1619" s="383" t="str">
        <f t="shared" si="50"/>
        <v>19,03</v>
      </c>
      <c r="F1619" s="386">
        <v>60.22</v>
      </c>
      <c r="G1619" s="384" t="s">
        <v>3316</v>
      </c>
      <c r="H1619" s="381" t="b">
        <f t="shared" si="51"/>
        <v>0</v>
      </c>
    </row>
    <row r="1620" spans="1:8">
      <c r="A1620" s="379">
        <v>37434</v>
      </c>
      <c r="B1620" s="380" t="s">
        <v>3317</v>
      </c>
      <c r="C1620" s="379" t="s">
        <v>281</v>
      </c>
      <c r="D1620" s="383" t="str">
        <f t="shared" si="50"/>
        <v>1.415,79</v>
      </c>
      <c r="F1620" s="386">
        <v>5.59</v>
      </c>
      <c r="G1620" s="384" t="s">
        <v>3318</v>
      </c>
      <c r="H1620" s="381" t="b">
        <f t="shared" si="51"/>
        <v>0</v>
      </c>
    </row>
    <row r="1621" spans="1:8">
      <c r="A1621" s="379">
        <v>37431</v>
      </c>
      <c r="B1621" s="380" t="s">
        <v>3319</v>
      </c>
      <c r="C1621" s="379" t="s">
        <v>281</v>
      </c>
      <c r="D1621" s="383" t="str">
        <f t="shared" si="50"/>
        <v>25,81</v>
      </c>
      <c r="F1621" s="386">
        <v>11.52</v>
      </c>
      <c r="G1621" s="384" t="s">
        <v>3320</v>
      </c>
      <c r="H1621" s="381" t="b">
        <f t="shared" si="51"/>
        <v>0</v>
      </c>
    </row>
    <row r="1622" spans="1:8">
      <c r="A1622" s="379">
        <v>37432</v>
      </c>
      <c r="B1622" s="380" t="s">
        <v>3321</v>
      </c>
      <c r="C1622" s="379" t="s">
        <v>281</v>
      </c>
      <c r="D1622" s="383" t="str">
        <f t="shared" si="50"/>
        <v>47,61</v>
      </c>
      <c r="F1622" s="386">
        <v>4.91</v>
      </c>
      <c r="G1622" s="384" t="s">
        <v>3322</v>
      </c>
      <c r="H1622" s="381" t="b">
        <f t="shared" si="51"/>
        <v>0</v>
      </c>
    </row>
    <row r="1623" spans="1:8" ht="30">
      <c r="A1623" s="379">
        <v>37413</v>
      </c>
      <c r="B1623" s="380" t="s">
        <v>3323</v>
      </c>
      <c r="C1623" s="379" t="s">
        <v>281</v>
      </c>
      <c r="D1623" s="383" t="str">
        <f t="shared" si="50"/>
        <v>2,92</v>
      </c>
      <c r="F1623" s="386">
        <v>21.65</v>
      </c>
      <c r="G1623" s="384" t="s">
        <v>2733</v>
      </c>
      <c r="H1623" s="381" t="b">
        <f t="shared" si="51"/>
        <v>0</v>
      </c>
    </row>
    <row r="1624" spans="1:8" ht="30">
      <c r="A1624" s="379">
        <v>37414</v>
      </c>
      <c r="B1624" s="380" t="s">
        <v>3324</v>
      </c>
      <c r="C1624" s="379" t="s">
        <v>281</v>
      </c>
      <c r="D1624" s="383" t="str">
        <f t="shared" si="50"/>
        <v>3,31</v>
      </c>
      <c r="F1624" s="386">
        <v>18.53</v>
      </c>
      <c r="G1624" s="384" t="s">
        <v>1944</v>
      </c>
      <c r="H1624" s="381" t="b">
        <f t="shared" si="51"/>
        <v>0</v>
      </c>
    </row>
    <row r="1625" spans="1:8">
      <c r="A1625" s="379">
        <v>37415</v>
      </c>
      <c r="B1625" s="380" t="s">
        <v>3325</v>
      </c>
      <c r="C1625" s="379" t="s">
        <v>281</v>
      </c>
      <c r="D1625" s="383" t="str">
        <f t="shared" si="50"/>
        <v>6,02</v>
      </c>
      <c r="F1625" s="386">
        <v>77.47</v>
      </c>
      <c r="G1625" s="384" t="s">
        <v>3326</v>
      </c>
      <c r="H1625" s="381" t="b">
        <f t="shared" si="51"/>
        <v>0</v>
      </c>
    </row>
    <row r="1626" spans="1:8">
      <c r="A1626" s="379">
        <v>37416</v>
      </c>
      <c r="B1626" s="380" t="s">
        <v>3327</v>
      </c>
      <c r="C1626" s="379" t="s">
        <v>281</v>
      </c>
      <c r="D1626" s="383" t="str">
        <f t="shared" si="50"/>
        <v>2,73</v>
      </c>
      <c r="F1626" s="386">
        <v>39.17</v>
      </c>
      <c r="G1626" s="384" t="s">
        <v>735</v>
      </c>
      <c r="H1626" s="381" t="b">
        <f t="shared" si="51"/>
        <v>0</v>
      </c>
    </row>
    <row r="1627" spans="1:8">
      <c r="A1627" s="379">
        <v>37417</v>
      </c>
      <c r="B1627" s="380" t="s">
        <v>3328</v>
      </c>
      <c r="C1627" s="379" t="s">
        <v>281</v>
      </c>
      <c r="D1627" s="383" t="str">
        <f t="shared" si="50"/>
        <v>3,92</v>
      </c>
      <c r="F1627" s="386">
        <v>2.84</v>
      </c>
      <c r="G1627" s="384" t="s">
        <v>3329</v>
      </c>
      <c r="H1627" s="381" t="b">
        <f t="shared" si="51"/>
        <v>0</v>
      </c>
    </row>
    <row r="1628" spans="1:8">
      <c r="A1628" s="379">
        <v>3112</v>
      </c>
      <c r="B1628" s="380" t="s">
        <v>3330</v>
      </c>
      <c r="C1628" s="379" t="s">
        <v>3139</v>
      </c>
      <c r="D1628" s="383" t="str">
        <f t="shared" si="50"/>
        <v>54,80</v>
      </c>
      <c r="F1628" s="386">
        <v>7.43</v>
      </c>
      <c r="G1628" s="384" t="s">
        <v>3331</v>
      </c>
      <c r="H1628" s="381" t="b">
        <f t="shared" si="51"/>
        <v>0</v>
      </c>
    </row>
    <row r="1629" spans="1:8">
      <c r="A1629" s="379">
        <v>3113</v>
      </c>
      <c r="B1629" s="380" t="s">
        <v>3332</v>
      </c>
      <c r="C1629" s="379" t="s">
        <v>3139</v>
      </c>
      <c r="D1629" s="383" t="str">
        <f t="shared" si="50"/>
        <v>63,14</v>
      </c>
      <c r="F1629" s="386">
        <v>26.54</v>
      </c>
      <c r="G1629" s="384" t="s">
        <v>3333</v>
      </c>
      <c r="H1629" s="381" t="b">
        <f t="shared" si="51"/>
        <v>0</v>
      </c>
    </row>
    <row r="1630" spans="1:8" ht="30">
      <c r="A1630" s="379">
        <v>3114</v>
      </c>
      <c r="B1630" s="380" t="s">
        <v>3334</v>
      </c>
      <c r="C1630" s="379" t="s">
        <v>281</v>
      </c>
      <c r="D1630" s="383" t="str">
        <f t="shared" si="50"/>
        <v>28,52</v>
      </c>
      <c r="F1630" s="386">
        <v>27.47</v>
      </c>
      <c r="G1630" s="384" t="s">
        <v>3335</v>
      </c>
      <c r="H1630" s="381" t="b">
        <f t="shared" si="51"/>
        <v>0</v>
      </c>
    </row>
    <row r="1631" spans="1:8">
      <c r="A1631" s="379">
        <v>34519</v>
      </c>
      <c r="B1631" s="380" t="s">
        <v>3336</v>
      </c>
      <c r="C1631" s="379" t="s">
        <v>281</v>
      </c>
      <c r="D1631" s="383" t="str">
        <f t="shared" si="50"/>
        <v>71,82</v>
      </c>
      <c r="F1631" s="386">
        <v>7.55</v>
      </c>
      <c r="G1631" s="384" t="s">
        <v>3337</v>
      </c>
      <c r="H1631" s="381" t="b">
        <f t="shared" si="51"/>
        <v>0</v>
      </c>
    </row>
    <row r="1632" spans="1:8">
      <c r="A1632" s="379">
        <v>10510</v>
      </c>
      <c r="B1632" s="380" t="s">
        <v>3338</v>
      </c>
      <c r="C1632" s="379" t="s">
        <v>281</v>
      </c>
      <c r="D1632" s="383" t="str">
        <f t="shared" si="50"/>
        <v>73,57</v>
      </c>
      <c r="F1632" s="386">
        <v>12.09</v>
      </c>
      <c r="G1632" s="384" t="s">
        <v>3339</v>
      </c>
      <c r="H1632" s="381" t="b">
        <f t="shared" si="51"/>
        <v>0</v>
      </c>
    </row>
    <row r="1633" spans="1:8">
      <c r="A1633" s="379">
        <v>1649</v>
      </c>
      <c r="B1633" s="380" t="s">
        <v>3340</v>
      </c>
      <c r="C1633" s="379" t="s">
        <v>281</v>
      </c>
      <c r="D1633" s="383" t="str">
        <f t="shared" si="50"/>
        <v>35,25</v>
      </c>
      <c r="F1633" s="386">
        <v>4.53</v>
      </c>
      <c r="G1633" s="384" t="s">
        <v>3341</v>
      </c>
      <c r="H1633" s="381" t="b">
        <f t="shared" si="51"/>
        <v>0</v>
      </c>
    </row>
    <row r="1634" spans="1:8">
      <c r="A1634" s="379">
        <v>1653</v>
      </c>
      <c r="B1634" s="380" t="s">
        <v>3342</v>
      </c>
      <c r="C1634" s="379" t="s">
        <v>281</v>
      </c>
      <c r="D1634" s="383" t="str">
        <f t="shared" si="50"/>
        <v>27,61</v>
      </c>
      <c r="F1634" s="386">
        <v>16.27</v>
      </c>
      <c r="G1634" s="384" t="s">
        <v>3343</v>
      </c>
      <c r="H1634" s="381" t="b">
        <f t="shared" si="51"/>
        <v>0</v>
      </c>
    </row>
    <row r="1635" spans="1:8">
      <c r="A1635" s="379">
        <v>1647</v>
      </c>
      <c r="B1635" s="380" t="s">
        <v>3344</v>
      </c>
      <c r="C1635" s="379" t="s">
        <v>281</v>
      </c>
      <c r="D1635" s="383" t="str">
        <f t="shared" si="50"/>
        <v>9,89</v>
      </c>
      <c r="F1635" s="386">
        <v>20.72</v>
      </c>
      <c r="G1635" s="384" t="s">
        <v>3345</v>
      </c>
      <c r="H1635" s="381" t="b">
        <f t="shared" si="51"/>
        <v>0</v>
      </c>
    </row>
    <row r="1636" spans="1:8">
      <c r="A1636" s="379">
        <v>1648</v>
      </c>
      <c r="B1636" s="380" t="s">
        <v>3346</v>
      </c>
      <c r="C1636" s="379" t="s">
        <v>281</v>
      </c>
      <c r="D1636" s="383" t="str">
        <f t="shared" si="50"/>
        <v>18,99</v>
      </c>
      <c r="F1636" s="386">
        <v>90.84</v>
      </c>
      <c r="G1636" s="384" t="s">
        <v>3347</v>
      </c>
      <c r="H1636" s="381" t="b">
        <f t="shared" si="51"/>
        <v>0</v>
      </c>
    </row>
    <row r="1637" spans="1:8">
      <c r="A1637" s="379">
        <v>1651</v>
      </c>
      <c r="B1637" s="380" t="s">
        <v>3348</v>
      </c>
      <c r="C1637" s="379" t="s">
        <v>281</v>
      </c>
      <c r="D1637" s="383" t="str">
        <f t="shared" si="50"/>
        <v>88,09</v>
      </c>
      <c r="F1637" s="386">
        <v>1.2</v>
      </c>
      <c r="G1637" s="384" t="s">
        <v>3349</v>
      </c>
      <c r="H1637" s="381" t="b">
        <f t="shared" si="51"/>
        <v>0</v>
      </c>
    </row>
    <row r="1638" spans="1:8">
      <c r="A1638" s="379">
        <v>1650</v>
      </c>
      <c r="B1638" s="380" t="s">
        <v>3350</v>
      </c>
      <c r="C1638" s="379" t="s">
        <v>281</v>
      </c>
      <c r="D1638" s="383" t="str">
        <f t="shared" si="50"/>
        <v>48,69</v>
      </c>
      <c r="F1638" s="386">
        <v>1.58</v>
      </c>
      <c r="G1638" s="384" t="s">
        <v>3351</v>
      </c>
      <c r="H1638" s="381" t="b">
        <f t="shared" si="51"/>
        <v>0</v>
      </c>
    </row>
    <row r="1639" spans="1:8">
      <c r="A1639" s="379">
        <v>1654</v>
      </c>
      <c r="B1639" s="380" t="s">
        <v>3352</v>
      </c>
      <c r="C1639" s="379" t="s">
        <v>281</v>
      </c>
      <c r="D1639" s="383" t="str">
        <f t="shared" si="50"/>
        <v>13,57</v>
      </c>
      <c r="F1639" s="386">
        <v>2.59</v>
      </c>
      <c r="G1639" s="384" t="s">
        <v>3353</v>
      </c>
      <c r="H1639" s="381" t="b">
        <f t="shared" si="51"/>
        <v>0</v>
      </c>
    </row>
    <row r="1640" spans="1:8">
      <c r="A1640" s="379">
        <v>1652</v>
      </c>
      <c r="B1640" s="380" t="s">
        <v>3354</v>
      </c>
      <c r="C1640" s="379" t="s">
        <v>281</v>
      </c>
      <c r="D1640" s="383" t="str">
        <f t="shared" si="50"/>
        <v>126,43</v>
      </c>
      <c r="F1640" s="386">
        <v>4.24</v>
      </c>
      <c r="G1640" s="384" t="s">
        <v>3355</v>
      </c>
      <c r="H1640" s="381" t="b">
        <f t="shared" si="51"/>
        <v>0</v>
      </c>
    </row>
    <row r="1641" spans="1:8">
      <c r="A1641" s="379">
        <v>1747</v>
      </c>
      <c r="B1641" s="380" t="s">
        <v>3356</v>
      </c>
      <c r="C1641" s="379" t="s">
        <v>281</v>
      </c>
      <c r="D1641" s="383" t="str">
        <f t="shared" si="50"/>
        <v>136,03</v>
      </c>
      <c r="F1641" s="386">
        <v>8.23</v>
      </c>
      <c r="G1641" s="384" t="s">
        <v>3357</v>
      </c>
      <c r="H1641" s="381" t="b">
        <f t="shared" si="51"/>
        <v>0</v>
      </c>
    </row>
    <row r="1642" spans="1:8">
      <c r="A1642" s="379">
        <v>1744</v>
      </c>
      <c r="B1642" s="380" t="s">
        <v>3358</v>
      </c>
      <c r="C1642" s="379" t="s">
        <v>281</v>
      </c>
      <c r="D1642" s="383" t="str">
        <f t="shared" si="50"/>
        <v>94,22</v>
      </c>
      <c r="F1642" s="386">
        <v>14.18</v>
      </c>
      <c r="G1642" s="384" t="s">
        <v>3359</v>
      </c>
      <c r="H1642" s="381" t="b">
        <f t="shared" si="51"/>
        <v>0</v>
      </c>
    </row>
    <row r="1643" spans="1:8">
      <c r="A1643" s="379">
        <v>1743</v>
      </c>
      <c r="B1643" s="380" t="s">
        <v>3360</v>
      </c>
      <c r="C1643" s="379" t="s">
        <v>281</v>
      </c>
      <c r="D1643" s="383" t="str">
        <f t="shared" si="50"/>
        <v>123,73</v>
      </c>
      <c r="F1643" s="386">
        <v>21.06</v>
      </c>
      <c r="G1643" s="384" t="s">
        <v>3361</v>
      </c>
      <c r="H1643" s="381" t="b">
        <f t="shared" si="51"/>
        <v>0</v>
      </c>
    </row>
    <row r="1644" spans="1:8" ht="30">
      <c r="A1644" s="379">
        <v>39640</v>
      </c>
      <c r="B1644" s="380" t="s">
        <v>3362</v>
      </c>
      <c r="C1644" s="379" t="s">
        <v>281</v>
      </c>
      <c r="D1644" s="383" t="str">
        <f t="shared" si="50"/>
        <v>5,66</v>
      </c>
      <c r="F1644" s="386">
        <v>36.799999999999997</v>
      </c>
      <c r="G1644" s="384" t="s">
        <v>3363</v>
      </c>
      <c r="H1644" s="381" t="b">
        <f t="shared" si="51"/>
        <v>0</v>
      </c>
    </row>
    <row r="1645" spans="1:8" ht="30">
      <c r="A1645" s="379">
        <v>11013</v>
      </c>
      <c r="B1645" s="380" t="s">
        <v>3364</v>
      </c>
      <c r="C1645" s="379" t="s">
        <v>281</v>
      </c>
      <c r="D1645" s="383" t="str">
        <f t="shared" si="50"/>
        <v>11,66</v>
      </c>
      <c r="F1645" s="386">
        <v>120.42</v>
      </c>
      <c r="G1645" s="384" t="s">
        <v>3365</v>
      </c>
      <c r="H1645" s="381" t="b">
        <f t="shared" si="51"/>
        <v>0</v>
      </c>
    </row>
    <row r="1646" spans="1:8" ht="30">
      <c r="A1646" s="379">
        <v>11017</v>
      </c>
      <c r="B1646" s="380" t="s">
        <v>3366</v>
      </c>
      <c r="C1646" s="379" t="s">
        <v>281</v>
      </c>
      <c r="D1646" s="383" t="str">
        <f t="shared" si="50"/>
        <v>4,98</v>
      </c>
      <c r="F1646" s="386">
        <v>1.59</v>
      </c>
      <c r="G1646" s="384" t="s">
        <v>445</v>
      </c>
      <c r="H1646" s="381" t="b">
        <f t="shared" si="51"/>
        <v>0</v>
      </c>
    </row>
    <row r="1647" spans="1:8" ht="30">
      <c r="A1647" s="379">
        <v>20236</v>
      </c>
      <c r="B1647" s="380" t="s">
        <v>3367</v>
      </c>
      <c r="C1647" s="379" t="s">
        <v>281</v>
      </c>
      <c r="D1647" s="383" t="str">
        <f t="shared" si="50"/>
        <v>21,92</v>
      </c>
      <c r="F1647" s="386">
        <v>2.0499999999999998</v>
      </c>
      <c r="G1647" s="384" t="s">
        <v>3368</v>
      </c>
      <c r="H1647" s="381" t="b">
        <f t="shared" si="51"/>
        <v>0</v>
      </c>
    </row>
    <row r="1648" spans="1:8">
      <c r="A1648" s="379">
        <v>7215</v>
      </c>
      <c r="B1648" s="380" t="s">
        <v>3369</v>
      </c>
      <c r="C1648" s="379" t="s">
        <v>281</v>
      </c>
      <c r="D1648" s="383" t="str">
        <f t="shared" si="50"/>
        <v>18,77</v>
      </c>
      <c r="F1648" s="386">
        <v>4.66</v>
      </c>
      <c r="G1648" s="384" t="s">
        <v>3370</v>
      </c>
      <c r="H1648" s="381" t="b">
        <f t="shared" si="51"/>
        <v>0</v>
      </c>
    </row>
    <row r="1649" spans="1:8">
      <c r="A1649" s="379">
        <v>7216</v>
      </c>
      <c r="B1649" s="380" t="s">
        <v>3371</v>
      </c>
      <c r="C1649" s="379" t="s">
        <v>281</v>
      </c>
      <c r="D1649" s="383" t="str">
        <f t="shared" si="50"/>
        <v>78,45</v>
      </c>
      <c r="F1649" s="386">
        <v>8.2799999999999994</v>
      </c>
      <c r="G1649" s="384" t="s">
        <v>3372</v>
      </c>
      <c r="H1649" s="381" t="b">
        <f t="shared" si="51"/>
        <v>0</v>
      </c>
    </row>
    <row r="1650" spans="1:8">
      <c r="A1650" s="379">
        <v>20235</v>
      </c>
      <c r="B1650" s="380" t="s">
        <v>3373</v>
      </c>
      <c r="C1650" s="379" t="s">
        <v>281</v>
      </c>
      <c r="D1650" s="383" t="str">
        <f t="shared" si="50"/>
        <v>39,66</v>
      </c>
      <c r="F1650" s="386">
        <v>10.1</v>
      </c>
      <c r="G1650" s="384" t="s">
        <v>3374</v>
      </c>
      <c r="H1650" s="381" t="b">
        <f t="shared" si="51"/>
        <v>0</v>
      </c>
    </row>
    <row r="1651" spans="1:8">
      <c r="A1651" s="379">
        <v>7181</v>
      </c>
      <c r="B1651" s="380" t="s">
        <v>3375</v>
      </c>
      <c r="C1651" s="379" t="s">
        <v>281</v>
      </c>
      <c r="D1651" s="383" t="str">
        <f t="shared" si="50"/>
        <v>4,14</v>
      </c>
      <c r="F1651" s="386">
        <v>24.97</v>
      </c>
      <c r="G1651" s="384" t="s">
        <v>3376</v>
      </c>
      <c r="H1651" s="381" t="b">
        <f t="shared" si="51"/>
        <v>0</v>
      </c>
    </row>
    <row r="1652" spans="1:8">
      <c r="A1652" s="379">
        <v>40866</v>
      </c>
      <c r="B1652" s="380" t="s">
        <v>3377</v>
      </c>
      <c r="C1652" s="379" t="s">
        <v>281</v>
      </c>
      <c r="D1652" s="383" t="str">
        <f t="shared" si="50"/>
        <v>7,67</v>
      </c>
      <c r="F1652" s="386">
        <v>35.5</v>
      </c>
      <c r="G1652" s="384" t="s">
        <v>3378</v>
      </c>
      <c r="H1652" s="381" t="b">
        <f t="shared" si="51"/>
        <v>0</v>
      </c>
    </row>
    <row r="1653" spans="1:8">
      <c r="A1653" s="379">
        <v>7214</v>
      </c>
      <c r="B1653" s="380" t="s">
        <v>3379</v>
      </c>
      <c r="C1653" s="379" t="s">
        <v>281</v>
      </c>
      <c r="D1653" s="383" t="str">
        <f t="shared" si="50"/>
        <v>26,88</v>
      </c>
      <c r="F1653" s="386">
        <v>51.01</v>
      </c>
      <c r="G1653" s="384" t="s">
        <v>3380</v>
      </c>
      <c r="H1653" s="381" t="b">
        <f t="shared" si="51"/>
        <v>0</v>
      </c>
    </row>
    <row r="1654" spans="1:8">
      <c r="A1654" s="379">
        <v>7219</v>
      </c>
      <c r="B1654" s="380" t="s">
        <v>3381</v>
      </c>
      <c r="C1654" s="379" t="s">
        <v>281</v>
      </c>
      <c r="D1654" s="383" t="str">
        <f t="shared" si="50"/>
        <v>27,82</v>
      </c>
      <c r="F1654" s="386">
        <v>14.4</v>
      </c>
      <c r="G1654" s="384" t="s">
        <v>3382</v>
      </c>
      <c r="H1654" s="381" t="b">
        <f t="shared" si="51"/>
        <v>0</v>
      </c>
    </row>
    <row r="1655" spans="1:8">
      <c r="A1655" s="379">
        <v>37972</v>
      </c>
      <c r="B1655" s="380" t="s">
        <v>3383</v>
      </c>
      <c r="C1655" s="379" t="s">
        <v>281</v>
      </c>
      <c r="D1655" s="383" t="str">
        <f t="shared" si="50"/>
        <v>7,77</v>
      </c>
      <c r="F1655" s="386">
        <v>32.659999999999997</v>
      </c>
      <c r="G1655" s="384" t="s">
        <v>3384</v>
      </c>
      <c r="H1655" s="381" t="b">
        <f t="shared" si="51"/>
        <v>0</v>
      </c>
    </row>
    <row r="1656" spans="1:8">
      <c r="A1656" s="379">
        <v>37973</v>
      </c>
      <c r="B1656" s="380" t="s">
        <v>3385</v>
      </c>
      <c r="C1656" s="379" t="s">
        <v>281</v>
      </c>
      <c r="D1656" s="383" t="str">
        <f t="shared" si="50"/>
        <v>12,44</v>
      </c>
      <c r="F1656" s="386">
        <v>15.42</v>
      </c>
      <c r="G1656" s="384" t="s">
        <v>3386</v>
      </c>
      <c r="H1656" s="381" t="b">
        <f t="shared" si="51"/>
        <v>0</v>
      </c>
    </row>
    <row r="1657" spans="1:8">
      <c r="A1657" s="379">
        <v>37971</v>
      </c>
      <c r="B1657" s="380" t="s">
        <v>3387</v>
      </c>
      <c r="C1657" s="379" t="s">
        <v>281</v>
      </c>
      <c r="D1657" s="383" t="str">
        <f t="shared" si="50"/>
        <v>4,67</v>
      </c>
      <c r="F1657" s="386">
        <v>22.54</v>
      </c>
      <c r="G1657" s="384" t="s">
        <v>3388</v>
      </c>
      <c r="H1657" s="381" t="b">
        <f t="shared" si="51"/>
        <v>0</v>
      </c>
    </row>
    <row r="1658" spans="1:8">
      <c r="A1658" s="379">
        <v>20094</v>
      </c>
      <c r="B1658" s="380" t="s">
        <v>3389</v>
      </c>
      <c r="C1658" s="379" t="s">
        <v>281</v>
      </c>
      <c r="D1658" s="383" t="str">
        <f t="shared" si="50"/>
        <v>14,56</v>
      </c>
      <c r="F1658" s="386">
        <v>10.54</v>
      </c>
      <c r="G1658" s="384" t="s">
        <v>3390</v>
      </c>
      <c r="H1658" s="381" t="b">
        <f t="shared" si="51"/>
        <v>0</v>
      </c>
    </row>
    <row r="1659" spans="1:8">
      <c r="A1659" s="379">
        <v>20095</v>
      </c>
      <c r="B1659" s="380" t="s">
        <v>3391</v>
      </c>
      <c r="C1659" s="379" t="s">
        <v>281</v>
      </c>
      <c r="D1659" s="383" t="str">
        <f t="shared" si="50"/>
        <v>18,54</v>
      </c>
      <c r="F1659" s="386">
        <v>23.43</v>
      </c>
      <c r="G1659" s="384" t="s">
        <v>3392</v>
      </c>
      <c r="H1659" s="381" t="b">
        <f t="shared" si="51"/>
        <v>0</v>
      </c>
    </row>
    <row r="1660" spans="1:8">
      <c r="A1660" s="379">
        <v>1954</v>
      </c>
      <c r="B1660" s="380" t="s">
        <v>3393</v>
      </c>
      <c r="C1660" s="379" t="s">
        <v>281</v>
      </c>
      <c r="D1660" s="383" t="str">
        <f t="shared" si="50"/>
        <v>90,84</v>
      </c>
      <c r="F1660" s="386">
        <v>42.22</v>
      </c>
      <c r="G1660" s="384" t="s">
        <v>3394</v>
      </c>
      <c r="H1660" s="381" t="b">
        <f t="shared" si="51"/>
        <v>0</v>
      </c>
    </row>
    <row r="1661" spans="1:8">
      <c r="A1661" s="379">
        <v>1926</v>
      </c>
      <c r="B1661" s="380" t="s">
        <v>3395</v>
      </c>
      <c r="C1661" s="379" t="s">
        <v>281</v>
      </c>
      <c r="D1661" s="383" t="str">
        <f t="shared" si="50"/>
        <v>1,20</v>
      </c>
      <c r="F1661" s="386">
        <v>7.24</v>
      </c>
      <c r="G1661" s="384" t="s">
        <v>1011</v>
      </c>
      <c r="H1661" s="381" t="b">
        <f t="shared" si="51"/>
        <v>0</v>
      </c>
    </row>
    <row r="1662" spans="1:8">
      <c r="A1662" s="379">
        <v>1927</v>
      </c>
      <c r="B1662" s="380" t="s">
        <v>3396</v>
      </c>
      <c r="C1662" s="379" t="s">
        <v>281</v>
      </c>
      <c r="D1662" s="383" t="str">
        <f t="shared" si="50"/>
        <v>1,58</v>
      </c>
      <c r="F1662" s="386">
        <v>9.58</v>
      </c>
      <c r="G1662" s="384" t="s">
        <v>362</v>
      </c>
      <c r="H1662" s="381" t="b">
        <f t="shared" si="51"/>
        <v>0</v>
      </c>
    </row>
    <row r="1663" spans="1:8">
      <c r="A1663" s="379">
        <v>1923</v>
      </c>
      <c r="B1663" s="380" t="s">
        <v>3397</v>
      </c>
      <c r="C1663" s="379" t="s">
        <v>281</v>
      </c>
      <c r="D1663" s="383" t="str">
        <f t="shared" si="50"/>
        <v>2,59</v>
      </c>
      <c r="F1663" s="386">
        <v>2.76</v>
      </c>
      <c r="G1663" s="384" t="s">
        <v>3398</v>
      </c>
      <c r="H1663" s="381" t="b">
        <f t="shared" si="51"/>
        <v>0</v>
      </c>
    </row>
    <row r="1664" spans="1:8">
      <c r="A1664" s="379">
        <v>1929</v>
      </c>
      <c r="B1664" s="380" t="s">
        <v>3399</v>
      </c>
      <c r="C1664" s="379" t="s">
        <v>281</v>
      </c>
      <c r="D1664" s="383" t="str">
        <f t="shared" si="50"/>
        <v>4,24</v>
      </c>
      <c r="F1664" s="386">
        <v>4.6100000000000003</v>
      </c>
      <c r="G1664" s="384" t="s">
        <v>3400</v>
      </c>
      <c r="H1664" s="381" t="b">
        <f t="shared" si="51"/>
        <v>0</v>
      </c>
    </row>
    <row r="1665" spans="1:8">
      <c r="A1665" s="379">
        <v>1930</v>
      </c>
      <c r="B1665" s="380" t="s">
        <v>3401</v>
      </c>
      <c r="C1665" s="379" t="s">
        <v>281</v>
      </c>
      <c r="D1665" s="383" t="str">
        <f t="shared" si="50"/>
        <v>8,23</v>
      </c>
      <c r="F1665" s="386">
        <v>12.34</v>
      </c>
      <c r="G1665" s="384" t="s">
        <v>3402</v>
      </c>
      <c r="H1665" s="381" t="b">
        <f t="shared" si="51"/>
        <v>0</v>
      </c>
    </row>
    <row r="1666" spans="1:8">
      <c r="A1666" s="379">
        <v>1924</v>
      </c>
      <c r="B1666" s="380" t="s">
        <v>3403</v>
      </c>
      <c r="C1666" s="379" t="s">
        <v>281</v>
      </c>
      <c r="D1666" s="383" t="str">
        <f t="shared" ref="D1666:D1729" si="52">IF($J$2=$F$1,F1666,G1666)</f>
        <v>14,18</v>
      </c>
      <c r="F1666" s="386">
        <v>22.78</v>
      </c>
      <c r="G1666" s="384" t="s">
        <v>3404</v>
      </c>
      <c r="H1666" s="381" t="b">
        <f t="shared" ref="H1666:H1729" si="53">F1666=G1666</f>
        <v>0</v>
      </c>
    </row>
    <row r="1667" spans="1:8">
      <c r="A1667" s="379">
        <v>1922</v>
      </c>
      <c r="B1667" s="380" t="s">
        <v>3405</v>
      </c>
      <c r="C1667" s="379" t="s">
        <v>281</v>
      </c>
      <c r="D1667" s="383" t="str">
        <f t="shared" si="52"/>
        <v>21,06</v>
      </c>
      <c r="F1667" s="386">
        <v>83.99</v>
      </c>
      <c r="G1667" s="384" t="s">
        <v>3276</v>
      </c>
      <c r="H1667" s="381" t="b">
        <f t="shared" si="53"/>
        <v>0</v>
      </c>
    </row>
    <row r="1668" spans="1:8">
      <c r="A1668" s="379">
        <v>1953</v>
      </c>
      <c r="B1668" s="380" t="s">
        <v>3406</v>
      </c>
      <c r="C1668" s="379" t="s">
        <v>281</v>
      </c>
      <c r="D1668" s="383" t="str">
        <f t="shared" si="52"/>
        <v>36,80</v>
      </c>
      <c r="F1668" s="386">
        <v>33.06</v>
      </c>
      <c r="G1668" s="384" t="s">
        <v>3407</v>
      </c>
      <c r="H1668" s="381" t="b">
        <f t="shared" si="53"/>
        <v>0</v>
      </c>
    </row>
    <row r="1669" spans="1:8">
      <c r="A1669" s="379">
        <v>1962</v>
      </c>
      <c r="B1669" s="380" t="s">
        <v>3408</v>
      </c>
      <c r="C1669" s="379" t="s">
        <v>281</v>
      </c>
      <c r="D1669" s="383" t="str">
        <f t="shared" si="52"/>
        <v>120,42</v>
      </c>
      <c r="F1669" s="386">
        <v>120.6</v>
      </c>
      <c r="G1669" s="384" t="s">
        <v>3409</v>
      </c>
      <c r="H1669" s="381" t="b">
        <f t="shared" si="53"/>
        <v>0</v>
      </c>
    </row>
    <row r="1670" spans="1:8">
      <c r="A1670" s="379">
        <v>1955</v>
      </c>
      <c r="B1670" s="380" t="s">
        <v>3410</v>
      </c>
      <c r="C1670" s="379" t="s">
        <v>281</v>
      </c>
      <c r="D1670" s="383" t="str">
        <f t="shared" si="52"/>
        <v>1,59</v>
      </c>
      <c r="F1670" s="386">
        <v>4.17</v>
      </c>
      <c r="G1670" s="384" t="s">
        <v>3411</v>
      </c>
      <c r="H1670" s="381" t="b">
        <f t="shared" si="53"/>
        <v>0</v>
      </c>
    </row>
    <row r="1671" spans="1:8">
      <c r="A1671" s="379">
        <v>1956</v>
      </c>
      <c r="B1671" s="380" t="s">
        <v>3412</v>
      </c>
      <c r="C1671" s="379" t="s">
        <v>281</v>
      </c>
      <c r="D1671" s="383" t="str">
        <f t="shared" si="52"/>
        <v>2,05</v>
      </c>
      <c r="F1671" s="386">
        <v>7.01</v>
      </c>
      <c r="G1671" s="384" t="s">
        <v>3413</v>
      </c>
      <c r="H1671" s="381" t="b">
        <f t="shared" si="53"/>
        <v>0</v>
      </c>
    </row>
    <row r="1672" spans="1:8">
      <c r="A1672" s="379">
        <v>1957</v>
      </c>
      <c r="B1672" s="380" t="s">
        <v>3414</v>
      </c>
      <c r="C1672" s="379" t="s">
        <v>281</v>
      </c>
      <c r="D1672" s="383" t="str">
        <f t="shared" si="52"/>
        <v>4,66</v>
      </c>
      <c r="F1672" s="386">
        <v>5.56</v>
      </c>
      <c r="G1672" s="384" t="s">
        <v>3415</v>
      </c>
      <c r="H1672" s="381" t="b">
        <f t="shared" si="53"/>
        <v>0</v>
      </c>
    </row>
    <row r="1673" spans="1:8">
      <c r="A1673" s="379">
        <v>1958</v>
      </c>
      <c r="B1673" s="380" t="s">
        <v>3416</v>
      </c>
      <c r="C1673" s="379" t="s">
        <v>281</v>
      </c>
      <c r="D1673" s="383" t="str">
        <f t="shared" si="52"/>
        <v>8,28</v>
      </c>
      <c r="F1673" s="386">
        <v>2.4500000000000002</v>
      </c>
      <c r="G1673" s="384" t="s">
        <v>3417</v>
      </c>
      <c r="H1673" s="381" t="b">
        <f t="shared" si="53"/>
        <v>0</v>
      </c>
    </row>
    <row r="1674" spans="1:8">
      <c r="A1674" s="379">
        <v>1959</v>
      </c>
      <c r="B1674" s="380" t="s">
        <v>3418</v>
      </c>
      <c r="C1674" s="379" t="s">
        <v>281</v>
      </c>
      <c r="D1674" s="383" t="str">
        <f t="shared" si="52"/>
        <v>10,10</v>
      </c>
      <c r="F1674" s="386">
        <v>10.88</v>
      </c>
      <c r="G1674" s="384" t="s">
        <v>3419</v>
      </c>
      <c r="H1674" s="381" t="b">
        <f t="shared" si="53"/>
        <v>0</v>
      </c>
    </row>
    <row r="1675" spans="1:8">
      <c r="A1675" s="379">
        <v>1925</v>
      </c>
      <c r="B1675" s="380" t="s">
        <v>3420</v>
      </c>
      <c r="C1675" s="379" t="s">
        <v>281</v>
      </c>
      <c r="D1675" s="383" t="str">
        <f t="shared" si="52"/>
        <v>24,97</v>
      </c>
      <c r="F1675" s="386">
        <v>12.52</v>
      </c>
      <c r="G1675" s="384" t="s">
        <v>3421</v>
      </c>
      <c r="H1675" s="381" t="b">
        <f t="shared" si="53"/>
        <v>0</v>
      </c>
    </row>
    <row r="1676" spans="1:8">
      <c r="A1676" s="379">
        <v>1960</v>
      </c>
      <c r="B1676" s="380" t="s">
        <v>3422</v>
      </c>
      <c r="C1676" s="379" t="s">
        <v>281</v>
      </c>
      <c r="D1676" s="383" t="str">
        <f t="shared" si="52"/>
        <v>35,50</v>
      </c>
      <c r="F1676" s="386">
        <v>47.02</v>
      </c>
      <c r="G1676" s="384" t="s">
        <v>3423</v>
      </c>
      <c r="H1676" s="381" t="b">
        <f t="shared" si="53"/>
        <v>0</v>
      </c>
    </row>
    <row r="1677" spans="1:8">
      <c r="A1677" s="379">
        <v>1961</v>
      </c>
      <c r="B1677" s="380" t="s">
        <v>3424</v>
      </c>
      <c r="C1677" s="379" t="s">
        <v>281</v>
      </c>
      <c r="D1677" s="383" t="str">
        <f t="shared" si="52"/>
        <v>51,01</v>
      </c>
      <c r="F1677" s="386">
        <v>347.48</v>
      </c>
      <c r="G1677" s="384" t="s">
        <v>3425</v>
      </c>
      <c r="H1677" s="381" t="b">
        <f t="shared" si="53"/>
        <v>0</v>
      </c>
    </row>
    <row r="1678" spans="1:8">
      <c r="A1678" s="379">
        <v>38426</v>
      </c>
      <c r="B1678" s="380" t="s">
        <v>3426</v>
      </c>
      <c r="C1678" s="379" t="s">
        <v>281</v>
      </c>
      <c r="D1678" s="383" t="str">
        <f t="shared" si="52"/>
        <v>14,40</v>
      </c>
      <c r="F1678" s="386">
        <v>541.23</v>
      </c>
      <c r="G1678" s="384" t="s">
        <v>3427</v>
      </c>
      <c r="H1678" s="381" t="b">
        <f t="shared" si="53"/>
        <v>0</v>
      </c>
    </row>
    <row r="1679" spans="1:8">
      <c r="A1679" s="379">
        <v>38423</v>
      </c>
      <c r="B1679" s="380" t="s">
        <v>3428</v>
      </c>
      <c r="C1679" s="379" t="s">
        <v>281</v>
      </c>
      <c r="D1679" s="383" t="str">
        <f t="shared" si="52"/>
        <v>32,66</v>
      </c>
      <c r="F1679" s="386">
        <v>25.38</v>
      </c>
      <c r="G1679" s="384" t="s">
        <v>3429</v>
      </c>
      <c r="H1679" s="381" t="b">
        <f t="shared" si="53"/>
        <v>0</v>
      </c>
    </row>
    <row r="1680" spans="1:8">
      <c r="A1680" s="379">
        <v>38421</v>
      </c>
      <c r="B1680" s="380" t="s">
        <v>3430</v>
      </c>
      <c r="C1680" s="379" t="s">
        <v>281</v>
      </c>
      <c r="D1680" s="383" t="str">
        <f t="shared" si="52"/>
        <v>15,42</v>
      </c>
      <c r="F1680" s="386">
        <v>6.41</v>
      </c>
      <c r="G1680" s="384" t="s">
        <v>3431</v>
      </c>
      <c r="H1680" s="381" t="b">
        <f t="shared" si="53"/>
        <v>0</v>
      </c>
    </row>
    <row r="1681" spans="1:8">
      <c r="A1681" s="379">
        <v>38422</v>
      </c>
      <c r="B1681" s="380" t="s">
        <v>3432</v>
      </c>
      <c r="C1681" s="379" t="s">
        <v>281</v>
      </c>
      <c r="D1681" s="383" t="str">
        <f t="shared" si="52"/>
        <v>22,54</v>
      </c>
      <c r="F1681" s="386">
        <v>21.02</v>
      </c>
      <c r="G1681" s="384" t="s">
        <v>3433</v>
      </c>
      <c r="H1681" s="381" t="b">
        <f t="shared" si="53"/>
        <v>0</v>
      </c>
    </row>
    <row r="1682" spans="1:8">
      <c r="A1682" s="379">
        <v>39866</v>
      </c>
      <c r="B1682" s="380" t="s">
        <v>3434</v>
      </c>
      <c r="C1682" s="379" t="s">
        <v>281</v>
      </c>
      <c r="D1682" s="383" t="str">
        <f t="shared" si="52"/>
        <v>10,55</v>
      </c>
      <c r="F1682" s="386">
        <v>26.35</v>
      </c>
      <c r="G1682" s="384" t="s">
        <v>2770</v>
      </c>
      <c r="H1682" s="381" t="b">
        <f t="shared" si="53"/>
        <v>0</v>
      </c>
    </row>
    <row r="1683" spans="1:8">
      <c r="A1683" s="379">
        <v>39867</v>
      </c>
      <c r="B1683" s="380" t="s">
        <v>3435</v>
      </c>
      <c r="C1683" s="379" t="s">
        <v>281</v>
      </c>
      <c r="D1683" s="383" t="str">
        <f t="shared" si="52"/>
        <v>23,46</v>
      </c>
      <c r="F1683" s="386">
        <v>2.93</v>
      </c>
      <c r="G1683" s="384" t="s">
        <v>1761</v>
      </c>
      <c r="H1683" s="381" t="b">
        <f t="shared" si="53"/>
        <v>0</v>
      </c>
    </row>
    <row r="1684" spans="1:8">
      <c r="A1684" s="379">
        <v>39868</v>
      </c>
      <c r="B1684" s="380" t="s">
        <v>3436</v>
      </c>
      <c r="C1684" s="379" t="s">
        <v>281</v>
      </c>
      <c r="D1684" s="383" t="str">
        <f t="shared" si="52"/>
        <v>42,27</v>
      </c>
      <c r="F1684" s="386">
        <v>6.14</v>
      </c>
      <c r="G1684" s="384" t="s">
        <v>3437</v>
      </c>
      <c r="H1684" s="381" t="b">
        <f t="shared" si="53"/>
        <v>0</v>
      </c>
    </row>
    <row r="1685" spans="1:8">
      <c r="A1685" s="379">
        <v>37999</v>
      </c>
      <c r="B1685" s="380" t="s">
        <v>3438</v>
      </c>
      <c r="C1685" s="379" t="s">
        <v>281</v>
      </c>
      <c r="D1685" s="383" t="str">
        <f t="shared" si="52"/>
        <v>7,45</v>
      </c>
      <c r="F1685" s="386">
        <v>18.07</v>
      </c>
      <c r="G1685" s="384" t="s">
        <v>3439</v>
      </c>
      <c r="H1685" s="381" t="b">
        <f t="shared" si="53"/>
        <v>0</v>
      </c>
    </row>
    <row r="1686" spans="1:8">
      <c r="A1686" s="379">
        <v>38000</v>
      </c>
      <c r="B1686" s="380" t="s">
        <v>3440</v>
      </c>
      <c r="C1686" s="379" t="s">
        <v>281</v>
      </c>
      <c r="D1686" s="383" t="str">
        <f t="shared" si="52"/>
        <v>9,86</v>
      </c>
      <c r="F1686" s="386">
        <v>98.92</v>
      </c>
      <c r="G1686" s="384" t="s">
        <v>3441</v>
      </c>
      <c r="H1686" s="381" t="b">
        <f t="shared" si="53"/>
        <v>0</v>
      </c>
    </row>
    <row r="1687" spans="1:8">
      <c r="A1687" s="379">
        <v>38129</v>
      </c>
      <c r="B1687" s="380" t="s">
        <v>3442</v>
      </c>
      <c r="C1687" s="379" t="s">
        <v>281</v>
      </c>
      <c r="D1687" s="383" t="str">
        <f t="shared" si="52"/>
        <v>2,76</v>
      </c>
      <c r="F1687" s="386">
        <v>21.03</v>
      </c>
      <c r="G1687" s="384" t="s">
        <v>2404</v>
      </c>
      <c r="H1687" s="381" t="b">
        <f t="shared" si="53"/>
        <v>0</v>
      </c>
    </row>
    <row r="1688" spans="1:8">
      <c r="A1688" s="379">
        <v>38025</v>
      </c>
      <c r="B1688" s="380" t="s">
        <v>3443</v>
      </c>
      <c r="C1688" s="379" t="s">
        <v>281</v>
      </c>
      <c r="D1688" s="383" t="str">
        <f t="shared" si="52"/>
        <v>4,61</v>
      </c>
      <c r="F1688" s="386">
        <v>40.659999999999997</v>
      </c>
      <c r="G1688" s="384" t="s">
        <v>1970</v>
      </c>
      <c r="H1688" s="381" t="b">
        <f t="shared" si="53"/>
        <v>0</v>
      </c>
    </row>
    <row r="1689" spans="1:8">
      <c r="A1689" s="379">
        <v>38026</v>
      </c>
      <c r="B1689" s="380" t="s">
        <v>3444</v>
      </c>
      <c r="C1689" s="379" t="s">
        <v>281</v>
      </c>
      <c r="D1689" s="383" t="str">
        <f t="shared" si="52"/>
        <v>12,34</v>
      </c>
      <c r="F1689" s="386">
        <v>97.96</v>
      </c>
      <c r="G1689" s="384" t="s">
        <v>3445</v>
      </c>
      <c r="H1689" s="381" t="b">
        <f t="shared" si="53"/>
        <v>0</v>
      </c>
    </row>
    <row r="1690" spans="1:8">
      <c r="A1690" s="379">
        <v>1858</v>
      </c>
      <c r="B1690" s="380" t="s">
        <v>3446</v>
      </c>
      <c r="C1690" s="379" t="s">
        <v>281</v>
      </c>
      <c r="D1690" s="383" t="str">
        <f t="shared" si="52"/>
        <v>20,39</v>
      </c>
      <c r="F1690" s="386">
        <v>21.38</v>
      </c>
      <c r="G1690" s="384" t="s">
        <v>3447</v>
      </c>
      <c r="H1690" s="381" t="b">
        <f t="shared" si="53"/>
        <v>0</v>
      </c>
    </row>
    <row r="1691" spans="1:8">
      <c r="A1691" s="379">
        <v>1844</v>
      </c>
      <c r="B1691" s="380" t="s">
        <v>3448</v>
      </c>
      <c r="C1691" s="379" t="s">
        <v>281</v>
      </c>
      <c r="D1691" s="383" t="str">
        <f t="shared" si="52"/>
        <v>75,17</v>
      </c>
      <c r="F1691" s="386">
        <v>52.77</v>
      </c>
      <c r="G1691" s="384" t="s">
        <v>3449</v>
      </c>
      <c r="H1691" s="381" t="b">
        <f t="shared" si="53"/>
        <v>0</v>
      </c>
    </row>
    <row r="1692" spans="1:8">
      <c r="A1692" s="379">
        <v>1863</v>
      </c>
      <c r="B1692" s="380" t="s">
        <v>3450</v>
      </c>
      <c r="C1692" s="379" t="s">
        <v>281</v>
      </c>
      <c r="D1692" s="383" t="str">
        <f t="shared" si="52"/>
        <v>29,59</v>
      </c>
      <c r="F1692" s="386">
        <v>119.54</v>
      </c>
      <c r="G1692" s="384" t="s">
        <v>1579</v>
      </c>
      <c r="H1692" s="381" t="b">
        <f t="shared" si="53"/>
        <v>0</v>
      </c>
    </row>
    <row r="1693" spans="1:8">
      <c r="A1693" s="379">
        <v>1865</v>
      </c>
      <c r="B1693" s="380" t="s">
        <v>3451</v>
      </c>
      <c r="C1693" s="379" t="s">
        <v>281</v>
      </c>
      <c r="D1693" s="383" t="str">
        <f t="shared" si="52"/>
        <v>107,95</v>
      </c>
      <c r="F1693" s="386">
        <v>26.8</v>
      </c>
      <c r="G1693" s="384" t="s">
        <v>3452</v>
      </c>
      <c r="H1693" s="381" t="b">
        <f t="shared" si="53"/>
        <v>0</v>
      </c>
    </row>
    <row r="1694" spans="1:8">
      <c r="A1694" s="379">
        <v>36355</v>
      </c>
      <c r="B1694" s="380" t="s">
        <v>3453</v>
      </c>
      <c r="C1694" s="379" t="s">
        <v>281</v>
      </c>
      <c r="D1694" s="383" t="str">
        <f t="shared" si="52"/>
        <v>4,68</v>
      </c>
      <c r="F1694" s="386">
        <v>63.26</v>
      </c>
      <c r="G1694" s="384" t="s">
        <v>2358</v>
      </c>
      <c r="H1694" s="381" t="b">
        <f t="shared" si="53"/>
        <v>0</v>
      </c>
    </row>
    <row r="1695" spans="1:8">
      <c r="A1695" s="379">
        <v>36356</v>
      </c>
      <c r="B1695" s="380" t="s">
        <v>3454</v>
      </c>
      <c r="C1695" s="379" t="s">
        <v>281</v>
      </c>
      <c r="D1695" s="383" t="str">
        <f t="shared" si="52"/>
        <v>7,87</v>
      </c>
      <c r="F1695" s="386">
        <v>17.79</v>
      </c>
      <c r="G1695" s="384" t="s">
        <v>3455</v>
      </c>
      <c r="H1695" s="381" t="b">
        <f t="shared" si="53"/>
        <v>0</v>
      </c>
    </row>
    <row r="1696" spans="1:8">
      <c r="A1696" s="379">
        <v>1932</v>
      </c>
      <c r="B1696" s="380" t="s">
        <v>3456</v>
      </c>
      <c r="C1696" s="379" t="s">
        <v>281</v>
      </c>
      <c r="D1696" s="383" t="str">
        <f t="shared" si="52"/>
        <v>5,56</v>
      </c>
      <c r="F1696" s="386">
        <v>13.45</v>
      </c>
      <c r="G1696" s="384" t="s">
        <v>3457</v>
      </c>
      <c r="H1696" s="381" t="b">
        <f t="shared" si="53"/>
        <v>0</v>
      </c>
    </row>
    <row r="1697" spans="1:8">
      <c r="A1697" s="379">
        <v>1933</v>
      </c>
      <c r="B1697" s="380" t="s">
        <v>3458</v>
      </c>
      <c r="C1697" s="379" t="s">
        <v>281</v>
      </c>
      <c r="D1697" s="383" t="str">
        <f t="shared" si="52"/>
        <v>2,45</v>
      </c>
      <c r="F1697" s="386">
        <v>2.79</v>
      </c>
      <c r="G1697" s="384" t="s">
        <v>352</v>
      </c>
      <c r="H1697" s="381" t="b">
        <f t="shared" si="53"/>
        <v>0</v>
      </c>
    </row>
    <row r="1698" spans="1:8">
      <c r="A1698" s="379">
        <v>1951</v>
      </c>
      <c r="B1698" s="380" t="s">
        <v>3459</v>
      </c>
      <c r="C1698" s="379" t="s">
        <v>281</v>
      </c>
      <c r="D1698" s="383" t="str">
        <f t="shared" si="52"/>
        <v>10,88</v>
      </c>
      <c r="F1698" s="386">
        <v>5.53</v>
      </c>
      <c r="G1698" s="384" t="s">
        <v>3460</v>
      </c>
      <c r="H1698" s="381" t="b">
        <f t="shared" si="53"/>
        <v>0</v>
      </c>
    </row>
    <row r="1699" spans="1:8">
      <c r="A1699" s="379">
        <v>1966</v>
      </c>
      <c r="B1699" s="380" t="s">
        <v>3461</v>
      </c>
      <c r="C1699" s="379" t="s">
        <v>281</v>
      </c>
      <c r="D1699" s="383" t="str">
        <f t="shared" si="52"/>
        <v>12,52</v>
      </c>
      <c r="F1699" s="386">
        <v>25.39</v>
      </c>
      <c r="G1699" s="384" t="s">
        <v>3462</v>
      </c>
      <c r="H1699" s="381" t="b">
        <f t="shared" si="53"/>
        <v>0</v>
      </c>
    </row>
    <row r="1700" spans="1:8">
      <c r="A1700" s="379">
        <v>1952</v>
      </c>
      <c r="B1700" s="380" t="s">
        <v>3463</v>
      </c>
      <c r="C1700" s="379" t="s">
        <v>281</v>
      </c>
      <c r="D1700" s="383" t="str">
        <f t="shared" si="52"/>
        <v>47,02</v>
      </c>
      <c r="F1700" s="386">
        <v>3.53</v>
      </c>
      <c r="G1700" s="384" t="s">
        <v>3464</v>
      </c>
      <c r="H1700" s="381" t="b">
        <f t="shared" si="53"/>
        <v>0</v>
      </c>
    </row>
    <row r="1701" spans="1:8">
      <c r="A1701" s="379">
        <v>20104</v>
      </c>
      <c r="B1701" s="380" t="s">
        <v>3465</v>
      </c>
      <c r="C1701" s="379" t="s">
        <v>281</v>
      </c>
      <c r="D1701" s="383" t="str">
        <f t="shared" si="52"/>
        <v>347,48</v>
      </c>
      <c r="F1701" s="386">
        <v>267.58</v>
      </c>
      <c r="G1701" s="384" t="s">
        <v>3466</v>
      </c>
      <c r="H1701" s="381" t="b">
        <f t="shared" si="53"/>
        <v>0</v>
      </c>
    </row>
    <row r="1702" spans="1:8">
      <c r="A1702" s="379">
        <v>20105</v>
      </c>
      <c r="B1702" s="380" t="s">
        <v>3467</v>
      </c>
      <c r="C1702" s="379" t="s">
        <v>281</v>
      </c>
      <c r="D1702" s="383" t="str">
        <f t="shared" si="52"/>
        <v>541,23</v>
      </c>
      <c r="F1702" s="386">
        <v>440.16</v>
      </c>
      <c r="G1702" s="384" t="s">
        <v>3468</v>
      </c>
      <c r="H1702" s="381" t="b">
        <f t="shared" si="53"/>
        <v>0</v>
      </c>
    </row>
    <row r="1703" spans="1:8">
      <c r="A1703" s="379">
        <v>1965</v>
      </c>
      <c r="B1703" s="380" t="s">
        <v>3469</v>
      </c>
      <c r="C1703" s="379" t="s">
        <v>281</v>
      </c>
      <c r="D1703" s="383" t="str">
        <f t="shared" si="52"/>
        <v>25,38</v>
      </c>
      <c r="F1703" s="386">
        <v>334.67</v>
      </c>
      <c r="G1703" s="384" t="s">
        <v>3470</v>
      </c>
      <c r="H1703" s="381" t="b">
        <f t="shared" si="53"/>
        <v>0</v>
      </c>
    </row>
    <row r="1704" spans="1:8">
      <c r="A1704" s="379">
        <v>10765</v>
      </c>
      <c r="B1704" s="380" t="s">
        <v>3471</v>
      </c>
      <c r="C1704" s="379" t="s">
        <v>281</v>
      </c>
      <c r="D1704" s="383" t="str">
        <f t="shared" si="52"/>
        <v>6,41</v>
      </c>
      <c r="F1704" s="386">
        <v>494.78</v>
      </c>
      <c r="G1704" s="384" t="s">
        <v>2876</v>
      </c>
      <c r="H1704" s="381" t="b">
        <f t="shared" si="53"/>
        <v>0</v>
      </c>
    </row>
    <row r="1705" spans="1:8">
      <c r="A1705" s="379">
        <v>10767</v>
      </c>
      <c r="B1705" s="380" t="s">
        <v>3472</v>
      </c>
      <c r="C1705" s="379" t="s">
        <v>281</v>
      </c>
      <c r="D1705" s="383" t="str">
        <f t="shared" si="52"/>
        <v>21,02</v>
      </c>
      <c r="F1705" s="386">
        <v>24.89</v>
      </c>
      <c r="G1705" s="384" t="s">
        <v>1379</v>
      </c>
      <c r="H1705" s="381" t="b">
        <f t="shared" si="53"/>
        <v>0</v>
      </c>
    </row>
    <row r="1706" spans="1:8">
      <c r="A1706" s="379">
        <v>1970</v>
      </c>
      <c r="B1706" s="380" t="s">
        <v>3473</v>
      </c>
      <c r="C1706" s="379" t="s">
        <v>281</v>
      </c>
      <c r="D1706" s="383" t="str">
        <f t="shared" si="52"/>
        <v>26,35</v>
      </c>
      <c r="F1706" s="386">
        <v>83.93</v>
      </c>
      <c r="G1706" s="384" t="s">
        <v>3474</v>
      </c>
      <c r="H1706" s="381" t="b">
        <f t="shared" si="53"/>
        <v>0</v>
      </c>
    </row>
    <row r="1707" spans="1:8">
      <c r="A1707" s="379">
        <v>1967</v>
      </c>
      <c r="B1707" s="380" t="s">
        <v>3475</v>
      </c>
      <c r="C1707" s="379" t="s">
        <v>281</v>
      </c>
      <c r="D1707" s="383" t="str">
        <f t="shared" si="52"/>
        <v>2,93</v>
      </c>
      <c r="F1707" s="386">
        <v>16.28</v>
      </c>
      <c r="G1707" s="384" t="s">
        <v>1397</v>
      </c>
      <c r="H1707" s="381" t="b">
        <f t="shared" si="53"/>
        <v>0</v>
      </c>
    </row>
    <row r="1708" spans="1:8">
      <c r="A1708" s="379">
        <v>1968</v>
      </c>
      <c r="B1708" s="380" t="s">
        <v>3476</v>
      </c>
      <c r="C1708" s="379" t="s">
        <v>281</v>
      </c>
      <c r="D1708" s="383" t="str">
        <f t="shared" si="52"/>
        <v>6,14</v>
      </c>
      <c r="F1708" s="386">
        <v>15.05</v>
      </c>
      <c r="G1708" s="384" t="s">
        <v>3477</v>
      </c>
      <c r="H1708" s="381" t="b">
        <f t="shared" si="53"/>
        <v>0</v>
      </c>
    </row>
    <row r="1709" spans="1:8">
      <c r="A1709" s="379">
        <v>1969</v>
      </c>
      <c r="B1709" s="380" t="s">
        <v>3478</v>
      </c>
      <c r="C1709" s="379" t="s">
        <v>281</v>
      </c>
      <c r="D1709" s="383" t="str">
        <f t="shared" si="52"/>
        <v>18,07</v>
      </c>
      <c r="F1709" s="386">
        <v>2.2999999999999998</v>
      </c>
      <c r="G1709" s="384" t="s">
        <v>3479</v>
      </c>
      <c r="H1709" s="381" t="b">
        <f t="shared" si="53"/>
        <v>0</v>
      </c>
    </row>
    <row r="1710" spans="1:8">
      <c r="A1710" s="379">
        <v>1839</v>
      </c>
      <c r="B1710" s="380" t="s">
        <v>3480</v>
      </c>
      <c r="C1710" s="379" t="s">
        <v>281</v>
      </c>
      <c r="D1710" s="383" t="str">
        <f t="shared" si="52"/>
        <v>97,35</v>
      </c>
      <c r="F1710" s="386">
        <v>1.79</v>
      </c>
      <c r="G1710" s="384" t="s">
        <v>3481</v>
      </c>
      <c r="H1710" s="381" t="b">
        <f t="shared" si="53"/>
        <v>0</v>
      </c>
    </row>
    <row r="1711" spans="1:8">
      <c r="A1711" s="379">
        <v>1835</v>
      </c>
      <c r="B1711" s="380" t="s">
        <v>3482</v>
      </c>
      <c r="C1711" s="379" t="s">
        <v>281</v>
      </c>
      <c r="D1711" s="383" t="str">
        <f t="shared" si="52"/>
        <v>20,69</v>
      </c>
      <c r="F1711" s="386">
        <v>197.89</v>
      </c>
      <c r="G1711" s="384" t="s">
        <v>3483</v>
      </c>
      <c r="H1711" s="381" t="b">
        <f t="shared" si="53"/>
        <v>0</v>
      </c>
    </row>
    <row r="1712" spans="1:8">
      <c r="A1712" s="379">
        <v>1823</v>
      </c>
      <c r="B1712" s="380" t="s">
        <v>3484</v>
      </c>
      <c r="C1712" s="379" t="s">
        <v>281</v>
      </c>
      <c r="D1712" s="383" t="str">
        <f t="shared" si="52"/>
        <v>40,02</v>
      </c>
      <c r="F1712" s="386">
        <v>4.7</v>
      </c>
      <c r="G1712" s="384" t="s">
        <v>3485</v>
      </c>
      <c r="H1712" s="381" t="b">
        <f t="shared" si="53"/>
        <v>0</v>
      </c>
    </row>
    <row r="1713" spans="1:8">
      <c r="A1713" s="379">
        <v>1827</v>
      </c>
      <c r="B1713" s="380" t="s">
        <v>3486</v>
      </c>
      <c r="C1713" s="379" t="s">
        <v>281</v>
      </c>
      <c r="D1713" s="383" t="str">
        <f t="shared" si="52"/>
        <v>96,41</v>
      </c>
      <c r="F1713" s="386">
        <v>5.65</v>
      </c>
      <c r="G1713" s="384" t="s">
        <v>3487</v>
      </c>
      <c r="H1713" s="381" t="b">
        <f t="shared" si="53"/>
        <v>0</v>
      </c>
    </row>
    <row r="1714" spans="1:8">
      <c r="A1714" s="379">
        <v>1831</v>
      </c>
      <c r="B1714" s="380" t="s">
        <v>3488</v>
      </c>
      <c r="C1714" s="379" t="s">
        <v>281</v>
      </c>
      <c r="D1714" s="383" t="str">
        <f t="shared" si="52"/>
        <v>21,04</v>
      </c>
      <c r="F1714" s="386">
        <v>8.99</v>
      </c>
      <c r="G1714" s="384" t="s">
        <v>3489</v>
      </c>
      <c r="H1714" s="381" t="b">
        <f t="shared" si="53"/>
        <v>0</v>
      </c>
    </row>
    <row r="1715" spans="1:8">
      <c r="A1715" s="379">
        <v>1825</v>
      </c>
      <c r="B1715" s="380" t="s">
        <v>3490</v>
      </c>
      <c r="C1715" s="379" t="s">
        <v>281</v>
      </c>
      <c r="D1715" s="383" t="str">
        <f t="shared" si="52"/>
        <v>51,94</v>
      </c>
      <c r="F1715" s="386">
        <v>18.989999999999998</v>
      </c>
      <c r="G1715" s="384" t="s">
        <v>3491</v>
      </c>
      <c r="H1715" s="381" t="b">
        <f t="shared" si="53"/>
        <v>0</v>
      </c>
    </row>
    <row r="1716" spans="1:8">
      <c r="A1716" s="379">
        <v>1828</v>
      </c>
      <c r="B1716" s="380" t="s">
        <v>3492</v>
      </c>
      <c r="C1716" s="379" t="s">
        <v>281</v>
      </c>
      <c r="D1716" s="383" t="str">
        <f t="shared" si="52"/>
        <v>117,65</v>
      </c>
      <c r="F1716" s="386">
        <v>27.82</v>
      </c>
      <c r="G1716" s="384" t="s">
        <v>3493</v>
      </c>
      <c r="H1716" s="381" t="b">
        <f t="shared" si="53"/>
        <v>0</v>
      </c>
    </row>
    <row r="1717" spans="1:8">
      <c r="A1717" s="379">
        <v>1845</v>
      </c>
      <c r="B1717" s="380" t="s">
        <v>3494</v>
      </c>
      <c r="C1717" s="379" t="s">
        <v>281</v>
      </c>
      <c r="D1717" s="383" t="str">
        <f t="shared" si="52"/>
        <v>26,37</v>
      </c>
      <c r="F1717" s="386">
        <v>42.31</v>
      </c>
      <c r="G1717" s="384" t="s">
        <v>3495</v>
      </c>
      <c r="H1717" s="381" t="b">
        <f t="shared" si="53"/>
        <v>0</v>
      </c>
    </row>
    <row r="1718" spans="1:8">
      <c r="A1718" s="379">
        <v>1824</v>
      </c>
      <c r="B1718" s="380" t="s">
        <v>3496</v>
      </c>
      <c r="C1718" s="379" t="s">
        <v>281</v>
      </c>
      <c r="D1718" s="383" t="str">
        <f t="shared" si="52"/>
        <v>62,26</v>
      </c>
      <c r="F1718" s="386">
        <v>74.540000000000006</v>
      </c>
      <c r="G1718" s="384" t="s">
        <v>3497</v>
      </c>
      <c r="H1718" s="381" t="b">
        <f t="shared" si="53"/>
        <v>0</v>
      </c>
    </row>
    <row r="1719" spans="1:8">
      <c r="A1719" s="379">
        <v>1941</v>
      </c>
      <c r="B1719" s="380" t="s">
        <v>3498</v>
      </c>
      <c r="C1719" s="379" t="s">
        <v>281</v>
      </c>
      <c r="D1719" s="383" t="str">
        <f t="shared" si="52"/>
        <v>17,79</v>
      </c>
      <c r="F1719" s="386">
        <v>100.82</v>
      </c>
      <c r="G1719" s="384" t="s">
        <v>3499</v>
      </c>
      <c r="H1719" s="381" t="b">
        <f t="shared" si="53"/>
        <v>0</v>
      </c>
    </row>
    <row r="1720" spans="1:8">
      <c r="A1720" s="379">
        <v>1940</v>
      </c>
      <c r="B1720" s="380" t="s">
        <v>3500</v>
      </c>
      <c r="C1720" s="379" t="s">
        <v>281</v>
      </c>
      <c r="D1720" s="383" t="str">
        <f t="shared" si="52"/>
        <v>13,45</v>
      </c>
      <c r="F1720" s="386">
        <v>7.36</v>
      </c>
      <c r="G1720" s="384" t="s">
        <v>2778</v>
      </c>
      <c r="H1720" s="381" t="b">
        <f t="shared" si="53"/>
        <v>0</v>
      </c>
    </row>
    <row r="1721" spans="1:8">
      <c r="A1721" s="379">
        <v>1937</v>
      </c>
      <c r="B1721" s="380" t="s">
        <v>3501</v>
      </c>
      <c r="C1721" s="379" t="s">
        <v>281</v>
      </c>
      <c r="D1721" s="383" t="str">
        <f t="shared" si="52"/>
        <v>2,79</v>
      </c>
      <c r="F1721" s="386">
        <v>4.84</v>
      </c>
      <c r="G1721" s="384" t="s">
        <v>3502</v>
      </c>
      <c r="H1721" s="381" t="b">
        <f t="shared" si="53"/>
        <v>0</v>
      </c>
    </row>
    <row r="1722" spans="1:8">
      <c r="A1722" s="379">
        <v>1939</v>
      </c>
      <c r="B1722" s="380" t="s">
        <v>3503</v>
      </c>
      <c r="C1722" s="379" t="s">
        <v>281</v>
      </c>
      <c r="D1722" s="383" t="str">
        <f t="shared" si="52"/>
        <v>5,53</v>
      </c>
      <c r="F1722" s="386">
        <v>1.71</v>
      </c>
      <c r="G1722" s="384" t="s">
        <v>3504</v>
      </c>
      <c r="H1722" s="381" t="b">
        <f t="shared" si="53"/>
        <v>0</v>
      </c>
    </row>
    <row r="1723" spans="1:8">
      <c r="A1723" s="379">
        <v>1942</v>
      </c>
      <c r="B1723" s="380" t="s">
        <v>3505</v>
      </c>
      <c r="C1723" s="379" t="s">
        <v>281</v>
      </c>
      <c r="D1723" s="383" t="str">
        <f t="shared" si="52"/>
        <v>25,39</v>
      </c>
      <c r="F1723" s="386">
        <v>4.3600000000000003</v>
      </c>
      <c r="G1723" s="384" t="s">
        <v>2514</v>
      </c>
      <c r="H1723" s="381" t="b">
        <f t="shared" si="53"/>
        <v>0</v>
      </c>
    </row>
    <row r="1724" spans="1:8">
      <c r="A1724" s="379">
        <v>1938</v>
      </c>
      <c r="B1724" s="380" t="s">
        <v>3506</v>
      </c>
      <c r="C1724" s="379" t="s">
        <v>281</v>
      </c>
      <c r="D1724" s="383" t="str">
        <f t="shared" si="52"/>
        <v>3,53</v>
      </c>
      <c r="F1724" s="386">
        <v>11.77</v>
      </c>
      <c r="G1724" s="384" t="s">
        <v>1618</v>
      </c>
      <c r="H1724" s="381" t="b">
        <f t="shared" si="53"/>
        <v>0</v>
      </c>
    </row>
    <row r="1725" spans="1:8">
      <c r="A1725" s="379">
        <v>42692</v>
      </c>
      <c r="B1725" s="380" t="s">
        <v>3507</v>
      </c>
      <c r="C1725" s="379" t="s">
        <v>281</v>
      </c>
      <c r="D1725" s="383" t="str">
        <f t="shared" si="52"/>
        <v>239,51</v>
      </c>
      <c r="F1725" s="386">
        <v>3.33</v>
      </c>
      <c r="G1725" s="384" t="s">
        <v>3508</v>
      </c>
      <c r="H1725" s="381" t="b">
        <f t="shared" si="53"/>
        <v>0</v>
      </c>
    </row>
    <row r="1726" spans="1:8">
      <c r="A1726" s="379">
        <v>42693</v>
      </c>
      <c r="B1726" s="380" t="s">
        <v>3509</v>
      </c>
      <c r="C1726" s="379" t="s">
        <v>281</v>
      </c>
      <c r="D1726" s="383" t="str">
        <f t="shared" si="52"/>
        <v>393,97</v>
      </c>
      <c r="F1726" s="386">
        <v>2.96</v>
      </c>
      <c r="G1726" s="384" t="s">
        <v>3510</v>
      </c>
      <c r="H1726" s="381" t="b">
        <f t="shared" si="53"/>
        <v>0</v>
      </c>
    </row>
    <row r="1727" spans="1:8">
      <c r="A1727" s="379">
        <v>42695</v>
      </c>
      <c r="B1727" s="380" t="s">
        <v>3511</v>
      </c>
      <c r="C1727" s="379" t="s">
        <v>281</v>
      </c>
      <c r="D1727" s="383" t="str">
        <f t="shared" si="52"/>
        <v>299,56</v>
      </c>
      <c r="F1727" s="386">
        <v>6.56</v>
      </c>
      <c r="G1727" s="384" t="s">
        <v>3512</v>
      </c>
      <c r="H1727" s="381" t="b">
        <f t="shared" si="53"/>
        <v>0</v>
      </c>
    </row>
    <row r="1728" spans="1:8">
      <c r="A1728" s="379">
        <v>42694</v>
      </c>
      <c r="B1728" s="380" t="s">
        <v>3513</v>
      </c>
      <c r="C1728" s="379" t="s">
        <v>281</v>
      </c>
      <c r="D1728" s="383" t="str">
        <f t="shared" si="52"/>
        <v>442,86</v>
      </c>
      <c r="F1728" s="386">
        <v>10.53</v>
      </c>
      <c r="G1728" s="384" t="s">
        <v>3514</v>
      </c>
      <c r="H1728" s="381" t="b">
        <f t="shared" si="53"/>
        <v>0</v>
      </c>
    </row>
    <row r="1729" spans="1:8">
      <c r="A1729" s="379">
        <v>20097</v>
      </c>
      <c r="B1729" s="380" t="s">
        <v>3515</v>
      </c>
      <c r="C1729" s="379" t="s">
        <v>281</v>
      </c>
      <c r="D1729" s="383" t="str">
        <f t="shared" si="52"/>
        <v>24,89</v>
      </c>
      <c r="F1729" s="386">
        <v>27.74</v>
      </c>
      <c r="G1729" s="384" t="s">
        <v>3516</v>
      </c>
      <c r="H1729" s="381" t="b">
        <f t="shared" si="53"/>
        <v>0</v>
      </c>
    </row>
    <row r="1730" spans="1:8">
      <c r="A1730" s="379">
        <v>20098</v>
      </c>
      <c r="B1730" s="380" t="s">
        <v>3517</v>
      </c>
      <c r="C1730" s="379" t="s">
        <v>281</v>
      </c>
      <c r="D1730" s="383" t="str">
        <f t="shared" ref="D1730:D1793" si="54">IF($J$2=$F$1,F1730,G1730)</f>
        <v>83,93</v>
      </c>
      <c r="F1730" s="386">
        <v>44.3</v>
      </c>
      <c r="G1730" s="384" t="s">
        <v>3518</v>
      </c>
      <c r="H1730" s="381" t="b">
        <f t="shared" ref="H1730:H1793" si="55">F1730=G1730</f>
        <v>0</v>
      </c>
    </row>
    <row r="1731" spans="1:8">
      <c r="A1731" s="379">
        <v>20096</v>
      </c>
      <c r="B1731" s="380" t="s">
        <v>3519</v>
      </c>
      <c r="C1731" s="379" t="s">
        <v>281</v>
      </c>
      <c r="D1731" s="383" t="str">
        <f t="shared" si="54"/>
        <v>16,28</v>
      </c>
      <c r="F1731" s="386">
        <v>65.8</v>
      </c>
      <c r="G1731" s="384" t="s">
        <v>3095</v>
      </c>
      <c r="H1731" s="381" t="b">
        <f t="shared" si="55"/>
        <v>0</v>
      </c>
    </row>
    <row r="1732" spans="1:8">
      <c r="A1732" s="379">
        <v>1964</v>
      </c>
      <c r="B1732" s="380" t="s">
        <v>3520</v>
      </c>
      <c r="C1732" s="379" t="s">
        <v>281</v>
      </c>
      <c r="D1732" s="383" t="str">
        <f t="shared" si="54"/>
        <v>15,05</v>
      </c>
      <c r="F1732" s="386">
        <v>156.38999999999999</v>
      </c>
      <c r="G1732" s="384" t="s">
        <v>3521</v>
      </c>
      <c r="H1732" s="381" t="b">
        <f t="shared" si="55"/>
        <v>0</v>
      </c>
    </row>
    <row r="1733" spans="1:8">
      <c r="A1733" s="379">
        <v>1880</v>
      </c>
      <c r="B1733" s="380" t="s">
        <v>3522</v>
      </c>
      <c r="C1733" s="379" t="s">
        <v>281</v>
      </c>
      <c r="D1733" s="383" t="str">
        <f t="shared" si="54"/>
        <v>2,15</v>
      </c>
      <c r="F1733" s="386">
        <v>38.01</v>
      </c>
      <c r="G1733" s="384" t="s">
        <v>1028</v>
      </c>
      <c r="H1733" s="381" t="b">
        <f t="shared" si="55"/>
        <v>0</v>
      </c>
    </row>
    <row r="1734" spans="1:8">
      <c r="A1734" s="379">
        <v>39274</v>
      </c>
      <c r="B1734" s="380" t="s">
        <v>3523</v>
      </c>
      <c r="C1734" s="379" t="s">
        <v>281</v>
      </c>
      <c r="D1734" s="383" t="str">
        <f t="shared" si="54"/>
        <v>1,67</v>
      </c>
      <c r="F1734" s="386">
        <v>27.65</v>
      </c>
      <c r="G1734" s="384" t="s">
        <v>2742</v>
      </c>
      <c r="H1734" s="381" t="b">
        <f t="shared" si="55"/>
        <v>0</v>
      </c>
    </row>
    <row r="1735" spans="1:8">
      <c r="A1735" s="379">
        <v>2628</v>
      </c>
      <c r="B1735" s="380" t="s">
        <v>3524</v>
      </c>
      <c r="C1735" s="379" t="s">
        <v>281</v>
      </c>
      <c r="D1735" s="383" t="str">
        <f t="shared" si="54"/>
        <v>199,84</v>
      </c>
      <c r="F1735" s="386">
        <v>8.27</v>
      </c>
      <c r="G1735" s="384" t="s">
        <v>3525</v>
      </c>
      <c r="H1735" s="381" t="b">
        <f t="shared" si="55"/>
        <v>0</v>
      </c>
    </row>
    <row r="1736" spans="1:8">
      <c r="A1736" s="379">
        <v>2622</v>
      </c>
      <c r="B1736" s="380" t="s">
        <v>3526</v>
      </c>
      <c r="C1736" s="379" t="s">
        <v>281</v>
      </c>
      <c r="D1736" s="383" t="str">
        <f t="shared" si="54"/>
        <v>4,74</v>
      </c>
      <c r="F1736" s="386">
        <v>22.5</v>
      </c>
      <c r="G1736" s="384" t="s">
        <v>3527</v>
      </c>
      <c r="H1736" s="381" t="b">
        <f t="shared" si="55"/>
        <v>0</v>
      </c>
    </row>
    <row r="1737" spans="1:8">
      <c r="A1737" s="379">
        <v>2623</v>
      </c>
      <c r="B1737" s="380" t="s">
        <v>3528</v>
      </c>
      <c r="C1737" s="379" t="s">
        <v>281</v>
      </c>
      <c r="D1737" s="383" t="str">
        <f t="shared" si="54"/>
        <v>5,71</v>
      </c>
      <c r="F1737" s="386">
        <v>92.01</v>
      </c>
      <c r="G1737" s="384" t="s">
        <v>3529</v>
      </c>
      <c r="H1737" s="381" t="b">
        <f t="shared" si="55"/>
        <v>0</v>
      </c>
    </row>
    <row r="1738" spans="1:8">
      <c r="A1738" s="379">
        <v>2624</v>
      </c>
      <c r="B1738" s="380" t="s">
        <v>3530</v>
      </c>
      <c r="C1738" s="379" t="s">
        <v>281</v>
      </c>
      <c r="D1738" s="383" t="str">
        <f t="shared" si="54"/>
        <v>9,08</v>
      </c>
      <c r="F1738" s="386">
        <v>61.08</v>
      </c>
      <c r="G1738" s="384" t="s">
        <v>1694</v>
      </c>
      <c r="H1738" s="381" t="b">
        <f t="shared" si="55"/>
        <v>0</v>
      </c>
    </row>
    <row r="1739" spans="1:8">
      <c r="A1739" s="379">
        <v>2625</v>
      </c>
      <c r="B1739" s="380" t="s">
        <v>3531</v>
      </c>
      <c r="C1739" s="379" t="s">
        <v>281</v>
      </c>
      <c r="D1739" s="383" t="str">
        <f t="shared" si="54"/>
        <v>19,17</v>
      </c>
      <c r="F1739" s="386">
        <v>11.94</v>
      </c>
      <c r="G1739" s="384" t="s">
        <v>3532</v>
      </c>
      <c r="H1739" s="381" t="b">
        <f t="shared" si="55"/>
        <v>0</v>
      </c>
    </row>
    <row r="1740" spans="1:8">
      <c r="A1740" s="379">
        <v>2626</v>
      </c>
      <c r="B1740" s="380" t="s">
        <v>3533</v>
      </c>
      <c r="C1740" s="379" t="s">
        <v>281</v>
      </c>
      <c r="D1740" s="383" t="str">
        <f t="shared" si="54"/>
        <v>28,09</v>
      </c>
      <c r="F1740" s="386">
        <v>133.82</v>
      </c>
      <c r="G1740" s="384" t="s">
        <v>2988</v>
      </c>
      <c r="H1740" s="381" t="b">
        <f t="shared" si="55"/>
        <v>0</v>
      </c>
    </row>
    <row r="1741" spans="1:8">
      <c r="A1741" s="379">
        <v>2630</v>
      </c>
      <c r="B1741" s="380" t="s">
        <v>3534</v>
      </c>
      <c r="C1741" s="379" t="s">
        <v>281</v>
      </c>
      <c r="D1741" s="383" t="str">
        <f t="shared" si="54"/>
        <v>42,73</v>
      </c>
      <c r="F1741" s="386">
        <v>275.88</v>
      </c>
      <c r="G1741" s="384" t="s">
        <v>3535</v>
      </c>
      <c r="H1741" s="381" t="b">
        <f t="shared" si="55"/>
        <v>0</v>
      </c>
    </row>
    <row r="1742" spans="1:8">
      <c r="A1742" s="379">
        <v>2627</v>
      </c>
      <c r="B1742" s="380" t="s">
        <v>3536</v>
      </c>
      <c r="C1742" s="379" t="s">
        <v>281</v>
      </c>
      <c r="D1742" s="383" t="str">
        <f t="shared" si="54"/>
        <v>75,27</v>
      </c>
      <c r="F1742" s="386">
        <v>29.17</v>
      </c>
      <c r="G1742" s="384" t="s">
        <v>3537</v>
      </c>
      <c r="H1742" s="381" t="b">
        <f t="shared" si="55"/>
        <v>0</v>
      </c>
    </row>
    <row r="1743" spans="1:8">
      <c r="A1743" s="379">
        <v>2629</v>
      </c>
      <c r="B1743" s="380" t="s">
        <v>3538</v>
      </c>
      <c r="C1743" s="379" t="s">
        <v>281</v>
      </c>
      <c r="D1743" s="383" t="str">
        <f t="shared" si="54"/>
        <v>101,81</v>
      </c>
      <c r="F1743" s="386">
        <v>23.06</v>
      </c>
      <c r="G1743" s="384" t="s">
        <v>3539</v>
      </c>
      <c r="H1743" s="381" t="b">
        <f t="shared" si="55"/>
        <v>0</v>
      </c>
    </row>
    <row r="1744" spans="1:8">
      <c r="A1744" s="379">
        <v>12033</v>
      </c>
      <c r="B1744" s="380" t="s">
        <v>3540</v>
      </c>
      <c r="C1744" s="379" t="s">
        <v>281</v>
      </c>
      <c r="D1744" s="383" t="str">
        <f t="shared" si="54"/>
        <v>6,86</v>
      </c>
      <c r="F1744" s="386">
        <v>6.87</v>
      </c>
      <c r="G1744" s="384" t="s">
        <v>3541</v>
      </c>
      <c r="H1744" s="381" t="b">
        <f t="shared" si="55"/>
        <v>0</v>
      </c>
    </row>
    <row r="1745" spans="1:8">
      <c r="A1745" s="379">
        <v>40408</v>
      </c>
      <c r="B1745" s="380" t="s">
        <v>3542</v>
      </c>
      <c r="C1745" s="379" t="s">
        <v>281</v>
      </c>
      <c r="D1745" s="383" t="str">
        <f t="shared" si="54"/>
        <v>4,51</v>
      </c>
      <c r="F1745" s="386">
        <v>15.02</v>
      </c>
      <c r="G1745" s="384" t="s">
        <v>3543</v>
      </c>
      <c r="H1745" s="381" t="b">
        <f t="shared" si="55"/>
        <v>0</v>
      </c>
    </row>
    <row r="1746" spans="1:8">
      <c r="A1746" s="379">
        <v>40409</v>
      </c>
      <c r="B1746" s="380" t="s">
        <v>3544</v>
      </c>
      <c r="C1746" s="379" t="s">
        <v>281</v>
      </c>
      <c r="D1746" s="383" t="str">
        <f t="shared" si="54"/>
        <v>1,59</v>
      </c>
      <c r="F1746" s="386">
        <v>82.36</v>
      </c>
      <c r="G1746" s="384" t="s">
        <v>3411</v>
      </c>
      <c r="H1746" s="381" t="b">
        <f t="shared" si="55"/>
        <v>0</v>
      </c>
    </row>
    <row r="1747" spans="1:8">
      <c r="A1747" s="379">
        <v>39276</v>
      </c>
      <c r="B1747" s="380" t="s">
        <v>3545</v>
      </c>
      <c r="C1747" s="379" t="s">
        <v>281</v>
      </c>
      <c r="D1747" s="383" t="str">
        <f t="shared" si="54"/>
        <v>4,06</v>
      </c>
      <c r="F1747" s="386">
        <v>45.68</v>
      </c>
      <c r="G1747" s="384" t="s">
        <v>3546</v>
      </c>
      <c r="H1747" s="381" t="b">
        <f t="shared" si="55"/>
        <v>0</v>
      </c>
    </row>
    <row r="1748" spans="1:8">
      <c r="A1748" s="379">
        <v>39277</v>
      </c>
      <c r="B1748" s="380" t="s">
        <v>3547</v>
      </c>
      <c r="C1748" s="379" t="s">
        <v>281</v>
      </c>
      <c r="D1748" s="383" t="str">
        <f t="shared" si="54"/>
        <v>10,97</v>
      </c>
      <c r="F1748" s="386">
        <v>9.8800000000000008</v>
      </c>
      <c r="G1748" s="384" t="s">
        <v>3548</v>
      </c>
      <c r="H1748" s="381" t="b">
        <f t="shared" si="55"/>
        <v>0</v>
      </c>
    </row>
    <row r="1749" spans="1:8">
      <c r="A1749" s="379">
        <v>12034</v>
      </c>
      <c r="B1749" s="380" t="s">
        <v>3549</v>
      </c>
      <c r="C1749" s="379" t="s">
        <v>281</v>
      </c>
      <c r="D1749" s="383" t="str">
        <f t="shared" si="54"/>
        <v>3,11</v>
      </c>
      <c r="F1749" s="386">
        <v>115.33</v>
      </c>
      <c r="G1749" s="384" t="s">
        <v>2152</v>
      </c>
      <c r="H1749" s="381" t="b">
        <f t="shared" si="55"/>
        <v>0</v>
      </c>
    </row>
    <row r="1750" spans="1:8">
      <c r="A1750" s="379">
        <v>39879</v>
      </c>
      <c r="B1750" s="380" t="s">
        <v>3550</v>
      </c>
      <c r="C1750" s="379" t="s">
        <v>281</v>
      </c>
      <c r="D1750" s="383" t="str">
        <f t="shared" si="54"/>
        <v>2,96</v>
      </c>
      <c r="F1750" s="386">
        <v>42.45</v>
      </c>
      <c r="G1750" s="384" t="s">
        <v>3551</v>
      </c>
      <c r="H1750" s="381" t="b">
        <f t="shared" si="55"/>
        <v>0</v>
      </c>
    </row>
    <row r="1751" spans="1:8">
      <c r="A1751" s="379">
        <v>39880</v>
      </c>
      <c r="B1751" s="380" t="s">
        <v>3552</v>
      </c>
      <c r="C1751" s="379" t="s">
        <v>281</v>
      </c>
      <c r="D1751" s="383" t="str">
        <f t="shared" si="54"/>
        <v>6,57</v>
      </c>
      <c r="F1751" s="386">
        <v>29.06</v>
      </c>
      <c r="G1751" s="384" t="s">
        <v>2948</v>
      </c>
      <c r="H1751" s="381" t="b">
        <f t="shared" si="55"/>
        <v>0</v>
      </c>
    </row>
    <row r="1752" spans="1:8">
      <c r="A1752" s="379">
        <v>39881</v>
      </c>
      <c r="B1752" s="380" t="s">
        <v>3553</v>
      </c>
      <c r="C1752" s="379" t="s">
        <v>281</v>
      </c>
      <c r="D1752" s="383" t="str">
        <f t="shared" si="54"/>
        <v>10,54</v>
      </c>
      <c r="F1752" s="386">
        <v>10.050000000000001</v>
      </c>
      <c r="G1752" s="384" t="s">
        <v>2971</v>
      </c>
      <c r="H1752" s="381" t="b">
        <f t="shared" si="55"/>
        <v>0</v>
      </c>
    </row>
    <row r="1753" spans="1:8">
      <c r="A1753" s="379">
        <v>39882</v>
      </c>
      <c r="B1753" s="380" t="s">
        <v>3554</v>
      </c>
      <c r="C1753" s="379" t="s">
        <v>281</v>
      </c>
      <c r="D1753" s="383" t="str">
        <f t="shared" si="54"/>
        <v>27,77</v>
      </c>
      <c r="F1753" s="386">
        <v>19.010000000000002</v>
      </c>
      <c r="G1753" s="384" t="s">
        <v>3555</v>
      </c>
      <c r="H1753" s="381" t="b">
        <f t="shared" si="55"/>
        <v>0</v>
      </c>
    </row>
    <row r="1754" spans="1:8">
      <c r="A1754" s="379">
        <v>39883</v>
      </c>
      <c r="B1754" s="380" t="s">
        <v>3556</v>
      </c>
      <c r="C1754" s="379" t="s">
        <v>281</v>
      </c>
      <c r="D1754" s="383" t="str">
        <f t="shared" si="54"/>
        <v>44,35</v>
      </c>
      <c r="F1754" s="386">
        <v>120.59</v>
      </c>
      <c r="G1754" s="384" t="s">
        <v>3557</v>
      </c>
      <c r="H1754" s="381" t="b">
        <f t="shared" si="55"/>
        <v>0</v>
      </c>
    </row>
    <row r="1755" spans="1:8">
      <c r="A1755" s="379">
        <v>39884</v>
      </c>
      <c r="B1755" s="380" t="s">
        <v>3558</v>
      </c>
      <c r="C1755" s="379" t="s">
        <v>281</v>
      </c>
      <c r="D1755" s="383" t="str">
        <f t="shared" si="54"/>
        <v>65,87</v>
      </c>
      <c r="F1755" s="386">
        <v>60.36</v>
      </c>
      <c r="G1755" s="384" t="s">
        <v>3559</v>
      </c>
      <c r="H1755" s="381" t="b">
        <f t="shared" si="55"/>
        <v>0</v>
      </c>
    </row>
    <row r="1756" spans="1:8">
      <c r="A1756" s="379">
        <v>39885</v>
      </c>
      <c r="B1756" s="380" t="s">
        <v>3560</v>
      </c>
      <c r="C1756" s="379" t="s">
        <v>281</v>
      </c>
      <c r="D1756" s="383" t="str">
        <f t="shared" si="54"/>
        <v>156,56</v>
      </c>
      <c r="F1756" s="386">
        <v>13.4</v>
      </c>
      <c r="G1756" s="384" t="s">
        <v>3561</v>
      </c>
      <c r="H1756" s="381" t="b">
        <f t="shared" si="55"/>
        <v>0</v>
      </c>
    </row>
    <row r="1757" spans="1:8">
      <c r="A1757" s="379">
        <v>1777</v>
      </c>
      <c r="B1757" s="380" t="s">
        <v>3562</v>
      </c>
      <c r="C1757" s="379" t="s">
        <v>281</v>
      </c>
      <c r="D1757" s="383" t="str">
        <f t="shared" si="54"/>
        <v>38,01</v>
      </c>
      <c r="F1757" s="386">
        <v>313.01</v>
      </c>
      <c r="G1757" s="384" t="s">
        <v>571</v>
      </c>
      <c r="H1757" s="381" t="b">
        <f t="shared" si="55"/>
        <v>0</v>
      </c>
    </row>
    <row r="1758" spans="1:8">
      <c r="A1758" s="379">
        <v>1819</v>
      </c>
      <c r="B1758" s="380" t="s">
        <v>3563</v>
      </c>
      <c r="C1758" s="379" t="s">
        <v>281</v>
      </c>
      <c r="D1758" s="383" t="str">
        <f t="shared" si="54"/>
        <v>27,65</v>
      </c>
      <c r="F1758" s="386">
        <v>11.89</v>
      </c>
      <c r="G1758" s="384" t="s">
        <v>3564</v>
      </c>
      <c r="H1758" s="381" t="b">
        <f t="shared" si="55"/>
        <v>0</v>
      </c>
    </row>
    <row r="1759" spans="1:8">
      <c r="A1759" s="379">
        <v>1775</v>
      </c>
      <c r="B1759" s="380" t="s">
        <v>3565</v>
      </c>
      <c r="C1759" s="379" t="s">
        <v>281</v>
      </c>
      <c r="D1759" s="383" t="str">
        <f t="shared" si="54"/>
        <v>8,27</v>
      </c>
      <c r="F1759" s="386">
        <v>16.43</v>
      </c>
      <c r="G1759" s="384" t="s">
        <v>3566</v>
      </c>
      <c r="H1759" s="381" t="b">
        <f t="shared" si="55"/>
        <v>0</v>
      </c>
    </row>
    <row r="1760" spans="1:8">
      <c r="A1760" s="379">
        <v>1776</v>
      </c>
      <c r="B1760" s="380" t="s">
        <v>3567</v>
      </c>
      <c r="C1760" s="379" t="s">
        <v>281</v>
      </c>
      <c r="D1760" s="383" t="str">
        <f t="shared" si="54"/>
        <v>22,50</v>
      </c>
      <c r="F1760" s="386">
        <v>19.600000000000001</v>
      </c>
      <c r="G1760" s="384" t="s">
        <v>3568</v>
      </c>
      <c r="H1760" s="381" t="b">
        <f t="shared" si="55"/>
        <v>0</v>
      </c>
    </row>
    <row r="1761" spans="1:8">
      <c r="A1761" s="379">
        <v>1778</v>
      </c>
      <c r="B1761" s="380" t="s">
        <v>3569</v>
      </c>
      <c r="C1761" s="379" t="s">
        <v>281</v>
      </c>
      <c r="D1761" s="383" t="str">
        <f t="shared" si="54"/>
        <v>92,01</v>
      </c>
      <c r="F1761" s="386">
        <v>131.44999999999999</v>
      </c>
      <c r="G1761" s="384" t="s">
        <v>3570</v>
      </c>
      <c r="H1761" s="381" t="b">
        <f t="shared" si="55"/>
        <v>0</v>
      </c>
    </row>
    <row r="1762" spans="1:8">
      <c r="A1762" s="379">
        <v>1818</v>
      </c>
      <c r="B1762" s="380" t="s">
        <v>3571</v>
      </c>
      <c r="C1762" s="379" t="s">
        <v>281</v>
      </c>
      <c r="D1762" s="383" t="str">
        <f t="shared" si="54"/>
        <v>61,08</v>
      </c>
      <c r="F1762" s="386">
        <v>3.92</v>
      </c>
      <c r="G1762" s="384" t="s">
        <v>3572</v>
      </c>
      <c r="H1762" s="381" t="b">
        <f t="shared" si="55"/>
        <v>0</v>
      </c>
    </row>
    <row r="1763" spans="1:8">
      <c r="A1763" s="379">
        <v>1820</v>
      </c>
      <c r="B1763" s="380" t="s">
        <v>3573</v>
      </c>
      <c r="C1763" s="379" t="s">
        <v>281</v>
      </c>
      <c r="D1763" s="383" t="str">
        <f t="shared" si="54"/>
        <v>11,94</v>
      </c>
      <c r="F1763" s="386">
        <v>4.41</v>
      </c>
      <c r="G1763" s="384" t="s">
        <v>3574</v>
      </c>
      <c r="H1763" s="381" t="b">
        <f t="shared" si="55"/>
        <v>0</v>
      </c>
    </row>
    <row r="1764" spans="1:8">
      <c r="A1764" s="379">
        <v>1779</v>
      </c>
      <c r="B1764" s="380" t="s">
        <v>3575</v>
      </c>
      <c r="C1764" s="379" t="s">
        <v>281</v>
      </c>
      <c r="D1764" s="383" t="str">
        <f t="shared" si="54"/>
        <v>133,82</v>
      </c>
      <c r="F1764" s="386">
        <v>5.8</v>
      </c>
      <c r="G1764" s="384" t="s">
        <v>3576</v>
      </c>
      <c r="H1764" s="381" t="b">
        <f t="shared" si="55"/>
        <v>0</v>
      </c>
    </row>
    <row r="1765" spans="1:8">
      <c r="A1765" s="379">
        <v>1780</v>
      </c>
      <c r="B1765" s="380" t="s">
        <v>3577</v>
      </c>
      <c r="C1765" s="379" t="s">
        <v>281</v>
      </c>
      <c r="D1765" s="383" t="str">
        <f t="shared" si="54"/>
        <v>275,88</v>
      </c>
      <c r="F1765" s="386">
        <v>16.34</v>
      </c>
      <c r="G1765" s="384" t="s">
        <v>3578</v>
      </c>
      <c r="H1765" s="381" t="b">
        <f t="shared" si="55"/>
        <v>0</v>
      </c>
    </row>
    <row r="1766" spans="1:8">
      <c r="A1766" s="379">
        <v>1783</v>
      </c>
      <c r="B1766" s="380" t="s">
        <v>3579</v>
      </c>
      <c r="C1766" s="379" t="s">
        <v>281</v>
      </c>
      <c r="D1766" s="383" t="str">
        <f t="shared" si="54"/>
        <v>29,17</v>
      </c>
      <c r="F1766" s="386">
        <v>23.77</v>
      </c>
      <c r="G1766" s="384" t="s">
        <v>3580</v>
      </c>
      <c r="H1766" s="381" t="b">
        <f t="shared" si="55"/>
        <v>0</v>
      </c>
    </row>
    <row r="1767" spans="1:8">
      <c r="A1767" s="379">
        <v>1782</v>
      </c>
      <c r="B1767" s="380" t="s">
        <v>3581</v>
      </c>
      <c r="C1767" s="379" t="s">
        <v>281</v>
      </c>
      <c r="D1767" s="383" t="str">
        <f t="shared" si="54"/>
        <v>23,06</v>
      </c>
      <c r="F1767" s="386">
        <v>57.38</v>
      </c>
      <c r="G1767" s="384" t="s">
        <v>3582</v>
      </c>
      <c r="H1767" s="381" t="b">
        <f t="shared" si="55"/>
        <v>0</v>
      </c>
    </row>
    <row r="1768" spans="1:8">
      <c r="A1768" s="379">
        <v>1817</v>
      </c>
      <c r="B1768" s="380" t="s">
        <v>3583</v>
      </c>
      <c r="C1768" s="379" t="s">
        <v>281</v>
      </c>
      <c r="D1768" s="383" t="str">
        <f t="shared" si="54"/>
        <v>6,87</v>
      </c>
      <c r="F1768" s="386">
        <v>79.790000000000006</v>
      </c>
      <c r="G1768" s="384" t="s">
        <v>2950</v>
      </c>
      <c r="H1768" s="381" t="b">
        <f t="shared" si="55"/>
        <v>0</v>
      </c>
    </row>
    <row r="1769" spans="1:8">
      <c r="A1769" s="379">
        <v>1781</v>
      </c>
      <c r="B1769" s="380" t="s">
        <v>3584</v>
      </c>
      <c r="C1769" s="379" t="s">
        <v>281</v>
      </c>
      <c r="D1769" s="383" t="str">
        <f t="shared" si="54"/>
        <v>15,02</v>
      </c>
      <c r="F1769" s="386">
        <v>6.64</v>
      </c>
      <c r="G1769" s="384" t="s">
        <v>387</v>
      </c>
      <c r="H1769" s="381" t="b">
        <f t="shared" si="55"/>
        <v>0</v>
      </c>
    </row>
    <row r="1770" spans="1:8">
      <c r="A1770" s="379">
        <v>1784</v>
      </c>
      <c r="B1770" s="380" t="s">
        <v>3585</v>
      </c>
      <c r="C1770" s="379" t="s">
        <v>281</v>
      </c>
      <c r="D1770" s="383" t="str">
        <f t="shared" si="54"/>
        <v>82,36</v>
      </c>
      <c r="F1770" s="386">
        <v>36.479999999999997</v>
      </c>
      <c r="G1770" s="384" t="s">
        <v>3586</v>
      </c>
      <c r="H1770" s="381" t="b">
        <f t="shared" si="55"/>
        <v>0</v>
      </c>
    </row>
    <row r="1771" spans="1:8">
      <c r="A1771" s="379">
        <v>1810</v>
      </c>
      <c r="B1771" s="380" t="s">
        <v>3587</v>
      </c>
      <c r="C1771" s="379" t="s">
        <v>281</v>
      </c>
      <c r="D1771" s="383" t="str">
        <f t="shared" si="54"/>
        <v>45,68</v>
      </c>
      <c r="F1771" s="386">
        <v>29.24</v>
      </c>
      <c r="G1771" s="384" t="s">
        <v>3588</v>
      </c>
      <c r="H1771" s="381" t="b">
        <f t="shared" si="55"/>
        <v>0</v>
      </c>
    </row>
    <row r="1772" spans="1:8">
      <c r="A1772" s="379">
        <v>1811</v>
      </c>
      <c r="B1772" s="380" t="s">
        <v>3589</v>
      </c>
      <c r="C1772" s="379" t="s">
        <v>281</v>
      </c>
      <c r="D1772" s="383" t="str">
        <f t="shared" si="54"/>
        <v>9,88</v>
      </c>
      <c r="F1772" s="386">
        <v>7.26</v>
      </c>
      <c r="G1772" s="384" t="s">
        <v>3590</v>
      </c>
      <c r="H1772" s="381" t="b">
        <f t="shared" si="55"/>
        <v>0</v>
      </c>
    </row>
    <row r="1773" spans="1:8">
      <c r="A1773" s="379">
        <v>1812</v>
      </c>
      <c r="B1773" s="380" t="s">
        <v>3591</v>
      </c>
      <c r="C1773" s="379" t="s">
        <v>281</v>
      </c>
      <c r="D1773" s="383" t="str">
        <f t="shared" si="54"/>
        <v>115,33</v>
      </c>
      <c r="F1773" s="386">
        <v>17.39</v>
      </c>
      <c r="G1773" s="384" t="s">
        <v>3592</v>
      </c>
      <c r="H1773" s="381" t="b">
        <f t="shared" si="55"/>
        <v>0</v>
      </c>
    </row>
    <row r="1774" spans="1:8">
      <c r="A1774" s="379">
        <v>40386</v>
      </c>
      <c r="B1774" s="380" t="s">
        <v>3593</v>
      </c>
      <c r="C1774" s="379" t="s">
        <v>281</v>
      </c>
      <c r="D1774" s="383" t="str">
        <f t="shared" si="54"/>
        <v>47,44</v>
      </c>
      <c r="F1774" s="386">
        <v>105.44</v>
      </c>
      <c r="G1774" s="384" t="s">
        <v>3594</v>
      </c>
      <c r="H1774" s="381" t="b">
        <f t="shared" si="55"/>
        <v>0</v>
      </c>
    </row>
    <row r="1775" spans="1:8">
      <c r="A1775" s="379">
        <v>40384</v>
      </c>
      <c r="B1775" s="380" t="s">
        <v>3595</v>
      </c>
      <c r="C1775" s="379" t="s">
        <v>281</v>
      </c>
      <c r="D1775" s="383" t="str">
        <f t="shared" si="54"/>
        <v>32,48</v>
      </c>
      <c r="F1775" s="386">
        <v>60.76</v>
      </c>
      <c r="G1775" s="384" t="s">
        <v>3596</v>
      </c>
      <c r="H1775" s="381" t="b">
        <f t="shared" si="55"/>
        <v>0</v>
      </c>
    </row>
    <row r="1776" spans="1:8">
      <c r="A1776" s="379">
        <v>40379</v>
      </c>
      <c r="B1776" s="380" t="s">
        <v>3597</v>
      </c>
      <c r="C1776" s="379" t="s">
        <v>281</v>
      </c>
      <c r="D1776" s="383" t="str">
        <f t="shared" si="54"/>
        <v>11,23</v>
      </c>
      <c r="F1776" s="386">
        <v>11.52</v>
      </c>
      <c r="G1776" s="384" t="s">
        <v>3598</v>
      </c>
      <c r="H1776" s="381" t="b">
        <f t="shared" si="55"/>
        <v>0</v>
      </c>
    </row>
    <row r="1777" spans="1:8">
      <c r="A1777" s="379">
        <v>40423</v>
      </c>
      <c r="B1777" s="380" t="s">
        <v>3599</v>
      </c>
      <c r="C1777" s="379" t="s">
        <v>281</v>
      </c>
      <c r="D1777" s="383" t="str">
        <f t="shared" si="54"/>
        <v>21,25</v>
      </c>
      <c r="F1777" s="386">
        <v>142.33000000000001</v>
      </c>
      <c r="G1777" s="384" t="s">
        <v>3600</v>
      </c>
      <c r="H1777" s="381" t="b">
        <f t="shared" si="55"/>
        <v>0</v>
      </c>
    </row>
    <row r="1778" spans="1:8">
      <c r="A1778" s="379">
        <v>40389</v>
      </c>
      <c r="B1778" s="380" t="s">
        <v>3601</v>
      </c>
      <c r="C1778" s="379" t="s">
        <v>281</v>
      </c>
      <c r="D1778" s="383" t="str">
        <f t="shared" si="54"/>
        <v>134,76</v>
      </c>
      <c r="F1778" s="386">
        <v>287.60000000000002</v>
      </c>
      <c r="G1778" s="384" t="s">
        <v>3602</v>
      </c>
      <c r="H1778" s="381" t="b">
        <f t="shared" si="55"/>
        <v>0</v>
      </c>
    </row>
    <row r="1779" spans="1:8">
      <c r="A1779" s="379">
        <v>40388</v>
      </c>
      <c r="B1779" s="380" t="s">
        <v>3603</v>
      </c>
      <c r="C1779" s="379" t="s">
        <v>281</v>
      </c>
      <c r="D1779" s="383" t="str">
        <f t="shared" si="54"/>
        <v>67,45</v>
      </c>
      <c r="F1779" s="386">
        <v>34.200000000000003</v>
      </c>
      <c r="G1779" s="384" t="s">
        <v>3604</v>
      </c>
      <c r="H1779" s="381" t="b">
        <f t="shared" si="55"/>
        <v>0</v>
      </c>
    </row>
    <row r="1780" spans="1:8">
      <c r="A1780" s="379">
        <v>40381</v>
      </c>
      <c r="B1780" s="380" t="s">
        <v>3605</v>
      </c>
      <c r="C1780" s="379" t="s">
        <v>281</v>
      </c>
      <c r="D1780" s="383" t="str">
        <f t="shared" si="54"/>
        <v>14,97</v>
      </c>
      <c r="F1780" s="386">
        <v>28.1</v>
      </c>
      <c r="G1780" s="384" t="s">
        <v>3606</v>
      </c>
      <c r="H1780" s="381" t="b">
        <f t="shared" si="55"/>
        <v>0</v>
      </c>
    </row>
    <row r="1781" spans="1:8">
      <c r="A1781" s="379">
        <v>40391</v>
      </c>
      <c r="B1781" s="380" t="s">
        <v>3607</v>
      </c>
      <c r="C1781" s="379" t="s">
        <v>281</v>
      </c>
      <c r="D1781" s="383" t="str">
        <f t="shared" si="54"/>
        <v>349,78</v>
      </c>
      <c r="F1781" s="386">
        <v>7.1</v>
      </c>
      <c r="G1781" s="384" t="s">
        <v>3608</v>
      </c>
      <c r="H1781" s="381" t="b">
        <f t="shared" si="55"/>
        <v>0</v>
      </c>
    </row>
    <row r="1782" spans="1:8">
      <c r="A1782" s="379">
        <v>40414</v>
      </c>
      <c r="B1782" s="380" t="s">
        <v>3609</v>
      </c>
      <c r="C1782" s="379" t="s">
        <v>281</v>
      </c>
      <c r="D1782" s="383" t="str">
        <f t="shared" si="54"/>
        <v>11,95</v>
      </c>
      <c r="F1782" s="386">
        <v>16.3</v>
      </c>
      <c r="G1782" s="384" t="s">
        <v>323</v>
      </c>
      <c r="H1782" s="381" t="b">
        <f t="shared" si="55"/>
        <v>0</v>
      </c>
    </row>
    <row r="1783" spans="1:8">
      <c r="A1783" s="379">
        <v>40416</v>
      </c>
      <c r="B1783" s="380" t="s">
        <v>3610</v>
      </c>
      <c r="C1783" s="379" t="s">
        <v>281</v>
      </c>
      <c r="D1783" s="383" t="str">
        <f t="shared" si="54"/>
        <v>16,52</v>
      </c>
      <c r="F1783" s="386">
        <v>96.34</v>
      </c>
      <c r="G1783" s="384" t="s">
        <v>3611</v>
      </c>
      <c r="H1783" s="381" t="b">
        <f t="shared" si="55"/>
        <v>0</v>
      </c>
    </row>
    <row r="1784" spans="1:8">
      <c r="A1784" s="379">
        <v>40418</v>
      </c>
      <c r="B1784" s="380" t="s">
        <v>3612</v>
      </c>
      <c r="C1784" s="379" t="s">
        <v>281</v>
      </c>
      <c r="D1784" s="383" t="str">
        <f t="shared" si="54"/>
        <v>19,70</v>
      </c>
      <c r="F1784" s="386">
        <v>57.34</v>
      </c>
      <c r="G1784" s="384" t="s">
        <v>3613</v>
      </c>
      <c r="H1784" s="381" t="b">
        <f t="shared" si="55"/>
        <v>0</v>
      </c>
    </row>
    <row r="1785" spans="1:8">
      <c r="A1785" s="379">
        <v>2609</v>
      </c>
      <c r="B1785" s="380" t="s">
        <v>3614</v>
      </c>
      <c r="C1785" s="379" t="s">
        <v>281</v>
      </c>
      <c r="D1785" s="383" t="str">
        <f t="shared" si="54"/>
        <v>4,46</v>
      </c>
      <c r="F1785" s="386">
        <v>10.1</v>
      </c>
      <c r="G1785" s="384" t="s">
        <v>3615</v>
      </c>
      <c r="H1785" s="381" t="b">
        <f t="shared" si="55"/>
        <v>0</v>
      </c>
    </row>
    <row r="1786" spans="1:8">
      <c r="A1786" s="379">
        <v>2634</v>
      </c>
      <c r="B1786" s="380" t="s">
        <v>3616</v>
      </c>
      <c r="C1786" s="379" t="s">
        <v>281</v>
      </c>
      <c r="D1786" s="383" t="str">
        <f t="shared" si="54"/>
        <v>5,85</v>
      </c>
      <c r="F1786" s="386">
        <v>137.78</v>
      </c>
      <c r="G1786" s="384" t="s">
        <v>3617</v>
      </c>
      <c r="H1786" s="381" t="b">
        <f t="shared" si="55"/>
        <v>0</v>
      </c>
    </row>
    <row r="1787" spans="1:8">
      <c r="A1787" s="379">
        <v>2611</v>
      </c>
      <c r="B1787" s="380" t="s">
        <v>3618</v>
      </c>
      <c r="C1787" s="379" t="s">
        <v>281</v>
      </c>
      <c r="D1787" s="383" t="str">
        <f t="shared" si="54"/>
        <v>16,50</v>
      </c>
      <c r="F1787" s="386">
        <v>276.22000000000003</v>
      </c>
      <c r="G1787" s="384" t="s">
        <v>3619</v>
      </c>
      <c r="H1787" s="381" t="b">
        <f t="shared" si="55"/>
        <v>0</v>
      </c>
    </row>
    <row r="1788" spans="1:8">
      <c r="A1788" s="379">
        <v>34359</v>
      </c>
      <c r="B1788" s="380" t="s">
        <v>3620</v>
      </c>
      <c r="C1788" s="379" t="s">
        <v>281</v>
      </c>
      <c r="D1788" s="383" t="str">
        <f t="shared" si="54"/>
        <v>6,98</v>
      </c>
      <c r="F1788" s="386">
        <v>41.42</v>
      </c>
      <c r="G1788" s="384" t="s">
        <v>3621</v>
      </c>
      <c r="H1788" s="381" t="b">
        <f t="shared" si="55"/>
        <v>0</v>
      </c>
    </row>
    <row r="1789" spans="1:8">
      <c r="A1789" s="379">
        <v>1789</v>
      </c>
      <c r="B1789" s="380" t="s">
        <v>3622</v>
      </c>
      <c r="C1789" s="379" t="s">
        <v>281</v>
      </c>
      <c r="D1789" s="383" t="str">
        <f t="shared" si="54"/>
        <v>36,48</v>
      </c>
      <c r="F1789" s="386">
        <v>31.78</v>
      </c>
      <c r="G1789" s="384" t="s">
        <v>3623</v>
      </c>
      <c r="H1789" s="381" t="b">
        <f t="shared" si="55"/>
        <v>0</v>
      </c>
    </row>
    <row r="1790" spans="1:8">
      <c r="A1790" s="379">
        <v>1788</v>
      </c>
      <c r="B1790" s="380" t="s">
        <v>3624</v>
      </c>
      <c r="C1790" s="379" t="s">
        <v>281</v>
      </c>
      <c r="D1790" s="383" t="str">
        <f t="shared" si="54"/>
        <v>29,24</v>
      </c>
      <c r="F1790" s="386">
        <v>7.58</v>
      </c>
      <c r="G1790" s="384" t="s">
        <v>3625</v>
      </c>
      <c r="H1790" s="381" t="b">
        <f t="shared" si="55"/>
        <v>0</v>
      </c>
    </row>
    <row r="1791" spans="1:8">
      <c r="A1791" s="379">
        <v>1786</v>
      </c>
      <c r="B1791" s="380" t="s">
        <v>3626</v>
      </c>
      <c r="C1791" s="379" t="s">
        <v>281</v>
      </c>
      <c r="D1791" s="383" t="str">
        <f t="shared" si="54"/>
        <v>7,26</v>
      </c>
      <c r="F1791" s="386">
        <v>17.100000000000001</v>
      </c>
      <c r="G1791" s="384" t="s">
        <v>2959</v>
      </c>
      <c r="H1791" s="381" t="b">
        <f t="shared" si="55"/>
        <v>0</v>
      </c>
    </row>
    <row r="1792" spans="1:8">
      <c r="A1792" s="379">
        <v>1787</v>
      </c>
      <c r="B1792" s="380" t="s">
        <v>3627</v>
      </c>
      <c r="C1792" s="379" t="s">
        <v>281</v>
      </c>
      <c r="D1792" s="383" t="str">
        <f t="shared" si="54"/>
        <v>17,39</v>
      </c>
      <c r="F1792" s="386">
        <v>131.35</v>
      </c>
      <c r="G1792" s="384" t="s">
        <v>3628</v>
      </c>
      <c r="H1792" s="381" t="b">
        <f t="shared" si="55"/>
        <v>0</v>
      </c>
    </row>
    <row r="1793" spans="1:8">
      <c r="A1793" s="379">
        <v>1791</v>
      </c>
      <c r="B1793" s="380" t="s">
        <v>3629</v>
      </c>
      <c r="C1793" s="379" t="s">
        <v>281</v>
      </c>
      <c r="D1793" s="383" t="str">
        <f t="shared" si="54"/>
        <v>105,44</v>
      </c>
      <c r="F1793" s="386">
        <v>58.77</v>
      </c>
      <c r="G1793" s="384" t="s">
        <v>3630</v>
      </c>
      <c r="H1793" s="381" t="b">
        <f t="shared" si="55"/>
        <v>0</v>
      </c>
    </row>
    <row r="1794" spans="1:8">
      <c r="A1794" s="379">
        <v>1790</v>
      </c>
      <c r="B1794" s="380" t="s">
        <v>3631</v>
      </c>
      <c r="C1794" s="379" t="s">
        <v>281</v>
      </c>
      <c r="D1794" s="383" t="str">
        <f t="shared" ref="D1794:D1857" si="56">IF($J$2=$F$1,F1794,G1794)</f>
        <v>60,76</v>
      </c>
      <c r="F1794" s="386">
        <v>10.51</v>
      </c>
      <c r="G1794" s="384" t="s">
        <v>3632</v>
      </c>
      <c r="H1794" s="381" t="b">
        <f t="shared" ref="H1794:H1857" si="57">F1794=G1794</f>
        <v>0</v>
      </c>
    </row>
    <row r="1795" spans="1:8">
      <c r="A1795" s="379">
        <v>1813</v>
      </c>
      <c r="B1795" s="380" t="s">
        <v>3633</v>
      </c>
      <c r="C1795" s="379" t="s">
        <v>281</v>
      </c>
      <c r="D1795" s="383" t="str">
        <f t="shared" si="56"/>
        <v>11,52</v>
      </c>
      <c r="F1795" s="386">
        <v>171.07</v>
      </c>
      <c r="G1795" s="384" t="s">
        <v>3634</v>
      </c>
      <c r="H1795" s="381" t="b">
        <f t="shared" si="57"/>
        <v>0</v>
      </c>
    </row>
    <row r="1796" spans="1:8">
      <c r="A1796" s="379">
        <v>1792</v>
      </c>
      <c r="B1796" s="380" t="s">
        <v>3635</v>
      </c>
      <c r="C1796" s="379" t="s">
        <v>281</v>
      </c>
      <c r="D1796" s="383" t="str">
        <f t="shared" si="56"/>
        <v>142,33</v>
      </c>
      <c r="F1796" s="386">
        <v>326.61</v>
      </c>
      <c r="G1796" s="384" t="s">
        <v>3636</v>
      </c>
      <c r="H1796" s="381" t="b">
        <f t="shared" si="57"/>
        <v>0</v>
      </c>
    </row>
    <row r="1797" spans="1:8">
      <c r="A1797" s="379">
        <v>1793</v>
      </c>
      <c r="B1797" s="380" t="s">
        <v>3637</v>
      </c>
      <c r="C1797" s="379" t="s">
        <v>281</v>
      </c>
      <c r="D1797" s="383" t="str">
        <f t="shared" si="56"/>
        <v>287,60</v>
      </c>
      <c r="F1797" s="386">
        <v>816.99</v>
      </c>
      <c r="G1797" s="384" t="s">
        <v>3638</v>
      </c>
      <c r="H1797" s="381" t="b">
        <f t="shared" si="57"/>
        <v>0</v>
      </c>
    </row>
    <row r="1798" spans="1:8">
      <c r="A1798" s="379">
        <v>1809</v>
      </c>
      <c r="B1798" s="380" t="s">
        <v>3639</v>
      </c>
      <c r="C1798" s="379" t="s">
        <v>281</v>
      </c>
      <c r="D1798" s="383" t="str">
        <f t="shared" si="56"/>
        <v>34,20</v>
      </c>
      <c r="F1798" s="386">
        <v>42.45</v>
      </c>
      <c r="G1798" s="384" t="s">
        <v>3640</v>
      </c>
      <c r="H1798" s="381" t="b">
        <f t="shared" si="57"/>
        <v>0</v>
      </c>
    </row>
    <row r="1799" spans="1:8">
      <c r="A1799" s="379">
        <v>1814</v>
      </c>
      <c r="B1799" s="380" t="s">
        <v>3641</v>
      </c>
      <c r="C1799" s="379" t="s">
        <v>281</v>
      </c>
      <c r="D1799" s="383" t="str">
        <f t="shared" si="56"/>
        <v>28,10</v>
      </c>
      <c r="F1799" s="386">
        <v>29.06</v>
      </c>
      <c r="G1799" s="384" t="s">
        <v>3642</v>
      </c>
      <c r="H1799" s="381" t="b">
        <f t="shared" si="57"/>
        <v>0</v>
      </c>
    </row>
    <row r="1800" spans="1:8">
      <c r="A1800" s="379">
        <v>1803</v>
      </c>
      <c r="B1800" s="380" t="s">
        <v>3643</v>
      </c>
      <c r="C1800" s="379" t="s">
        <v>281</v>
      </c>
      <c r="D1800" s="383" t="str">
        <f t="shared" si="56"/>
        <v>7,10</v>
      </c>
      <c r="F1800" s="386">
        <v>10.050000000000001</v>
      </c>
      <c r="G1800" s="384" t="s">
        <v>3644</v>
      </c>
      <c r="H1800" s="381" t="b">
        <f t="shared" si="57"/>
        <v>0</v>
      </c>
    </row>
    <row r="1801" spans="1:8">
      <c r="A1801" s="379">
        <v>1805</v>
      </c>
      <c r="B1801" s="380" t="s">
        <v>3645</v>
      </c>
      <c r="C1801" s="379" t="s">
        <v>281</v>
      </c>
      <c r="D1801" s="383" t="str">
        <f t="shared" si="56"/>
        <v>16,30</v>
      </c>
      <c r="F1801" s="386">
        <v>19.010000000000002</v>
      </c>
      <c r="G1801" s="384" t="s">
        <v>3646</v>
      </c>
      <c r="H1801" s="381" t="b">
        <f t="shared" si="57"/>
        <v>0</v>
      </c>
    </row>
    <row r="1802" spans="1:8">
      <c r="A1802" s="379">
        <v>1821</v>
      </c>
      <c r="B1802" s="380" t="s">
        <v>3647</v>
      </c>
      <c r="C1802" s="379" t="s">
        <v>281</v>
      </c>
      <c r="D1802" s="383" t="str">
        <f t="shared" si="56"/>
        <v>96,34</v>
      </c>
      <c r="F1802" s="386">
        <v>129.55000000000001</v>
      </c>
      <c r="G1802" s="384" t="s">
        <v>3648</v>
      </c>
      <c r="H1802" s="381" t="b">
        <f t="shared" si="57"/>
        <v>0</v>
      </c>
    </row>
    <row r="1803" spans="1:8">
      <c r="A1803" s="379">
        <v>1806</v>
      </c>
      <c r="B1803" s="380" t="s">
        <v>3649</v>
      </c>
      <c r="C1803" s="379" t="s">
        <v>281</v>
      </c>
      <c r="D1803" s="383" t="str">
        <f t="shared" si="56"/>
        <v>57,34</v>
      </c>
      <c r="F1803" s="386">
        <v>65.959999999999994</v>
      </c>
      <c r="G1803" s="384" t="s">
        <v>3650</v>
      </c>
      <c r="H1803" s="381" t="b">
        <f t="shared" si="57"/>
        <v>0</v>
      </c>
    </row>
    <row r="1804" spans="1:8">
      <c r="A1804" s="379">
        <v>1804</v>
      </c>
      <c r="B1804" s="380" t="s">
        <v>3651</v>
      </c>
      <c r="C1804" s="379" t="s">
        <v>281</v>
      </c>
      <c r="D1804" s="383" t="str">
        <f t="shared" si="56"/>
        <v>10,10</v>
      </c>
      <c r="F1804" s="386">
        <v>13.4</v>
      </c>
      <c r="G1804" s="384" t="s">
        <v>3419</v>
      </c>
      <c r="H1804" s="381" t="b">
        <f t="shared" si="57"/>
        <v>0</v>
      </c>
    </row>
    <row r="1805" spans="1:8">
      <c r="A1805" s="379">
        <v>1807</v>
      </c>
      <c r="B1805" s="380" t="s">
        <v>3652</v>
      </c>
      <c r="C1805" s="379" t="s">
        <v>281</v>
      </c>
      <c r="D1805" s="383" t="str">
        <f t="shared" si="56"/>
        <v>137,78</v>
      </c>
      <c r="F1805" s="386">
        <v>272.83999999999997</v>
      </c>
      <c r="G1805" s="384" t="s">
        <v>3653</v>
      </c>
      <c r="H1805" s="381" t="b">
        <f t="shared" si="57"/>
        <v>0</v>
      </c>
    </row>
    <row r="1806" spans="1:8">
      <c r="A1806" s="379">
        <v>1808</v>
      </c>
      <c r="B1806" s="380" t="s">
        <v>3654</v>
      </c>
      <c r="C1806" s="379" t="s">
        <v>281</v>
      </c>
      <c r="D1806" s="383" t="str">
        <f t="shared" si="56"/>
        <v>276,22</v>
      </c>
      <c r="F1806" s="386">
        <v>12.91</v>
      </c>
      <c r="G1806" s="384" t="s">
        <v>3655</v>
      </c>
      <c r="H1806" s="381" t="b">
        <f t="shared" si="57"/>
        <v>0</v>
      </c>
    </row>
    <row r="1807" spans="1:8">
      <c r="A1807" s="379">
        <v>1797</v>
      </c>
      <c r="B1807" s="380" t="s">
        <v>3656</v>
      </c>
      <c r="C1807" s="379" t="s">
        <v>281</v>
      </c>
      <c r="D1807" s="383" t="str">
        <f t="shared" si="56"/>
        <v>41,42</v>
      </c>
      <c r="F1807" s="386">
        <v>18.399999999999999</v>
      </c>
      <c r="G1807" s="384" t="s">
        <v>3657</v>
      </c>
      <c r="H1807" s="381" t="b">
        <f t="shared" si="57"/>
        <v>0</v>
      </c>
    </row>
    <row r="1808" spans="1:8">
      <c r="A1808" s="379">
        <v>1796</v>
      </c>
      <c r="B1808" s="380" t="s">
        <v>3658</v>
      </c>
      <c r="C1808" s="379" t="s">
        <v>281</v>
      </c>
      <c r="D1808" s="383" t="str">
        <f t="shared" si="56"/>
        <v>31,78</v>
      </c>
      <c r="F1808" s="386">
        <v>21.71</v>
      </c>
      <c r="G1808" s="384" t="s">
        <v>3659</v>
      </c>
      <c r="H1808" s="381" t="b">
        <f t="shared" si="57"/>
        <v>0</v>
      </c>
    </row>
    <row r="1809" spans="1:8">
      <c r="A1809" s="379">
        <v>1794</v>
      </c>
      <c r="B1809" s="380" t="s">
        <v>3660</v>
      </c>
      <c r="C1809" s="379" t="s">
        <v>281</v>
      </c>
      <c r="D1809" s="383" t="str">
        <f t="shared" si="56"/>
        <v>7,58</v>
      </c>
      <c r="F1809" s="386">
        <v>1.48</v>
      </c>
      <c r="G1809" s="384" t="s">
        <v>3661</v>
      </c>
      <c r="H1809" s="381" t="b">
        <f t="shared" si="57"/>
        <v>0</v>
      </c>
    </row>
    <row r="1810" spans="1:8">
      <c r="A1810" s="379">
        <v>1816</v>
      </c>
      <c r="B1810" s="380" t="s">
        <v>3662</v>
      </c>
      <c r="C1810" s="379" t="s">
        <v>281</v>
      </c>
      <c r="D1810" s="383" t="str">
        <f t="shared" si="56"/>
        <v>17,10</v>
      </c>
      <c r="F1810" s="386">
        <v>2.52</v>
      </c>
      <c r="G1810" s="384" t="s">
        <v>3663</v>
      </c>
      <c r="H1810" s="381" t="b">
        <f t="shared" si="57"/>
        <v>0</v>
      </c>
    </row>
    <row r="1811" spans="1:8">
      <c r="A1811" s="379">
        <v>1815</v>
      </c>
      <c r="B1811" s="380" t="s">
        <v>3664</v>
      </c>
      <c r="C1811" s="379" t="s">
        <v>281</v>
      </c>
      <c r="D1811" s="383" t="str">
        <f t="shared" si="56"/>
        <v>131,35</v>
      </c>
      <c r="F1811" s="386">
        <v>1.82</v>
      </c>
      <c r="G1811" s="384" t="s">
        <v>3665</v>
      </c>
      <c r="H1811" s="381" t="b">
        <f t="shared" si="57"/>
        <v>0</v>
      </c>
    </row>
    <row r="1812" spans="1:8">
      <c r="A1812" s="379">
        <v>1798</v>
      </c>
      <c r="B1812" s="380" t="s">
        <v>3666</v>
      </c>
      <c r="C1812" s="379" t="s">
        <v>281</v>
      </c>
      <c r="D1812" s="383" t="str">
        <f t="shared" si="56"/>
        <v>58,77</v>
      </c>
      <c r="F1812" s="386">
        <v>4.0199999999999996</v>
      </c>
      <c r="G1812" s="384" t="s">
        <v>3667</v>
      </c>
      <c r="H1812" s="381" t="b">
        <f t="shared" si="57"/>
        <v>0</v>
      </c>
    </row>
    <row r="1813" spans="1:8">
      <c r="A1813" s="379">
        <v>1795</v>
      </c>
      <c r="B1813" s="380" t="s">
        <v>3668</v>
      </c>
      <c r="C1813" s="379" t="s">
        <v>281</v>
      </c>
      <c r="D1813" s="383" t="str">
        <f t="shared" si="56"/>
        <v>10,51</v>
      </c>
      <c r="F1813" s="386">
        <v>3.32</v>
      </c>
      <c r="G1813" s="384" t="s">
        <v>3669</v>
      </c>
      <c r="H1813" s="381" t="b">
        <f t="shared" si="57"/>
        <v>0</v>
      </c>
    </row>
    <row r="1814" spans="1:8">
      <c r="A1814" s="379">
        <v>1799</v>
      </c>
      <c r="B1814" s="380" t="s">
        <v>3670</v>
      </c>
      <c r="C1814" s="379" t="s">
        <v>281</v>
      </c>
      <c r="D1814" s="383" t="str">
        <f t="shared" si="56"/>
        <v>171,07</v>
      </c>
      <c r="F1814" s="386">
        <v>1.92</v>
      </c>
      <c r="G1814" s="384" t="s">
        <v>3671</v>
      </c>
      <c r="H1814" s="381" t="b">
        <f t="shared" si="57"/>
        <v>0</v>
      </c>
    </row>
    <row r="1815" spans="1:8">
      <c r="A1815" s="379">
        <v>1800</v>
      </c>
      <c r="B1815" s="380" t="s">
        <v>3672</v>
      </c>
      <c r="C1815" s="379" t="s">
        <v>281</v>
      </c>
      <c r="D1815" s="383" t="str">
        <f t="shared" si="56"/>
        <v>326,61</v>
      </c>
      <c r="F1815" s="386">
        <v>2.94</v>
      </c>
      <c r="G1815" s="384" t="s">
        <v>3673</v>
      </c>
      <c r="H1815" s="381" t="b">
        <f t="shared" si="57"/>
        <v>0</v>
      </c>
    </row>
    <row r="1816" spans="1:8">
      <c r="A1816" s="379">
        <v>1802</v>
      </c>
      <c r="B1816" s="380" t="s">
        <v>3674</v>
      </c>
      <c r="C1816" s="379" t="s">
        <v>281</v>
      </c>
      <c r="D1816" s="383" t="str">
        <f t="shared" si="56"/>
        <v>816,99</v>
      </c>
      <c r="F1816" s="386">
        <v>16.690000000000001</v>
      </c>
      <c r="G1816" s="384" t="s">
        <v>3675</v>
      </c>
      <c r="H1816" s="381" t="b">
        <f t="shared" si="57"/>
        <v>0</v>
      </c>
    </row>
    <row r="1817" spans="1:8">
      <c r="A1817" s="379">
        <v>40385</v>
      </c>
      <c r="B1817" s="380" t="s">
        <v>3676</v>
      </c>
      <c r="C1817" s="379" t="s">
        <v>281</v>
      </c>
      <c r="D1817" s="383" t="str">
        <f t="shared" si="56"/>
        <v>47,44</v>
      </c>
      <c r="F1817" s="386">
        <v>6.54</v>
      </c>
      <c r="G1817" s="384" t="s">
        <v>3594</v>
      </c>
      <c r="H1817" s="381" t="b">
        <f t="shared" si="57"/>
        <v>0</v>
      </c>
    </row>
    <row r="1818" spans="1:8">
      <c r="A1818" s="379">
        <v>40383</v>
      </c>
      <c r="B1818" s="380" t="s">
        <v>3677</v>
      </c>
      <c r="C1818" s="379" t="s">
        <v>281</v>
      </c>
      <c r="D1818" s="383" t="str">
        <f t="shared" si="56"/>
        <v>32,48</v>
      </c>
      <c r="F1818" s="386">
        <v>1.94</v>
      </c>
      <c r="G1818" s="384" t="s">
        <v>3596</v>
      </c>
      <c r="H1818" s="381" t="b">
        <f t="shared" si="57"/>
        <v>0</v>
      </c>
    </row>
    <row r="1819" spans="1:8">
      <c r="A1819" s="379">
        <v>40378</v>
      </c>
      <c r="B1819" s="380" t="s">
        <v>3678</v>
      </c>
      <c r="C1819" s="379" t="s">
        <v>281</v>
      </c>
      <c r="D1819" s="383" t="str">
        <f t="shared" si="56"/>
        <v>11,23</v>
      </c>
      <c r="F1819" s="386">
        <v>16.71</v>
      </c>
      <c r="G1819" s="384" t="s">
        <v>3598</v>
      </c>
      <c r="H1819" s="381" t="b">
        <f t="shared" si="57"/>
        <v>0</v>
      </c>
    </row>
    <row r="1820" spans="1:8">
      <c r="A1820" s="379">
        <v>40382</v>
      </c>
      <c r="B1820" s="380" t="s">
        <v>3679</v>
      </c>
      <c r="C1820" s="379" t="s">
        <v>281</v>
      </c>
      <c r="D1820" s="383" t="str">
        <f t="shared" si="56"/>
        <v>21,25</v>
      </c>
      <c r="F1820" s="386">
        <v>33.58</v>
      </c>
      <c r="G1820" s="384" t="s">
        <v>3600</v>
      </c>
      <c r="H1820" s="381" t="b">
        <f t="shared" si="57"/>
        <v>0</v>
      </c>
    </row>
    <row r="1821" spans="1:8">
      <c r="A1821" s="379">
        <v>40422</v>
      </c>
      <c r="B1821" s="380" t="s">
        <v>3680</v>
      </c>
      <c r="C1821" s="379" t="s">
        <v>281</v>
      </c>
      <c r="D1821" s="383" t="str">
        <f t="shared" si="56"/>
        <v>144,77</v>
      </c>
      <c r="F1821" s="386">
        <v>139.82</v>
      </c>
      <c r="G1821" s="384" t="s">
        <v>3681</v>
      </c>
      <c r="H1821" s="381" t="b">
        <f t="shared" si="57"/>
        <v>0</v>
      </c>
    </row>
    <row r="1822" spans="1:8">
      <c r="A1822" s="379">
        <v>40387</v>
      </c>
      <c r="B1822" s="380" t="s">
        <v>3682</v>
      </c>
      <c r="C1822" s="379" t="s">
        <v>281</v>
      </c>
      <c r="D1822" s="383" t="str">
        <f t="shared" si="56"/>
        <v>73,71</v>
      </c>
      <c r="F1822" s="386">
        <v>3.95</v>
      </c>
      <c r="G1822" s="384" t="s">
        <v>3683</v>
      </c>
      <c r="H1822" s="381" t="b">
        <f t="shared" si="57"/>
        <v>0</v>
      </c>
    </row>
    <row r="1823" spans="1:8">
      <c r="A1823" s="379">
        <v>40380</v>
      </c>
      <c r="B1823" s="380" t="s">
        <v>3684</v>
      </c>
      <c r="C1823" s="379" t="s">
        <v>281</v>
      </c>
      <c r="D1823" s="383" t="str">
        <f t="shared" si="56"/>
        <v>14,97</v>
      </c>
      <c r="F1823" s="386">
        <v>4.47</v>
      </c>
      <c r="G1823" s="384" t="s">
        <v>3606</v>
      </c>
      <c r="H1823" s="381" t="b">
        <f t="shared" si="57"/>
        <v>0</v>
      </c>
    </row>
    <row r="1824" spans="1:8">
      <c r="A1824" s="379">
        <v>40390</v>
      </c>
      <c r="B1824" s="380" t="s">
        <v>3685</v>
      </c>
      <c r="C1824" s="379" t="s">
        <v>281</v>
      </c>
      <c r="D1824" s="383" t="str">
        <f t="shared" si="56"/>
        <v>304,90</v>
      </c>
      <c r="F1824" s="386">
        <v>6.08</v>
      </c>
      <c r="G1824" s="384" t="s">
        <v>3686</v>
      </c>
      <c r="H1824" s="381" t="b">
        <f t="shared" si="57"/>
        <v>0</v>
      </c>
    </row>
    <row r="1825" spans="1:8">
      <c r="A1825" s="379">
        <v>40413</v>
      </c>
      <c r="B1825" s="380" t="s">
        <v>3687</v>
      </c>
      <c r="C1825" s="379" t="s">
        <v>281</v>
      </c>
      <c r="D1825" s="383" t="str">
        <f t="shared" si="56"/>
        <v>12,98</v>
      </c>
      <c r="F1825" s="386">
        <v>13.85</v>
      </c>
      <c r="G1825" s="384" t="s">
        <v>3688</v>
      </c>
      <c r="H1825" s="381" t="b">
        <f t="shared" si="57"/>
        <v>0</v>
      </c>
    </row>
    <row r="1826" spans="1:8">
      <c r="A1826" s="379">
        <v>40415</v>
      </c>
      <c r="B1826" s="380" t="s">
        <v>3689</v>
      </c>
      <c r="C1826" s="379" t="s">
        <v>281</v>
      </c>
      <c r="D1826" s="383" t="str">
        <f t="shared" si="56"/>
        <v>18,50</v>
      </c>
      <c r="F1826" s="386">
        <v>16.89</v>
      </c>
      <c r="G1826" s="384" t="s">
        <v>1976</v>
      </c>
      <c r="H1826" s="381" t="b">
        <f t="shared" si="57"/>
        <v>0</v>
      </c>
    </row>
    <row r="1827" spans="1:8">
      <c r="A1827" s="379">
        <v>40417</v>
      </c>
      <c r="B1827" s="380" t="s">
        <v>3690</v>
      </c>
      <c r="C1827" s="379" t="s">
        <v>281</v>
      </c>
      <c r="D1827" s="383" t="str">
        <f t="shared" si="56"/>
        <v>21,82</v>
      </c>
      <c r="F1827" s="386">
        <v>24.8</v>
      </c>
      <c r="G1827" s="384" t="s">
        <v>3691</v>
      </c>
      <c r="H1827" s="381" t="b">
        <f t="shared" si="57"/>
        <v>0</v>
      </c>
    </row>
    <row r="1828" spans="1:8">
      <c r="A1828" s="379">
        <v>39271</v>
      </c>
      <c r="B1828" s="380" t="s">
        <v>3692</v>
      </c>
      <c r="C1828" s="379" t="s">
        <v>281</v>
      </c>
      <c r="D1828" s="383" t="str">
        <f t="shared" si="56"/>
        <v>1,38</v>
      </c>
      <c r="F1828" s="386">
        <v>62.79</v>
      </c>
      <c r="G1828" s="384" t="s">
        <v>3693</v>
      </c>
      <c r="H1828" s="381" t="b">
        <f t="shared" si="57"/>
        <v>0</v>
      </c>
    </row>
    <row r="1829" spans="1:8">
      <c r="A1829" s="379">
        <v>39273</v>
      </c>
      <c r="B1829" s="380" t="s">
        <v>3694</v>
      </c>
      <c r="C1829" s="379" t="s">
        <v>281</v>
      </c>
      <c r="D1829" s="383" t="str">
        <f t="shared" si="56"/>
        <v>2,35</v>
      </c>
      <c r="F1829" s="386">
        <v>82.44</v>
      </c>
      <c r="G1829" s="384" t="s">
        <v>3695</v>
      </c>
      <c r="H1829" s="381" t="b">
        <f t="shared" si="57"/>
        <v>0</v>
      </c>
    </row>
    <row r="1830" spans="1:8">
      <c r="A1830" s="379">
        <v>39272</v>
      </c>
      <c r="B1830" s="380" t="s">
        <v>3696</v>
      </c>
      <c r="C1830" s="379" t="s">
        <v>281</v>
      </c>
      <c r="D1830" s="383" t="str">
        <f t="shared" si="56"/>
        <v>1,70</v>
      </c>
      <c r="F1830" s="386">
        <v>38.090000000000003</v>
      </c>
      <c r="G1830" s="384" t="s">
        <v>3697</v>
      </c>
      <c r="H1830" s="381" t="b">
        <f t="shared" si="57"/>
        <v>0</v>
      </c>
    </row>
    <row r="1831" spans="1:8">
      <c r="A1831" s="379">
        <v>1875</v>
      </c>
      <c r="B1831" s="380" t="s">
        <v>3698</v>
      </c>
      <c r="C1831" s="379" t="s">
        <v>281</v>
      </c>
      <c r="D1831" s="383" t="str">
        <f t="shared" si="56"/>
        <v>3,75</v>
      </c>
      <c r="F1831" s="386">
        <v>11.8</v>
      </c>
      <c r="G1831" s="384" t="s">
        <v>3699</v>
      </c>
      <c r="H1831" s="381" t="b">
        <f t="shared" si="57"/>
        <v>0</v>
      </c>
    </row>
    <row r="1832" spans="1:8">
      <c r="A1832" s="379">
        <v>1874</v>
      </c>
      <c r="B1832" s="380" t="s">
        <v>3700</v>
      </c>
      <c r="C1832" s="379" t="s">
        <v>281</v>
      </c>
      <c r="D1832" s="383" t="str">
        <f t="shared" si="56"/>
        <v>3,10</v>
      </c>
      <c r="F1832" s="386">
        <v>11.8</v>
      </c>
      <c r="G1832" s="384" t="s">
        <v>3701</v>
      </c>
      <c r="H1832" s="381" t="b">
        <f t="shared" si="57"/>
        <v>0</v>
      </c>
    </row>
    <row r="1833" spans="1:8">
      <c r="A1833" s="379">
        <v>1870</v>
      </c>
      <c r="B1833" s="380" t="s">
        <v>3702</v>
      </c>
      <c r="C1833" s="379" t="s">
        <v>281</v>
      </c>
      <c r="D1833" s="383" t="str">
        <f t="shared" si="56"/>
        <v>1,79</v>
      </c>
      <c r="F1833" s="386">
        <v>16.39</v>
      </c>
      <c r="G1833" s="384" t="s">
        <v>3703</v>
      </c>
      <c r="H1833" s="381" t="b">
        <f t="shared" si="57"/>
        <v>0</v>
      </c>
    </row>
    <row r="1834" spans="1:8">
      <c r="A1834" s="379">
        <v>1884</v>
      </c>
      <c r="B1834" s="380" t="s">
        <v>3704</v>
      </c>
      <c r="C1834" s="379" t="s">
        <v>281</v>
      </c>
      <c r="D1834" s="383" t="str">
        <f t="shared" si="56"/>
        <v>2,74</v>
      </c>
      <c r="F1834" s="386">
        <v>14.68</v>
      </c>
      <c r="G1834" s="384" t="s">
        <v>3705</v>
      </c>
      <c r="H1834" s="381" t="b">
        <f t="shared" si="57"/>
        <v>0</v>
      </c>
    </row>
    <row r="1835" spans="1:8">
      <c r="A1835" s="379">
        <v>1887</v>
      </c>
      <c r="B1835" s="380" t="s">
        <v>3706</v>
      </c>
      <c r="C1835" s="379" t="s">
        <v>281</v>
      </c>
      <c r="D1835" s="383" t="str">
        <f t="shared" si="56"/>
        <v>15,56</v>
      </c>
      <c r="F1835" s="383">
        <v>2043.02</v>
      </c>
      <c r="G1835" s="384" t="s">
        <v>3707</v>
      </c>
      <c r="H1835" s="381" t="b">
        <f t="shared" si="57"/>
        <v>0</v>
      </c>
    </row>
    <row r="1836" spans="1:8">
      <c r="A1836" s="379">
        <v>1876</v>
      </c>
      <c r="B1836" s="380" t="s">
        <v>3708</v>
      </c>
      <c r="C1836" s="379" t="s">
        <v>281</v>
      </c>
      <c r="D1836" s="383" t="str">
        <f t="shared" si="56"/>
        <v>6,10</v>
      </c>
      <c r="F1836" s="386">
        <v>19.47</v>
      </c>
      <c r="G1836" s="384" t="s">
        <v>3709</v>
      </c>
      <c r="H1836" s="381" t="b">
        <f t="shared" si="57"/>
        <v>0</v>
      </c>
    </row>
    <row r="1837" spans="1:8">
      <c r="A1837" s="379">
        <v>1879</v>
      </c>
      <c r="B1837" s="380" t="s">
        <v>3710</v>
      </c>
      <c r="C1837" s="379" t="s">
        <v>281</v>
      </c>
      <c r="D1837" s="383" t="str">
        <f t="shared" si="56"/>
        <v>1,81</v>
      </c>
      <c r="F1837" s="383">
        <v>2708.5</v>
      </c>
      <c r="G1837" s="384" t="s">
        <v>3711</v>
      </c>
      <c r="H1837" s="381" t="b">
        <f t="shared" si="57"/>
        <v>0</v>
      </c>
    </row>
    <row r="1838" spans="1:8">
      <c r="A1838" s="379">
        <v>1877</v>
      </c>
      <c r="B1838" s="380" t="s">
        <v>3712</v>
      </c>
      <c r="C1838" s="379" t="s">
        <v>281</v>
      </c>
      <c r="D1838" s="383" t="str">
        <f t="shared" si="56"/>
        <v>15,58</v>
      </c>
      <c r="F1838" s="386">
        <v>15.56</v>
      </c>
      <c r="G1838" s="384" t="s">
        <v>3713</v>
      </c>
      <c r="H1838" s="381" t="b">
        <f t="shared" si="57"/>
        <v>0</v>
      </c>
    </row>
    <row r="1839" spans="1:8">
      <c r="A1839" s="379">
        <v>1878</v>
      </c>
      <c r="B1839" s="380" t="s">
        <v>3714</v>
      </c>
      <c r="C1839" s="379" t="s">
        <v>281</v>
      </c>
      <c r="D1839" s="383" t="str">
        <f t="shared" si="56"/>
        <v>31,31</v>
      </c>
      <c r="F1839" s="383">
        <v>2164.98</v>
      </c>
      <c r="G1839" s="384" t="s">
        <v>3715</v>
      </c>
      <c r="H1839" s="381" t="b">
        <f t="shared" si="57"/>
        <v>0</v>
      </c>
    </row>
    <row r="1840" spans="1:8">
      <c r="A1840" s="379">
        <v>2621</v>
      </c>
      <c r="B1840" s="380" t="s">
        <v>3716</v>
      </c>
      <c r="C1840" s="379" t="s">
        <v>281</v>
      </c>
      <c r="D1840" s="383" t="str">
        <f t="shared" si="56"/>
        <v>141,19</v>
      </c>
      <c r="F1840" s="386">
        <v>15.56</v>
      </c>
      <c r="G1840" s="384" t="s">
        <v>3717</v>
      </c>
      <c r="H1840" s="381" t="b">
        <f t="shared" si="57"/>
        <v>0</v>
      </c>
    </row>
    <row r="1841" spans="1:8">
      <c r="A1841" s="379">
        <v>2616</v>
      </c>
      <c r="B1841" s="380" t="s">
        <v>3718</v>
      </c>
      <c r="C1841" s="379" t="s">
        <v>281</v>
      </c>
      <c r="D1841" s="383" t="str">
        <f t="shared" si="56"/>
        <v>3,99</v>
      </c>
      <c r="F1841" s="383">
        <v>2164.38</v>
      </c>
      <c r="G1841" s="384" t="s">
        <v>3719</v>
      </c>
      <c r="H1841" s="381" t="b">
        <f t="shared" si="57"/>
        <v>0</v>
      </c>
    </row>
    <row r="1842" spans="1:8">
      <c r="A1842" s="379">
        <v>2633</v>
      </c>
      <c r="B1842" s="380" t="s">
        <v>3720</v>
      </c>
      <c r="C1842" s="379" t="s">
        <v>281</v>
      </c>
      <c r="D1842" s="383" t="str">
        <f t="shared" si="56"/>
        <v>4,52</v>
      </c>
      <c r="F1842" s="386">
        <v>12.79</v>
      </c>
      <c r="G1842" s="384" t="s">
        <v>3721</v>
      </c>
      <c r="H1842" s="381" t="b">
        <f t="shared" si="57"/>
        <v>0</v>
      </c>
    </row>
    <row r="1843" spans="1:8">
      <c r="A1843" s="379">
        <v>2617</v>
      </c>
      <c r="B1843" s="380" t="s">
        <v>3722</v>
      </c>
      <c r="C1843" s="379" t="s">
        <v>281</v>
      </c>
      <c r="D1843" s="383" t="str">
        <f t="shared" si="56"/>
        <v>6,14</v>
      </c>
      <c r="F1843" s="386">
        <v>6.05</v>
      </c>
      <c r="G1843" s="384" t="s">
        <v>3477</v>
      </c>
      <c r="H1843" s="381" t="b">
        <f t="shared" si="57"/>
        <v>0</v>
      </c>
    </row>
    <row r="1844" spans="1:8">
      <c r="A1844" s="379">
        <v>2618</v>
      </c>
      <c r="B1844" s="380" t="s">
        <v>3723</v>
      </c>
      <c r="C1844" s="379" t="s">
        <v>281</v>
      </c>
      <c r="D1844" s="383" t="str">
        <f t="shared" si="56"/>
        <v>13,98</v>
      </c>
      <c r="F1844" s="386">
        <v>3.13</v>
      </c>
      <c r="G1844" s="384" t="s">
        <v>3724</v>
      </c>
      <c r="H1844" s="381" t="b">
        <f t="shared" si="57"/>
        <v>0</v>
      </c>
    </row>
    <row r="1845" spans="1:8">
      <c r="A1845" s="379">
        <v>2632</v>
      </c>
      <c r="B1845" s="380" t="s">
        <v>3725</v>
      </c>
      <c r="C1845" s="379" t="s">
        <v>281</v>
      </c>
      <c r="D1845" s="383" t="str">
        <f t="shared" si="56"/>
        <v>17,06</v>
      </c>
      <c r="F1845" s="386">
        <v>32.770000000000003</v>
      </c>
      <c r="G1845" s="384" t="s">
        <v>3726</v>
      </c>
      <c r="H1845" s="381" t="b">
        <f t="shared" si="57"/>
        <v>0</v>
      </c>
    </row>
    <row r="1846" spans="1:8">
      <c r="A1846" s="379">
        <v>2631</v>
      </c>
      <c r="B1846" s="380" t="s">
        <v>3727</v>
      </c>
      <c r="C1846" s="379" t="s">
        <v>281</v>
      </c>
      <c r="D1846" s="383" t="str">
        <f t="shared" si="56"/>
        <v>25,04</v>
      </c>
      <c r="F1846" s="386">
        <v>34.25</v>
      </c>
      <c r="G1846" s="384" t="s">
        <v>3728</v>
      </c>
      <c r="H1846" s="381" t="b">
        <f t="shared" si="57"/>
        <v>0</v>
      </c>
    </row>
    <row r="1847" spans="1:8">
      <c r="A1847" s="379">
        <v>2619</v>
      </c>
      <c r="B1847" s="380" t="s">
        <v>3729</v>
      </c>
      <c r="C1847" s="379" t="s">
        <v>281</v>
      </c>
      <c r="D1847" s="383" t="str">
        <f t="shared" si="56"/>
        <v>63,41</v>
      </c>
      <c r="F1847" s="386">
        <v>108.86</v>
      </c>
      <c r="G1847" s="384" t="s">
        <v>3730</v>
      </c>
      <c r="H1847" s="381" t="b">
        <f t="shared" si="57"/>
        <v>0</v>
      </c>
    </row>
    <row r="1848" spans="1:8">
      <c r="A1848" s="379">
        <v>2620</v>
      </c>
      <c r="B1848" s="380" t="s">
        <v>3731</v>
      </c>
      <c r="C1848" s="379" t="s">
        <v>281</v>
      </c>
      <c r="D1848" s="383" t="str">
        <f t="shared" si="56"/>
        <v>83,25</v>
      </c>
      <c r="F1848" s="386">
        <v>26.4</v>
      </c>
      <c r="G1848" s="384" t="s">
        <v>3732</v>
      </c>
      <c r="H1848" s="381" t="b">
        <f t="shared" si="57"/>
        <v>0</v>
      </c>
    </row>
    <row r="1849" spans="1:8">
      <c r="A1849" s="379">
        <v>25968</v>
      </c>
      <c r="B1849" s="380" t="s">
        <v>3733</v>
      </c>
      <c r="C1849" s="379" t="s">
        <v>281</v>
      </c>
      <c r="D1849" s="383" t="str">
        <f t="shared" si="56"/>
        <v>41,38</v>
      </c>
      <c r="F1849" s="386">
        <v>625.04</v>
      </c>
      <c r="G1849" s="384" t="s">
        <v>3734</v>
      </c>
      <c r="H1849" s="381" t="b">
        <f t="shared" si="57"/>
        <v>0</v>
      </c>
    </row>
    <row r="1850" spans="1:8">
      <c r="A1850" s="379">
        <v>38369</v>
      </c>
      <c r="B1850" s="380" t="s">
        <v>3735</v>
      </c>
      <c r="C1850" s="379" t="s">
        <v>281</v>
      </c>
      <c r="D1850" s="383" t="str">
        <f t="shared" si="56"/>
        <v>12,00</v>
      </c>
      <c r="F1850" s="386">
        <v>27.82</v>
      </c>
      <c r="G1850" s="384" t="s">
        <v>977</v>
      </c>
      <c r="H1850" s="381" t="b">
        <f t="shared" si="57"/>
        <v>0</v>
      </c>
    </row>
    <row r="1851" spans="1:8">
      <c r="A1851" s="379">
        <v>38370</v>
      </c>
      <c r="B1851" s="380" t="s">
        <v>3736</v>
      </c>
      <c r="C1851" s="379" t="s">
        <v>281</v>
      </c>
      <c r="D1851" s="383" t="str">
        <f t="shared" si="56"/>
        <v>12,00</v>
      </c>
      <c r="F1851" s="386">
        <v>26.27</v>
      </c>
      <c r="G1851" s="384" t="s">
        <v>977</v>
      </c>
      <c r="H1851" s="381" t="b">
        <f t="shared" si="57"/>
        <v>0</v>
      </c>
    </row>
    <row r="1852" spans="1:8">
      <c r="A1852" s="379">
        <v>38372</v>
      </c>
      <c r="B1852" s="380" t="s">
        <v>3737</v>
      </c>
      <c r="C1852" s="379" t="s">
        <v>281</v>
      </c>
      <c r="D1852" s="383" t="str">
        <f t="shared" si="56"/>
        <v>15,88</v>
      </c>
      <c r="F1852" s="386">
        <v>6.85</v>
      </c>
      <c r="G1852" s="384" t="s">
        <v>3738</v>
      </c>
      <c r="H1852" s="381" t="b">
        <f t="shared" si="57"/>
        <v>0</v>
      </c>
    </row>
    <row r="1853" spans="1:8">
      <c r="A1853" s="379">
        <v>2357</v>
      </c>
      <c r="B1853" s="380" t="s">
        <v>3739</v>
      </c>
      <c r="C1853" s="379" t="s">
        <v>289</v>
      </c>
      <c r="D1853" s="383" t="str">
        <f t="shared" si="56"/>
        <v>16,87</v>
      </c>
      <c r="F1853" s="383">
        <v>1137.3900000000001</v>
      </c>
      <c r="G1853" s="384" t="s">
        <v>1784</v>
      </c>
      <c r="H1853" s="381" t="b">
        <f t="shared" si="57"/>
        <v>0</v>
      </c>
    </row>
    <row r="1854" spans="1:8">
      <c r="A1854" s="379">
        <v>40806</v>
      </c>
      <c r="B1854" s="380" t="s">
        <v>3740</v>
      </c>
      <c r="C1854" s="379" t="s">
        <v>672</v>
      </c>
      <c r="D1854" s="383" t="str">
        <f t="shared" si="56"/>
        <v>2.352,15</v>
      </c>
      <c r="F1854" s="386">
        <v>894.74</v>
      </c>
      <c r="G1854" s="384" t="s">
        <v>3741</v>
      </c>
      <c r="H1854" s="381" t="b">
        <f t="shared" si="57"/>
        <v>0</v>
      </c>
    </row>
    <row r="1855" spans="1:8">
      <c r="A1855" s="379">
        <v>2355</v>
      </c>
      <c r="B1855" s="380" t="s">
        <v>3742</v>
      </c>
      <c r="C1855" s="379" t="s">
        <v>289</v>
      </c>
      <c r="D1855" s="383" t="str">
        <f t="shared" si="56"/>
        <v>22,37</v>
      </c>
      <c r="F1855" s="383">
        <v>1385.34</v>
      </c>
      <c r="G1855" s="384" t="s">
        <v>3743</v>
      </c>
      <c r="H1855" s="381" t="b">
        <f t="shared" si="57"/>
        <v>0</v>
      </c>
    </row>
    <row r="1856" spans="1:8">
      <c r="A1856" s="379">
        <v>40805</v>
      </c>
      <c r="B1856" s="380" t="s">
        <v>3744</v>
      </c>
      <c r="C1856" s="379" t="s">
        <v>672</v>
      </c>
      <c r="D1856" s="383" t="str">
        <f t="shared" si="56"/>
        <v>3.118,34</v>
      </c>
      <c r="F1856" s="383">
        <v>3236.58</v>
      </c>
      <c r="G1856" s="384" t="s">
        <v>3745</v>
      </c>
      <c r="H1856" s="381" t="b">
        <f t="shared" si="57"/>
        <v>0</v>
      </c>
    </row>
    <row r="1857" spans="1:8">
      <c r="A1857" s="379">
        <v>2358</v>
      </c>
      <c r="B1857" s="380" t="s">
        <v>3746</v>
      </c>
      <c r="C1857" s="379" t="s">
        <v>289</v>
      </c>
      <c r="D1857" s="383" t="str">
        <f t="shared" si="56"/>
        <v>17,87</v>
      </c>
      <c r="F1857" s="386">
        <v>263.24</v>
      </c>
      <c r="G1857" s="384" t="s">
        <v>3747</v>
      </c>
      <c r="H1857" s="381" t="b">
        <f t="shared" si="57"/>
        <v>0</v>
      </c>
    </row>
    <row r="1858" spans="1:8">
      <c r="A1858" s="379">
        <v>40807</v>
      </c>
      <c r="B1858" s="380" t="s">
        <v>3748</v>
      </c>
      <c r="C1858" s="379" t="s">
        <v>672</v>
      </c>
      <c r="D1858" s="383" t="str">
        <f t="shared" ref="D1858:D1921" si="58">IF($J$2=$F$1,F1858,G1858)</f>
        <v>2.492,58</v>
      </c>
      <c r="F1858" s="386">
        <v>298.64</v>
      </c>
      <c r="G1858" s="384" t="s">
        <v>3749</v>
      </c>
      <c r="H1858" s="381" t="b">
        <f t="shared" ref="H1858:H1921" si="59">F1858=G1858</f>
        <v>0</v>
      </c>
    </row>
    <row r="1859" spans="1:8">
      <c r="A1859" s="379">
        <v>2359</v>
      </c>
      <c r="B1859" s="380" t="s">
        <v>3750</v>
      </c>
      <c r="C1859" s="379" t="s">
        <v>289</v>
      </c>
      <c r="D1859" s="383" t="str">
        <f t="shared" si="58"/>
        <v>17,87</v>
      </c>
      <c r="F1859" s="386">
        <v>419.11</v>
      </c>
      <c r="G1859" s="384" t="s">
        <v>3747</v>
      </c>
      <c r="H1859" s="381" t="b">
        <f t="shared" si="59"/>
        <v>0</v>
      </c>
    </row>
    <row r="1860" spans="1:8">
      <c r="A1860" s="379">
        <v>40808</v>
      </c>
      <c r="B1860" s="380" t="s">
        <v>3751</v>
      </c>
      <c r="C1860" s="379" t="s">
        <v>672</v>
      </c>
      <c r="D1860" s="383" t="str">
        <f t="shared" si="58"/>
        <v>2.491,89</v>
      </c>
      <c r="F1860" s="386">
        <v>701.85</v>
      </c>
      <c r="G1860" s="384" t="s">
        <v>3752</v>
      </c>
      <c r="H1860" s="381" t="b">
        <f t="shared" si="59"/>
        <v>0</v>
      </c>
    </row>
    <row r="1861" spans="1:8">
      <c r="A1861" s="379">
        <v>43144</v>
      </c>
      <c r="B1861" s="380" t="s">
        <v>3753</v>
      </c>
      <c r="C1861" s="379" t="s">
        <v>331</v>
      </c>
      <c r="D1861" s="383" t="str">
        <f t="shared" si="58"/>
        <v>24,51</v>
      </c>
      <c r="F1861" s="386">
        <v>613.87</v>
      </c>
      <c r="G1861" s="384" t="s">
        <v>3754</v>
      </c>
      <c r="H1861" s="381" t="b">
        <f t="shared" si="59"/>
        <v>0</v>
      </c>
    </row>
    <row r="1862" spans="1:8">
      <c r="A1862" s="379">
        <v>39397</v>
      </c>
      <c r="B1862" s="380" t="s">
        <v>3755</v>
      </c>
      <c r="C1862" s="379" t="s">
        <v>425</v>
      </c>
      <c r="D1862" s="383" t="str">
        <f t="shared" si="58"/>
        <v>11,17</v>
      </c>
      <c r="F1862" s="383">
        <v>1137.51</v>
      </c>
      <c r="G1862" s="384" t="s">
        <v>607</v>
      </c>
      <c r="H1862" s="381" t="b">
        <f t="shared" si="59"/>
        <v>0</v>
      </c>
    </row>
    <row r="1863" spans="1:8">
      <c r="A1863" s="379">
        <v>2692</v>
      </c>
      <c r="B1863" s="380" t="s">
        <v>3756</v>
      </c>
      <c r="C1863" s="379" t="s">
        <v>425</v>
      </c>
      <c r="D1863" s="383" t="str">
        <f t="shared" si="58"/>
        <v>4,50</v>
      </c>
      <c r="F1863" s="386">
        <v>964.09</v>
      </c>
      <c r="G1863" s="384" t="s">
        <v>455</v>
      </c>
      <c r="H1863" s="381" t="b">
        <f t="shared" si="59"/>
        <v>0</v>
      </c>
    </row>
    <row r="1864" spans="1:8">
      <c r="A1864" s="379">
        <v>6</v>
      </c>
      <c r="B1864" s="380" t="s">
        <v>3757</v>
      </c>
      <c r="C1864" s="379" t="s">
        <v>425</v>
      </c>
      <c r="D1864" s="383" t="str">
        <f t="shared" si="58"/>
        <v>3,13</v>
      </c>
      <c r="F1864" s="386">
        <v>964.09</v>
      </c>
      <c r="G1864" s="384" t="s">
        <v>3758</v>
      </c>
      <c r="H1864" s="381" t="b">
        <f t="shared" si="59"/>
        <v>0</v>
      </c>
    </row>
    <row r="1865" spans="1:8">
      <c r="A1865" s="379">
        <v>5330</v>
      </c>
      <c r="B1865" s="380" t="s">
        <v>3759</v>
      </c>
      <c r="C1865" s="379" t="s">
        <v>425</v>
      </c>
      <c r="D1865" s="383" t="str">
        <f t="shared" si="58"/>
        <v>32,86</v>
      </c>
      <c r="F1865" s="383">
        <v>1587.85</v>
      </c>
      <c r="G1865" s="384" t="s">
        <v>3760</v>
      </c>
      <c r="H1865" s="381" t="b">
        <f t="shared" si="59"/>
        <v>0</v>
      </c>
    </row>
    <row r="1866" spans="1:8">
      <c r="A1866" s="379">
        <v>26017</v>
      </c>
      <c r="B1866" s="380" t="s">
        <v>3761</v>
      </c>
      <c r="C1866" s="379" t="s">
        <v>281</v>
      </c>
      <c r="D1866" s="383" t="str">
        <f t="shared" si="58"/>
        <v>44,70</v>
      </c>
      <c r="F1866" s="383">
        <v>3394.53</v>
      </c>
      <c r="G1866" s="384" t="s">
        <v>3762</v>
      </c>
      <c r="H1866" s="381" t="b">
        <f t="shared" si="59"/>
        <v>0</v>
      </c>
    </row>
    <row r="1867" spans="1:8">
      <c r="A1867" s="379">
        <v>25931</v>
      </c>
      <c r="B1867" s="380" t="s">
        <v>3763</v>
      </c>
      <c r="C1867" s="379" t="s">
        <v>281</v>
      </c>
      <c r="D1867" s="383" t="str">
        <f t="shared" si="58"/>
        <v>142,06</v>
      </c>
      <c r="F1867" s="386">
        <v>10.19</v>
      </c>
      <c r="G1867" s="384" t="s">
        <v>3764</v>
      </c>
      <c r="H1867" s="381" t="b">
        <f t="shared" si="59"/>
        <v>0</v>
      </c>
    </row>
    <row r="1868" spans="1:8">
      <c r="A1868" s="379">
        <v>38140</v>
      </c>
      <c r="B1868" s="380" t="s">
        <v>3765</v>
      </c>
      <c r="C1868" s="379" t="s">
        <v>281</v>
      </c>
      <c r="D1868" s="383" t="str">
        <f t="shared" si="58"/>
        <v>34,45</v>
      </c>
      <c r="F1868" s="386">
        <v>39.39</v>
      </c>
      <c r="G1868" s="384" t="s">
        <v>3766</v>
      </c>
      <c r="H1868" s="381" t="b">
        <f t="shared" si="59"/>
        <v>0</v>
      </c>
    </row>
    <row r="1869" spans="1:8">
      <c r="A1869" s="379">
        <v>13887</v>
      </c>
      <c r="B1869" s="380" t="s">
        <v>3767</v>
      </c>
      <c r="C1869" s="379" t="s">
        <v>281</v>
      </c>
      <c r="D1869" s="383" t="str">
        <f t="shared" si="58"/>
        <v>815,63</v>
      </c>
      <c r="F1869" s="386">
        <v>38.78</v>
      </c>
      <c r="G1869" s="384" t="s">
        <v>3768</v>
      </c>
      <c r="H1869" s="381" t="b">
        <f t="shared" si="59"/>
        <v>0</v>
      </c>
    </row>
    <row r="1870" spans="1:8">
      <c r="A1870" s="379">
        <v>26018</v>
      </c>
      <c r="B1870" s="380" t="s">
        <v>3769</v>
      </c>
      <c r="C1870" s="379" t="s">
        <v>281</v>
      </c>
      <c r="D1870" s="383" t="str">
        <f t="shared" si="58"/>
        <v>36,31</v>
      </c>
      <c r="F1870" s="386">
        <v>55.55</v>
      </c>
      <c r="G1870" s="384" t="s">
        <v>3770</v>
      </c>
      <c r="H1870" s="381" t="b">
        <f t="shared" si="59"/>
        <v>0</v>
      </c>
    </row>
    <row r="1871" spans="1:8">
      <c r="A1871" s="379">
        <v>26019</v>
      </c>
      <c r="B1871" s="380" t="s">
        <v>3771</v>
      </c>
      <c r="C1871" s="379" t="s">
        <v>281</v>
      </c>
      <c r="D1871" s="383" t="str">
        <f t="shared" si="58"/>
        <v>34,29</v>
      </c>
      <c r="F1871" s="386">
        <v>6.87</v>
      </c>
      <c r="G1871" s="384" t="s">
        <v>3772</v>
      </c>
      <c r="H1871" s="381" t="b">
        <f t="shared" si="59"/>
        <v>0</v>
      </c>
    </row>
    <row r="1872" spans="1:8">
      <c r="A1872" s="379">
        <v>26020</v>
      </c>
      <c r="B1872" s="380" t="s">
        <v>3773</v>
      </c>
      <c r="C1872" s="379" t="s">
        <v>281</v>
      </c>
      <c r="D1872" s="383" t="str">
        <f t="shared" si="58"/>
        <v>8,94</v>
      </c>
      <c r="F1872" s="386">
        <v>12.45</v>
      </c>
      <c r="G1872" s="384" t="s">
        <v>2772</v>
      </c>
      <c r="H1872" s="381" t="b">
        <f t="shared" si="59"/>
        <v>0</v>
      </c>
    </row>
    <row r="1873" spans="1:8">
      <c r="A1873" s="379">
        <v>34544</v>
      </c>
      <c r="B1873" s="380" t="s">
        <v>3774</v>
      </c>
      <c r="C1873" s="379" t="s">
        <v>281</v>
      </c>
      <c r="D1873" s="383" t="str">
        <f t="shared" si="58"/>
        <v>1.137,39</v>
      </c>
      <c r="F1873" s="386">
        <v>48.26</v>
      </c>
      <c r="G1873" s="384" t="s">
        <v>3775</v>
      </c>
      <c r="H1873" s="381" t="b">
        <f t="shared" si="59"/>
        <v>0</v>
      </c>
    </row>
    <row r="1874" spans="1:8">
      <c r="A1874" s="379">
        <v>34729</v>
      </c>
      <c r="B1874" s="380" t="s">
        <v>3776</v>
      </c>
      <c r="C1874" s="379" t="s">
        <v>281</v>
      </c>
      <c r="D1874" s="383" t="str">
        <f t="shared" si="58"/>
        <v>894,74</v>
      </c>
      <c r="F1874" s="386">
        <v>57.64</v>
      </c>
      <c r="G1874" s="384" t="s">
        <v>3777</v>
      </c>
      <c r="H1874" s="381" t="b">
        <f t="shared" si="59"/>
        <v>0</v>
      </c>
    </row>
    <row r="1875" spans="1:8">
      <c r="A1875" s="379">
        <v>34734</v>
      </c>
      <c r="B1875" s="380" t="s">
        <v>3778</v>
      </c>
      <c r="C1875" s="379" t="s">
        <v>281</v>
      </c>
      <c r="D1875" s="383" t="str">
        <f t="shared" si="58"/>
        <v>1.385,34</v>
      </c>
      <c r="F1875" s="386">
        <v>47.9</v>
      </c>
      <c r="G1875" s="384" t="s">
        <v>3779</v>
      </c>
      <c r="H1875" s="381" t="b">
        <f t="shared" si="59"/>
        <v>0</v>
      </c>
    </row>
    <row r="1876" spans="1:8">
      <c r="A1876" s="379">
        <v>34738</v>
      </c>
      <c r="B1876" s="380" t="s">
        <v>3780</v>
      </c>
      <c r="C1876" s="379" t="s">
        <v>281</v>
      </c>
      <c r="D1876" s="383" t="str">
        <f t="shared" si="58"/>
        <v>3.236,58</v>
      </c>
      <c r="F1876" s="386">
        <v>73.47</v>
      </c>
      <c r="G1876" s="384" t="s">
        <v>3781</v>
      </c>
      <c r="H1876" s="381" t="b">
        <f t="shared" si="59"/>
        <v>0</v>
      </c>
    </row>
    <row r="1877" spans="1:8">
      <c r="A1877" s="379">
        <v>2391</v>
      </c>
      <c r="B1877" s="380" t="s">
        <v>3782</v>
      </c>
      <c r="C1877" s="379" t="s">
        <v>281</v>
      </c>
      <c r="D1877" s="383" t="str">
        <f t="shared" si="58"/>
        <v>263,24</v>
      </c>
      <c r="F1877" s="386">
        <v>23.39</v>
      </c>
      <c r="G1877" s="384" t="s">
        <v>3783</v>
      </c>
      <c r="H1877" s="381" t="b">
        <f t="shared" si="59"/>
        <v>0</v>
      </c>
    </row>
    <row r="1878" spans="1:8">
      <c r="A1878" s="379">
        <v>2374</v>
      </c>
      <c r="B1878" s="380" t="s">
        <v>3784</v>
      </c>
      <c r="C1878" s="379" t="s">
        <v>281</v>
      </c>
      <c r="D1878" s="383" t="str">
        <f t="shared" si="58"/>
        <v>298,64</v>
      </c>
      <c r="F1878" s="386">
        <v>8.9</v>
      </c>
      <c r="G1878" s="384" t="s">
        <v>3785</v>
      </c>
      <c r="H1878" s="381" t="b">
        <f t="shared" si="59"/>
        <v>0</v>
      </c>
    </row>
    <row r="1879" spans="1:8">
      <c r="A1879" s="379">
        <v>2377</v>
      </c>
      <c r="B1879" s="380" t="s">
        <v>3786</v>
      </c>
      <c r="C1879" s="379" t="s">
        <v>281</v>
      </c>
      <c r="D1879" s="383" t="str">
        <f t="shared" si="58"/>
        <v>419,11</v>
      </c>
      <c r="F1879" s="386">
        <v>14.93</v>
      </c>
      <c r="G1879" s="384" t="s">
        <v>3787</v>
      </c>
      <c r="H1879" s="381" t="b">
        <f t="shared" si="59"/>
        <v>0</v>
      </c>
    </row>
    <row r="1880" spans="1:8">
      <c r="A1880" s="379">
        <v>2393</v>
      </c>
      <c r="B1880" s="380" t="s">
        <v>3788</v>
      </c>
      <c r="C1880" s="379" t="s">
        <v>281</v>
      </c>
      <c r="D1880" s="383" t="str">
        <f t="shared" si="58"/>
        <v>701,85</v>
      </c>
      <c r="F1880" s="386">
        <v>59.74</v>
      </c>
      <c r="G1880" s="384" t="s">
        <v>3789</v>
      </c>
      <c r="H1880" s="381" t="b">
        <f t="shared" si="59"/>
        <v>0</v>
      </c>
    </row>
    <row r="1881" spans="1:8">
      <c r="A1881" s="379">
        <v>34705</v>
      </c>
      <c r="B1881" s="380" t="s">
        <v>3790</v>
      </c>
      <c r="C1881" s="379" t="s">
        <v>281</v>
      </c>
      <c r="D1881" s="383" t="str">
        <f t="shared" si="58"/>
        <v>613,87</v>
      </c>
      <c r="F1881" s="386">
        <v>84.17</v>
      </c>
      <c r="G1881" s="384" t="s">
        <v>3791</v>
      </c>
      <c r="H1881" s="381" t="b">
        <f t="shared" si="59"/>
        <v>0</v>
      </c>
    </row>
    <row r="1882" spans="1:8">
      <c r="A1882" s="379">
        <v>34707</v>
      </c>
      <c r="B1882" s="380" t="s">
        <v>3792</v>
      </c>
      <c r="C1882" s="379" t="s">
        <v>281</v>
      </c>
      <c r="D1882" s="383" t="str">
        <f t="shared" si="58"/>
        <v>1.137,51</v>
      </c>
      <c r="F1882" s="386">
        <v>51.42</v>
      </c>
      <c r="G1882" s="384" t="s">
        <v>3793</v>
      </c>
      <c r="H1882" s="381" t="b">
        <f t="shared" si="59"/>
        <v>0</v>
      </c>
    </row>
    <row r="1883" spans="1:8">
      <c r="A1883" s="379">
        <v>2378</v>
      </c>
      <c r="B1883" s="380" t="s">
        <v>3794</v>
      </c>
      <c r="C1883" s="379" t="s">
        <v>281</v>
      </c>
      <c r="D1883" s="383" t="str">
        <f t="shared" si="58"/>
        <v>964,09</v>
      </c>
      <c r="F1883" s="386">
        <v>57.85</v>
      </c>
      <c r="G1883" s="384" t="s">
        <v>3795</v>
      </c>
      <c r="H1883" s="381" t="b">
        <f t="shared" si="59"/>
        <v>0</v>
      </c>
    </row>
    <row r="1884" spans="1:8">
      <c r="A1884" s="379">
        <v>2379</v>
      </c>
      <c r="B1884" s="380" t="s">
        <v>3796</v>
      </c>
      <c r="C1884" s="379" t="s">
        <v>281</v>
      </c>
      <c r="D1884" s="383" t="str">
        <f t="shared" si="58"/>
        <v>964,09</v>
      </c>
      <c r="F1884" s="386">
        <v>73.989999999999995</v>
      </c>
      <c r="G1884" s="384" t="s">
        <v>3795</v>
      </c>
      <c r="H1884" s="381" t="b">
        <f t="shared" si="59"/>
        <v>0</v>
      </c>
    </row>
    <row r="1885" spans="1:8">
      <c r="A1885" s="379">
        <v>2376</v>
      </c>
      <c r="B1885" s="380" t="s">
        <v>3797</v>
      </c>
      <c r="C1885" s="379" t="s">
        <v>281</v>
      </c>
      <c r="D1885" s="383" t="str">
        <f t="shared" si="58"/>
        <v>1.587,85</v>
      </c>
      <c r="F1885" s="386">
        <v>131.52000000000001</v>
      </c>
      <c r="G1885" s="384" t="s">
        <v>3798</v>
      </c>
      <c r="H1885" s="381" t="b">
        <f t="shared" si="59"/>
        <v>0</v>
      </c>
    </row>
    <row r="1886" spans="1:8">
      <c r="A1886" s="379">
        <v>2394</v>
      </c>
      <c r="B1886" s="380" t="s">
        <v>3799</v>
      </c>
      <c r="C1886" s="379" t="s">
        <v>281</v>
      </c>
      <c r="D1886" s="383" t="str">
        <f t="shared" si="58"/>
        <v>3.394,53</v>
      </c>
      <c r="F1886" s="386">
        <v>53.57</v>
      </c>
      <c r="G1886" s="384" t="s">
        <v>3800</v>
      </c>
      <c r="H1886" s="381" t="b">
        <f t="shared" si="59"/>
        <v>0</v>
      </c>
    </row>
    <row r="1887" spans="1:8">
      <c r="A1887" s="379">
        <v>34686</v>
      </c>
      <c r="B1887" s="380" t="s">
        <v>3801</v>
      </c>
      <c r="C1887" s="379" t="s">
        <v>281</v>
      </c>
      <c r="D1887" s="383" t="str">
        <f t="shared" si="58"/>
        <v>10,19</v>
      </c>
      <c r="F1887" s="386">
        <v>65.83</v>
      </c>
      <c r="G1887" s="384" t="s">
        <v>3802</v>
      </c>
      <c r="H1887" s="381" t="b">
        <f t="shared" si="59"/>
        <v>0</v>
      </c>
    </row>
    <row r="1888" spans="1:8">
      <c r="A1888" s="379">
        <v>34616</v>
      </c>
      <c r="B1888" s="380" t="s">
        <v>3803</v>
      </c>
      <c r="C1888" s="379" t="s">
        <v>281</v>
      </c>
      <c r="D1888" s="383" t="str">
        <f t="shared" si="58"/>
        <v>39,39</v>
      </c>
      <c r="F1888" s="386">
        <v>79.11</v>
      </c>
      <c r="G1888" s="384" t="s">
        <v>3804</v>
      </c>
      <c r="H1888" s="381" t="b">
        <f t="shared" si="59"/>
        <v>0</v>
      </c>
    </row>
    <row r="1889" spans="1:8">
      <c r="A1889" s="379">
        <v>34623</v>
      </c>
      <c r="B1889" s="380" t="s">
        <v>3805</v>
      </c>
      <c r="C1889" s="379" t="s">
        <v>281</v>
      </c>
      <c r="D1889" s="383" t="str">
        <f t="shared" si="58"/>
        <v>38,78</v>
      </c>
      <c r="F1889" s="386">
        <v>137.44999999999999</v>
      </c>
      <c r="G1889" s="384" t="s">
        <v>3806</v>
      </c>
      <c r="H1889" s="381" t="b">
        <f t="shared" si="59"/>
        <v>0</v>
      </c>
    </row>
    <row r="1890" spans="1:8">
      <c r="A1890" s="379">
        <v>34628</v>
      </c>
      <c r="B1890" s="380" t="s">
        <v>3807</v>
      </c>
      <c r="C1890" s="379" t="s">
        <v>281</v>
      </c>
      <c r="D1890" s="383" t="str">
        <f t="shared" si="58"/>
        <v>55,55</v>
      </c>
      <c r="F1890" s="386">
        <v>88.79</v>
      </c>
      <c r="G1890" s="384" t="s">
        <v>3808</v>
      </c>
      <c r="H1890" s="381" t="b">
        <f t="shared" si="59"/>
        <v>0</v>
      </c>
    </row>
    <row r="1891" spans="1:8">
      <c r="A1891" s="379">
        <v>34653</v>
      </c>
      <c r="B1891" s="380" t="s">
        <v>3809</v>
      </c>
      <c r="C1891" s="379" t="s">
        <v>281</v>
      </c>
      <c r="D1891" s="383" t="str">
        <f t="shared" si="58"/>
        <v>6,87</v>
      </c>
      <c r="F1891" s="386">
        <v>94.66</v>
      </c>
      <c r="G1891" s="384" t="s">
        <v>2950</v>
      </c>
      <c r="H1891" s="381" t="b">
        <f t="shared" si="59"/>
        <v>0</v>
      </c>
    </row>
    <row r="1892" spans="1:8">
      <c r="A1892" s="379">
        <v>34688</v>
      </c>
      <c r="B1892" s="380" t="s">
        <v>3810</v>
      </c>
      <c r="C1892" s="379" t="s">
        <v>281</v>
      </c>
      <c r="D1892" s="383" t="str">
        <f t="shared" si="58"/>
        <v>12,45</v>
      </c>
      <c r="F1892" s="386">
        <v>107.4</v>
      </c>
      <c r="G1892" s="384" t="s">
        <v>1796</v>
      </c>
      <c r="H1892" s="381" t="b">
        <f t="shared" si="59"/>
        <v>0</v>
      </c>
    </row>
    <row r="1893" spans="1:8">
      <c r="A1893" s="379">
        <v>34709</v>
      </c>
      <c r="B1893" s="380" t="s">
        <v>3811</v>
      </c>
      <c r="C1893" s="379" t="s">
        <v>281</v>
      </c>
      <c r="D1893" s="383" t="str">
        <f t="shared" si="58"/>
        <v>48,26</v>
      </c>
      <c r="F1893" s="386">
        <v>202.17</v>
      </c>
      <c r="G1893" s="384" t="s">
        <v>3812</v>
      </c>
      <c r="H1893" s="381" t="b">
        <f t="shared" si="59"/>
        <v>0</v>
      </c>
    </row>
    <row r="1894" spans="1:8">
      <c r="A1894" s="379">
        <v>34714</v>
      </c>
      <c r="B1894" s="380" t="s">
        <v>3813</v>
      </c>
      <c r="C1894" s="379" t="s">
        <v>281</v>
      </c>
      <c r="D1894" s="383" t="str">
        <f t="shared" si="58"/>
        <v>57,64</v>
      </c>
      <c r="F1894" s="386">
        <v>99.06</v>
      </c>
      <c r="G1894" s="384" t="s">
        <v>3814</v>
      </c>
      <c r="H1894" s="381" t="b">
        <f t="shared" si="59"/>
        <v>0</v>
      </c>
    </row>
    <row r="1895" spans="1:8">
      <c r="A1895" s="379">
        <v>2388</v>
      </c>
      <c r="B1895" s="380" t="s">
        <v>3815</v>
      </c>
      <c r="C1895" s="379" t="s">
        <v>281</v>
      </c>
      <c r="D1895" s="383" t="str">
        <f t="shared" si="58"/>
        <v>47,90</v>
      </c>
      <c r="F1895" s="386">
        <v>102.12</v>
      </c>
      <c r="G1895" s="384" t="s">
        <v>3816</v>
      </c>
      <c r="H1895" s="381" t="b">
        <f t="shared" si="59"/>
        <v>0</v>
      </c>
    </row>
    <row r="1896" spans="1:8">
      <c r="A1896" s="379">
        <v>34606</v>
      </c>
      <c r="B1896" s="380" t="s">
        <v>3817</v>
      </c>
      <c r="C1896" s="379" t="s">
        <v>281</v>
      </c>
      <c r="D1896" s="383" t="str">
        <f t="shared" si="58"/>
        <v>73,47</v>
      </c>
      <c r="F1896" s="386">
        <v>120.32</v>
      </c>
      <c r="G1896" s="384" t="s">
        <v>3818</v>
      </c>
      <c r="H1896" s="381" t="b">
        <f t="shared" si="59"/>
        <v>0</v>
      </c>
    </row>
    <row r="1897" spans="1:8">
      <c r="A1897" s="379">
        <v>34689</v>
      </c>
      <c r="B1897" s="380" t="s">
        <v>3819</v>
      </c>
      <c r="C1897" s="379" t="s">
        <v>281</v>
      </c>
      <c r="D1897" s="383" t="str">
        <f t="shared" si="58"/>
        <v>23,39</v>
      </c>
      <c r="F1897" s="386">
        <v>248.29</v>
      </c>
      <c r="G1897" s="384" t="s">
        <v>2341</v>
      </c>
      <c r="H1897" s="381" t="b">
        <f t="shared" si="59"/>
        <v>0</v>
      </c>
    </row>
    <row r="1898" spans="1:8">
      <c r="A1898" s="379">
        <v>2370</v>
      </c>
      <c r="B1898" s="380" t="s">
        <v>3820</v>
      </c>
      <c r="C1898" s="379" t="s">
        <v>281</v>
      </c>
      <c r="D1898" s="383" t="str">
        <f t="shared" si="58"/>
        <v>8,90</v>
      </c>
      <c r="F1898" s="386">
        <v>210.73</v>
      </c>
      <c r="G1898" s="384" t="s">
        <v>2978</v>
      </c>
      <c r="H1898" s="381" t="b">
        <f t="shared" si="59"/>
        <v>0</v>
      </c>
    </row>
    <row r="1899" spans="1:8">
      <c r="A1899" s="379">
        <v>2386</v>
      </c>
      <c r="B1899" s="380" t="s">
        <v>3821</v>
      </c>
      <c r="C1899" s="379" t="s">
        <v>281</v>
      </c>
      <c r="D1899" s="383" t="str">
        <f t="shared" si="58"/>
        <v>14,93</v>
      </c>
      <c r="F1899" s="386">
        <v>105.81</v>
      </c>
      <c r="G1899" s="384" t="s">
        <v>3822</v>
      </c>
      <c r="H1899" s="381" t="b">
        <f t="shared" si="59"/>
        <v>0</v>
      </c>
    </row>
    <row r="1900" spans="1:8">
      <c r="A1900" s="379">
        <v>2392</v>
      </c>
      <c r="B1900" s="380" t="s">
        <v>3823</v>
      </c>
      <c r="C1900" s="379" t="s">
        <v>281</v>
      </c>
      <c r="D1900" s="383" t="str">
        <f t="shared" si="58"/>
        <v>59,74</v>
      </c>
      <c r="F1900" s="386">
        <v>107.69</v>
      </c>
      <c r="G1900" s="384" t="s">
        <v>3824</v>
      </c>
      <c r="H1900" s="381" t="b">
        <f t="shared" si="59"/>
        <v>0</v>
      </c>
    </row>
    <row r="1901" spans="1:8">
      <c r="A1901" s="379">
        <v>2373</v>
      </c>
      <c r="B1901" s="380" t="s">
        <v>3825</v>
      </c>
      <c r="C1901" s="379" t="s">
        <v>281</v>
      </c>
      <c r="D1901" s="383" t="str">
        <f t="shared" si="58"/>
        <v>84,17</v>
      </c>
      <c r="F1901" s="386">
        <v>115.16</v>
      </c>
      <c r="G1901" s="384" t="s">
        <v>3826</v>
      </c>
      <c r="H1901" s="381" t="b">
        <f t="shared" si="59"/>
        <v>0</v>
      </c>
    </row>
    <row r="1902" spans="1:8">
      <c r="A1902" s="379">
        <v>39465</v>
      </c>
      <c r="B1902" s="380" t="s">
        <v>3827</v>
      </c>
      <c r="C1902" s="379" t="s">
        <v>281</v>
      </c>
      <c r="D1902" s="383" t="str">
        <f t="shared" si="58"/>
        <v>51,42</v>
      </c>
      <c r="F1902" s="386">
        <v>196.37</v>
      </c>
      <c r="G1902" s="384" t="s">
        <v>3828</v>
      </c>
      <c r="H1902" s="381" t="b">
        <f t="shared" si="59"/>
        <v>0</v>
      </c>
    </row>
    <row r="1903" spans="1:8">
      <c r="A1903" s="379">
        <v>39466</v>
      </c>
      <c r="B1903" s="380" t="s">
        <v>3829</v>
      </c>
      <c r="C1903" s="379" t="s">
        <v>281</v>
      </c>
      <c r="D1903" s="383" t="str">
        <f t="shared" si="58"/>
        <v>57,85</v>
      </c>
      <c r="F1903" s="386">
        <v>119.81</v>
      </c>
      <c r="G1903" s="384" t="s">
        <v>3830</v>
      </c>
      <c r="H1903" s="381" t="b">
        <f t="shared" si="59"/>
        <v>0</v>
      </c>
    </row>
    <row r="1904" spans="1:8">
      <c r="A1904" s="379">
        <v>39467</v>
      </c>
      <c r="B1904" s="380" t="s">
        <v>3831</v>
      </c>
      <c r="C1904" s="379" t="s">
        <v>281</v>
      </c>
      <c r="D1904" s="383" t="str">
        <f t="shared" si="58"/>
        <v>73,99</v>
      </c>
      <c r="F1904" s="386">
        <v>130.68</v>
      </c>
      <c r="G1904" s="384" t="s">
        <v>3832</v>
      </c>
      <c r="H1904" s="381" t="b">
        <f t="shared" si="59"/>
        <v>0</v>
      </c>
    </row>
    <row r="1905" spans="1:8">
      <c r="A1905" s="379">
        <v>39468</v>
      </c>
      <c r="B1905" s="380" t="s">
        <v>3833</v>
      </c>
      <c r="C1905" s="379" t="s">
        <v>281</v>
      </c>
      <c r="D1905" s="383" t="str">
        <f t="shared" si="58"/>
        <v>131,52</v>
      </c>
      <c r="F1905" s="386">
        <v>131.46</v>
      </c>
      <c r="G1905" s="384" t="s">
        <v>3834</v>
      </c>
      <c r="H1905" s="381" t="b">
        <f t="shared" si="59"/>
        <v>0</v>
      </c>
    </row>
    <row r="1906" spans="1:8">
      <c r="A1906" s="379">
        <v>39469</v>
      </c>
      <c r="B1906" s="380" t="s">
        <v>3835</v>
      </c>
      <c r="C1906" s="379" t="s">
        <v>281</v>
      </c>
      <c r="D1906" s="383" t="str">
        <f t="shared" si="58"/>
        <v>53,57</v>
      </c>
      <c r="F1906" s="386">
        <v>219.99</v>
      </c>
      <c r="G1906" s="384" t="s">
        <v>3836</v>
      </c>
      <c r="H1906" s="381" t="b">
        <f t="shared" si="59"/>
        <v>0</v>
      </c>
    </row>
    <row r="1907" spans="1:8">
      <c r="A1907" s="379">
        <v>39470</v>
      </c>
      <c r="B1907" s="380" t="s">
        <v>3837</v>
      </c>
      <c r="C1907" s="379" t="s">
        <v>281</v>
      </c>
      <c r="D1907" s="383" t="str">
        <f t="shared" si="58"/>
        <v>65,83</v>
      </c>
      <c r="F1907" s="386">
        <v>243.63</v>
      </c>
      <c r="G1907" s="384" t="s">
        <v>3838</v>
      </c>
      <c r="H1907" s="381" t="b">
        <f t="shared" si="59"/>
        <v>0</v>
      </c>
    </row>
    <row r="1908" spans="1:8">
      <c r="A1908" s="379">
        <v>39471</v>
      </c>
      <c r="B1908" s="380" t="s">
        <v>3839</v>
      </c>
      <c r="C1908" s="379" t="s">
        <v>281</v>
      </c>
      <c r="D1908" s="383" t="str">
        <f t="shared" si="58"/>
        <v>79,11</v>
      </c>
      <c r="F1908" s="386">
        <v>120.55</v>
      </c>
      <c r="G1908" s="384" t="s">
        <v>3840</v>
      </c>
      <c r="H1908" s="381" t="b">
        <f t="shared" si="59"/>
        <v>0</v>
      </c>
    </row>
    <row r="1909" spans="1:8">
      <c r="A1909" s="379">
        <v>39472</v>
      </c>
      <c r="B1909" s="380" t="s">
        <v>3841</v>
      </c>
      <c r="C1909" s="379" t="s">
        <v>281</v>
      </c>
      <c r="D1909" s="383" t="str">
        <f t="shared" si="58"/>
        <v>137,45</v>
      </c>
      <c r="F1909" s="386">
        <v>120.64</v>
      </c>
      <c r="G1909" s="384" t="s">
        <v>3842</v>
      </c>
      <c r="H1909" s="381" t="b">
        <f t="shared" si="59"/>
        <v>0</v>
      </c>
    </row>
    <row r="1910" spans="1:8">
      <c r="A1910" s="379">
        <v>39473</v>
      </c>
      <c r="B1910" s="380" t="s">
        <v>3843</v>
      </c>
      <c r="C1910" s="379" t="s">
        <v>281</v>
      </c>
      <c r="D1910" s="383" t="str">
        <f t="shared" si="58"/>
        <v>88,79</v>
      </c>
      <c r="F1910" s="386">
        <v>131.52000000000001</v>
      </c>
      <c r="G1910" s="384" t="s">
        <v>3844</v>
      </c>
      <c r="H1910" s="381" t="b">
        <f t="shared" si="59"/>
        <v>0</v>
      </c>
    </row>
    <row r="1911" spans="1:8">
      <c r="A1911" s="379">
        <v>39474</v>
      </c>
      <c r="B1911" s="380" t="s">
        <v>3845</v>
      </c>
      <c r="C1911" s="379" t="s">
        <v>281</v>
      </c>
      <c r="D1911" s="383" t="str">
        <f t="shared" si="58"/>
        <v>94,66</v>
      </c>
      <c r="F1911" s="386">
        <v>245.42</v>
      </c>
      <c r="G1911" s="384" t="s">
        <v>3846</v>
      </c>
      <c r="H1911" s="381" t="b">
        <f t="shared" si="59"/>
        <v>0</v>
      </c>
    </row>
    <row r="1912" spans="1:8">
      <c r="A1912" s="379">
        <v>39475</v>
      </c>
      <c r="B1912" s="380" t="s">
        <v>3847</v>
      </c>
      <c r="C1912" s="379" t="s">
        <v>281</v>
      </c>
      <c r="D1912" s="383" t="str">
        <f t="shared" si="58"/>
        <v>107,40</v>
      </c>
      <c r="F1912" s="386">
        <v>394.66</v>
      </c>
      <c r="G1912" s="384" t="s">
        <v>3848</v>
      </c>
      <c r="H1912" s="381" t="b">
        <f t="shared" si="59"/>
        <v>0</v>
      </c>
    </row>
    <row r="1913" spans="1:8">
      <c r="A1913" s="379">
        <v>39476</v>
      </c>
      <c r="B1913" s="380" t="s">
        <v>3849</v>
      </c>
      <c r="C1913" s="379" t="s">
        <v>281</v>
      </c>
      <c r="D1913" s="383" t="str">
        <f t="shared" si="58"/>
        <v>202,17</v>
      </c>
      <c r="F1913" s="386">
        <v>149.68</v>
      </c>
      <c r="G1913" s="384" t="s">
        <v>3850</v>
      </c>
      <c r="H1913" s="381" t="b">
        <f t="shared" si="59"/>
        <v>0</v>
      </c>
    </row>
    <row r="1914" spans="1:8">
      <c r="A1914" s="379">
        <v>39477</v>
      </c>
      <c r="B1914" s="380" t="s">
        <v>3851</v>
      </c>
      <c r="C1914" s="379" t="s">
        <v>281</v>
      </c>
      <c r="D1914" s="383" t="str">
        <f t="shared" si="58"/>
        <v>99,06</v>
      </c>
      <c r="F1914" s="386">
        <v>175.39</v>
      </c>
      <c r="G1914" s="384" t="s">
        <v>3852</v>
      </c>
      <c r="H1914" s="381" t="b">
        <f t="shared" si="59"/>
        <v>0</v>
      </c>
    </row>
    <row r="1915" spans="1:8">
      <c r="A1915" s="379">
        <v>39478</v>
      </c>
      <c r="B1915" s="380" t="s">
        <v>3853</v>
      </c>
      <c r="C1915" s="379" t="s">
        <v>281</v>
      </c>
      <c r="D1915" s="383" t="str">
        <f t="shared" si="58"/>
        <v>102,12</v>
      </c>
      <c r="F1915" s="386">
        <v>169.04</v>
      </c>
      <c r="G1915" s="384" t="s">
        <v>3854</v>
      </c>
      <c r="H1915" s="381" t="b">
        <f t="shared" si="59"/>
        <v>0</v>
      </c>
    </row>
    <row r="1916" spans="1:8">
      <c r="A1916" s="379">
        <v>39479</v>
      </c>
      <c r="B1916" s="380" t="s">
        <v>3855</v>
      </c>
      <c r="C1916" s="379" t="s">
        <v>281</v>
      </c>
      <c r="D1916" s="383" t="str">
        <f t="shared" si="58"/>
        <v>120,32</v>
      </c>
      <c r="F1916" s="386">
        <v>391.6</v>
      </c>
      <c r="G1916" s="384" t="s">
        <v>3856</v>
      </c>
      <c r="H1916" s="381" t="b">
        <f t="shared" si="59"/>
        <v>0</v>
      </c>
    </row>
    <row r="1917" spans="1:8">
      <c r="A1917" s="379">
        <v>39480</v>
      </c>
      <c r="B1917" s="380" t="s">
        <v>3857</v>
      </c>
      <c r="C1917" s="379" t="s">
        <v>281</v>
      </c>
      <c r="D1917" s="383" t="str">
        <f t="shared" si="58"/>
        <v>248,29</v>
      </c>
      <c r="F1917" s="383">
        <v>249588.52</v>
      </c>
      <c r="G1917" s="384" t="s">
        <v>3858</v>
      </c>
      <c r="H1917" s="381" t="b">
        <f t="shared" si="59"/>
        <v>0</v>
      </c>
    </row>
    <row r="1918" spans="1:8">
      <c r="A1918" s="379">
        <v>39459</v>
      </c>
      <c r="B1918" s="380" t="s">
        <v>3859</v>
      </c>
      <c r="C1918" s="379" t="s">
        <v>281</v>
      </c>
      <c r="D1918" s="383" t="str">
        <f t="shared" si="58"/>
        <v>210,73</v>
      </c>
      <c r="F1918" s="383">
        <v>57408.12</v>
      </c>
      <c r="G1918" s="384" t="s">
        <v>3860</v>
      </c>
      <c r="H1918" s="381" t="b">
        <f t="shared" si="59"/>
        <v>0</v>
      </c>
    </row>
    <row r="1919" spans="1:8">
      <c r="A1919" s="379">
        <v>39445</v>
      </c>
      <c r="B1919" s="380" t="s">
        <v>3861</v>
      </c>
      <c r="C1919" s="379" t="s">
        <v>281</v>
      </c>
      <c r="D1919" s="383" t="str">
        <f t="shared" si="58"/>
        <v>105,81</v>
      </c>
      <c r="F1919" s="386">
        <v>31.91</v>
      </c>
      <c r="G1919" s="384" t="s">
        <v>3862</v>
      </c>
      <c r="H1919" s="381" t="b">
        <f t="shared" si="59"/>
        <v>0</v>
      </c>
    </row>
    <row r="1920" spans="1:8">
      <c r="A1920" s="379">
        <v>39446</v>
      </c>
      <c r="B1920" s="380" t="s">
        <v>3863</v>
      </c>
      <c r="C1920" s="379" t="s">
        <v>281</v>
      </c>
      <c r="D1920" s="383" t="str">
        <f t="shared" si="58"/>
        <v>107,69</v>
      </c>
      <c r="F1920" s="386">
        <v>28.15</v>
      </c>
      <c r="G1920" s="384" t="s">
        <v>3864</v>
      </c>
      <c r="H1920" s="381" t="b">
        <f t="shared" si="59"/>
        <v>0</v>
      </c>
    </row>
    <row r="1921" spans="1:8">
      <c r="A1921" s="379">
        <v>39447</v>
      </c>
      <c r="B1921" s="380" t="s">
        <v>3865</v>
      </c>
      <c r="C1921" s="379" t="s">
        <v>281</v>
      </c>
      <c r="D1921" s="383" t="str">
        <f t="shared" si="58"/>
        <v>115,16</v>
      </c>
      <c r="F1921" s="386">
        <v>43.59</v>
      </c>
      <c r="G1921" s="384" t="s">
        <v>3866</v>
      </c>
      <c r="H1921" s="381" t="b">
        <f t="shared" si="59"/>
        <v>0</v>
      </c>
    </row>
    <row r="1922" spans="1:8">
      <c r="A1922" s="379">
        <v>39448</v>
      </c>
      <c r="B1922" s="380" t="s">
        <v>3867</v>
      </c>
      <c r="C1922" s="379" t="s">
        <v>281</v>
      </c>
      <c r="D1922" s="383" t="str">
        <f t="shared" ref="D1922:D1985" si="60">IF($J$2=$F$1,F1922,G1922)</f>
        <v>196,37</v>
      </c>
      <c r="F1922" s="386">
        <v>35.06</v>
      </c>
      <c r="G1922" s="384" t="s">
        <v>3868</v>
      </c>
      <c r="H1922" s="381" t="b">
        <f t="shared" ref="H1922:H1985" si="61">F1922=G1922</f>
        <v>0</v>
      </c>
    </row>
    <row r="1923" spans="1:8">
      <c r="A1923" s="379">
        <v>39450</v>
      </c>
      <c r="B1923" s="380" t="s">
        <v>3869</v>
      </c>
      <c r="C1923" s="379" t="s">
        <v>281</v>
      </c>
      <c r="D1923" s="383" t="str">
        <f t="shared" si="60"/>
        <v>119,81</v>
      </c>
      <c r="F1923" s="386">
        <v>109.22</v>
      </c>
      <c r="G1923" s="384" t="s">
        <v>3870</v>
      </c>
      <c r="H1923" s="381" t="b">
        <f t="shared" si="61"/>
        <v>0</v>
      </c>
    </row>
    <row r="1924" spans="1:8">
      <c r="A1924" s="379">
        <v>39451</v>
      </c>
      <c r="B1924" s="380" t="s">
        <v>3871</v>
      </c>
      <c r="C1924" s="379" t="s">
        <v>281</v>
      </c>
      <c r="D1924" s="383" t="str">
        <f t="shared" si="60"/>
        <v>130,68</v>
      </c>
      <c r="F1924" s="386">
        <v>118.36</v>
      </c>
      <c r="G1924" s="384" t="s">
        <v>3872</v>
      </c>
      <c r="H1924" s="381" t="b">
        <f t="shared" si="61"/>
        <v>0</v>
      </c>
    </row>
    <row r="1925" spans="1:8">
      <c r="A1925" s="379">
        <v>39452</v>
      </c>
      <c r="B1925" s="380" t="s">
        <v>3873</v>
      </c>
      <c r="C1925" s="379" t="s">
        <v>281</v>
      </c>
      <c r="D1925" s="383" t="str">
        <f t="shared" si="60"/>
        <v>131,46</v>
      </c>
      <c r="F1925" s="386">
        <v>120.07</v>
      </c>
      <c r="G1925" s="384" t="s">
        <v>3874</v>
      </c>
      <c r="H1925" s="381" t="b">
        <f t="shared" si="61"/>
        <v>0</v>
      </c>
    </row>
    <row r="1926" spans="1:8">
      <c r="A1926" s="379">
        <v>39523</v>
      </c>
      <c r="B1926" s="380" t="s">
        <v>3875</v>
      </c>
      <c r="C1926" s="379" t="s">
        <v>281</v>
      </c>
      <c r="D1926" s="383" t="str">
        <f t="shared" si="60"/>
        <v>219,99</v>
      </c>
      <c r="F1926" s="386">
        <v>117.45</v>
      </c>
      <c r="G1926" s="384" t="s">
        <v>3876</v>
      </c>
      <c r="H1926" s="381" t="b">
        <f t="shared" si="61"/>
        <v>0</v>
      </c>
    </row>
    <row r="1927" spans="1:8">
      <c r="A1927" s="379">
        <v>39449</v>
      </c>
      <c r="B1927" s="380" t="s">
        <v>3877</v>
      </c>
      <c r="C1927" s="379" t="s">
        <v>281</v>
      </c>
      <c r="D1927" s="383" t="str">
        <f t="shared" si="60"/>
        <v>243,63</v>
      </c>
      <c r="F1927" s="386">
        <v>137.91</v>
      </c>
      <c r="G1927" s="384" t="s">
        <v>3878</v>
      </c>
      <c r="H1927" s="381" t="b">
        <f t="shared" si="61"/>
        <v>0</v>
      </c>
    </row>
    <row r="1928" spans="1:8">
      <c r="A1928" s="379">
        <v>39455</v>
      </c>
      <c r="B1928" s="380" t="s">
        <v>3879</v>
      </c>
      <c r="C1928" s="379" t="s">
        <v>281</v>
      </c>
      <c r="D1928" s="383" t="str">
        <f t="shared" si="60"/>
        <v>120,55</v>
      </c>
      <c r="F1928" s="386">
        <v>147.18</v>
      </c>
      <c r="G1928" s="384" t="s">
        <v>3880</v>
      </c>
      <c r="H1928" s="381" t="b">
        <f t="shared" si="61"/>
        <v>0</v>
      </c>
    </row>
    <row r="1929" spans="1:8">
      <c r="A1929" s="379">
        <v>39456</v>
      </c>
      <c r="B1929" s="380" t="s">
        <v>3881</v>
      </c>
      <c r="C1929" s="379" t="s">
        <v>281</v>
      </c>
      <c r="D1929" s="383" t="str">
        <f t="shared" si="60"/>
        <v>120,64</v>
      </c>
      <c r="F1929" s="386">
        <v>107.77</v>
      </c>
      <c r="G1929" s="384" t="s">
        <v>3882</v>
      </c>
      <c r="H1929" s="381" t="b">
        <f t="shared" si="61"/>
        <v>0</v>
      </c>
    </row>
    <row r="1930" spans="1:8">
      <c r="A1930" s="379">
        <v>39457</v>
      </c>
      <c r="B1930" s="380" t="s">
        <v>3883</v>
      </c>
      <c r="C1930" s="379" t="s">
        <v>281</v>
      </c>
      <c r="D1930" s="383" t="str">
        <f t="shared" si="60"/>
        <v>131,52</v>
      </c>
      <c r="F1930" s="386">
        <v>103.68</v>
      </c>
      <c r="G1930" s="384" t="s">
        <v>3834</v>
      </c>
      <c r="H1930" s="381" t="b">
        <f t="shared" si="61"/>
        <v>0</v>
      </c>
    </row>
    <row r="1931" spans="1:8">
      <c r="A1931" s="379">
        <v>39458</v>
      </c>
      <c r="B1931" s="380" t="s">
        <v>3884</v>
      </c>
      <c r="C1931" s="379" t="s">
        <v>281</v>
      </c>
      <c r="D1931" s="383" t="str">
        <f t="shared" si="60"/>
        <v>245,42</v>
      </c>
      <c r="F1931" s="386">
        <v>120.68</v>
      </c>
      <c r="G1931" s="384" t="s">
        <v>3885</v>
      </c>
      <c r="H1931" s="381" t="b">
        <f t="shared" si="61"/>
        <v>0</v>
      </c>
    </row>
    <row r="1932" spans="1:8">
      <c r="A1932" s="379">
        <v>39464</v>
      </c>
      <c r="B1932" s="380" t="s">
        <v>3886</v>
      </c>
      <c r="C1932" s="379" t="s">
        <v>281</v>
      </c>
      <c r="D1932" s="383" t="str">
        <f t="shared" si="60"/>
        <v>394,66</v>
      </c>
      <c r="F1932" s="386">
        <v>100.95</v>
      </c>
      <c r="G1932" s="384" t="s">
        <v>3887</v>
      </c>
      <c r="H1932" s="381" t="b">
        <f t="shared" si="61"/>
        <v>0</v>
      </c>
    </row>
    <row r="1933" spans="1:8">
      <c r="A1933" s="379">
        <v>39460</v>
      </c>
      <c r="B1933" s="380" t="s">
        <v>3888</v>
      </c>
      <c r="C1933" s="379" t="s">
        <v>281</v>
      </c>
      <c r="D1933" s="383" t="str">
        <f t="shared" si="60"/>
        <v>149,68</v>
      </c>
      <c r="F1933" s="386">
        <v>270.12</v>
      </c>
      <c r="G1933" s="384" t="s">
        <v>3889</v>
      </c>
      <c r="H1933" s="381" t="b">
        <f t="shared" si="61"/>
        <v>0</v>
      </c>
    </row>
    <row r="1934" spans="1:8">
      <c r="A1934" s="379">
        <v>39461</v>
      </c>
      <c r="B1934" s="380" t="s">
        <v>3890</v>
      </c>
      <c r="C1934" s="379" t="s">
        <v>281</v>
      </c>
      <c r="D1934" s="383" t="str">
        <f t="shared" si="60"/>
        <v>175,39</v>
      </c>
      <c r="F1934" s="386">
        <v>119.51</v>
      </c>
      <c r="G1934" s="384" t="s">
        <v>3891</v>
      </c>
      <c r="H1934" s="381" t="b">
        <f t="shared" si="61"/>
        <v>0</v>
      </c>
    </row>
    <row r="1935" spans="1:8">
      <c r="A1935" s="379">
        <v>39462</v>
      </c>
      <c r="B1935" s="380" t="s">
        <v>3892</v>
      </c>
      <c r="C1935" s="379" t="s">
        <v>281</v>
      </c>
      <c r="D1935" s="383" t="str">
        <f t="shared" si="60"/>
        <v>169,04</v>
      </c>
      <c r="F1935" s="386">
        <v>115.41</v>
      </c>
      <c r="G1935" s="384" t="s">
        <v>3893</v>
      </c>
      <c r="H1935" s="381" t="b">
        <f t="shared" si="61"/>
        <v>0</v>
      </c>
    </row>
    <row r="1936" spans="1:8">
      <c r="A1936" s="379">
        <v>39463</v>
      </c>
      <c r="B1936" s="380" t="s">
        <v>3894</v>
      </c>
      <c r="C1936" s="379" t="s">
        <v>281</v>
      </c>
      <c r="D1936" s="383" t="str">
        <f t="shared" si="60"/>
        <v>391,60</v>
      </c>
      <c r="F1936" s="386">
        <v>100.95</v>
      </c>
      <c r="G1936" s="384" t="s">
        <v>3895</v>
      </c>
      <c r="H1936" s="381" t="b">
        <f t="shared" si="61"/>
        <v>0</v>
      </c>
    </row>
    <row r="1937" spans="1:8">
      <c r="A1937" s="379">
        <v>26039</v>
      </c>
      <c r="B1937" s="380" t="s">
        <v>3896</v>
      </c>
      <c r="C1937" s="379" t="s">
        <v>281</v>
      </c>
      <c r="D1937" s="383" t="str">
        <f t="shared" si="60"/>
        <v>249.588,52</v>
      </c>
      <c r="F1937" s="386">
        <v>98.22</v>
      </c>
      <c r="G1937" s="384" t="s">
        <v>3897</v>
      </c>
      <c r="H1937" s="381" t="b">
        <f t="shared" si="61"/>
        <v>0</v>
      </c>
    </row>
    <row r="1938" spans="1:8">
      <c r="A1938" s="379">
        <v>2401</v>
      </c>
      <c r="B1938" s="380" t="s">
        <v>3898</v>
      </c>
      <c r="C1938" s="379" t="s">
        <v>281</v>
      </c>
      <c r="D1938" s="383" t="str">
        <f t="shared" si="60"/>
        <v>57.408,12</v>
      </c>
      <c r="F1938" s="386">
        <v>240.11</v>
      </c>
      <c r="G1938" s="384" t="s">
        <v>3899</v>
      </c>
      <c r="H1938" s="381" t="b">
        <f t="shared" si="61"/>
        <v>0</v>
      </c>
    </row>
    <row r="1939" spans="1:8">
      <c r="A1939" s="379">
        <v>38870</v>
      </c>
      <c r="B1939" s="380" t="s">
        <v>3900</v>
      </c>
      <c r="C1939" s="379" t="s">
        <v>281</v>
      </c>
      <c r="D1939" s="383" t="str">
        <f t="shared" si="60"/>
        <v>32,61</v>
      </c>
      <c r="F1939" s="386">
        <v>231.92</v>
      </c>
      <c r="G1939" s="384" t="s">
        <v>3901</v>
      </c>
      <c r="H1939" s="381" t="b">
        <f t="shared" si="61"/>
        <v>0</v>
      </c>
    </row>
    <row r="1940" spans="1:8">
      <c r="A1940" s="379">
        <v>38869</v>
      </c>
      <c r="B1940" s="380" t="s">
        <v>3902</v>
      </c>
      <c r="C1940" s="379" t="s">
        <v>281</v>
      </c>
      <c r="D1940" s="383" t="str">
        <f t="shared" si="60"/>
        <v>28,77</v>
      </c>
      <c r="F1940" s="386">
        <v>102.32</v>
      </c>
      <c r="G1940" s="384" t="s">
        <v>3903</v>
      </c>
      <c r="H1940" s="381" t="b">
        <f t="shared" si="61"/>
        <v>0</v>
      </c>
    </row>
    <row r="1941" spans="1:8">
      <c r="A1941" s="379">
        <v>38872</v>
      </c>
      <c r="B1941" s="380" t="s">
        <v>3904</v>
      </c>
      <c r="C1941" s="379" t="s">
        <v>281</v>
      </c>
      <c r="D1941" s="383" t="str">
        <f t="shared" si="60"/>
        <v>44,55</v>
      </c>
      <c r="F1941" s="386">
        <v>109.14</v>
      </c>
      <c r="G1941" s="384" t="s">
        <v>3905</v>
      </c>
      <c r="H1941" s="381" t="b">
        <f t="shared" si="61"/>
        <v>0</v>
      </c>
    </row>
    <row r="1942" spans="1:8">
      <c r="A1942" s="379">
        <v>38871</v>
      </c>
      <c r="B1942" s="380" t="s">
        <v>3906</v>
      </c>
      <c r="C1942" s="379" t="s">
        <v>281</v>
      </c>
      <c r="D1942" s="383" t="str">
        <f t="shared" si="60"/>
        <v>35,84</v>
      </c>
      <c r="F1942" s="386">
        <v>87.31</v>
      </c>
      <c r="G1942" s="384" t="s">
        <v>3907</v>
      </c>
      <c r="H1942" s="381" t="b">
        <f t="shared" si="61"/>
        <v>0</v>
      </c>
    </row>
    <row r="1943" spans="1:8">
      <c r="A1943" s="379">
        <v>39283</v>
      </c>
      <c r="B1943" s="380" t="s">
        <v>3908</v>
      </c>
      <c r="C1943" s="379" t="s">
        <v>281</v>
      </c>
      <c r="D1943" s="383" t="str">
        <f t="shared" si="60"/>
        <v>111,62</v>
      </c>
      <c r="F1943" s="386">
        <v>87.31</v>
      </c>
      <c r="G1943" s="384" t="s">
        <v>3909</v>
      </c>
      <c r="H1943" s="381" t="b">
        <f t="shared" si="61"/>
        <v>0</v>
      </c>
    </row>
    <row r="1944" spans="1:8">
      <c r="A1944" s="379">
        <v>39284</v>
      </c>
      <c r="B1944" s="380" t="s">
        <v>3910</v>
      </c>
      <c r="C1944" s="379" t="s">
        <v>281</v>
      </c>
      <c r="D1944" s="383" t="str">
        <f t="shared" si="60"/>
        <v>120,96</v>
      </c>
      <c r="F1944" s="386">
        <v>212.82</v>
      </c>
      <c r="G1944" s="384" t="s">
        <v>3911</v>
      </c>
      <c r="H1944" s="381" t="b">
        <f t="shared" si="61"/>
        <v>0</v>
      </c>
    </row>
    <row r="1945" spans="1:8">
      <c r="A1945" s="379">
        <v>39285</v>
      </c>
      <c r="B1945" s="380" t="s">
        <v>3912</v>
      </c>
      <c r="C1945" s="379" t="s">
        <v>281</v>
      </c>
      <c r="D1945" s="383" t="str">
        <f t="shared" si="60"/>
        <v>122,71</v>
      </c>
      <c r="F1945" s="386">
        <v>259.20999999999998</v>
      </c>
      <c r="G1945" s="384" t="s">
        <v>3913</v>
      </c>
      <c r="H1945" s="381" t="b">
        <f t="shared" si="61"/>
        <v>0</v>
      </c>
    </row>
    <row r="1946" spans="1:8">
      <c r="A1946" s="379">
        <v>39286</v>
      </c>
      <c r="B1946" s="380" t="s">
        <v>3914</v>
      </c>
      <c r="C1946" s="379" t="s">
        <v>281</v>
      </c>
      <c r="D1946" s="383" t="str">
        <f t="shared" si="60"/>
        <v>120,03</v>
      </c>
      <c r="F1946" s="386">
        <v>493.52</v>
      </c>
      <c r="G1946" s="384" t="s">
        <v>3915</v>
      </c>
      <c r="H1946" s="381" t="b">
        <f t="shared" si="61"/>
        <v>0</v>
      </c>
    </row>
    <row r="1947" spans="1:8">
      <c r="A1947" s="379">
        <v>39287</v>
      </c>
      <c r="B1947" s="380" t="s">
        <v>3916</v>
      </c>
      <c r="C1947" s="379" t="s">
        <v>281</v>
      </c>
      <c r="D1947" s="383" t="str">
        <f t="shared" si="60"/>
        <v>140,94</v>
      </c>
      <c r="F1947" s="386">
        <v>403.93</v>
      </c>
      <c r="G1947" s="384" t="s">
        <v>3917</v>
      </c>
      <c r="H1947" s="381" t="b">
        <f t="shared" si="61"/>
        <v>0</v>
      </c>
    </row>
    <row r="1948" spans="1:8">
      <c r="A1948" s="379">
        <v>39288</v>
      </c>
      <c r="B1948" s="380" t="s">
        <v>3918</v>
      </c>
      <c r="C1948" s="379" t="s">
        <v>281</v>
      </c>
      <c r="D1948" s="383" t="str">
        <f t="shared" si="60"/>
        <v>150,42</v>
      </c>
      <c r="F1948" s="386">
        <v>153.04</v>
      </c>
      <c r="G1948" s="384" t="s">
        <v>3919</v>
      </c>
      <c r="H1948" s="381" t="b">
        <f t="shared" si="61"/>
        <v>0</v>
      </c>
    </row>
    <row r="1949" spans="1:8">
      <c r="A1949" s="379">
        <v>2414</v>
      </c>
      <c r="B1949" s="380" t="s">
        <v>3920</v>
      </c>
      <c r="C1949" s="379" t="s">
        <v>286</v>
      </c>
      <c r="D1949" s="383" t="str">
        <f t="shared" si="60"/>
        <v>104,95</v>
      </c>
      <c r="F1949" s="383">
        <v>109773.55</v>
      </c>
      <c r="G1949" s="384" t="s">
        <v>3921</v>
      </c>
      <c r="H1949" s="381" t="b">
        <f t="shared" si="61"/>
        <v>0</v>
      </c>
    </row>
    <row r="1950" spans="1:8">
      <c r="A1950" s="379">
        <v>2413</v>
      </c>
      <c r="B1950" s="380" t="s">
        <v>3922</v>
      </c>
      <c r="C1950" s="379" t="s">
        <v>286</v>
      </c>
      <c r="D1950" s="383" t="str">
        <f t="shared" si="60"/>
        <v>100,97</v>
      </c>
      <c r="F1950" s="386">
        <v>30.72</v>
      </c>
      <c r="G1950" s="384" t="s">
        <v>3923</v>
      </c>
      <c r="H1950" s="381" t="b">
        <f t="shared" si="61"/>
        <v>0</v>
      </c>
    </row>
    <row r="1951" spans="1:8">
      <c r="A1951" s="379">
        <v>2405</v>
      </c>
      <c r="B1951" s="380" t="s">
        <v>3924</v>
      </c>
      <c r="C1951" s="379" t="s">
        <v>286</v>
      </c>
      <c r="D1951" s="383" t="str">
        <f t="shared" si="60"/>
        <v>117,52</v>
      </c>
      <c r="F1951" s="386">
        <v>14.25</v>
      </c>
      <c r="G1951" s="384" t="s">
        <v>3925</v>
      </c>
      <c r="H1951" s="381" t="b">
        <f t="shared" si="61"/>
        <v>0</v>
      </c>
    </row>
    <row r="1952" spans="1:8">
      <c r="A1952" s="379">
        <v>13361</v>
      </c>
      <c r="B1952" s="380" t="s">
        <v>3926</v>
      </c>
      <c r="C1952" s="379" t="s">
        <v>286</v>
      </c>
      <c r="D1952" s="383" t="str">
        <f t="shared" si="60"/>
        <v>98,31</v>
      </c>
      <c r="F1952" s="386">
        <v>10.4</v>
      </c>
      <c r="G1952" s="384" t="s">
        <v>3927</v>
      </c>
      <c r="H1952" s="381" t="b">
        <f t="shared" si="61"/>
        <v>0</v>
      </c>
    </row>
    <row r="1953" spans="1:8">
      <c r="A1953" s="379">
        <v>11987</v>
      </c>
      <c r="B1953" s="380" t="s">
        <v>3928</v>
      </c>
      <c r="C1953" s="379" t="s">
        <v>286</v>
      </c>
      <c r="D1953" s="383" t="str">
        <f t="shared" si="60"/>
        <v>263,05</v>
      </c>
      <c r="F1953" s="386">
        <v>17.87</v>
      </c>
      <c r="G1953" s="384" t="s">
        <v>3929</v>
      </c>
      <c r="H1953" s="381" t="b">
        <f t="shared" si="61"/>
        <v>0</v>
      </c>
    </row>
    <row r="1954" spans="1:8">
      <c r="A1954" s="379">
        <v>2416</v>
      </c>
      <c r="B1954" s="380" t="s">
        <v>3930</v>
      </c>
      <c r="C1954" s="379" t="s">
        <v>286</v>
      </c>
      <c r="D1954" s="383" t="str">
        <f t="shared" si="60"/>
        <v>116,38</v>
      </c>
      <c r="F1954" s="386">
        <v>38.99</v>
      </c>
      <c r="G1954" s="384" t="s">
        <v>3931</v>
      </c>
      <c r="H1954" s="381" t="b">
        <f t="shared" si="61"/>
        <v>0</v>
      </c>
    </row>
    <row r="1955" spans="1:8">
      <c r="A1955" s="379">
        <v>2412</v>
      </c>
      <c r="B1955" s="380" t="s">
        <v>3932</v>
      </c>
      <c r="C1955" s="379" t="s">
        <v>286</v>
      </c>
      <c r="D1955" s="383" t="str">
        <f t="shared" si="60"/>
        <v>112,39</v>
      </c>
      <c r="F1955" s="386">
        <v>35.32</v>
      </c>
      <c r="G1955" s="384" t="s">
        <v>3933</v>
      </c>
      <c r="H1955" s="381" t="b">
        <f t="shared" si="61"/>
        <v>0</v>
      </c>
    </row>
    <row r="1956" spans="1:8">
      <c r="A1956" s="379">
        <v>2411</v>
      </c>
      <c r="B1956" s="380" t="s">
        <v>3934</v>
      </c>
      <c r="C1956" s="379" t="s">
        <v>286</v>
      </c>
      <c r="D1956" s="383" t="str">
        <f t="shared" si="60"/>
        <v>98,31</v>
      </c>
      <c r="F1956" s="386">
        <v>89.39</v>
      </c>
      <c r="G1956" s="384" t="s">
        <v>3927</v>
      </c>
      <c r="H1956" s="381" t="b">
        <f t="shared" si="61"/>
        <v>0</v>
      </c>
    </row>
    <row r="1957" spans="1:8">
      <c r="A1957" s="379">
        <v>2406</v>
      </c>
      <c r="B1957" s="380" t="s">
        <v>3935</v>
      </c>
      <c r="C1957" s="379" t="s">
        <v>286</v>
      </c>
      <c r="D1957" s="383" t="str">
        <f t="shared" si="60"/>
        <v>95,65</v>
      </c>
      <c r="F1957" s="386">
        <v>96.3</v>
      </c>
      <c r="G1957" s="384" t="s">
        <v>3936</v>
      </c>
      <c r="H1957" s="381" t="b">
        <f t="shared" si="61"/>
        <v>0</v>
      </c>
    </row>
    <row r="1958" spans="1:8">
      <c r="A1958" s="379">
        <v>10571</v>
      </c>
      <c r="B1958" s="380" t="s">
        <v>3937</v>
      </c>
      <c r="C1958" s="379" t="s">
        <v>286</v>
      </c>
      <c r="D1958" s="383" t="str">
        <f t="shared" si="60"/>
        <v>233,82</v>
      </c>
      <c r="F1958" s="386">
        <v>94.69</v>
      </c>
      <c r="G1958" s="384" t="s">
        <v>3938</v>
      </c>
      <c r="H1958" s="381" t="b">
        <f t="shared" si="61"/>
        <v>0</v>
      </c>
    </row>
    <row r="1959" spans="1:8">
      <c r="A1959" s="379">
        <v>11985</v>
      </c>
      <c r="B1959" s="380" t="s">
        <v>3939</v>
      </c>
      <c r="C1959" s="379" t="s">
        <v>286</v>
      </c>
      <c r="D1959" s="383" t="str">
        <f t="shared" si="60"/>
        <v>225,85</v>
      </c>
      <c r="F1959" s="386">
        <v>476.97</v>
      </c>
      <c r="G1959" s="384" t="s">
        <v>3940</v>
      </c>
      <c r="H1959" s="381" t="b">
        <f t="shared" si="61"/>
        <v>0</v>
      </c>
    </row>
    <row r="1960" spans="1:8">
      <c r="A1960" s="379">
        <v>2410</v>
      </c>
      <c r="B1960" s="380" t="s">
        <v>3941</v>
      </c>
      <c r="C1960" s="379" t="s">
        <v>286</v>
      </c>
      <c r="D1960" s="383" t="str">
        <f t="shared" si="60"/>
        <v>99,64</v>
      </c>
      <c r="F1960" s="383">
        <v>1369.82</v>
      </c>
      <c r="G1960" s="384" t="s">
        <v>3942</v>
      </c>
      <c r="H1960" s="381" t="b">
        <f t="shared" si="61"/>
        <v>0</v>
      </c>
    </row>
    <row r="1961" spans="1:8">
      <c r="A1961" s="379">
        <v>2417</v>
      </c>
      <c r="B1961" s="380" t="s">
        <v>3943</v>
      </c>
      <c r="C1961" s="379" t="s">
        <v>286</v>
      </c>
      <c r="D1961" s="383" t="str">
        <f t="shared" si="60"/>
        <v>106,28</v>
      </c>
      <c r="F1961" s="386">
        <v>83.91</v>
      </c>
      <c r="G1961" s="384" t="s">
        <v>3944</v>
      </c>
      <c r="H1961" s="381" t="b">
        <f t="shared" si="61"/>
        <v>0</v>
      </c>
    </row>
    <row r="1962" spans="1:8">
      <c r="A1962" s="379">
        <v>2415</v>
      </c>
      <c r="B1962" s="380" t="s">
        <v>3945</v>
      </c>
      <c r="C1962" s="379" t="s">
        <v>286</v>
      </c>
      <c r="D1962" s="383" t="str">
        <f t="shared" si="60"/>
        <v>85,02</v>
      </c>
      <c r="F1962" s="386">
        <v>182.29</v>
      </c>
      <c r="G1962" s="384" t="s">
        <v>3946</v>
      </c>
      <c r="H1962" s="381" t="b">
        <f t="shared" si="61"/>
        <v>0</v>
      </c>
    </row>
    <row r="1963" spans="1:8">
      <c r="A1963" s="379">
        <v>13360</v>
      </c>
      <c r="B1963" s="380" t="s">
        <v>3947</v>
      </c>
      <c r="C1963" s="379" t="s">
        <v>286</v>
      </c>
      <c r="D1963" s="383" t="str">
        <f t="shared" si="60"/>
        <v>85,02</v>
      </c>
      <c r="F1963" s="386">
        <v>409.92</v>
      </c>
      <c r="G1963" s="384" t="s">
        <v>3946</v>
      </c>
      <c r="H1963" s="381" t="b">
        <f t="shared" si="61"/>
        <v>0</v>
      </c>
    </row>
    <row r="1964" spans="1:8">
      <c r="A1964" s="379">
        <v>11983</v>
      </c>
      <c r="B1964" s="380" t="s">
        <v>3948</v>
      </c>
      <c r="C1964" s="379" t="s">
        <v>286</v>
      </c>
      <c r="D1964" s="383" t="str">
        <f t="shared" si="60"/>
        <v>207,25</v>
      </c>
      <c r="F1964" s="383">
        <v>71285.03</v>
      </c>
      <c r="G1964" s="384" t="s">
        <v>3949</v>
      </c>
      <c r="H1964" s="381" t="b">
        <f t="shared" si="61"/>
        <v>0</v>
      </c>
    </row>
    <row r="1965" spans="1:8">
      <c r="A1965" s="379">
        <v>11986</v>
      </c>
      <c r="B1965" s="380" t="s">
        <v>3950</v>
      </c>
      <c r="C1965" s="379" t="s">
        <v>286</v>
      </c>
      <c r="D1965" s="383" t="str">
        <f t="shared" si="60"/>
        <v>252,42</v>
      </c>
      <c r="F1965" s="386">
        <v>1.77</v>
      </c>
      <c r="G1965" s="384" t="s">
        <v>3951</v>
      </c>
      <c r="H1965" s="381" t="b">
        <f t="shared" si="61"/>
        <v>0</v>
      </c>
    </row>
    <row r="1966" spans="1:8" ht="30">
      <c r="A1966" s="379">
        <v>25976</v>
      </c>
      <c r="B1966" s="380" t="s">
        <v>3952</v>
      </c>
      <c r="C1966" s="379" t="s">
        <v>286</v>
      </c>
      <c r="D1966" s="383" t="str">
        <f t="shared" si="60"/>
        <v>493,52</v>
      </c>
      <c r="F1966" s="386">
        <v>2.9</v>
      </c>
      <c r="G1966" s="384" t="s">
        <v>3953</v>
      </c>
      <c r="H1966" s="381" t="b">
        <f t="shared" si="61"/>
        <v>0</v>
      </c>
    </row>
    <row r="1967" spans="1:8">
      <c r="A1967" s="379">
        <v>10629</v>
      </c>
      <c r="B1967" s="380" t="s">
        <v>3954</v>
      </c>
      <c r="C1967" s="379" t="s">
        <v>286</v>
      </c>
      <c r="D1967" s="383" t="str">
        <f t="shared" si="60"/>
        <v>396,31</v>
      </c>
      <c r="F1967" s="386">
        <v>4.05</v>
      </c>
      <c r="G1967" s="384" t="s">
        <v>3955</v>
      </c>
      <c r="H1967" s="381" t="b">
        <f t="shared" si="61"/>
        <v>0</v>
      </c>
    </row>
    <row r="1968" spans="1:8">
      <c r="A1968" s="379">
        <v>10698</v>
      </c>
      <c r="B1968" s="380" t="s">
        <v>3956</v>
      </c>
      <c r="C1968" s="379" t="s">
        <v>286</v>
      </c>
      <c r="D1968" s="383" t="str">
        <f t="shared" si="60"/>
        <v>154,95</v>
      </c>
      <c r="F1968" s="386">
        <v>2.06</v>
      </c>
      <c r="G1968" s="384" t="s">
        <v>3957</v>
      </c>
      <c r="H1968" s="381" t="b">
        <f t="shared" si="61"/>
        <v>0</v>
      </c>
    </row>
    <row r="1969" spans="1:8" ht="30">
      <c r="A1969" s="379">
        <v>40521</v>
      </c>
      <c r="B1969" s="380" t="s">
        <v>3958</v>
      </c>
      <c r="C1969" s="379" t="s">
        <v>281</v>
      </c>
      <c r="D1969" s="383" t="str">
        <f t="shared" si="60"/>
        <v>111.627,59</v>
      </c>
      <c r="F1969" s="386">
        <v>4.1100000000000003</v>
      </c>
      <c r="G1969" s="384" t="s">
        <v>3959</v>
      </c>
      <c r="H1969" s="381" t="b">
        <f t="shared" si="61"/>
        <v>0</v>
      </c>
    </row>
    <row r="1970" spans="1:8">
      <c r="A1970" s="379">
        <v>2432</v>
      </c>
      <c r="B1970" s="380" t="s">
        <v>3960</v>
      </c>
      <c r="C1970" s="379" t="s">
        <v>281</v>
      </c>
      <c r="D1970" s="383" t="str">
        <f t="shared" si="60"/>
        <v>22,98</v>
      </c>
      <c r="F1970" s="386">
        <v>4.1399999999999997</v>
      </c>
      <c r="G1970" s="384" t="s">
        <v>2360</v>
      </c>
      <c r="H1970" s="381" t="b">
        <f t="shared" si="61"/>
        <v>0</v>
      </c>
    </row>
    <row r="1971" spans="1:8">
      <c r="A1971" s="379">
        <v>2418</v>
      </c>
      <c r="B1971" s="380" t="s">
        <v>3961</v>
      </c>
      <c r="C1971" s="379" t="s">
        <v>281</v>
      </c>
      <c r="D1971" s="383" t="str">
        <f t="shared" si="60"/>
        <v>10,66</v>
      </c>
      <c r="F1971" s="386">
        <v>6.53</v>
      </c>
      <c r="G1971" s="384" t="s">
        <v>3962</v>
      </c>
      <c r="H1971" s="381" t="b">
        <f t="shared" si="61"/>
        <v>0</v>
      </c>
    </row>
    <row r="1972" spans="1:8">
      <c r="A1972" s="379">
        <v>2433</v>
      </c>
      <c r="B1972" s="380" t="s">
        <v>3963</v>
      </c>
      <c r="C1972" s="379" t="s">
        <v>281</v>
      </c>
      <c r="D1972" s="383" t="str">
        <f t="shared" si="60"/>
        <v>7,78</v>
      </c>
      <c r="F1972" s="386">
        <v>11.39</v>
      </c>
      <c r="G1972" s="384" t="s">
        <v>1961</v>
      </c>
      <c r="H1972" s="381" t="b">
        <f t="shared" si="61"/>
        <v>0</v>
      </c>
    </row>
    <row r="1973" spans="1:8">
      <c r="A1973" s="379">
        <v>2420</v>
      </c>
      <c r="B1973" s="380" t="s">
        <v>3964</v>
      </c>
      <c r="C1973" s="379" t="s">
        <v>281</v>
      </c>
      <c r="D1973" s="383" t="str">
        <f t="shared" si="60"/>
        <v>13,37</v>
      </c>
      <c r="F1973" s="386">
        <v>11.31</v>
      </c>
      <c r="G1973" s="384" t="s">
        <v>3965</v>
      </c>
      <c r="H1973" s="381" t="b">
        <f t="shared" si="61"/>
        <v>0</v>
      </c>
    </row>
    <row r="1974" spans="1:8">
      <c r="A1974" s="379">
        <v>2421</v>
      </c>
      <c r="B1974" s="380" t="s">
        <v>3966</v>
      </c>
      <c r="C1974" s="379" t="s">
        <v>281</v>
      </c>
      <c r="D1974" s="383" t="str">
        <f t="shared" si="60"/>
        <v>29,17</v>
      </c>
      <c r="F1974" s="386">
        <v>21.2</v>
      </c>
      <c r="G1974" s="384" t="s">
        <v>3580</v>
      </c>
      <c r="H1974" s="381" t="b">
        <f t="shared" si="61"/>
        <v>0</v>
      </c>
    </row>
    <row r="1975" spans="1:8">
      <c r="A1975" s="379">
        <v>11447</v>
      </c>
      <c r="B1975" s="380" t="s">
        <v>3967</v>
      </c>
      <c r="C1975" s="379" t="s">
        <v>281</v>
      </c>
      <c r="D1975" s="383" t="str">
        <f t="shared" si="60"/>
        <v>26,42</v>
      </c>
      <c r="F1975" s="386">
        <v>16.59</v>
      </c>
      <c r="G1975" s="384" t="s">
        <v>1699</v>
      </c>
      <c r="H1975" s="381" t="b">
        <f t="shared" si="61"/>
        <v>0</v>
      </c>
    </row>
    <row r="1976" spans="1:8">
      <c r="A1976" s="379">
        <v>2429</v>
      </c>
      <c r="B1976" s="380" t="s">
        <v>3968</v>
      </c>
      <c r="C1976" s="379" t="s">
        <v>281</v>
      </c>
      <c r="D1976" s="383" t="str">
        <f t="shared" si="60"/>
        <v>66,87</v>
      </c>
      <c r="F1976" s="386">
        <v>9.3000000000000007</v>
      </c>
      <c r="G1976" s="384" t="s">
        <v>3969</v>
      </c>
      <c r="H1976" s="381" t="b">
        <f t="shared" si="61"/>
        <v>0</v>
      </c>
    </row>
    <row r="1977" spans="1:8">
      <c r="A1977" s="379">
        <v>11449</v>
      </c>
      <c r="B1977" s="380" t="s">
        <v>3970</v>
      </c>
      <c r="C1977" s="379" t="s">
        <v>281</v>
      </c>
      <c r="D1977" s="383" t="str">
        <f t="shared" si="60"/>
        <v>72,04</v>
      </c>
      <c r="F1977" s="386">
        <v>15.17</v>
      </c>
      <c r="G1977" s="384" t="s">
        <v>3971</v>
      </c>
      <c r="H1977" s="381" t="b">
        <f t="shared" si="61"/>
        <v>0</v>
      </c>
    </row>
    <row r="1978" spans="1:8">
      <c r="A1978" s="379">
        <v>11451</v>
      </c>
      <c r="B1978" s="380" t="s">
        <v>3972</v>
      </c>
      <c r="C1978" s="379" t="s">
        <v>281</v>
      </c>
      <c r="D1978" s="383" t="str">
        <f t="shared" si="60"/>
        <v>70,83</v>
      </c>
      <c r="F1978" s="386">
        <v>5.31</v>
      </c>
      <c r="G1978" s="384" t="s">
        <v>3973</v>
      </c>
      <c r="H1978" s="381" t="b">
        <f t="shared" si="61"/>
        <v>0</v>
      </c>
    </row>
    <row r="1979" spans="1:8">
      <c r="A1979" s="379">
        <v>11116</v>
      </c>
      <c r="B1979" s="380" t="s">
        <v>3974</v>
      </c>
      <c r="C1979" s="379" t="s">
        <v>281</v>
      </c>
      <c r="D1979" s="383" t="str">
        <f t="shared" si="60"/>
        <v>523,07</v>
      </c>
      <c r="F1979" s="386">
        <v>13.4</v>
      </c>
      <c r="G1979" s="384" t="s">
        <v>3975</v>
      </c>
      <c r="H1979" s="381" t="b">
        <f t="shared" si="61"/>
        <v>0</v>
      </c>
    </row>
    <row r="1980" spans="1:8">
      <c r="A1980" s="379">
        <v>38411</v>
      </c>
      <c r="B1980" s="380" t="s">
        <v>3976</v>
      </c>
      <c r="C1980" s="379" t="s">
        <v>281</v>
      </c>
      <c r="D1980" s="383" t="str">
        <f t="shared" si="60"/>
        <v>1.282,16</v>
      </c>
      <c r="F1980" s="383">
        <v>2369.85</v>
      </c>
      <c r="G1980" s="384" t="s">
        <v>3977</v>
      </c>
      <c r="H1980" s="381" t="b">
        <f t="shared" si="61"/>
        <v>0</v>
      </c>
    </row>
    <row r="1981" spans="1:8">
      <c r="A1981" s="379">
        <v>1370</v>
      </c>
      <c r="B1981" s="380" t="s">
        <v>3978</v>
      </c>
      <c r="C1981" s="379" t="s">
        <v>281</v>
      </c>
      <c r="D1981" s="383" t="str">
        <f t="shared" si="60"/>
        <v>80,20</v>
      </c>
      <c r="F1981" s="386">
        <v>13.4</v>
      </c>
      <c r="G1981" s="384" t="s">
        <v>3979</v>
      </c>
      <c r="H1981" s="381" t="b">
        <f t="shared" si="61"/>
        <v>0</v>
      </c>
    </row>
    <row r="1982" spans="1:8">
      <c r="A1982" s="379">
        <v>38189</v>
      </c>
      <c r="B1982" s="380" t="s">
        <v>3980</v>
      </c>
      <c r="C1982" s="379" t="s">
        <v>281</v>
      </c>
      <c r="D1982" s="383" t="str">
        <f t="shared" si="60"/>
        <v>172,66</v>
      </c>
      <c r="F1982" s="383">
        <v>2369.85</v>
      </c>
      <c r="G1982" s="384" t="s">
        <v>3981</v>
      </c>
      <c r="H1982" s="381" t="b">
        <f t="shared" si="61"/>
        <v>0</v>
      </c>
    </row>
    <row r="1983" spans="1:8">
      <c r="A1983" s="379">
        <v>38190</v>
      </c>
      <c r="B1983" s="380" t="s">
        <v>3982</v>
      </c>
      <c r="C1983" s="379" t="s">
        <v>281</v>
      </c>
      <c r="D1983" s="383" t="str">
        <f t="shared" si="60"/>
        <v>388,27</v>
      </c>
      <c r="F1983" s="386">
        <v>13.2</v>
      </c>
      <c r="G1983" s="384" t="s">
        <v>3983</v>
      </c>
      <c r="H1983" s="381" t="b">
        <f t="shared" si="61"/>
        <v>0</v>
      </c>
    </row>
    <row r="1984" spans="1:8">
      <c r="A1984" s="379">
        <v>36516</v>
      </c>
      <c r="B1984" s="380" t="s">
        <v>3984</v>
      </c>
      <c r="C1984" s="379" t="s">
        <v>281</v>
      </c>
      <c r="D1984" s="383" t="str">
        <f t="shared" si="60"/>
        <v>68.116,81</v>
      </c>
      <c r="F1984" s="386">
        <v>12.1</v>
      </c>
      <c r="G1984" s="384" t="s">
        <v>3985</v>
      </c>
      <c r="H1984" s="381" t="b">
        <f t="shared" si="61"/>
        <v>0</v>
      </c>
    </row>
    <row r="1985" spans="1:8">
      <c r="A1985" s="379">
        <v>34777</v>
      </c>
      <c r="B1985" s="380" t="s">
        <v>3986</v>
      </c>
      <c r="C1985" s="379" t="s">
        <v>281</v>
      </c>
      <c r="D1985" s="383" t="str">
        <f t="shared" si="60"/>
        <v>1,76</v>
      </c>
      <c r="F1985" s="386">
        <v>11.62</v>
      </c>
      <c r="G1985" s="384" t="s">
        <v>1087</v>
      </c>
      <c r="H1985" s="381" t="b">
        <f t="shared" si="61"/>
        <v>0</v>
      </c>
    </row>
    <row r="1986" spans="1:8">
      <c r="A1986" s="379">
        <v>7273</v>
      </c>
      <c r="B1986" s="380" t="s">
        <v>3987</v>
      </c>
      <c r="C1986" s="379" t="s">
        <v>281</v>
      </c>
      <c r="D1986" s="383" t="str">
        <f t="shared" ref="D1986:D2049" si="62">IF($J$2=$F$1,F1986,G1986)</f>
        <v>2,89</v>
      </c>
      <c r="F1986" s="386">
        <v>12.6</v>
      </c>
      <c r="G1986" s="384" t="s">
        <v>3988</v>
      </c>
      <c r="H1986" s="381" t="b">
        <f t="shared" ref="H1986:H2049" si="63">F1986=G1986</f>
        <v>0</v>
      </c>
    </row>
    <row r="1987" spans="1:8">
      <c r="A1987" s="379">
        <v>7272</v>
      </c>
      <c r="B1987" s="380" t="s">
        <v>3989</v>
      </c>
      <c r="C1987" s="379" t="s">
        <v>281</v>
      </c>
      <c r="D1987" s="383" t="str">
        <f t="shared" si="62"/>
        <v>4,03</v>
      </c>
      <c r="F1987" s="386">
        <v>3.77</v>
      </c>
      <c r="G1987" s="384" t="s">
        <v>3990</v>
      </c>
      <c r="H1987" s="381" t="b">
        <f t="shared" si="63"/>
        <v>0</v>
      </c>
    </row>
    <row r="1988" spans="1:8">
      <c r="A1988" s="379">
        <v>10605</v>
      </c>
      <c r="B1988" s="380" t="s">
        <v>3991</v>
      </c>
      <c r="C1988" s="379" t="s">
        <v>281</v>
      </c>
      <c r="D1988" s="383" t="str">
        <f t="shared" si="62"/>
        <v>2,12</v>
      </c>
      <c r="F1988" s="386">
        <v>5.52</v>
      </c>
      <c r="G1988" s="384" t="s">
        <v>3992</v>
      </c>
      <c r="H1988" s="381" t="b">
        <f t="shared" si="63"/>
        <v>0</v>
      </c>
    </row>
    <row r="1989" spans="1:8">
      <c r="A1989" s="379">
        <v>10604</v>
      </c>
      <c r="B1989" s="380" t="s">
        <v>3993</v>
      </c>
      <c r="C1989" s="379" t="s">
        <v>281</v>
      </c>
      <c r="D1989" s="383" t="str">
        <f t="shared" si="62"/>
        <v>4,24</v>
      </c>
      <c r="F1989" s="386">
        <v>5.0199999999999996</v>
      </c>
      <c r="G1989" s="384" t="s">
        <v>3400</v>
      </c>
      <c r="H1989" s="381" t="b">
        <f t="shared" si="63"/>
        <v>0</v>
      </c>
    </row>
    <row r="1990" spans="1:8">
      <c r="A1990" s="379">
        <v>672</v>
      </c>
      <c r="B1990" s="380" t="s">
        <v>3994</v>
      </c>
      <c r="C1990" s="379" t="s">
        <v>281</v>
      </c>
      <c r="D1990" s="383" t="str">
        <f t="shared" si="62"/>
        <v>4,28</v>
      </c>
      <c r="F1990" s="386">
        <v>1.94</v>
      </c>
      <c r="G1990" s="384" t="s">
        <v>483</v>
      </c>
      <c r="H1990" s="381" t="b">
        <f t="shared" si="63"/>
        <v>0</v>
      </c>
    </row>
    <row r="1991" spans="1:8">
      <c r="A1991" s="379">
        <v>668</v>
      </c>
      <c r="B1991" s="380" t="s">
        <v>3995</v>
      </c>
      <c r="C1991" s="379" t="s">
        <v>281</v>
      </c>
      <c r="D1991" s="383" t="str">
        <f t="shared" si="62"/>
        <v>6,74</v>
      </c>
      <c r="F1991" s="386">
        <v>9.02</v>
      </c>
      <c r="G1991" s="384" t="s">
        <v>3996</v>
      </c>
      <c r="H1991" s="381" t="b">
        <f t="shared" si="63"/>
        <v>0</v>
      </c>
    </row>
    <row r="1992" spans="1:8">
      <c r="A1992" s="379">
        <v>10578</v>
      </c>
      <c r="B1992" s="380" t="s">
        <v>3997</v>
      </c>
      <c r="C1992" s="379" t="s">
        <v>281</v>
      </c>
      <c r="D1992" s="383" t="str">
        <f t="shared" si="62"/>
        <v>11,76</v>
      </c>
      <c r="F1992" s="386">
        <v>13.17</v>
      </c>
      <c r="G1992" s="384" t="s">
        <v>3998</v>
      </c>
      <c r="H1992" s="381" t="b">
        <f t="shared" si="63"/>
        <v>0</v>
      </c>
    </row>
    <row r="1993" spans="1:8">
      <c r="A1993" s="379">
        <v>666</v>
      </c>
      <c r="B1993" s="380" t="s">
        <v>3999</v>
      </c>
      <c r="C1993" s="379" t="s">
        <v>281</v>
      </c>
      <c r="D1993" s="383" t="str">
        <f t="shared" si="62"/>
        <v>11,67</v>
      </c>
      <c r="F1993" s="386">
        <v>16.510000000000002</v>
      </c>
      <c r="G1993" s="384" t="s">
        <v>4000</v>
      </c>
      <c r="H1993" s="381" t="b">
        <f t="shared" si="63"/>
        <v>0</v>
      </c>
    </row>
    <row r="1994" spans="1:8">
      <c r="A1994" s="379">
        <v>665</v>
      </c>
      <c r="B1994" s="380" t="s">
        <v>4001</v>
      </c>
      <c r="C1994" s="379" t="s">
        <v>281</v>
      </c>
      <c r="D1994" s="383" t="str">
        <f t="shared" si="62"/>
        <v>21,87</v>
      </c>
      <c r="F1994" s="386">
        <v>2.41</v>
      </c>
      <c r="G1994" s="384" t="s">
        <v>4002</v>
      </c>
      <c r="H1994" s="381" t="b">
        <f t="shared" si="63"/>
        <v>0</v>
      </c>
    </row>
    <row r="1995" spans="1:8">
      <c r="A1995" s="379">
        <v>10577</v>
      </c>
      <c r="B1995" s="380" t="s">
        <v>4003</v>
      </c>
      <c r="C1995" s="379" t="s">
        <v>281</v>
      </c>
      <c r="D1995" s="383" t="str">
        <f t="shared" si="62"/>
        <v>17,12</v>
      </c>
      <c r="F1995" s="386">
        <v>26.02</v>
      </c>
      <c r="G1995" s="384" t="s">
        <v>4004</v>
      </c>
      <c r="H1995" s="381" t="b">
        <f t="shared" si="63"/>
        <v>0</v>
      </c>
    </row>
    <row r="1996" spans="1:8">
      <c r="A1996" s="379">
        <v>10583</v>
      </c>
      <c r="B1996" s="380" t="s">
        <v>4005</v>
      </c>
      <c r="C1996" s="379" t="s">
        <v>281</v>
      </c>
      <c r="D1996" s="383" t="str">
        <f t="shared" si="62"/>
        <v>9,60</v>
      </c>
      <c r="F1996" s="386">
        <v>1.1200000000000001</v>
      </c>
      <c r="G1996" s="384" t="s">
        <v>4006</v>
      </c>
      <c r="H1996" s="381" t="b">
        <f t="shared" si="63"/>
        <v>0</v>
      </c>
    </row>
    <row r="1997" spans="1:8">
      <c r="A1997" s="379">
        <v>10579</v>
      </c>
      <c r="B1997" s="380" t="s">
        <v>4007</v>
      </c>
      <c r="C1997" s="379" t="s">
        <v>281</v>
      </c>
      <c r="D1997" s="383" t="str">
        <f t="shared" si="62"/>
        <v>15,66</v>
      </c>
      <c r="F1997" s="386">
        <v>1.41</v>
      </c>
      <c r="G1997" s="384" t="s">
        <v>4008</v>
      </c>
      <c r="H1997" s="381" t="b">
        <f t="shared" si="63"/>
        <v>0</v>
      </c>
    </row>
    <row r="1998" spans="1:8">
      <c r="A1998" s="379">
        <v>10582</v>
      </c>
      <c r="B1998" s="380" t="s">
        <v>4009</v>
      </c>
      <c r="C1998" s="379" t="s">
        <v>281</v>
      </c>
      <c r="D1998" s="383" t="str">
        <f t="shared" si="62"/>
        <v>5,48</v>
      </c>
      <c r="F1998" s="386">
        <v>2.1800000000000002</v>
      </c>
      <c r="G1998" s="384" t="s">
        <v>470</v>
      </c>
      <c r="H1998" s="381" t="b">
        <f t="shared" si="63"/>
        <v>0</v>
      </c>
    </row>
    <row r="1999" spans="1:8">
      <c r="A1999" s="379">
        <v>2436</v>
      </c>
      <c r="B1999" s="380" t="s">
        <v>4010</v>
      </c>
      <c r="C1999" s="379" t="s">
        <v>289</v>
      </c>
      <c r="D1999" s="383" t="str">
        <f t="shared" si="62"/>
        <v>15,39</v>
      </c>
      <c r="F1999" s="386">
        <v>3.03</v>
      </c>
      <c r="G1999" s="384" t="s">
        <v>4011</v>
      </c>
      <c r="H1999" s="381" t="b">
        <f t="shared" si="63"/>
        <v>0</v>
      </c>
    </row>
    <row r="2000" spans="1:8">
      <c r="A2000" s="379">
        <v>40918</v>
      </c>
      <c r="B2000" s="380" t="s">
        <v>4012</v>
      </c>
      <c r="C2000" s="379" t="s">
        <v>672</v>
      </c>
      <c r="D2000" s="383" t="str">
        <f t="shared" si="62"/>
        <v>2.728,44</v>
      </c>
      <c r="F2000" s="386">
        <v>3.94</v>
      </c>
      <c r="G2000" s="384" t="s">
        <v>4013</v>
      </c>
      <c r="H2000" s="381" t="b">
        <f t="shared" si="63"/>
        <v>0</v>
      </c>
    </row>
    <row r="2001" spans="1:8">
      <c r="A2001" s="379">
        <v>2439</v>
      </c>
      <c r="B2001" s="380" t="s">
        <v>4014</v>
      </c>
      <c r="C2001" s="379" t="s">
        <v>289</v>
      </c>
      <c r="D2001" s="383" t="str">
        <f t="shared" si="62"/>
        <v>15,39</v>
      </c>
      <c r="F2001" s="386">
        <v>5.34</v>
      </c>
      <c r="G2001" s="384" t="s">
        <v>4011</v>
      </c>
      <c r="H2001" s="381" t="b">
        <f t="shared" si="63"/>
        <v>0</v>
      </c>
    </row>
    <row r="2002" spans="1:8">
      <c r="A2002" s="379">
        <v>40923</v>
      </c>
      <c r="B2002" s="380" t="s">
        <v>4015</v>
      </c>
      <c r="C2002" s="379" t="s">
        <v>672</v>
      </c>
      <c r="D2002" s="383" t="str">
        <f t="shared" si="62"/>
        <v>2.728,44</v>
      </c>
      <c r="F2002" s="386">
        <v>2.13</v>
      </c>
      <c r="G2002" s="384" t="s">
        <v>4013</v>
      </c>
      <c r="H2002" s="381" t="b">
        <f t="shared" si="63"/>
        <v>0</v>
      </c>
    </row>
    <row r="2003" spans="1:8">
      <c r="A2003" s="379">
        <v>10998</v>
      </c>
      <c r="B2003" s="380" t="s">
        <v>4016</v>
      </c>
      <c r="C2003" s="379" t="s">
        <v>331</v>
      </c>
      <c r="D2003" s="383" t="str">
        <f t="shared" si="62"/>
        <v>13,44</v>
      </c>
      <c r="F2003" s="386">
        <v>2.74</v>
      </c>
      <c r="G2003" s="384" t="s">
        <v>1884</v>
      </c>
      <c r="H2003" s="381" t="b">
        <f t="shared" si="63"/>
        <v>0</v>
      </c>
    </row>
    <row r="2004" spans="1:8">
      <c r="A2004" s="379">
        <v>11002</v>
      </c>
      <c r="B2004" s="380" t="s">
        <v>4017</v>
      </c>
      <c r="C2004" s="379" t="s">
        <v>331</v>
      </c>
      <c r="D2004" s="383" t="str">
        <f t="shared" si="62"/>
        <v>12,32</v>
      </c>
      <c r="F2004" s="386">
        <v>1.45</v>
      </c>
      <c r="G2004" s="384" t="s">
        <v>4018</v>
      </c>
      <c r="H2004" s="381" t="b">
        <f t="shared" si="63"/>
        <v>0</v>
      </c>
    </row>
    <row r="2005" spans="1:8">
      <c r="A2005" s="379">
        <v>10999</v>
      </c>
      <c r="B2005" s="380" t="s">
        <v>4019</v>
      </c>
      <c r="C2005" s="379" t="s">
        <v>331</v>
      </c>
      <c r="D2005" s="383" t="str">
        <f t="shared" si="62"/>
        <v>11,83</v>
      </c>
      <c r="F2005" s="386">
        <v>10.16</v>
      </c>
      <c r="G2005" s="384" t="s">
        <v>2813</v>
      </c>
      <c r="H2005" s="381" t="b">
        <f t="shared" si="63"/>
        <v>0</v>
      </c>
    </row>
    <row r="2006" spans="1:8">
      <c r="A2006" s="379">
        <v>10997</v>
      </c>
      <c r="B2006" s="380" t="s">
        <v>4020</v>
      </c>
      <c r="C2006" s="379" t="s">
        <v>331</v>
      </c>
      <c r="D2006" s="383" t="str">
        <f t="shared" si="62"/>
        <v>12,83</v>
      </c>
      <c r="F2006" s="386">
        <v>13.33</v>
      </c>
      <c r="G2006" s="384" t="s">
        <v>4021</v>
      </c>
      <c r="H2006" s="381" t="b">
        <f t="shared" si="63"/>
        <v>0</v>
      </c>
    </row>
    <row r="2007" spans="1:8">
      <c r="A2007" s="379">
        <v>2685</v>
      </c>
      <c r="B2007" s="380" t="s">
        <v>4022</v>
      </c>
      <c r="C2007" s="379" t="s">
        <v>322</v>
      </c>
      <c r="D2007" s="383" t="str">
        <f t="shared" si="62"/>
        <v>3,60</v>
      </c>
      <c r="F2007" s="386">
        <v>20.11</v>
      </c>
      <c r="G2007" s="384" t="s">
        <v>4023</v>
      </c>
      <c r="H2007" s="381" t="b">
        <f t="shared" si="63"/>
        <v>0</v>
      </c>
    </row>
    <row r="2008" spans="1:8">
      <c r="A2008" s="379">
        <v>2680</v>
      </c>
      <c r="B2008" s="380" t="s">
        <v>4024</v>
      </c>
      <c r="C2008" s="379" t="s">
        <v>322</v>
      </c>
      <c r="D2008" s="383" t="str">
        <f t="shared" si="62"/>
        <v>5,26</v>
      </c>
      <c r="F2008" s="386">
        <v>25.88</v>
      </c>
      <c r="G2008" s="384" t="s">
        <v>4025</v>
      </c>
      <c r="H2008" s="381" t="b">
        <f t="shared" si="63"/>
        <v>0</v>
      </c>
    </row>
    <row r="2009" spans="1:8">
      <c r="A2009" s="379">
        <v>2684</v>
      </c>
      <c r="B2009" s="380" t="s">
        <v>4026</v>
      </c>
      <c r="C2009" s="379" t="s">
        <v>322</v>
      </c>
      <c r="D2009" s="383" t="str">
        <f t="shared" si="62"/>
        <v>4,79</v>
      </c>
      <c r="F2009" s="386">
        <v>34.479999999999997</v>
      </c>
      <c r="G2009" s="384" t="s">
        <v>4027</v>
      </c>
      <c r="H2009" s="381" t="b">
        <f t="shared" si="63"/>
        <v>0</v>
      </c>
    </row>
    <row r="2010" spans="1:8">
      <c r="A2010" s="379">
        <v>2673</v>
      </c>
      <c r="B2010" s="380" t="s">
        <v>4028</v>
      </c>
      <c r="C2010" s="379" t="s">
        <v>322</v>
      </c>
      <c r="D2010" s="383" t="str">
        <f t="shared" si="62"/>
        <v>1,85</v>
      </c>
      <c r="F2010" s="386">
        <v>53.73</v>
      </c>
      <c r="G2010" s="384" t="s">
        <v>705</v>
      </c>
      <c r="H2010" s="381" t="b">
        <f t="shared" si="63"/>
        <v>0</v>
      </c>
    </row>
    <row r="2011" spans="1:8">
      <c r="A2011" s="379">
        <v>2681</v>
      </c>
      <c r="B2011" s="380" t="s">
        <v>4029</v>
      </c>
      <c r="C2011" s="379" t="s">
        <v>322</v>
      </c>
      <c r="D2011" s="383" t="str">
        <f t="shared" si="62"/>
        <v>8,61</v>
      </c>
      <c r="F2011" s="386">
        <v>21.71</v>
      </c>
      <c r="G2011" s="384" t="s">
        <v>4030</v>
      </c>
      <c r="H2011" s="381" t="b">
        <f t="shared" si="63"/>
        <v>0</v>
      </c>
    </row>
    <row r="2012" spans="1:8">
      <c r="A2012" s="379">
        <v>2682</v>
      </c>
      <c r="B2012" s="380" t="s">
        <v>4031</v>
      </c>
      <c r="C2012" s="379" t="s">
        <v>322</v>
      </c>
      <c r="D2012" s="383" t="str">
        <f t="shared" si="62"/>
        <v>12,56</v>
      </c>
      <c r="F2012" s="386">
        <v>18.440000000000001</v>
      </c>
      <c r="G2012" s="384" t="s">
        <v>745</v>
      </c>
      <c r="H2012" s="381" t="b">
        <f t="shared" si="63"/>
        <v>0</v>
      </c>
    </row>
    <row r="2013" spans="1:8">
      <c r="A2013" s="379">
        <v>2686</v>
      </c>
      <c r="B2013" s="380" t="s">
        <v>4032</v>
      </c>
      <c r="C2013" s="379" t="s">
        <v>322</v>
      </c>
      <c r="D2013" s="383" t="str">
        <f t="shared" si="62"/>
        <v>15,75</v>
      </c>
      <c r="F2013" s="386">
        <v>6.47</v>
      </c>
      <c r="G2013" s="384" t="s">
        <v>4033</v>
      </c>
      <c r="H2013" s="381" t="b">
        <f t="shared" si="63"/>
        <v>0</v>
      </c>
    </row>
    <row r="2014" spans="1:8">
      <c r="A2014" s="379">
        <v>2674</v>
      </c>
      <c r="B2014" s="380" t="s">
        <v>4034</v>
      </c>
      <c r="C2014" s="379" t="s">
        <v>322</v>
      </c>
      <c r="D2014" s="383" t="str">
        <f t="shared" si="62"/>
        <v>2,30</v>
      </c>
      <c r="F2014" s="386">
        <v>11.49</v>
      </c>
      <c r="G2014" s="384" t="s">
        <v>1391</v>
      </c>
      <c r="H2014" s="381" t="b">
        <f t="shared" si="63"/>
        <v>0</v>
      </c>
    </row>
    <row r="2015" spans="1:8">
      <c r="A2015" s="379">
        <v>2683</v>
      </c>
      <c r="B2015" s="380" t="s">
        <v>4035</v>
      </c>
      <c r="C2015" s="379" t="s">
        <v>322</v>
      </c>
      <c r="D2015" s="383" t="str">
        <f t="shared" si="62"/>
        <v>24,81</v>
      </c>
      <c r="F2015" s="386">
        <v>47.91</v>
      </c>
      <c r="G2015" s="384" t="s">
        <v>3012</v>
      </c>
      <c r="H2015" s="381" t="b">
        <f t="shared" si="63"/>
        <v>0</v>
      </c>
    </row>
    <row r="2016" spans="1:8">
      <c r="A2016" s="379">
        <v>2676</v>
      </c>
      <c r="B2016" s="380" t="s">
        <v>4036</v>
      </c>
      <c r="C2016" s="379" t="s">
        <v>322</v>
      </c>
      <c r="D2016" s="383" t="str">
        <f t="shared" si="62"/>
        <v>1,07</v>
      </c>
      <c r="F2016" s="386">
        <v>29.25</v>
      </c>
      <c r="G2016" s="384" t="s">
        <v>2093</v>
      </c>
      <c r="H2016" s="381" t="b">
        <f t="shared" si="63"/>
        <v>0</v>
      </c>
    </row>
    <row r="2017" spans="1:8">
      <c r="A2017" s="379">
        <v>2678</v>
      </c>
      <c r="B2017" s="380" t="s">
        <v>4037</v>
      </c>
      <c r="C2017" s="379" t="s">
        <v>322</v>
      </c>
      <c r="D2017" s="383" t="str">
        <f t="shared" si="62"/>
        <v>1,34</v>
      </c>
      <c r="F2017" s="386">
        <v>53.95</v>
      </c>
      <c r="G2017" s="384" t="s">
        <v>4038</v>
      </c>
      <c r="H2017" s="381" t="b">
        <f t="shared" si="63"/>
        <v>0</v>
      </c>
    </row>
    <row r="2018" spans="1:8">
      <c r="A2018" s="379">
        <v>2679</v>
      </c>
      <c r="B2018" s="380" t="s">
        <v>4039</v>
      </c>
      <c r="C2018" s="379" t="s">
        <v>322</v>
      </c>
      <c r="D2018" s="383" t="str">
        <f t="shared" si="62"/>
        <v>2,07</v>
      </c>
      <c r="F2018" s="386">
        <v>9.3699999999999992</v>
      </c>
      <c r="G2018" s="384" t="s">
        <v>4040</v>
      </c>
      <c r="H2018" s="381" t="b">
        <f t="shared" si="63"/>
        <v>0</v>
      </c>
    </row>
    <row r="2019" spans="1:8">
      <c r="A2019" s="379">
        <v>12070</v>
      </c>
      <c r="B2019" s="380" t="s">
        <v>4041</v>
      </c>
      <c r="C2019" s="379" t="s">
        <v>322</v>
      </c>
      <c r="D2019" s="383" t="str">
        <f t="shared" si="62"/>
        <v>2,89</v>
      </c>
      <c r="F2019" s="386">
        <v>0.98</v>
      </c>
      <c r="G2019" s="384" t="s">
        <v>3988</v>
      </c>
      <c r="H2019" s="381" t="b">
        <f t="shared" si="63"/>
        <v>0</v>
      </c>
    </row>
    <row r="2020" spans="1:8">
      <c r="A2020" s="379">
        <v>2675</v>
      </c>
      <c r="B2020" s="380" t="s">
        <v>4042</v>
      </c>
      <c r="C2020" s="379" t="s">
        <v>322</v>
      </c>
      <c r="D2020" s="383" t="str">
        <f t="shared" si="62"/>
        <v>3,75</v>
      </c>
      <c r="F2020" s="386">
        <v>1.17</v>
      </c>
      <c r="G2020" s="384" t="s">
        <v>3699</v>
      </c>
      <c r="H2020" s="381" t="b">
        <f t="shared" si="63"/>
        <v>0</v>
      </c>
    </row>
    <row r="2021" spans="1:8">
      <c r="A2021" s="379">
        <v>12067</v>
      </c>
      <c r="B2021" s="380" t="s">
        <v>4043</v>
      </c>
      <c r="C2021" s="379" t="s">
        <v>322</v>
      </c>
      <c r="D2021" s="383" t="str">
        <f t="shared" si="62"/>
        <v>5,10</v>
      </c>
      <c r="F2021" s="386">
        <v>1.27</v>
      </c>
      <c r="G2021" s="384" t="s">
        <v>4044</v>
      </c>
      <c r="H2021" s="381" t="b">
        <f t="shared" si="63"/>
        <v>0</v>
      </c>
    </row>
    <row r="2022" spans="1:8">
      <c r="A2022" s="379">
        <v>40401</v>
      </c>
      <c r="B2022" s="380" t="s">
        <v>4045</v>
      </c>
      <c r="C2022" s="379" t="s">
        <v>322</v>
      </c>
      <c r="D2022" s="383" t="str">
        <f t="shared" si="62"/>
        <v>2,08</v>
      </c>
      <c r="F2022" s="386">
        <v>2.17</v>
      </c>
      <c r="G2022" s="384" t="s">
        <v>4046</v>
      </c>
      <c r="H2022" s="381" t="b">
        <f t="shared" si="63"/>
        <v>0</v>
      </c>
    </row>
    <row r="2023" spans="1:8">
      <c r="A2023" s="379">
        <v>40402</v>
      </c>
      <c r="B2023" s="380" t="s">
        <v>4047</v>
      </c>
      <c r="C2023" s="379" t="s">
        <v>322</v>
      </c>
      <c r="D2023" s="383" t="str">
        <f t="shared" si="62"/>
        <v>2,67</v>
      </c>
      <c r="F2023" s="386">
        <v>1.43</v>
      </c>
      <c r="G2023" s="384" t="s">
        <v>1026</v>
      </c>
      <c r="H2023" s="381" t="b">
        <f t="shared" si="63"/>
        <v>0</v>
      </c>
    </row>
    <row r="2024" spans="1:8">
      <c r="A2024" s="379">
        <v>40400</v>
      </c>
      <c r="B2024" s="380" t="s">
        <v>4048</v>
      </c>
      <c r="C2024" s="379" t="s">
        <v>322</v>
      </c>
      <c r="D2024" s="383" t="str">
        <f t="shared" si="62"/>
        <v>1,41</v>
      </c>
      <c r="F2024" s="386">
        <v>1.93</v>
      </c>
      <c r="G2024" s="384" t="s">
        <v>374</v>
      </c>
      <c r="H2024" s="381" t="b">
        <f t="shared" si="63"/>
        <v>0</v>
      </c>
    </row>
    <row r="2025" spans="1:8" ht="30">
      <c r="A2025" s="379">
        <v>2504</v>
      </c>
      <c r="B2025" s="380" t="s">
        <v>4049</v>
      </c>
      <c r="C2025" s="379" t="s">
        <v>322</v>
      </c>
      <c r="D2025" s="383" t="str">
        <f t="shared" si="62"/>
        <v>10,26</v>
      </c>
      <c r="F2025" s="386">
        <v>3.72</v>
      </c>
      <c r="G2025" s="384" t="s">
        <v>2939</v>
      </c>
      <c r="H2025" s="381" t="b">
        <f t="shared" si="63"/>
        <v>0</v>
      </c>
    </row>
    <row r="2026" spans="1:8" ht="30">
      <c r="A2026" s="379">
        <v>2501</v>
      </c>
      <c r="B2026" s="380" t="s">
        <v>4050</v>
      </c>
      <c r="C2026" s="379" t="s">
        <v>322</v>
      </c>
      <c r="D2026" s="383" t="str">
        <f t="shared" si="62"/>
        <v>13,46</v>
      </c>
      <c r="F2026" s="386">
        <v>5.57</v>
      </c>
      <c r="G2026" s="384" t="s">
        <v>3256</v>
      </c>
      <c r="H2026" s="381" t="b">
        <f t="shared" si="63"/>
        <v>0</v>
      </c>
    </row>
    <row r="2027" spans="1:8" ht="30">
      <c r="A2027" s="379">
        <v>2502</v>
      </c>
      <c r="B2027" s="380" t="s">
        <v>4051</v>
      </c>
      <c r="C2027" s="379" t="s">
        <v>322</v>
      </c>
      <c r="D2027" s="383" t="str">
        <f t="shared" si="62"/>
        <v>20,31</v>
      </c>
      <c r="F2027" s="386">
        <v>10.31</v>
      </c>
      <c r="G2027" s="384" t="s">
        <v>4052</v>
      </c>
      <c r="H2027" s="381" t="b">
        <f t="shared" si="63"/>
        <v>0</v>
      </c>
    </row>
    <row r="2028" spans="1:8" ht="30">
      <c r="A2028" s="379">
        <v>2503</v>
      </c>
      <c r="B2028" s="380" t="s">
        <v>4053</v>
      </c>
      <c r="C2028" s="379" t="s">
        <v>322</v>
      </c>
      <c r="D2028" s="383" t="str">
        <f t="shared" si="62"/>
        <v>26,14</v>
      </c>
      <c r="F2028" s="386">
        <v>7.1</v>
      </c>
      <c r="G2028" s="384" t="s">
        <v>4054</v>
      </c>
      <c r="H2028" s="381" t="b">
        <f t="shared" si="63"/>
        <v>0</v>
      </c>
    </row>
    <row r="2029" spans="1:8" ht="30">
      <c r="A2029" s="379">
        <v>2500</v>
      </c>
      <c r="B2029" s="380" t="s">
        <v>4055</v>
      </c>
      <c r="C2029" s="379" t="s">
        <v>322</v>
      </c>
      <c r="D2029" s="383" t="str">
        <f t="shared" si="62"/>
        <v>34,81</v>
      </c>
      <c r="F2029" s="386">
        <v>5.33</v>
      </c>
      <c r="G2029" s="384" t="s">
        <v>4056</v>
      </c>
      <c r="H2029" s="381" t="b">
        <f t="shared" si="63"/>
        <v>0</v>
      </c>
    </row>
    <row r="2030" spans="1:8" ht="30">
      <c r="A2030" s="379">
        <v>2505</v>
      </c>
      <c r="B2030" s="380" t="s">
        <v>4057</v>
      </c>
      <c r="C2030" s="379" t="s">
        <v>322</v>
      </c>
      <c r="D2030" s="383" t="str">
        <f t="shared" si="62"/>
        <v>54,26</v>
      </c>
      <c r="F2030" s="386">
        <v>7.46</v>
      </c>
      <c r="G2030" s="384" t="s">
        <v>4058</v>
      </c>
      <c r="H2030" s="381" t="b">
        <f t="shared" si="63"/>
        <v>0</v>
      </c>
    </row>
    <row r="2031" spans="1:8">
      <c r="A2031" s="379">
        <v>12056</v>
      </c>
      <c r="B2031" s="380" t="s">
        <v>4059</v>
      </c>
      <c r="C2031" s="379" t="s">
        <v>322</v>
      </c>
      <c r="D2031" s="383" t="str">
        <f t="shared" si="62"/>
        <v>21,92</v>
      </c>
      <c r="F2031" s="386">
        <v>3.71</v>
      </c>
      <c r="G2031" s="384" t="s">
        <v>3368</v>
      </c>
      <c r="H2031" s="381" t="b">
        <f t="shared" si="63"/>
        <v>0</v>
      </c>
    </row>
    <row r="2032" spans="1:8">
      <c r="A2032" s="379">
        <v>12057</v>
      </c>
      <c r="B2032" s="380" t="s">
        <v>4060</v>
      </c>
      <c r="C2032" s="379" t="s">
        <v>322</v>
      </c>
      <c r="D2032" s="383" t="str">
        <f t="shared" si="62"/>
        <v>18,62</v>
      </c>
      <c r="F2032" s="386">
        <v>3.23</v>
      </c>
      <c r="G2032" s="384" t="s">
        <v>4061</v>
      </c>
      <c r="H2032" s="381" t="b">
        <f t="shared" si="63"/>
        <v>0</v>
      </c>
    </row>
    <row r="2033" spans="1:8">
      <c r="A2033" s="379">
        <v>12059</v>
      </c>
      <c r="B2033" s="380" t="s">
        <v>4062</v>
      </c>
      <c r="C2033" s="379" t="s">
        <v>322</v>
      </c>
      <c r="D2033" s="383" t="str">
        <f t="shared" si="62"/>
        <v>6,53</v>
      </c>
      <c r="F2033" s="386">
        <v>10.4</v>
      </c>
      <c r="G2033" s="384" t="s">
        <v>1248</v>
      </c>
      <c r="H2033" s="381" t="b">
        <f t="shared" si="63"/>
        <v>0</v>
      </c>
    </row>
    <row r="2034" spans="1:8">
      <c r="A2034" s="379">
        <v>12058</v>
      </c>
      <c r="B2034" s="380" t="s">
        <v>4063</v>
      </c>
      <c r="C2034" s="379" t="s">
        <v>322</v>
      </c>
      <c r="D2034" s="383" t="str">
        <f t="shared" si="62"/>
        <v>11,61</v>
      </c>
      <c r="F2034" s="386">
        <v>13.53</v>
      </c>
      <c r="G2034" s="384" t="s">
        <v>4064</v>
      </c>
      <c r="H2034" s="381" t="b">
        <f t="shared" si="63"/>
        <v>0</v>
      </c>
    </row>
    <row r="2035" spans="1:8">
      <c r="A2035" s="379">
        <v>12060</v>
      </c>
      <c r="B2035" s="380" t="s">
        <v>4065</v>
      </c>
      <c r="C2035" s="379" t="s">
        <v>322</v>
      </c>
      <c r="D2035" s="383" t="str">
        <f t="shared" si="62"/>
        <v>48,38</v>
      </c>
      <c r="F2035" s="383">
        <v>2396.19</v>
      </c>
      <c r="G2035" s="384" t="s">
        <v>4066</v>
      </c>
      <c r="H2035" s="381" t="b">
        <f t="shared" si="63"/>
        <v>0</v>
      </c>
    </row>
    <row r="2036" spans="1:8">
      <c r="A2036" s="379">
        <v>12061</v>
      </c>
      <c r="B2036" s="380" t="s">
        <v>4067</v>
      </c>
      <c r="C2036" s="379" t="s">
        <v>322</v>
      </c>
      <c r="D2036" s="383" t="str">
        <f t="shared" si="62"/>
        <v>29,54</v>
      </c>
      <c r="F2036" s="383">
        <v>34786.1</v>
      </c>
      <c r="G2036" s="384" t="s">
        <v>4068</v>
      </c>
      <c r="H2036" s="381" t="b">
        <f t="shared" si="63"/>
        <v>0</v>
      </c>
    </row>
    <row r="2037" spans="1:8">
      <c r="A2037" s="379">
        <v>12062</v>
      </c>
      <c r="B2037" s="380" t="s">
        <v>4069</v>
      </c>
      <c r="C2037" s="379" t="s">
        <v>322</v>
      </c>
      <c r="D2037" s="383" t="str">
        <f t="shared" si="62"/>
        <v>54,48</v>
      </c>
      <c r="F2037" s="383">
        <v>163772.29999999999</v>
      </c>
      <c r="G2037" s="384" t="s">
        <v>4070</v>
      </c>
      <c r="H2037" s="381" t="b">
        <f t="shared" si="63"/>
        <v>0</v>
      </c>
    </row>
    <row r="2038" spans="1:8">
      <c r="A2038" s="379">
        <v>21137</v>
      </c>
      <c r="B2038" s="380" t="s">
        <v>4071</v>
      </c>
      <c r="C2038" s="379" t="s">
        <v>322</v>
      </c>
      <c r="D2038" s="383" t="str">
        <f t="shared" si="62"/>
        <v>9,47</v>
      </c>
      <c r="F2038" s="386">
        <v>10.26</v>
      </c>
      <c r="G2038" s="384" t="s">
        <v>791</v>
      </c>
      <c r="H2038" s="381" t="b">
        <f t="shared" si="63"/>
        <v>0</v>
      </c>
    </row>
    <row r="2039" spans="1:8">
      <c r="A2039" s="379">
        <v>2687</v>
      </c>
      <c r="B2039" s="380" t="s">
        <v>4072</v>
      </c>
      <c r="C2039" s="379" t="s">
        <v>322</v>
      </c>
      <c r="D2039" s="383" t="str">
        <f t="shared" si="62"/>
        <v>0,94</v>
      </c>
      <c r="F2039" s="383">
        <v>324782.06</v>
      </c>
      <c r="G2039" s="384" t="s">
        <v>4073</v>
      </c>
      <c r="H2039" s="381" t="b">
        <f t="shared" si="63"/>
        <v>0</v>
      </c>
    </row>
    <row r="2040" spans="1:8">
      <c r="A2040" s="379">
        <v>2689</v>
      </c>
      <c r="B2040" s="380" t="s">
        <v>4074</v>
      </c>
      <c r="C2040" s="379" t="s">
        <v>322</v>
      </c>
      <c r="D2040" s="383" t="str">
        <f t="shared" si="62"/>
        <v>1,11</v>
      </c>
      <c r="F2040" s="383">
        <v>112261.2</v>
      </c>
      <c r="G2040" s="384" t="s">
        <v>4075</v>
      </c>
      <c r="H2040" s="381" t="b">
        <f t="shared" si="63"/>
        <v>0</v>
      </c>
    </row>
    <row r="2041" spans="1:8">
      <c r="A2041" s="379">
        <v>2688</v>
      </c>
      <c r="B2041" s="380" t="s">
        <v>4076</v>
      </c>
      <c r="C2041" s="379" t="s">
        <v>322</v>
      </c>
      <c r="D2041" s="383" t="str">
        <f t="shared" si="62"/>
        <v>1,21</v>
      </c>
      <c r="F2041" s="383">
        <v>96130</v>
      </c>
      <c r="G2041" s="384" t="s">
        <v>518</v>
      </c>
      <c r="H2041" s="381" t="b">
        <f t="shared" si="63"/>
        <v>0</v>
      </c>
    </row>
    <row r="2042" spans="1:8">
      <c r="A2042" s="379">
        <v>2690</v>
      </c>
      <c r="B2042" s="380" t="s">
        <v>4077</v>
      </c>
      <c r="C2042" s="379" t="s">
        <v>322</v>
      </c>
      <c r="D2042" s="383" t="str">
        <f t="shared" si="62"/>
        <v>2,07</v>
      </c>
      <c r="F2042" s="383">
        <v>211701.8</v>
      </c>
      <c r="G2042" s="384" t="s">
        <v>4040</v>
      </c>
      <c r="H2042" s="381" t="b">
        <f t="shared" si="63"/>
        <v>0</v>
      </c>
    </row>
    <row r="2043" spans="1:8">
      <c r="A2043" s="379">
        <v>39243</v>
      </c>
      <c r="B2043" s="380" t="s">
        <v>4078</v>
      </c>
      <c r="C2043" s="379" t="s">
        <v>322</v>
      </c>
      <c r="D2043" s="383" t="str">
        <f t="shared" si="62"/>
        <v>1,36</v>
      </c>
      <c r="F2043" s="383">
        <v>221442.31</v>
      </c>
      <c r="G2043" s="384" t="s">
        <v>1829</v>
      </c>
      <c r="H2043" s="381" t="b">
        <f t="shared" si="63"/>
        <v>0</v>
      </c>
    </row>
    <row r="2044" spans="1:8">
      <c r="A2044" s="379">
        <v>39244</v>
      </c>
      <c r="B2044" s="380" t="s">
        <v>4079</v>
      </c>
      <c r="C2044" s="379" t="s">
        <v>322</v>
      </c>
      <c r="D2044" s="383" t="str">
        <f t="shared" si="62"/>
        <v>1,84</v>
      </c>
      <c r="F2044" s="386">
        <v>6.59</v>
      </c>
      <c r="G2044" s="384" t="s">
        <v>4080</v>
      </c>
      <c r="H2044" s="381" t="b">
        <f t="shared" si="63"/>
        <v>0</v>
      </c>
    </row>
    <row r="2045" spans="1:8">
      <c r="A2045" s="379">
        <v>39245</v>
      </c>
      <c r="B2045" s="380" t="s">
        <v>4081</v>
      </c>
      <c r="C2045" s="379" t="s">
        <v>322</v>
      </c>
      <c r="D2045" s="383" t="str">
        <f t="shared" si="62"/>
        <v>3,55</v>
      </c>
      <c r="F2045" s="383">
        <v>2880.84</v>
      </c>
      <c r="G2045" s="384" t="s">
        <v>1727</v>
      </c>
      <c r="H2045" s="381" t="b">
        <f t="shared" si="63"/>
        <v>0</v>
      </c>
    </row>
    <row r="2046" spans="1:8">
      <c r="A2046" s="379">
        <v>39254</v>
      </c>
      <c r="B2046" s="380" t="s">
        <v>4082</v>
      </c>
      <c r="C2046" s="379" t="s">
        <v>322</v>
      </c>
      <c r="D2046" s="383" t="str">
        <f t="shared" si="62"/>
        <v>5,31</v>
      </c>
      <c r="F2046" s="386">
        <v>2.61</v>
      </c>
      <c r="G2046" s="384" t="s">
        <v>4083</v>
      </c>
      <c r="H2046" s="381" t="b">
        <f t="shared" si="63"/>
        <v>0</v>
      </c>
    </row>
    <row r="2047" spans="1:8">
      <c r="A2047" s="379">
        <v>39255</v>
      </c>
      <c r="B2047" s="380" t="s">
        <v>4084</v>
      </c>
      <c r="C2047" s="379" t="s">
        <v>322</v>
      </c>
      <c r="D2047" s="383" t="str">
        <f t="shared" si="62"/>
        <v>9,83</v>
      </c>
      <c r="F2047" s="386">
        <v>2.87</v>
      </c>
      <c r="G2047" s="384" t="s">
        <v>4085</v>
      </c>
      <c r="H2047" s="381" t="b">
        <f t="shared" si="63"/>
        <v>0</v>
      </c>
    </row>
    <row r="2048" spans="1:8">
      <c r="A2048" s="379">
        <v>39253</v>
      </c>
      <c r="B2048" s="380" t="s">
        <v>4086</v>
      </c>
      <c r="C2048" s="379" t="s">
        <v>322</v>
      </c>
      <c r="D2048" s="383" t="str">
        <f t="shared" si="62"/>
        <v>6,77</v>
      </c>
      <c r="F2048" s="386">
        <v>16.170000000000002</v>
      </c>
      <c r="G2048" s="384" t="s">
        <v>4087</v>
      </c>
      <c r="H2048" s="381" t="b">
        <f t="shared" si="63"/>
        <v>0</v>
      </c>
    </row>
    <row r="2049" spans="1:8" ht="30">
      <c r="A2049" s="379">
        <v>2446</v>
      </c>
      <c r="B2049" s="380" t="s">
        <v>4088</v>
      </c>
      <c r="C2049" s="379" t="s">
        <v>322</v>
      </c>
      <c r="D2049" s="383" t="str">
        <f t="shared" si="62"/>
        <v>5,19</v>
      </c>
      <c r="F2049" s="386">
        <v>16.170000000000002</v>
      </c>
      <c r="G2049" s="384" t="s">
        <v>453</v>
      </c>
      <c r="H2049" s="381" t="b">
        <f t="shared" si="63"/>
        <v>0</v>
      </c>
    </row>
    <row r="2050" spans="1:8" ht="30">
      <c r="A2050" s="379">
        <v>2442</v>
      </c>
      <c r="B2050" s="380" t="s">
        <v>4089</v>
      </c>
      <c r="C2050" s="379" t="s">
        <v>322</v>
      </c>
      <c r="D2050" s="383" t="str">
        <f t="shared" ref="D2050:D2113" si="64">IF($J$2=$F$1,F2050,G2050)</f>
        <v>7,27</v>
      </c>
      <c r="F2050" s="386">
        <v>16.170000000000002</v>
      </c>
      <c r="G2050" s="384" t="s">
        <v>1622</v>
      </c>
      <c r="H2050" s="381" t="b">
        <f t="shared" ref="H2050:H2113" si="65">F2050=G2050</f>
        <v>0</v>
      </c>
    </row>
    <row r="2051" spans="1:8" ht="30">
      <c r="A2051" s="379">
        <v>39246</v>
      </c>
      <c r="B2051" s="380" t="s">
        <v>4090</v>
      </c>
      <c r="C2051" s="379" t="s">
        <v>322</v>
      </c>
      <c r="D2051" s="383" t="str">
        <f t="shared" si="64"/>
        <v>3,61</v>
      </c>
      <c r="F2051" s="386">
        <v>12.24</v>
      </c>
      <c r="G2051" s="384" t="s">
        <v>1688</v>
      </c>
      <c r="H2051" s="381" t="b">
        <f t="shared" si="65"/>
        <v>0</v>
      </c>
    </row>
    <row r="2052" spans="1:8" ht="30">
      <c r="A2052" s="379">
        <v>39247</v>
      </c>
      <c r="B2052" s="380" t="s">
        <v>4091</v>
      </c>
      <c r="C2052" s="379" t="s">
        <v>322</v>
      </c>
      <c r="D2052" s="383" t="str">
        <f t="shared" si="64"/>
        <v>3,15</v>
      </c>
      <c r="F2052" s="386">
        <v>12.24</v>
      </c>
      <c r="G2052" s="384" t="s">
        <v>4092</v>
      </c>
      <c r="H2052" s="381" t="b">
        <f t="shared" si="65"/>
        <v>0</v>
      </c>
    </row>
    <row r="2053" spans="1:8" ht="30">
      <c r="A2053" s="379">
        <v>39248</v>
      </c>
      <c r="B2053" s="380" t="s">
        <v>4093</v>
      </c>
      <c r="C2053" s="379" t="s">
        <v>322</v>
      </c>
      <c r="D2053" s="383" t="str">
        <f t="shared" si="64"/>
        <v>10,13</v>
      </c>
      <c r="F2053" s="386">
        <v>12.24</v>
      </c>
      <c r="G2053" s="384" t="s">
        <v>4094</v>
      </c>
      <c r="H2053" s="381" t="b">
        <f t="shared" si="65"/>
        <v>0</v>
      </c>
    </row>
    <row r="2054" spans="1:8">
      <c r="A2054" s="379">
        <v>2438</v>
      </c>
      <c r="B2054" s="380" t="s">
        <v>4095</v>
      </c>
      <c r="C2054" s="379" t="s">
        <v>289</v>
      </c>
      <c r="D2054" s="383" t="str">
        <f t="shared" si="64"/>
        <v>15,54</v>
      </c>
      <c r="F2054" s="386">
        <v>13.4</v>
      </c>
      <c r="G2054" s="384" t="s">
        <v>3035</v>
      </c>
      <c r="H2054" s="381" t="b">
        <f t="shared" si="65"/>
        <v>0</v>
      </c>
    </row>
    <row r="2055" spans="1:8">
      <c r="A2055" s="379">
        <v>40922</v>
      </c>
      <c r="B2055" s="380" t="s">
        <v>4096</v>
      </c>
      <c r="C2055" s="379" t="s">
        <v>672</v>
      </c>
      <c r="D2055" s="383" t="str">
        <f t="shared" si="64"/>
        <v>2.758,77</v>
      </c>
      <c r="F2055" s="383">
        <v>2369.85</v>
      </c>
      <c r="G2055" s="384" t="s">
        <v>4097</v>
      </c>
      <c r="H2055" s="381" t="b">
        <f t="shared" si="65"/>
        <v>0</v>
      </c>
    </row>
    <row r="2056" spans="1:8" ht="30">
      <c r="A2056" s="379">
        <v>36486</v>
      </c>
      <c r="B2056" s="380" t="s">
        <v>4098</v>
      </c>
      <c r="C2056" s="379" t="s">
        <v>281</v>
      </c>
      <c r="D2056" s="383" t="str">
        <f t="shared" si="64"/>
        <v>36.823,49</v>
      </c>
      <c r="F2056" s="386">
        <v>17.350000000000001</v>
      </c>
      <c r="G2056" s="384" t="s">
        <v>4099</v>
      </c>
      <c r="H2056" s="381" t="b">
        <f t="shared" si="65"/>
        <v>0</v>
      </c>
    </row>
    <row r="2057" spans="1:8" ht="30">
      <c r="A2057" s="379">
        <v>37777</v>
      </c>
      <c r="B2057" s="380" t="s">
        <v>4100</v>
      </c>
      <c r="C2057" s="379" t="s">
        <v>281</v>
      </c>
      <c r="D2057" s="383" t="str">
        <f t="shared" si="64"/>
        <v>173.364,31</v>
      </c>
      <c r="F2057" s="383">
        <v>3068.61</v>
      </c>
      <c r="G2057" s="384" t="s">
        <v>4101</v>
      </c>
      <c r="H2057" s="381" t="b">
        <f t="shared" si="65"/>
        <v>0</v>
      </c>
    </row>
    <row r="2058" spans="1:8">
      <c r="A2058" s="379">
        <v>12624</v>
      </c>
      <c r="B2058" s="380" t="s">
        <v>4102</v>
      </c>
      <c r="C2058" s="379" t="s">
        <v>281</v>
      </c>
      <c r="D2058" s="383" t="str">
        <f t="shared" si="64"/>
        <v>8,99</v>
      </c>
      <c r="F2058" s="386">
        <v>0.59</v>
      </c>
      <c r="G2058" s="384" t="s">
        <v>4103</v>
      </c>
      <c r="H2058" s="381" t="b">
        <f t="shared" si="65"/>
        <v>0</v>
      </c>
    </row>
    <row r="2059" spans="1:8" ht="30">
      <c r="A2059" s="379">
        <v>10638</v>
      </c>
      <c r="B2059" s="380" t="s">
        <v>4104</v>
      </c>
      <c r="C2059" s="379" t="s">
        <v>281</v>
      </c>
      <c r="D2059" s="383" t="str">
        <f t="shared" si="64"/>
        <v>323.092,78</v>
      </c>
      <c r="F2059" s="386">
        <v>0.6</v>
      </c>
      <c r="G2059" s="384" t="s">
        <v>4105</v>
      </c>
      <c r="H2059" s="381" t="b">
        <f t="shared" si="65"/>
        <v>0</v>
      </c>
    </row>
    <row r="2060" spans="1:8" ht="30">
      <c r="A2060" s="379">
        <v>10635</v>
      </c>
      <c r="B2060" s="380" t="s">
        <v>4106</v>
      </c>
      <c r="C2060" s="379" t="s">
        <v>281</v>
      </c>
      <c r="D2060" s="383" t="str">
        <f t="shared" si="64"/>
        <v>111.677,29</v>
      </c>
      <c r="F2060" s="386">
        <v>28.31</v>
      </c>
      <c r="G2060" s="384" t="s">
        <v>4107</v>
      </c>
      <c r="H2060" s="381" t="b">
        <f t="shared" si="65"/>
        <v>0</v>
      </c>
    </row>
    <row r="2061" spans="1:8" ht="30">
      <c r="A2061" s="379">
        <v>10634</v>
      </c>
      <c r="B2061" s="380" t="s">
        <v>4108</v>
      </c>
      <c r="C2061" s="379" t="s">
        <v>281</v>
      </c>
      <c r="D2061" s="383" t="str">
        <f t="shared" si="64"/>
        <v>95.630,00</v>
      </c>
      <c r="F2061" s="386">
        <v>30.98</v>
      </c>
      <c r="G2061" s="384" t="s">
        <v>4109</v>
      </c>
      <c r="H2061" s="381" t="b">
        <f t="shared" si="65"/>
        <v>0</v>
      </c>
    </row>
    <row r="2062" spans="1:8" ht="30">
      <c r="A2062" s="379">
        <v>10636</v>
      </c>
      <c r="B2062" s="380" t="s">
        <v>4110</v>
      </c>
      <c r="C2062" s="379" t="s">
        <v>281</v>
      </c>
      <c r="D2062" s="383" t="str">
        <f t="shared" si="64"/>
        <v>210.600,67</v>
      </c>
      <c r="F2062" s="386">
        <v>4.47</v>
      </c>
      <c r="G2062" s="384" t="s">
        <v>4111</v>
      </c>
      <c r="H2062" s="381" t="b">
        <f t="shared" si="65"/>
        <v>0</v>
      </c>
    </row>
    <row r="2063" spans="1:8" ht="30">
      <c r="A2063" s="379">
        <v>10637</v>
      </c>
      <c r="B2063" s="380" t="s">
        <v>4112</v>
      </c>
      <c r="C2063" s="379" t="s">
        <v>281</v>
      </c>
      <c r="D2063" s="383" t="str">
        <f t="shared" si="64"/>
        <v>220.290,53</v>
      </c>
      <c r="F2063" s="386">
        <v>7.47</v>
      </c>
      <c r="G2063" s="384" t="s">
        <v>4113</v>
      </c>
      <c r="H2063" s="381" t="b">
        <f t="shared" si="65"/>
        <v>0</v>
      </c>
    </row>
    <row r="2064" spans="1:8">
      <c r="A2064" s="379">
        <v>517</v>
      </c>
      <c r="B2064" s="380" t="s">
        <v>4114</v>
      </c>
      <c r="C2064" s="379" t="s">
        <v>425</v>
      </c>
      <c r="D2064" s="383" t="str">
        <f t="shared" si="64"/>
        <v>8,26</v>
      </c>
      <c r="F2064" s="386">
        <v>78.37</v>
      </c>
      <c r="G2064" s="384" t="s">
        <v>4115</v>
      </c>
      <c r="H2064" s="381" t="b">
        <f t="shared" si="65"/>
        <v>0</v>
      </c>
    </row>
    <row r="2065" spans="1:8">
      <c r="A2065" s="379">
        <v>41904</v>
      </c>
      <c r="B2065" s="380" t="s">
        <v>4116</v>
      </c>
      <c r="C2065" s="379" t="s">
        <v>2473</v>
      </c>
      <c r="D2065" s="383" t="str">
        <f t="shared" si="64"/>
        <v>2.568,69</v>
      </c>
      <c r="F2065" s="383">
        <v>13859.84</v>
      </c>
      <c r="G2065" s="384" t="s">
        <v>4117</v>
      </c>
      <c r="H2065" s="381" t="b">
        <f t="shared" si="65"/>
        <v>0</v>
      </c>
    </row>
    <row r="2066" spans="1:8">
      <c r="A2066" s="379">
        <v>41905</v>
      </c>
      <c r="B2066" s="380" t="s">
        <v>4118</v>
      </c>
      <c r="C2066" s="379" t="s">
        <v>331</v>
      </c>
      <c r="D2066" s="383" t="str">
        <f t="shared" si="64"/>
        <v>3,89</v>
      </c>
      <c r="F2066" s="386">
        <v>89.2</v>
      </c>
      <c r="G2066" s="384" t="s">
        <v>366</v>
      </c>
      <c r="H2066" s="381" t="b">
        <f t="shared" si="65"/>
        <v>0</v>
      </c>
    </row>
    <row r="2067" spans="1:8">
      <c r="A2067" s="379">
        <v>41903</v>
      </c>
      <c r="B2067" s="380" t="s">
        <v>4119</v>
      </c>
      <c r="C2067" s="379" t="s">
        <v>331</v>
      </c>
      <c r="D2067" s="383" t="str">
        <f t="shared" si="64"/>
        <v>3,29</v>
      </c>
      <c r="F2067" s="383">
        <v>15775.35</v>
      </c>
      <c r="G2067" s="384" t="s">
        <v>4120</v>
      </c>
      <c r="H2067" s="381" t="b">
        <f t="shared" si="65"/>
        <v>0</v>
      </c>
    </row>
    <row r="2068" spans="1:8">
      <c r="A2068" s="379">
        <v>37534</v>
      </c>
      <c r="B2068" s="380" t="s">
        <v>4121</v>
      </c>
      <c r="C2068" s="379" t="s">
        <v>331</v>
      </c>
      <c r="D2068" s="383" t="str">
        <f t="shared" si="64"/>
        <v>15,19</v>
      </c>
      <c r="F2068" s="386">
        <v>121.93</v>
      </c>
      <c r="G2068" s="384" t="s">
        <v>4122</v>
      </c>
      <c r="H2068" s="381" t="b">
        <f t="shared" si="65"/>
        <v>0</v>
      </c>
    </row>
    <row r="2069" spans="1:8">
      <c r="A2069" s="379">
        <v>37535</v>
      </c>
      <c r="B2069" s="380" t="s">
        <v>4123</v>
      </c>
      <c r="C2069" s="379" t="s">
        <v>331</v>
      </c>
      <c r="D2069" s="383" t="str">
        <f t="shared" si="64"/>
        <v>15,19</v>
      </c>
      <c r="F2069" s="383">
        <v>21564.49</v>
      </c>
      <c r="G2069" s="384" t="s">
        <v>4122</v>
      </c>
      <c r="H2069" s="381" t="b">
        <f t="shared" si="65"/>
        <v>0</v>
      </c>
    </row>
    <row r="2070" spans="1:8">
      <c r="A2070" s="379">
        <v>37533</v>
      </c>
      <c r="B2070" s="380" t="s">
        <v>4124</v>
      </c>
      <c r="C2070" s="379" t="s">
        <v>331</v>
      </c>
      <c r="D2070" s="383" t="str">
        <f t="shared" si="64"/>
        <v>15,19</v>
      </c>
      <c r="F2070" s="386">
        <v>79.510000000000005</v>
      </c>
      <c r="G2070" s="384" t="s">
        <v>4122</v>
      </c>
      <c r="H2070" s="381" t="b">
        <f t="shared" si="65"/>
        <v>0</v>
      </c>
    </row>
    <row r="2071" spans="1:8">
      <c r="A2071" s="379">
        <v>37537</v>
      </c>
      <c r="B2071" s="380" t="s">
        <v>4125</v>
      </c>
      <c r="C2071" s="379" t="s">
        <v>331</v>
      </c>
      <c r="D2071" s="383" t="str">
        <f t="shared" si="64"/>
        <v>11,50</v>
      </c>
      <c r="F2071" s="383">
        <v>14062.03</v>
      </c>
      <c r="G2071" s="384" t="s">
        <v>4126</v>
      </c>
      <c r="H2071" s="381" t="b">
        <f t="shared" si="65"/>
        <v>0</v>
      </c>
    </row>
    <row r="2072" spans="1:8">
      <c r="A2072" s="379">
        <v>37536</v>
      </c>
      <c r="B2072" s="380" t="s">
        <v>4127</v>
      </c>
      <c r="C2072" s="379" t="s">
        <v>331</v>
      </c>
      <c r="D2072" s="383" t="str">
        <f t="shared" si="64"/>
        <v>11,50</v>
      </c>
      <c r="F2072" s="386">
        <v>89.7</v>
      </c>
      <c r="G2072" s="384" t="s">
        <v>4126</v>
      </c>
      <c r="H2072" s="381" t="b">
        <f t="shared" si="65"/>
        <v>0</v>
      </c>
    </row>
    <row r="2073" spans="1:8">
      <c r="A2073" s="379">
        <v>37532</v>
      </c>
      <c r="B2073" s="380" t="s">
        <v>4128</v>
      </c>
      <c r="C2073" s="379" t="s">
        <v>331</v>
      </c>
      <c r="D2073" s="383" t="str">
        <f t="shared" si="64"/>
        <v>11,50</v>
      </c>
      <c r="F2073" s="383">
        <v>15864.75</v>
      </c>
      <c r="G2073" s="384" t="s">
        <v>4126</v>
      </c>
      <c r="H2073" s="381" t="b">
        <f t="shared" si="65"/>
        <v>0</v>
      </c>
    </row>
    <row r="2074" spans="1:8">
      <c r="A2074" s="379">
        <v>2696</v>
      </c>
      <c r="B2074" s="380" t="s">
        <v>4129</v>
      </c>
      <c r="C2074" s="379" t="s">
        <v>289</v>
      </c>
      <c r="D2074" s="383" t="str">
        <f t="shared" si="64"/>
        <v>15,39</v>
      </c>
      <c r="F2074" s="386">
        <v>122.94</v>
      </c>
      <c r="G2074" s="384" t="s">
        <v>4011</v>
      </c>
      <c r="H2074" s="381" t="b">
        <f t="shared" si="65"/>
        <v>0</v>
      </c>
    </row>
    <row r="2075" spans="1:8">
      <c r="A2075" s="379">
        <v>40928</v>
      </c>
      <c r="B2075" s="380" t="s">
        <v>4130</v>
      </c>
      <c r="C2075" s="379" t="s">
        <v>672</v>
      </c>
      <c r="D2075" s="383" t="str">
        <f t="shared" si="64"/>
        <v>2.728,44</v>
      </c>
      <c r="F2075" s="383">
        <v>21741.14</v>
      </c>
      <c r="G2075" s="384" t="s">
        <v>4013</v>
      </c>
      <c r="H2075" s="381" t="b">
        <f t="shared" si="65"/>
        <v>0</v>
      </c>
    </row>
    <row r="2076" spans="1:8">
      <c r="A2076" s="379">
        <v>4083</v>
      </c>
      <c r="B2076" s="380" t="s">
        <v>4131</v>
      </c>
      <c r="C2076" s="379" t="s">
        <v>289</v>
      </c>
      <c r="D2076" s="383" t="str">
        <f t="shared" si="64"/>
        <v>19,93</v>
      </c>
      <c r="F2076" s="386">
        <v>74.739999999999995</v>
      </c>
      <c r="G2076" s="384" t="s">
        <v>4132</v>
      </c>
      <c r="H2076" s="381" t="b">
        <f t="shared" si="65"/>
        <v>0</v>
      </c>
    </row>
    <row r="2077" spans="1:8">
      <c r="A2077" s="379">
        <v>40818</v>
      </c>
      <c r="B2077" s="380" t="s">
        <v>4133</v>
      </c>
      <c r="C2077" s="379" t="s">
        <v>672</v>
      </c>
      <c r="D2077" s="383" t="str">
        <f t="shared" si="64"/>
        <v>3.532,94</v>
      </c>
      <c r="F2077" s="383">
        <v>13220.04</v>
      </c>
      <c r="G2077" s="384" t="s">
        <v>4134</v>
      </c>
      <c r="H2077" s="381" t="b">
        <f t="shared" si="65"/>
        <v>0</v>
      </c>
    </row>
    <row r="2078" spans="1:8">
      <c r="A2078" s="379">
        <v>43146</v>
      </c>
      <c r="B2078" s="380" t="s">
        <v>4135</v>
      </c>
      <c r="C2078" s="379" t="s">
        <v>331</v>
      </c>
      <c r="D2078" s="383" t="str">
        <f t="shared" si="64"/>
        <v>5,77</v>
      </c>
      <c r="F2078" s="386">
        <v>74.010000000000005</v>
      </c>
      <c r="G2078" s="384" t="s">
        <v>2911</v>
      </c>
      <c r="H2078" s="381" t="b">
        <f t="shared" si="65"/>
        <v>0</v>
      </c>
    </row>
    <row r="2079" spans="1:8">
      <c r="A2079" s="379">
        <v>2705</v>
      </c>
      <c r="B2079" s="380" t="s">
        <v>4136</v>
      </c>
      <c r="C2079" s="379" t="s">
        <v>4137</v>
      </c>
      <c r="D2079" s="383" t="str">
        <f t="shared" si="64"/>
        <v>0,59</v>
      </c>
      <c r="F2079" s="383">
        <v>13089.84</v>
      </c>
      <c r="G2079" s="384" t="s">
        <v>1316</v>
      </c>
      <c r="H2079" s="381" t="b">
        <f t="shared" si="65"/>
        <v>0</v>
      </c>
    </row>
    <row r="2080" spans="1:8">
      <c r="A2080" s="379">
        <v>14250</v>
      </c>
      <c r="B2080" s="380" t="s">
        <v>4138</v>
      </c>
      <c r="C2080" s="379" t="s">
        <v>4137</v>
      </c>
      <c r="D2080" s="383" t="str">
        <f t="shared" si="64"/>
        <v>0,60</v>
      </c>
      <c r="F2080" s="386">
        <v>29.2</v>
      </c>
      <c r="G2080" s="384" t="s">
        <v>400</v>
      </c>
      <c r="H2080" s="381" t="b">
        <f t="shared" si="65"/>
        <v>0</v>
      </c>
    </row>
    <row r="2081" spans="1:8">
      <c r="A2081" s="379">
        <v>11683</v>
      </c>
      <c r="B2081" s="380" t="s">
        <v>4139</v>
      </c>
      <c r="C2081" s="379" t="s">
        <v>281</v>
      </c>
      <c r="D2081" s="383" t="str">
        <f t="shared" si="64"/>
        <v>33,35</v>
      </c>
      <c r="F2081" s="386">
        <v>112.27</v>
      </c>
      <c r="G2081" s="384" t="s">
        <v>4140</v>
      </c>
      <c r="H2081" s="381" t="b">
        <f t="shared" si="65"/>
        <v>0</v>
      </c>
    </row>
    <row r="2082" spans="1:8">
      <c r="A2082" s="379">
        <v>11684</v>
      </c>
      <c r="B2082" s="380" t="s">
        <v>4141</v>
      </c>
      <c r="C2082" s="379" t="s">
        <v>281</v>
      </c>
      <c r="D2082" s="383" t="str">
        <f t="shared" si="64"/>
        <v>36,51</v>
      </c>
      <c r="F2082" s="386">
        <v>0.6</v>
      </c>
      <c r="G2082" s="384" t="s">
        <v>555</v>
      </c>
      <c r="H2082" s="381" t="b">
        <f t="shared" si="65"/>
        <v>0</v>
      </c>
    </row>
    <row r="2083" spans="1:8">
      <c r="A2083" s="379">
        <v>6141</v>
      </c>
      <c r="B2083" s="380" t="s">
        <v>4142</v>
      </c>
      <c r="C2083" s="379" t="s">
        <v>281</v>
      </c>
      <c r="D2083" s="383" t="str">
        <f t="shared" si="64"/>
        <v>3,60</v>
      </c>
      <c r="F2083" s="386">
        <v>1.07</v>
      </c>
      <c r="G2083" s="384" t="s">
        <v>4023</v>
      </c>
      <c r="H2083" s="381" t="b">
        <f t="shared" si="65"/>
        <v>0</v>
      </c>
    </row>
    <row r="2084" spans="1:8">
      <c r="A2084" s="379">
        <v>11681</v>
      </c>
      <c r="B2084" s="380" t="s">
        <v>4143</v>
      </c>
      <c r="C2084" s="379" t="s">
        <v>281</v>
      </c>
      <c r="D2084" s="383" t="str">
        <f t="shared" si="64"/>
        <v>6,02</v>
      </c>
      <c r="F2084" s="386">
        <v>201.17</v>
      </c>
      <c r="G2084" s="384" t="s">
        <v>3326</v>
      </c>
      <c r="H2084" s="381" t="b">
        <f t="shared" si="65"/>
        <v>0</v>
      </c>
    </row>
    <row r="2085" spans="1:8">
      <c r="A2085" s="379">
        <v>2706</v>
      </c>
      <c r="B2085" s="380" t="s">
        <v>4144</v>
      </c>
      <c r="C2085" s="379" t="s">
        <v>289</v>
      </c>
      <c r="D2085" s="383" t="str">
        <f t="shared" si="64"/>
        <v>90,03</v>
      </c>
      <c r="F2085" s="386">
        <v>0.94</v>
      </c>
      <c r="G2085" s="384" t="s">
        <v>4145</v>
      </c>
      <c r="H2085" s="381" t="b">
        <f t="shared" si="65"/>
        <v>0</v>
      </c>
    </row>
    <row r="2086" spans="1:8">
      <c r="A2086" s="379">
        <v>40811</v>
      </c>
      <c r="B2086" s="380" t="s">
        <v>4146</v>
      </c>
      <c r="C2086" s="379" t="s">
        <v>672</v>
      </c>
      <c r="D2086" s="383" t="str">
        <f t="shared" si="64"/>
        <v>15.957,04</v>
      </c>
      <c r="F2086" s="386">
        <v>176.6</v>
      </c>
      <c r="G2086" s="384" t="s">
        <v>4147</v>
      </c>
      <c r="H2086" s="381" t="b">
        <f t="shared" si="65"/>
        <v>0</v>
      </c>
    </row>
    <row r="2087" spans="1:8">
      <c r="A2087" s="379">
        <v>2707</v>
      </c>
      <c r="B2087" s="380" t="s">
        <v>4148</v>
      </c>
      <c r="C2087" s="379" t="s">
        <v>289</v>
      </c>
      <c r="D2087" s="383" t="str">
        <f t="shared" si="64"/>
        <v>102,47</v>
      </c>
      <c r="F2087" s="386">
        <v>0.84</v>
      </c>
      <c r="G2087" s="384" t="s">
        <v>4149</v>
      </c>
      <c r="H2087" s="381" t="b">
        <f t="shared" si="65"/>
        <v>0</v>
      </c>
    </row>
    <row r="2088" spans="1:8">
      <c r="A2088" s="379">
        <v>40813</v>
      </c>
      <c r="B2088" s="380" t="s">
        <v>4150</v>
      </c>
      <c r="C2088" s="379" t="s">
        <v>672</v>
      </c>
      <c r="D2088" s="383" t="str">
        <f t="shared" si="64"/>
        <v>18.162,40</v>
      </c>
      <c r="F2088" s="386">
        <v>158.03</v>
      </c>
      <c r="G2088" s="384" t="s">
        <v>4151</v>
      </c>
      <c r="H2088" s="381" t="b">
        <f t="shared" si="65"/>
        <v>0</v>
      </c>
    </row>
    <row r="2089" spans="1:8">
      <c r="A2089" s="379">
        <v>2708</v>
      </c>
      <c r="B2089" s="380" t="s">
        <v>4152</v>
      </c>
      <c r="C2089" s="379" t="s">
        <v>289</v>
      </c>
      <c r="D2089" s="383" t="str">
        <f t="shared" si="64"/>
        <v>140,07</v>
      </c>
      <c r="F2089" s="386">
        <v>177.3</v>
      </c>
      <c r="G2089" s="384" t="s">
        <v>4153</v>
      </c>
      <c r="H2089" s="381" t="b">
        <f t="shared" si="65"/>
        <v>0</v>
      </c>
    </row>
    <row r="2090" spans="1:8">
      <c r="A2090" s="379">
        <v>40814</v>
      </c>
      <c r="B2090" s="380" t="s">
        <v>4154</v>
      </c>
      <c r="C2090" s="379" t="s">
        <v>672</v>
      </c>
      <c r="D2090" s="383" t="str">
        <f t="shared" si="64"/>
        <v>24.827,52</v>
      </c>
      <c r="F2090" s="386">
        <v>0.94</v>
      </c>
      <c r="G2090" s="384" t="s">
        <v>4155</v>
      </c>
      <c r="H2090" s="381" t="b">
        <f t="shared" si="65"/>
        <v>0</v>
      </c>
    </row>
    <row r="2091" spans="1:8">
      <c r="A2091" s="379">
        <v>34779</v>
      </c>
      <c r="B2091" s="380" t="s">
        <v>4156</v>
      </c>
      <c r="C2091" s="379" t="s">
        <v>289</v>
      </c>
      <c r="D2091" s="383" t="str">
        <f t="shared" si="64"/>
        <v>91,33</v>
      </c>
      <c r="F2091" s="386">
        <v>0.56000000000000005</v>
      </c>
      <c r="G2091" s="384" t="s">
        <v>4157</v>
      </c>
      <c r="H2091" s="381" t="b">
        <f t="shared" si="65"/>
        <v>0</v>
      </c>
    </row>
    <row r="2092" spans="1:8">
      <c r="A2092" s="379">
        <v>40936</v>
      </c>
      <c r="B2092" s="380" t="s">
        <v>4158</v>
      </c>
      <c r="C2092" s="379" t="s">
        <v>672</v>
      </c>
      <c r="D2092" s="383" t="str">
        <f t="shared" si="64"/>
        <v>16.189,82</v>
      </c>
      <c r="F2092" s="386">
        <v>106.47</v>
      </c>
      <c r="G2092" s="384" t="s">
        <v>4159</v>
      </c>
      <c r="H2092" s="381" t="b">
        <f t="shared" si="65"/>
        <v>0</v>
      </c>
    </row>
    <row r="2093" spans="1:8">
      <c r="A2093" s="379">
        <v>34780</v>
      </c>
      <c r="B2093" s="380" t="s">
        <v>4160</v>
      </c>
      <c r="C2093" s="379" t="s">
        <v>289</v>
      </c>
      <c r="D2093" s="383" t="str">
        <f t="shared" si="64"/>
        <v>103,05</v>
      </c>
      <c r="F2093" s="386">
        <v>0.65</v>
      </c>
      <c r="G2093" s="384" t="s">
        <v>4161</v>
      </c>
      <c r="H2093" s="381" t="b">
        <f t="shared" si="65"/>
        <v>0</v>
      </c>
    </row>
    <row r="2094" spans="1:8">
      <c r="A2094" s="379">
        <v>40937</v>
      </c>
      <c r="B2094" s="380" t="s">
        <v>4162</v>
      </c>
      <c r="C2094" s="379" t="s">
        <v>672</v>
      </c>
      <c r="D2094" s="383" t="str">
        <f t="shared" si="64"/>
        <v>18.265,32</v>
      </c>
      <c r="F2094" s="386">
        <v>123.35</v>
      </c>
      <c r="G2094" s="384" t="s">
        <v>4163</v>
      </c>
      <c r="H2094" s="381" t="b">
        <f t="shared" si="65"/>
        <v>0</v>
      </c>
    </row>
    <row r="2095" spans="1:8">
      <c r="A2095" s="379">
        <v>34782</v>
      </c>
      <c r="B2095" s="380" t="s">
        <v>4164</v>
      </c>
      <c r="C2095" s="379" t="s">
        <v>289</v>
      </c>
      <c r="D2095" s="383" t="str">
        <f t="shared" si="64"/>
        <v>141,22</v>
      </c>
      <c r="F2095" s="386">
        <v>0.97</v>
      </c>
      <c r="G2095" s="384" t="s">
        <v>4165</v>
      </c>
      <c r="H2095" s="381" t="b">
        <f t="shared" si="65"/>
        <v>0</v>
      </c>
    </row>
    <row r="2096" spans="1:8">
      <c r="A2096" s="379">
        <v>40938</v>
      </c>
      <c r="B2096" s="380" t="s">
        <v>4166</v>
      </c>
      <c r="C2096" s="379" t="s">
        <v>672</v>
      </c>
      <c r="D2096" s="383" t="str">
        <f t="shared" si="64"/>
        <v>25.030,90</v>
      </c>
      <c r="F2096" s="386">
        <v>183.18</v>
      </c>
      <c r="G2096" s="384" t="s">
        <v>4167</v>
      </c>
      <c r="H2096" s="381" t="b">
        <f t="shared" si="65"/>
        <v>0</v>
      </c>
    </row>
    <row r="2097" spans="1:8">
      <c r="A2097" s="379">
        <v>34783</v>
      </c>
      <c r="B2097" s="380" t="s">
        <v>4168</v>
      </c>
      <c r="C2097" s="379" t="s">
        <v>289</v>
      </c>
      <c r="D2097" s="383" t="str">
        <f t="shared" si="64"/>
        <v>85,85</v>
      </c>
      <c r="F2097" s="386">
        <v>1.48</v>
      </c>
      <c r="G2097" s="384" t="s">
        <v>4169</v>
      </c>
      <c r="H2097" s="381" t="b">
        <f t="shared" si="65"/>
        <v>0</v>
      </c>
    </row>
    <row r="2098" spans="1:8">
      <c r="A2098" s="379">
        <v>40939</v>
      </c>
      <c r="B2098" s="380" t="s">
        <v>4170</v>
      </c>
      <c r="C2098" s="379" t="s">
        <v>672</v>
      </c>
      <c r="D2098" s="383" t="str">
        <f t="shared" si="64"/>
        <v>15.220,43</v>
      </c>
      <c r="F2098" s="386">
        <v>279.94</v>
      </c>
      <c r="G2098" s="384" t="s">
        <v>4171</v>
      </c>
      <c r="H2098" s="381" t="b">
        <f t="shared" si="65"/>
        <v>0</v>
      </c>
    </row>
    <row r="2099" spans="1:8">
      <c r="A2099" s="379">
        <v>34785</v>
      </c>
      <c r="B2099" s="380" t="s">
        <v>4172</v>
      </c>
      <c r="C2099" s="379" t="s">
        <v>289</v>
      </c>
      <c r="D2099" s="383" t="str">
        <f t="shared" si="64"/>
        <v>85,02</v>
      </c>
      <c r="F2099" s="386">
        <v>1.02</v>
      </c>
      <c r="G2099" s="384" t="s">
        <v>3946</v>
      </c>
      <c r="H2099" s="381" t="b">
        <f t="shared" si="65"/>
        <v>0</v>
      </c>
    </row>
    <row r="2100" spans="1:8">
      <c r="A2100" s="379">
        <v>40940</v>
      </c>
      <c r="B2100" s="380" t="s">
        <v>4173</v>
      </c>
      <c r="C2100" s="379" t="s">
        <v>672</v>
      </c>
      <c r="D2100" s="383" t="str">
        <f t="shared" si="64"/>
        <v>15.070,53</v>
      </c>
      <c r="F2100" s="386">
        <v>192.92</v>
      </c>
      <c r="G2100" s="384" t="s">
        <v>4174</v>
      </c>
      <c r="H2100" s="381" t="b">
        <f t="shared" si="65"/>
        <v>0</v>
      </c>
    </row>
    <row r="2101" spans="1:8">
      <c r="A2101" s="379">
        <v>38403</v>
      </c>
      <c r="B2101" s="380" t="s">
        <v>4175</v>
      </c>
      <c r="C2101" s="379" t="s">
        <v>281</v>
      </c>
      <c r="D2101" s="383" t="str">
        <f t="shared" si="64"/>
        <v>29,70</v>
      </c>
      <c r="F2101" s="386">
        <v>1.4</v>
      </c>
      <c r="G2101" s="384" t="s">
        <v>4176</v>
      </c>
      <c r="H2101" s="381" t="b">
        <f t="shared" si="65"/>
        <v>0</v>
      </c>
    </row>
    <row r="2102" spans="1:8">
      <c r="A2102" s="379">
        <v>43482</v>
      </c>
      <c r="B2102" s="380" t="s">
        <v>4177</v>
      </c>
      <c r="C2102" s="379" t="s">
        <v>289</v>
      </c>
      <c r="D2102" s="383" t="str">
        <f t="shared" si="64"/>
        <v>0,61</v>
      </c>
      <c r="F2102" s="386">
        <v>264.54000000000002</v>
      </c>
      <c r="G2102" s="384" t="s">
        <v>1997</v>
      </c>
      <c r="H2102" s="381" t="b">
        <f t="shared" si="65"/>
        <v>0</v>
      </c>
    </row>
    <row r="2103" spans="1:8">
      <c r="A2103" s="379">
        <v>43494</v>
      </c>
      <c r="B2103" s="380" t="s">
        <v>4178</v>
      </c>
      <c r="C2103" s="379" t="s">
        <v>672</v>
      </c>
      <c r="D2103" s="383" t="str">
        <f t="shared" si="64"/>
        <v>114,12</v>
      </c>
      <c r="F2103" s="386">
        <v>0.54</v>
      </c>
      <c r="G2103" s="384" t="s">
        <v>4179</v>
      </c>
      <c r="H2103" s="381" t="b">
        <f t="shared" si="65"/>
        <v>0</v>
      </c>
    </row>
    <row r="2104" spans="1:8">
      <c r="A2104" s="379">
        <v>43483</v>
      </c>
      <c r="B2104" s="380" t="s">
        <v>4180</v>
      </c>
      <c r="C2104" s="379" t="s">
        <v>289</v>
      </c>
      <c r="D2104" s="383" t="str">
        <f t="shared" si="64"/>
        <v>1,08</v>
      </c>
      <c r="F2104" s="386">
        <v>101.06</v>
      </c>
      <c r="G2104" s="384" t="s">
        <v>1710</v>
      </c>
      <c r="H2104" s="381" t="b">
        <f t="shared" si="65"/>
        <v>0</v>
      </c>
    </row>
    <row r="2105" spans="1:8">
      <c r="A2105" s="379">
        <v>43495</v>
      </c>
      <c r="B2105" s="380" t="s">
        <v>4181</v>
      </c>
      <c r="C2105" s="379" t="s">
        <v>672</v>
      </c>
      <c r="D2105" s="383" t="str">
        <f t="shared" si="64"/>
        <v>203,86</v>
      </c>
      <c r="F2105" s="383">
        <v>188694.18</v>
      </c>
      <c r="G2105" s="384" t="s">
        <v>4182</v>
      </c>
      <c r="H2105" s="381" t="b">
        <f t="shared" si="65"/>
        <v>0</v>
      </c>
    </row>
    <row r="2106" spans="1:8">
      <c r="A2106" s="379">
        <v>43484</v>
      </c>
      <c r="B2106" s="380" t="s">
        <v>4183</v>
      </c>
      <c r="C2106" s="379" t="s">
        <v>289</v>
      </c>
      <c r="D2106" s="383" t="str">
        <f t="shared" si="64"/>
        <v>0,93</v>
      </c>
      <c r="F2106" s="383">
        <v>972265.62</v>
      </c>
      <c r="G2106" s="384" t="s">
        <v>4184</v>
      </c>
      <c r="H2106" s="381" t="b">
        <f t="shared" si="65"/>
        <v>0</v>
      </c>
    </row>
    <row r="2107" spans="1:8">
      <c r="A2107" s="379">
        <v>43496</v>
      </c>
      <c r="B2107" s="380" t="s">
        <v>4185</v>
      </c>
      <c r="C2107" s="379" t="s">
        <v>672</v>
      </c>
      <c r="D2107" s="383" t="str">
        <f t="shared" si="64"/>
        <v>175,10</v>
      </c>
      <c r="F2107" s="383">
        <v>1447265.62</v>
      </c>
      <c r="G2107" s="384" t="s">
        <v>4186</v>
      </c>
      <c r="H2107" s="381" t="b">
        <f t="shared" si="65"/>
        <v>0</v>
      </c>
    </row>
    <row r="2108" spans="1:8">
      <c r="A2108" s="379">
        <v>43485</v>
      </c>
      <c r="B2108" s="380" t="s">
        <v>4187</v>
      </c>
      <c r="C2108" s="379" t="s">
        <v>289</v>
      </c>
      <c r="D2108" s="383" t="str">
        <f t="shared" si="64"/>
        <v>0,83</v>
      </c>
      <c r="F2108" s="386">
        <v>219.51</v>
      </c>
      <c r="G2108" s="384" t="s">
        <v>2722</v>
      </c>
      <c r="H2108" s="381" t="b">
        <f t="shared" si="65"/>
        <v>0</v>
      </c>
    </row>
    <row r="2109" spans="1:8">
      <c r="A2109" s="379">
        <v>43497</v>
      </c>
      <c r="B2109" s="380" t="s">
        <v>4188</v>
      </c>
      <c r="C2109" s="379" t="s">
        <v>672</v>
      </c>
      <c r="D2109" s="383" t="str">
        <f t="shared" si="64"/>
        <v>156,65</v>
      </c>
      <c r="F2109" s="386">
        <v>621.65</v>
      </c>
      <c r="G2109" s="384" t="s">
        <v>4189</v>
      </c>
      <c r="H2109" s="381" t="b">
        <f t="shared" si="65"/>
        <v>0</v>
      </c>
    </row>
    <row r="2110" spans="1:8">
      <c r="A2110" s="379">
        <v>43487</v>
      </c>
      <c r="B2110" s="380" t="s">
        <v>4190</v>
      </c>
      <c r="C2110" s="379" t="s">
        <v>289</v>
      </c>
      <c r="D2110" s="383" t="str">
        <f t="shared" si="64"/>
        <v>0,95</v>
      </c>
      <c r="F2110" s="383">
        <v>477009.24</v>
      </c>
      <c r="G2110" s="384" t="s">
        <v>1082</v>
      </c>
      <c r="H2110" s="381" t="b">
        <f t="shared" si="65"/>
        <v>0</v>
      </c>
    </row>
    <row r="2111" spans="1:8">
      <c r="A2111" s="379">
        <v>43499</v>
      </c>
      <c r="B2111" s="380" t="s">
        <v>4191</v>
      </c>
      <c r="C2111" s="379" t="s">
        <v>672</v>
      </c>
      <c r="D2111" s="383" t="str">
        <f t="shared" si="64"/>
        <v>179,44</v>
      </c>
      <c r="F2111" s="383">
        <v>432246.78</v>
      </c>
      <c r="G2111" s="384" t="s">
        <v>4192</v>
      </c>
      <c r="H2111" s="381" t="b">
        <f t="shared" si="65"/>
        <v>0</v>
      </c>
    </row>
    <row r="2112" spans="1:8">
      <c r="A2112" s="379">
        <v>43486</v>
      </c>
      <c r="B2112" s="380" t="s">
        <v>4193</v>
      </c>
      <c r="C2112" s="379" t="s">
        <v>289</v>
      </c>
      <c r="D2112" s="383" t="str">
        <f t="shared" si="64"/>
        <v>0,57</v>
      </c>
      <c r="F2112" s="383">
        <v>452587.8</v>
      </c>
      <c r="G2112" s="384" t="s">
        <v>392</v>
      </c>
      <c r="H2112" s="381" t="b">
        <f t="shared" si="65"/>
        <v>0</v>
      </c>
    </row>
    <row r="2113" spans="1:8">
      <c r="A2113" s="379">
        <v>43498</v>
      </c>
      <c r="B2113" s="380" t="s">
        <v>4194</v>
      </c>
      <c r="C2113" s="379" t="s">
        <v>672</v>
      </c>
      <c r="D2113" s="383" t="str">
        <f t="shared" si="64"/>
        <v>108,24</v>
      </c>
      <c r="F2113" s="383">
        <v>388157.08</v>
      </c>
      <c r="G2113" s="384" t="s">
        <v>4195</v>
      </c>
      <c r="H2113" s="381" t="b">
        <f t="shared" si="65"/>
        <v>0</v>
      </c>
    </row>
    <row r="2114" spans="1:8">
      <c r="A2114" s="379">
        <v>43488</v>
      </c>
      <c r="B2114" s="380" t="s">
        <v>4196</v>
      </c>
      <c r="C2114" s="379" t="s">
        <v>289</v>
      </c>
      <c r="D2114" s="383" t="str">
        <f t="shared" ref="D2114:D2177" si="66">IF($J$2=$F$1,F2114,G2114)</f>
        <v>0,66</v>
      </c>
      <c r="F2114" s="383">
        <v>463775.37</v>
      </c>
      <c r="G2114" s="384" t="s">
        <v>973</v>
      </c>
      <c r="H2114" s="381" t="b">
        <f t="shared" ref="H2114:H2177" si="67">F2114=G2114</f>
        <v>0</v>
      </c>
    </row>
    <row r="2115" spans="1:8">
      <c r="A2115" s="379">
        <v>43500</v>
      </c>
      <c r="B2115" s="380" t="s">
        <v>4197</v>
      </c>
      <c r="C2115" s="379" t="s">
        <v>672</v>
      </c>
      <c r="D2115" s="383" t="str">
        <f t="shared" si="66"/>
        <v>125,38</v>
      </c>
      <c r="F2115" s="383">
        <v>355967.93</v>
      </c>
      <c r="G2115" s="384" t="s">
        <v>4198</v>
      </c>
      <c r="H2115" s="381" t="b">
        <f t="shared" si="67"/>
        <v>0</v>
      </c>
    </row>
    <row r="2116" spans="1:8">
      <c r="A2116" s="379">
        <v>43489</v>
      </c>
      <c r="B2116" s="380" t="s">
        <v>4199</v>
      </c>
      <c r="C2116" s="379" t="s">
        <v>289</v>
      </c>
      <c r="D2116" s="383" t="str">
        <f t="shared" si="66"/>
        <v>0,96</v>
      </c>
      <c r="F2116" s="383">
        <v>424618.89</v>
      </c>
      <c r="G2116" s="384" t="s">
        <v>4200</v>
      </c>
      <c r="H2116" s="381" t="b">
        <f t="shared" si="67"/>
        <v>0</v>
      </c>
    </row>
    <row r="2117" spans="1:8">
      <c r="A2117" s="379">
        <v>43501</v>
      </c>
      <c r="B2117" s="380" t="s">
        <v>4201</v>
      </c>
      <c r="C2117" s="379" t="s">
        <v>672</v>
      </c>
      <c r="D2117" s="383" t="str">
        <f t="shared" si="66"/>
        <v>181,88</v>
      </c>
      <c r="F2117" s="383">
        <v>406820.5</v>
      </c>
      <c r="G2117" s="384" t="s">
        <v>4202</v>
      </c>
      <c r="H2117" s="381" t="b">
        <f t="shared" si="67"/>
        <v>0</v>
      </c>
    </row>
    <row r="2118" spans="1:8">
      <c r="A2118" s="379">
        <v>43490</v>
      </c>
      <c r="B2118" s="380" t="s">
        <v>4203</v>
      </c>
      <c r="C2118" s="379" t="s">
        <v>289</v>
      </c>
      <c r="D2118" s="383" t="str">
        <f t="shared" si="66"/>
        <v>1,46</v>
      </c>
      <c r="F2118" s="383">
        <v>459210.84</v>
      </c>
      <c r="G2118" s="384" t="s">
        <v>1327</v>
      </c>
      <c r="H2118" s="381" t="b">
        <f t="shared" si="67"/>
        <v>0</v>
      </c>
    </row>
    <row r="2119" spans="1:8">
      <c r="A2119" s="379">
        <v>43502</v>
      </c>
      <c r="B2119" s="380" t="s">
        <v>4204</v>
      </c>
      <c r="C2119" s="379" t="s">
        <v>672</v>
      </c>
      <c r="D2119" s="383" t="str">
        <f t="shared" si="66"/>
        <v>275,92</v>
      </c>
      <c r="F2119" s="386">
        <v>35.42</v>
      </c>
      <c r="G2119" s="384" t="s">
        <v>4205</v>
      </c>
      <c r="H2119" s="381" t="b">
        <f t="shared" si="67"/>
        <v>0</v>
      </c>
    </row>
    <row r="2120" spans="1:8">
      <c r="A2120" s="379">
        <v>43491</v>
      </c>
      <c r="B2120" s="380" t="s">
        <v>4206</v>
      </c>
      <c r="C2120" s="379" t="s">
        <v>289</v>
      </c>
      <c r="D2120" s="383" t="str">
        <f t="shared" si="66"/>
        <v>1,02</v>
      </c>
      <c r="F2120" s="386">
        <v>63.25</v>
      </c>
      <c r="G2120" s="384" t="s">
        <v>338</v>
      </c>
      <c r="H2120" s="381" t="b">
        <f t="shared" si="67"/>
        <v>0</v>
      </c>
    </row>
    <row r="2121" spans="1:8">
      <c r="A2121" s="379">
        <v>43503</v>
      </c>
      <c r="B2121" s="380" t="s">
        <v>4207</v>
      </c>
      <c r="C2121" s="379" t="s">
        <v>672</v>
      </c>
      <c r="D2121" s="383" t="str">
        <f t="shared" si="66"/>
        <v>192,76</v>
      </c>
      <c r="F2121" s="386">
        <v>8</v>
      </c>
      <c r="G2121" s="384" t="s">
        <v>4208</v>
      </c>
      <c r="H2121" s="381" t="b">
        <f t="shared" si="67"/>
        <v>0</v>
      </c>
    </row>
    <row r="2122" spans="1:8">
      <c r="A2122" s="379">
        <v>43492</v>
      </c>
      <c r="B2122" s="380" t="s">
        <v>4209</v>
      </c>
      <c r="C2122" s="379" t="s">
        <v>289</v>
      </c>
      <c r="D2122" s="383" t="str">
        <f t="shared" si="66"/>
        <v>1,36</v>
      </c>
      <c r="F2122" s="386">
        <v>147</v>
      </c>
      <c r="G2122" s="384" t="s">
        <v>1829</v>
      </c>
      <c r="H2122" s="381" t="b">
        <f t="shared" si="67"/>
        <v>0</v>
      </c>
    </row>
    <row r="2123" spans="1:8">
      <c r="A2123" s="379">
        <v>43504</v>
      </c>
      <c r="B2123" s="380" t="s">
        <v>4210</v>
      </c>
      <c r="C2123" s="379" t="s">
        <v>672</v>
      </c>
      <c r="D2123" s="383" t="str">
        <f t="shared" si="66"/>
        <v>255,78</v>
      </c>
      <c r="F2123" s="386">
        <v>178.82</v>
      </c>
      <c r="G2123" s="384" t="s">
        <v>4211</v>
      </c>
      <c r="H2123" s="381" t="b">
        <f t="shared" si="67"/>
        <v>0</v>
      </c>
    </row>
    <row r="2124" spans="1:8">
      <c r="A2124" s="379">
        <v>43493</v>
      </c>
      <c r="B2124" s="380" t="s">
        <v>4212</v>
      </c>
      <c r="C2124" s="379" t="s">
        <v>289</v>
      </c>
      <c r="D2124" s="383" t="str">
        <f t="shared" si="66"/>
        <v>0,54</v>
      </c>
      <c r="F2124" s="386">
        <v>44.87</v>
      </c>
      <c r="G2124" s="384" t="s">
        <v>1016</v>
      </c>
      <c r="H2124" s="381" t="b">
        <f t="shared" si="67"/>
        <v>0</v>
      </c>
    </row>
    <row r="2125" spans="1:8">
      <c r="A2125" s="379">
        <v>43505</v>
      </c>
      <c r="B2125" s="380" t="s">
        <v>4213</v>
      </c>
      <c r="C2125" s="379" t="s">
        <v>672</v>
      </c>
      <c r="D2125" s="383" t="str">
        <f t="shared" si="66"/>
        <v>102,76</v>
      </c>
      <c r="F2125" s="386">
        <v>45.29</v>
      </c>
      <c r="G2125" s="384" t="s">
        <v>4214</v>
      </c>
      <c r="H2125" s="381" t="b">
        <f t="shared" si="67"/>
        <v>0</v>
      </c>
    </row>
    <row r="2126" spans="1:8" ht="30">
      <c r="A2126" s="379">
        <v>37774</v>
      </c>
      <c r="B2126" s="380" t="s">
        <v>4215</v>
      </c>
      <c r="C2126" s="379" t="s">
        <v>281</v>
      </c>
      <c r="D2126" s="383" t="str">
        <f t="shared" si="66"/>
        <v>188.694,18</v>
      </c>
      <c r="F2126" s="386">
        <v>48.76</v>
      </c>
      <c r="G2126" s="384" t="s">
        <v>4216</v>
      </c>
      <c r="H2126" s="381" t="b">
        <f t="shared" si="67"/>
        <v>0</v>
      </c>
    </row>
    <row r="2127" spans="1:8" ht="30">
      <c r="A2127" s="379">
        <v>38630</v>
      </c>
      <c r="B2127" s="380" t="s">
        <v>4217</v>
      </c>
      <c r="C2127" s="379" t="s">
        <v>281</v>
      </c>
      <c r="D2127" s="383" t="str">
        <f t="shared" si="66"/>
        <v>972.265,62</v>
      </c>
      <c r="F2127" s="386">
        <v>73.91</v>
      </c>
      <c r="G2127" s="384" t="s">
        <v>4218</v>
      </c>
      <c r="H2127" s="381" t="b">
        <f t="shared" si="67"/>
        <v>0</v>
      </c>
    </row>
    <row r="2128" spans="1:8" ht="45">
      <c r="A2128" s="379">
        <v>38629</v>
      </c>
      <c r="B2128" s="380" t="s">
        <v>4219</v>
      </c>
      <c r="C2128" s="379" t="s">
        <v>281</v>
      </c>
      <c r="D2128" s="383" t="str">
        <f t="shared" si="66"/>
        <v>1.447.265,62</v>
      </c>
      <c r="F2128" s="386">
        <v>73.91</v>
      </c>
      <c r="G2128" s="384" t="s">
        <v>4220</v>
      </c>
      <c r="H2128" s="381" t="b">
        <f t="shared" si="67"/>
        <v>0</v>
      </c>
    </row>
    <row r="2129" spans="1:8">
      <c r="A2129" s="379">
        <v>38476</v>
      </c>
      <c r="B2129" s="380" t="s">
        <v>4221</v>
      </c>
      <c r="C2129" s="379" t="s">
        <v>281</v>
      </c>
      <c r="D2129" s="383" t="str">
        <f t="shared" si="66"/>
        <v>223,23</v>
      </c>
      <c r="F2129" s="386">
        <v>81.06</v>
      </c>
      <c r="G2129" s="384" t="s">
        <v>4222</v>
      </c>
      <c r="H2129" s="381" t="b">
        <f t="shared" si="67"/>
        <v>0</v>
      </c>
    </row>
    <row r="2130" spans="1:8">
      <c r="A2130" s="379">
        <v>38477</v>
      </c>
      <c r="B2130" s="380" t="s">
        <v>4223</v>
      </c>
      <c r="C2130" s="379" t="s">
        <v>281</v>
      </c>
      <c r="D2130" s="383" t="str">
        <f t="shared" si="66"/>
        <v>632,20</v>
      </c>
      <c r="F2130" s="386">
        <v>909.43</v>
      </c>
      <c r="G2130" s="384" t="s">
        <v>4224</v>
      </c>
      <c r="H2130" s="381" t="b">
        <f t="shared" si="67"/>
        <v>0</v>
      </c>
    </row>
    <row r="2131" spans="1:8" ht="30">
      <c r="A2131" s="379">
        <v>40635</v>
      </c>
      <c r="B2131" s="380" t="s">
        <v>4225</v>
      </c>
      <c r="C2131" s="379" t="s">
        <v>281</v>
      </c>
      <c r="D2131" s="383" t="str">
        <f t="shared" si="66"/>
        <v>485.006,48</v>
      </c>
      <c r="F2131" s="386">
        <v>0.15</v>
      </c>
      <c r="G2131" s="384" t="s">
        <v>4226</v>
      </c>
      <c r="H2131" s="381" t="b">
        <f t="shared" si="67"/>
        <v>0</v>
      </c>
    </row>
    <row r="2132" spans="1:8">
      <c r="A2132" s="379">
        <v>36483</v>
      </c>
      <c r="B2132" s="380" t="s">
        <v>4227</v>
      </c>
      <c r="C2132" s="379" t="s">
        <v>281</v>
      </c>
      <c r="D2132" s="383" t="str">
        <f t="shared" si="66"/>
        <v>439.493,56</v>
      </c>
      <c r="F2132" s="386">
        <v>0.24</v>
      </c>
      <c r="G2132" s="384" t="s">
        <v>4228</v>
      </c>
      <c r="H2132" s="381" t="b">
        <f t="shared" si="67"/>
        <v>0</v>
      </c>
    </row>
    <row r="2133" spans="1:8">
      <c r="A2133" s="379">
        <v>14525</v>
      </c>
      <c r="B2133" s="380" t="s">
        <v>4229</v>
      </c>
      <c r="C2133" s="379" t="s">
        <v>281</v>
      </c>
      <c r="D2133" s="383" t="str">
        <f t="shared" si="66"/>
        <v>460.175,61</v>
      </c>
      <c r="F2133" s="386">
        <v>0.24</v>
      </c>
      <c r="G2133" s="384" t="s">
        <v>4230</v>
      </c>
      <c r="H2133" s="381" t="b">
        <f t="shared" si="67"/>
        <v>0</v>
      </c>
    </row>
    <row r="2134" spans="1:8">
      <c r="A2134" s="379">
        <v>36482</v>
      </c>
      <c r="B2134" s="380" t="s">
        <v>4231</v>
      </c>
      <c r="C2134" s="379" t="s">
        <v>281</v>
      </c>
      <c r="D2134" s="383" t="str">
        <f t="shared" si="66"/>
        <v>394.664,68</v>
      </c>
      <c r="F2134" s="386">
        <v>1.91</v>
      </c>
      <c r="G2134" s="384" t="s">
        <v>4232</v>
      </c>
      <c r="H2134" s="381" t="b">
        <f t="shared" si="67"/>
        <v>0</v>
      </c>
    </row>
    <row r="2135" spans="1:8">
      <c r="A2135" s="379">
        <v>36408</v>
      </c>
      <c r="B2135" s="380" t="s">
        <v>4233</v>
      </c>
      <c r="C2135" s="379" t="s">
        <v>281</v>
      </c>
      <c r="D2135" s="383" t="str">
        <f t="shared" si="66"/>
        <v>471.550,74</v>
      </c>
      <c r="F2135" s="386">
        <v>1.2</v>
      </c>
      <c r="G2135" s="384" t="s">
        <v>4234</v>
      </c>
      <c r="H2135" s="381" t="b">
        <f t="shared" si="67"/>
        <v>0</v>
      </c>
    </row>
    <row r="2136" spans="1:8">
      <c r="A2136" s="379">
        <v>2723</v>
      </c>
      <c r="B2136" s="380" t="s">
        <v>4235</v>
      </c>
      <c r="C2136" s="379" t="s">
        <v>281</v>
      </c>
      <c r="D2136" s="383" t="str">
        <f t="shared" si="66"/>
        <v>361.935,87</v>
      </c>
      <c r="F2136" s="386">
        <v>1.06</v>
      </c>
      <c r="G2136" s="384" t="s">
        <v>4236</v>
      </c>
      <c r="H2136" s="381" t="b">
        <f t="shared" si="67"/>
        <v>0</v>
      </c>
    </row>
    <row r="2137" spans="1:8">
      <c r="A2137" s="379">
        <v>36481</v>
      </c>
      <c r="B2137" s="380" t="s">
        <v>4237</v>
      </c>
      <c r="C2137" s="379" t="s">
        <v>281</v>
      </c>
      <c r="D2137" s="383" t="str">
        <f t="shared" si="66"/>
        <v>431.737,79</v>
      </c>
      <c r="F2137" s="383">
        <v>74000</v>
      </c>
      <c r="G2137" s="384" t="s">
        <v>4238</v>
      </c>
      <c r="H2137" s="381" t="b">
        <f t="shared" si="67"/>
        <v>0</v>
      </c>
    </row>
    <row r="2138" spans="1:8">
      <c r="A2138" s="379">
        <v>10685</v>
      </c>
      <c r="B2138" s="380" t="s">
        <v>4239</v>
      </c>
      <c r="C2138" s="379" t="s">
        <v>281</v>
      </c>
      <c r="D2138" s="383" t="str">
        <f t="shared" si="66"/>
        <v>413.641,00</v>
      </c>
      <c r="F2138" s="383">
        <v>157088.51999999999</v>
      </c>
      <c r="G2138" s="384" t="s">
        <v>4240</v>
      </c>
      <c r="H2138" s="381" t="b">
        <f t="shared" si="67"/>
        <v>0</v>
      </c>
    </row>
    <row r="2139" spans="1:8" ht="30">
      <c r="A2139" s="379">
        <v>40636</v>
      </c>
      <c r="B2139" s="380" t="s">
        <v>4241</v>
      </c>
      <c r="C2139" s="379" t="s">
        <v>281</v>
      </c>
      <c r="D2139" s="383" t="str">
        <f t="shared" si="66"/>
        <v>466.909,68</v>
      </c>
      <c r="F2139" s="386">
        <v>11.79</v>
      </c>
      <c r="G2139" s="384" t="s">
        <v>4242</v>
      </c>
      <c r="H2139" s="381" t="b">
        <f t="shared" si="67"/>
        <v>0</v>
      </c>
    </row>
    <row r="2140" spans="1:8">
      <c r="A2140" s="379">
        <v>4111</v>
      </c>
      <c r="B2140" s="380" t="s">
        <v>4243</v>
      </c>
      <c r="C2140" s="379" t="s">
        <v>281</v>
      </c>
      <c r="D2140" s="383" t="str">
        <f t="shared" si="66"/>
        <v>36,30</v>
      </c>
      <c r="F2140" s="386">
        <v>6.37</v>
      </c>
      <c r="G2140" s="384" t="s">
        <v>4244</v>
      </c>
      <c r="H2140" s="381" t="b">
        <f t="shared" si="67"/>
        <v>0</v>
      </c>
    </row>
    <row r="2141" spans="1:8">
      <c r="A2141" s="379">
        <v>26021</v>
      </c>
      <c r="B2141" s="380" t="s">
        <v>4245</v>
      </c>
      <c r="C2141" s="379" t="s">
        <v>281</v>
      </c>
      <c r="D2141" s="383" t="str">
        <f t="shared" si="66"/>
        <v>82,54</v>
      </c>
      <c r="F2141" s="386">
        <v>1.7</v>
      </c>
      <c r="G2141" s="384" t="s">
        <v>4246</v>
      </c>
      <c r="H2141" s="381" t="b">
        <f t="shared" si="67"/>
        <v>0</v>
      </c>
    </row>
    <row r="2142" spans="1:8">
      <c r="A2142" s="379">
        <v>12</v>
      </c>
      <c r="B2142" s="380" t="s">
        <v>4247</v>
      </c>
      <c r="C2142" s="379" t="s">
        <v>281</v>
      </c>
      <c r="D2142" s="383" t="str">
        <f t="shared" si="66"/>
        <v>8,86</v>
      </c>
      <c r="F2142" s="386">
        <v>3.6</v>
      </c>
      <c r="G2142" s="384" t="s">
        <v>4248</v>
      </c>
      <c r="H2142" s="381" t="b">
        <f t="shared" si="67"/>
        <v>0</v>
      </c>
    </row>
    <row r="2143" spans="1:8">
      <c r="A2143" s="379">
        <v>37554</v>
      </c>
      <c r="B2143" s="380" t="s">
        <v>4249</v>
      </c>
      <c r="C2143" s="379" t="s">
        <v>281</v>
      </c>
      <c r="D2143" s="383" t="str">
        <f t="shared" si="66"/>
        <v>119,78</v>
      </c>
      <c r="F2143" s="386">
        <v>1.61</v>
      </c>
      <c r="G2143" s="384" t="s">
        <v>4250</v>
      </c>
      <c r="H2143" s="381" t="b">
        <f t="shared" si="67"/>
        <v>0</v>
      </c>
    </row>
    <row r="2144" spans="1:8">
      <c r="A2144" s="379">
        <v>37555</v>
      </c>
      <c r="B2144" s="380" t="s">
        <v>4251</v>
      </c>
      <c r="C2144" s="379" t="s">
        <v>281</v>
      </c>
      <c r="D2144" s="383" t="str">
        <f t="shared" si="66"/>
        <v>145,71</v>
      </c>
      <c r="F2144" s="386">
        <v>1.67</v>
      </c>
      <c r="G2144" s="384" t="s">
        <v>4252</v>
      </c>
      <c r="H2144" s="381" t="b">
        <f t="shared" si="67"/>
        <v>0</v>
      </c>
    </row>
    <row r="2145" spans="1:8" ht="30">
      <c r="A2145" s="379">
        <v>10902</v>
      </c>
      <c r="B2145" s="380" t="s">
        <v>4253</v>
      </c>
      <c r="C2145" s="379" t="s">
        <v>281</v>
      </c>
      <c r="D2145" s="383" t="str">
        <f t="shared" si="66"/>
        <v>36,56</v>
      </c>
      <c r="F2145" s="386">
        <v>3.87</v>
      </c>
      <c r="G2145" s="384" t="s">
        <v>4254</v>
      </c>
      <c r="H2145" s="381" t="b">
        <f t="shared" si="67"/>
        <v>0</v>
      </c>
    </row>
    <row r="2146" spans="1:8" ht="30">
      <c r="A2146" s="379">
        <v>20965</v>
      </c>
      <c r="B2146" s="380" t="s">
        <v>4255</v>
      </c>
      <c r="C2146" s="379" t="s">
        <v>281</v>
      </c>
      <c r="D2146" s="383" t="str">
        <f t="shared" si="66"/>
        <v>36,90</v>
      </c>
      <c r="F2146" s="386">
        <v>2.04</v>
      </c>
      <c r="G2146" s="384" t="s">
        <v>4256</v>
      </c>
      <c r="H2146" s="381" t="b">
        <f t="shared" si="67"/>
        <v>0</v>
      </c>
    </row>
    <row r="2147" spans="1:8" ht="30">
      <c r="A2147" s="379">
        <v>20966</v>
      </c>
      <c r="B2147" s="380" t="s">
        <v>4257</v>
      </c>
      <c r="C2147" s="379" t="s">
        <v>281</v>
      </c>
      <c r="D2147" s="383" t="str">
        <f t="shared" si="66"/>
        <v>39,73</v>
      </c>
      <c r="F2147" s="386">
        <v>4.1500000000000004</v>
      </c>
      <c r="G2147" s="384" t="s">
        <v>4258</v>
      </c>
      <c r="H2147" s="381" t="b">
        <f t="shared" si="67"/>
        <v>0</v>
      </c>
    </row>
    <row r="2148" spans="1:8" ht="30">
      <c r="A2148" s="379">
        <v>10903</v>
      </c>
      <c r="B2148" s="380" t="s">
        <v>4259</v>
      </c>
      <c r="C2148" s="379" t="s">
        <v>281</v>
      </c>
      <c r="D2148" s="383" t="str">
        <f t="shared" si="66"/>
        <v>60,22</v>
      </c>
      <c r="F2148" s="386">
        <v>4.1500000000000004</v>
      </c>
      <c r="G2148" s="384" t="s">
        <v>4260</v>
      </c>
      <c r="H2148" s="381" t="b">
        <f t="shared" si="67"/>
        <v>0</v>
      </c>
    </row>
    <row r="2149" spans="1:8" ht="30">
      <c r="A2149" s="379">
        <v>20967</v>
      </c>
      <c r="B2149" s="380" t="s">
        <v>4261</v>
      </c>
      <c r="C2149" s="379" t="s">
        <v>281</v>
      </c>
      <c r="D2149" s="383" t="str">
        <f t="shared" si="66"/>
        <v>60,22</v>
      </c>
      <c r="F2149" s="386">
        <v>298.13</v>
      </c>
      <c r="G2149" s="384" t="s">
        <v>4260</v>
      </c>
      <c r="H2149" s="381" t="b">
        <f t="shared" si="67"/>
        <v>0</v>
      </c>
    </row>
    <row r="2150" spans="1:8" ht="30">
      <c r="A2150" s="379">
        <v>20968</v>
      </c>
      <c r="B2150" s="380" t="s">
        <v>4262</v>
      </c>
      <c r="C2150" s="379" t="s">
        <v>281</v>
      </c>
      <c r="D2150" s="383" t="str">
        <f t="shared" si="66"/>
        <v>66,05</v>
      </c>
      <c r="F2150" s="386">
        <v>11.65</v>
      </c>
      <c r="G2150" s="384" t="s">
        <v>4263</v>
      </c>
      <c r="H2150" s="381" t="b">
        <f t="shared" si="67"/>
        <v>0</v>
      </c>
    </row>
    <row r="2151" spans="1:8">
      <c r="A2151" s="379">
        <v>11359</v>
      </c>
      <c r="B2151" s="380" t="s">
        <v>4264</v>
      </c>
      <c r="C2151" s="379" t="s">
        <v>281</v>
      </c>
      <c r="D2151" s="383" t="str">
        <f t="shared" si="66"/>
        <v>924,79</v>
      </c>
      <c r="F2151" s="386">
        <v>29.49</v>
      </c>
      <c r="G2151" s="384" t="s">
        <v>4265</v>
      </c>
      <c r="H2151" s="381" t="b">
        <f t="shared" si="67"/>
        <v>0</v>
      </c>
    </row>
    <row r="2152" spans="1:8">
      <c r="A2152" s="379">
        <v>39017</v>
      </c>
      <c r="B2152" s="380" t="s">
        <v>4266</v>
      </c>
      <c r="C2152" s="379" t="s">
        <v>281</v>
      </c>
      <c r="D2152" s="383" t="str">
        <f t="shared" si="66"/>
        <v>0,14</v>
      </c>
      <c r="F2152" s="386">
        <v>4.8</v>
      </c>
      <c r="G2152" s="384" t="s">
        <v>4267</v>
      </c>
      <c r="H2152" s="381" t="b">
        <f t="shared" si="67"/>
        <v>0</v>
      </c>
    </row>
    <row r="2153" spans="1:8">
      <c r="A2153" s="379">
        <v>39315</v>
      </c>
      <c r="B2153" s="380" t="s">
        <v>4268</v>
      </c>
      <c r="C2153" s="379" t="s">
        <v>281</v>
      </c>
      <c r="D2153" s="383" t="str">
        <f t="shared" si="66"/>
        <v>0,23</v>
      </c>
      <c r="F2153" s="386">
        <v>24.95</v>
      </c>
      <c r="G2153" s="384" t="s">
        <v>4269</v>
      </c>
      <c r="H2153" s="381" t="b">
        <f t="shared" si="67"/>
        <v>0</v>
      </c>
    </row>
    <row r="2154" spans="1:8">
      <c r="A2154" s="379">
        <v>39016</v>
      </c>
      <c r="B2154" s="380" t="s">
        <v>4270</v>
      </c>
      <c r="C2154" s="379" t="s">
        <v>281</v>
      </c>
      <c r="D2154" s="383" t="str">
        <f t="shared" si="66"/>
        <v>0,23</v>
      </c>
      <c r="F2154" s="386">
        <v>18.739999999999998</v>
      </c>
      <c r="G2154" s="384" t="s">
        <v>4269</v>
      </c>
      <c r="H2154" s="381" t="b">
        <f t="shared" si="67"/>
        <v>0</v>
      </c>
    </row>
    <row r="2155" spans="1:8">
      <c r="A2155" s="379">
        <v>40432</v>
      </c>
      <c r="B2155" s="380" t="s">
        <v>4271</v>
      </c>
      <c r="C2155" s="379" t="s">
        <v>281</v>
      </c>
      <c r="D2155" s="383" t="str">
        <f t="shared" si="66"/>
        <v>1,82</v>
      </c>
      <c r="F2155" s="386">
        <v>14.56</v>
      </c>
      <c r="G2155" s="384" t="s">
        <v>4272</v>
      </c>
      <c r="H2155" s="381" t="b">
        <f t="shared" si="67"/>
        <v>0</v>
      </c>
    </row>
    <row r="2156" spans="1:8" ht="30">
      <c r="A2156" s="379">
        <v>39481</v>
      </c>
      <c r="B2156" s="380" t="s">
        <v>4273</v>
      </c>
      <c r="C2156" s="379" t="s">
        <v>281</v>
      </c>
      <c r="D2156" s="383" t="str">
        <f t="shared" si="66"/>
        <v>1,15</v>
      </c>
      <c r="F2156" s="383">
        <v>3422.44</v>
      </c>
      <c r="G2156" s="384" t="s">
        <v>4274</v>
      </c>
      <c r="H2156" s="381" t="b">
        <f t="shared" si="67"/>
        <v>0</v>
      </c>
    </row>
    <row r="2157" spans="1:8">
      <c r="A2157" s="379">
        <v>40433</v>
      </c>
      <c r="B2157" s="380" t="s">
        <v>4275</v>
      </c>
      <c r="C2157" s="379" t="s">
        <v>281</v>
      </c>
      <c r="D2157" s="383" t="str">
        <f t="shared" si="66"/>
        <v>1,01</v>
      </c>
      <c r="F2157" s="386">
        <v>40</v>
      </c>
      <c r="G2157" s="384" t="s">
        <v>4276</v>
      </c>
      <c r="H2157" s="381" t="b">
        <f t="shared" si="67"/>
        <v>0</v>
      </c>
    </row>
    <row r="2158" spans="1:8">
      <c r="A2158" s="379">
        <v>20219</v>
      </c>
      <c r="B2158" s="380" t="s">
        <v>4277</v>
      </c>
      <c r="C2158" s="379" t="s">
        <v>281</v>
      </c>
      <c r="D2158" s="383" t="str">
        <f t="shared" si="66"/>
        <v>74.000,00</v>
      </c>
      <c r="F2158" s="386">
        <v>54.39</v>
      </c>
      <c r="G2158" s="384" t="s">
        <v>4278</v>
      </c>
      <c r="H2158" s="381" t="b">
        <f t="shared" si="67"/>
        <v>0</v>
      </c>
    </row>
    <row r="2159" spans="1:8" ht="30">
      <c r="A2159" s="379">
        <v>36484</v>
      </c>
      <c r="B2159" s="380" t="s">
        <v>4279</v>
      </c>
      <c r="C2159" s="379" t="s">
        <v>281</v>
      </c>
      <c r="D2159" s="383" t="str">
        <f t="shared" si="66"/>
        <v>157.088,52</v>
      </c>
      <c r="F2159" s="386">
        <v>139.4</v>
      </c>
      <c r="G2159" s="384" t="s">
        <v>4280</v>
      </c>
      <c r="H2159" s="381" t="b">
        <f t="shared" si="67"/>
        <v>0</v>
      </c>
    </row>
    <row r="2160" spans="1:8">
      <c r="A2160" s="379">
        <v>38367</v>
      </c>
      <c r="B2160" s="380" t="s">
        <v>4281</v>
      </c>
      <c r="C2160" s="379" t="s">
        <v>281</v>
      </c>
      <c r="D2160" s="383" t="str">
        <f t="shared" si="66"/>
        <v>11,99</v>
      </c>
      <c r="F2160" s="386">
        <v>16.52</v>
      </c>
      <c r="G2160" s="384" t="s">
        <v>1131</v>
      </c>
      <c r="H2160" s="381" t="b">
        <f t="shared" si="67"/>
        <v>0</v>
      </c>
    </row>
    <row r="2161" spans="1:8">
      <c r="A2161" s="379">
        <v>38368</v>
      </c>
      <c r="B2161" s="380" t="s">
        <v>4282</v>
      </c>
      <c r="C2161" s="379" t="s">
        <v>281</v>
      </c>
      <c r="D2161" s="383" t="str">
        <f t="shared" si="66"/>
        <v>6,17</v>
      </c>
      <c r="F2161" s="386">
        <v>12.31</v>
      </c>
      <c r="G2161" s="384" t="s">
        <v>4283</v>
      </c>
      <c r="H2161" s="381" t="b">
        <f t="shared" si="67"/>
        <v>0</v>
      </c>
    </row>
    <row r="2162" spans="1:8">
      <c r="A2162" s="379">
        <v>38091</v>
      </c>
      <c r="B2162" s="380" t="s">
        <v>4284</v>
      </c>
      <c r="C2162" s="379" t="s">
        <v>281</v>
      </c>
      <c r="D2162" s="383" t="str">
        <f t="shared" si="66"/>
        <v>1,71</v>
      </c>
      <c r="F2162" s="386">
        <v>6</v>
      </c>
      <c r="G2162" s="384" t="s">
        <v>4285</v>
      </c>
      <c r="H2162" s="381" t="b">
        <f t="shared" si="67"/>
        <v>0</v>
      </c>
    </row>
    <row r="2163" spans="1:8">
      <c r="A2163" s="379">
        <v>38095</v>
      </c>
      <c r="B2163" s="380" t="s">
        <v>4286</v>
      </c>
      <c r="C2163" s="379" t="s">
        <v>281</v>
      </c>
      <c r="D2163" s="383" t="str">
        <f t="shared" si="66"/>
        <v>3,63</v>
      </c>
      <c r="F2163" s="386">
        <v>19.09</v>
      </c>
      <c r="G2163" s="384" t="s">
        <v>4287</v>
      </c>
      <c r="H2163" s="381" t="b">
        <f t="shared" si="67"/>
        <v>0</v>
      </c>
    </row>
    <row r="2164" spans="1:8">
      <c r="A2164" s="379">
        <v>38092</v>
      </c>
      <c r="B2164" s="380" t="s">
        <v>4288</v>
      </c>
      <c r="C2164" s="379" t="s">
        <v>281</v>
      </c>
      <c r="D2164" s="383" t="str">
        <f t="shared" si="66"/>
        <v>1,62</v>
      </c>
      <c r="F2164" s="386">
        <v>13.58</v>
      </c>
      <c r="G2164" s="384" t="s">
        <v>4289</v>
      </c>
      <c r="H2164" s="381" t="b">
        <f t="shared" si="67"/>
        <v>0</v>
      </c>
    </row>
    <row r="2165" spans="1:8">
      <c r="A2165" s="379">
        <v>38093</v>
      </c>
      <c r="B2165" s="380" t="s">
        <v>4290</v>
      </c>
      <c r="C2165" s="379" t="s">
        <v>281</v>
      </c>
      <c r="D2165" s="383" t="str">
        <f t="shared" si="66"/>
        <v>1,68</v>
      </c>
      <c r="F2165" s="383">
        <v>2403.48</v>
      </c>
      <c r="G2165" s="384" t="s">
        <v>4291</v>
      </c>
      <c r="H2165" s="381" t="b">
        <f t="shared" si="67"/>
        <v>0</v>
      </c>
    </row>
    <row r="2166" spans="1:8">
      <c r="A2166" s="379">
        <v>38096</v>
      </c>
      <c r="B2166" s="380" t="s">
        <v>4292</v>
      </c>
      <c r="C2166" s="379" t="s">
        <v>281</v>
      </c>
      <c r="D2166" s="383" t="str">
        <f t="shared" si="66"/>
        <v>3,90</v>
      </c>
      <c r="F2166" s="386">
        <v>2.48</v>
      </c>
      <c r="G2166" s="384" t="s">
        <v>4293</v>
      </c>
      <c r="H2166" s="381" t="b">
        <f t="shared" si="67"/>
        <v>0</v>
      </c>
    </row>
    <row r="2167" spans="1:8">
      <c r="A2167" s="379">
        <v>38094</v>
      </c>
      <c r="B2167" s="380" t="s">
        <v>4294</v>
      </c>
      <c r="C2167" s="379" t="s">
        <v>281</v>
      </c>
      <c r="D2167" s="383" t="str">
        <f t="shared" si="66"/>
        <v>2,06</v>
      </c>
      <c r="F2167" s="386">
        <v>0.34</v>
      </c>
      <c r="G2167" s="384" t="s">
        <v>4295</v>
      </c>
      <c r="H2167" s="381" t="b">
        <f t="shared" si="67"/>
        <v>0</v>
      </c>
    </row>
    <row r="2168" spans="1:8">
      <c r="A2168" s="379">
        <v>38097</v>
      </c>
      <c r="B2168" s="380" t="s">
        <v>4296</v>
      </c>
      <c r="C2168" s="379" t="s">
        <v>281</v>
      </c>
      <c r="D2168" s="383" t="str">
        <f t="shared" si="66"/>
        <v>4,18</v>
      </c>
      <c r="F2168" s="386">
        <v>63.58</v>
      </c>
      <c r="G2168" s="384" t="s">
        <v>4297</v>
      </c>
      <c r="H2168" s="381" t="b">
        <f t="shared" si="67"/>
        <v>0</v>
      </c>
    </row>
    <row r="2169" spans="1:8">
      <c r="A2169" s="379">
        <v>38098</v>
      </c>
      <c r="B2169" s="380" t="s">
        <v>4298</v>
      </c>
      <c r="C2169" s="379" t="s">
        <v>281</v>
      </c>
      <c r="D2169" s="383" t="str">
        <f t="shared" si="66"/>
        <v>4,18</v>
      </c>
      <c r="F2169" s="386">
        <v>26.08</v>
      </c>
      <c r="G2169" s="384" t="s">
        <v>4297</v>
      </c>
      <c r="H2169" s="381" t="b">
        <f t="shared" si="67"/>
        <v>0</v>
      </c>
    </row>
    <row r="2170" spans="1:8">
      <c r="A2170" s="379">
        <v>11186</v>
      </c>
      <c r="B2170" s="380" t="s">
        <v>4299</v>
      </c>
      <c r="C2170" s="379" t="s">
        <v>286</v>
      </c>
      <c r="D2170" s="383" t="str">
        <f t="shared" si="66"/>
        <v>298,13</v>
      </c>
      <c r="F2170" s="386">
        <v>32.25</v>
      </c>
      <c r="G2170" s="384" t="s">
        <v>4300</v>
      </c>
      <c r="H2170" s="381" t="b">
        <f t="shared" si="67"/>
        <v>0</v>
      </c>
    </row>
    <row r="2171" spans="1:8" ht="30">
      <c r="A2171" s="379">
        <v>11558</v>
      </c>
      <c r="B2171" s="380" t="s">
        <v>4301</v>
      </c>
      <c r="C2171" s="379" t="s">
        <v>1210</v>
      </c>
      <c r="D2171" s="383" t="str">
        <f t="shared" si="66"/>
        <v>11,88</v>
      </c>
      <c r="F2171" s="386">
        <v>123</v>
      </c>
      <c r="G2171" s="384" t="s">
        <v>4302</v>
      </c>
      <c r="H2171" s="381" t="b">
        <f t="shared" si="67"/>
        <v>0</v>
      </c>
    </row>
    <row r="2172" spans="1:8" ht="30">
      <c r="A2172" s="379">
        <v>11557</v>
      </c>
      <c r="B2172" s="380" t="s">
        <v>4303</v>
      </c>
      <c r="C2172" s="379" t="s">
        <v>1210</v>
      </c>
      <c r="D2172" s="383" t="str">
        <f t="shared" si="66"/>
        <v>30,09</v>
      </c>
      <c r="F2172" s="386">
        <v>389.29</v>
      </c>
      <c r="G2172" s="384" t="s">
        <v>4304</v>
      </c>
      <c r="H2172" s="381" t="b">
        <f t="shared" si="67"/>
        <v>0</v>
      </c>
    </row>
    <row r="2173" spans="1:8">
      <c r="A2173" s="379">
        <v>2759</v>
      </c>
      <c r="B2173" s="380" t="s">
        <v>4305</v>
      </c>
      <c r="C2173" s="379" t="s">
        <v>281</v>
      </c>
      <c r="D2173" s="383" t="str">
        <f t="shared" si="66"/>
        <v>5,50</v>
      </c>
      <c r="F2173" s="386">
        <v>421.74</v>
      </c>
      <c r="G2173" s="384" t="s">
        <v>2042</v>
      </c>
      <c r="H2173" s="381" t="b">
        <f t="shared" si="67"/>
        <v>0</v>
      </c>
    </row>
    <row r="2174" spans="1:8">
      <c r="A2174" s="379">
        <v>38124</v>
      </c>
      <c r="B2174" s="380" t="s">
        <v>4306</v>
      </c>
      <c r="C2174" s="379" t="s">
        <v>281</v>
      </c>
      <c r="D2174" s="383" t="str">
        <f t="shared" si="66"/>
        <v>22,81</v>
      </c>
      <c r="F2174" s="386">
        <v>194.64</v>
      </c>
      <c r="G2174" s="384" t="s">
        <v>4307</v>
      </c>
      <c r="H2174" s="381" t="b">
        <f t="shared" si="67"/>
        <v>0</v>
      </c>
    </row>
    <row r="2175" spans="1:8">
      <c r="A2175" s="379">
        <v>38380</v>
      </c>
      <c r="B2175" s="380" t="s">
        <v>4308</v>
      </c>
      <c r="C2175" s="379" t="s">
        <v>281</v>
      </c>
      <c r="D2175" s="383" t="str">
        <f t="shared" si="66"/>
        <v>19,05</v>
      </c>
      <c r="F2175" s="386">
        <v>118.95</v>
      </c>
      <c r="G2175" s="384" t="s">
        <v>4309</v>
      </c>
      <c r="H2175" s="381" t="b">
        <f t="shared" si="67"/>
        <v>0</v>
      </c>
    </row>
    <row r="2176" spans="1:8">
      <c r="A2176" s="379">
        <v>20059</v>
      </c>
      <c r="B2176" s="380" t="s">
        <v>4310</v>
      </c>
      <c r="C2176" s="379" t="s">
        <v>281</v>
      </c>
      <c r="D2176" s="383" t="str">
        <f t="shared" si="66"/>
        <v>12,75</v>
      </c>
      <c r="F2176" s="386">
        <v>140.58000000000001</v>
      </c>
      <c r="G2176" s="384" t="s">
        <v>4311</v>
      </c>
      <c r="H2176" s="381" t="b">
        <f t="shared" si="67"/>
        <v>0</v>
      </c>
    </row>
    <row r="2177" spans="1:8" ht="30">
      <c r="A2177" s="379">
        <v>42429</v>
      </c>
      <c r="B2177" s="380" t="s">
        <v>4312</v>
      </c>
      <c r="C2177" s="379" t="s">
        <v>281</v>
      </c>
      <c r="D2177" s="383" t="str">
        <f t="shared" si="66"/>
        <v>3.422,44</v>
      </c>
      <c r="F2177" s="386">
        <v>167.61</v>
      </c>
      <c r="G2177" s="384" t="s">
        <v>4313</v>
      </c>
      <c r="H2177" s="381" t="b">
        <f t="shared" si="67"/>
        <v>0</v>
      </c>
    </row>
    <row r="2178" spans="1:8" ht="30">
      <c r="A2178" s="379">
        <v>38538</v>
      </c>
      <c r="B2178" s="380" t="s">
        <v>4314</v>
      </c>
      <c r="C2178" s="379" t="s">
        <v>322</v>
      </c>
      <c r="D2178" s="383" t="str">
        <f t="shared" ref="D2178:D2241" si="68">IF($J$2=$F$1,F2178,G2178)</f>
        <v>38,35</v>
      </c>
      <c r="F2178" s="386">
        <v>144.07</v>
      </c>
      <c r="G2178" s="384" t="s">
        <v>4315</v>
      </c>
      <c r="H2178" s="381" t="b">
        <f t="shared" ref="H2178:H2241" si="69">F2178=G2178</f>
        <v>0</v>
      </c>
    </row>
    <row r="2179" spans="1:8" ht="30">
      <c r="A2179" s="379">
        <v>38539</v>
      </c>
      <c r="B2179" s="380" t="s">
        <v>4316</v>
      </c>
      <c r="C2179" s="379" t="s">
        <v>322</v>
      </c>
      <c r="D2179" s="383" t="str">
        <f t="shared" si="68"/>
        <v>52,15</v>
      </c>
      <c r="F2179" s="386">
        <v>28.8</v>
      </c>
      <c r="G2179" s="384" t="s">
        <v>4317</v>
      </c>
      <c r="H2179" s="381" t="b">
        <f t="shared" si="69"/>
        <v>0</v>
      </c>
    </row>
    <row r="2180" spans="1:8" ht="30">
      <c r="A2180" s="379">
        <v>38540</v>
      </c>
      <c r="B2180" s="380" t="s">
        <v>4318</v>
      </c>
      <c r="C2180" s="379" t="s">
        <v>322</v>
      </c>
      <c r="D2180" s="383" t="str">
        <f t="shared" si="68"/>
        <v>133,65</v>
      </c>
      <c r="F2180" s="386">
        <v>90.96</v>
      </c>
      <c r="G2180" s="384" t="s">
        <v>4319</v>
      </c>
      <c r="H2180" s="381" t="b">
        <f t="shared" si="69"/>
        <v>0</v>
      </c>
    </row>
    <row r="2181" spans="1:8">
      <c r="A2181" s="379">
        <v>38384</v>
      </c>
      <c r="B2181" s="380" t="s">
        <v>4320</v>
      </c>
      <c r="C2181" s="379" t="s">
        <v>281</v>
      </c>
      <c r="D2181" s="383" t="str">
        <f t="shared" si="68"/>
        <v>16,01</v>
      </c>
      <c r="F2181" s="386">
        <v>118.44</v>
      </c>
      <c r="G2181" s="384" t="s">
        <v>4321</v>
      </c>
      <c r="H2181" s="381" t="b">
        <f t="shared" si="69"/>
        <v>0</v>
      </c>
    </row>
    <row r="2182" spans="1:8">
      <c r="A2182" s="379">
        <v>13</v>
      </c>
      <c r="B2182" s="380" t="s">
        <v>4322</v>
      </c>
      <c r="C2182" s="379" t="s">
        <v>331</v>
      </c>
      <c r="D2182" s="383" t="str">
        <f t="shared" si="68"/>
        <v>13,64</v>
      </c>
      <c r="F2182" s="386">
        <v>29.84</v>
      </c>
      <c r="G2182" s="384" t="s">
        <v>4323</v>
      </c>
      <c r="H2182" s="381" t="b">
        <f t="shared" si="69"/>
        <v>0</v>
      </c>
    </row>
    <row r="2183" spans="1:8">
      <c r="A2183" s="379">
        <v>2762</v>
      </c>
      <c r="B2183" s="380" t="s">
        <v>4324</v>
      </c>
      <c r="C2183" s="379" t="s">
        <v>322</v>
      </c>
      <c r="D2183" s="383" t="str">
        <f t="shared" si="68"/>
        <v>6,87</v>
      </c>
      <c r="F2183" s="386">
        <v>74.849999999999994</v>
      </c>
      <c r="G2183" s="384" t="s">
        <v>2950</v>
      </c>
      <c r="H2183" s="381" t="b">
        <f t="shared" si="69"/>
        <v>0</v>
      </c>
    </row>
    <row r="2184" spans="1:8">
      <c r="A2184" s="379">
        <v>21142</v>
      </c>
      <c r="B2184" s="380" t="s">
        <v>4325</v>
      </c>
      <c r="C2184" s="379" t="s">
        <v>281</v>
      </c>
      <c r="D2184" s="383" t="str">
        <f t="shared" si="68"/>
        <v>19,56</v>
      </c>
      <c r="F2184" s="386">
        <v>6.32</v>
      </c>
      <c r="G2184" s="384" t="s">
        <v>4326</v>
      </c>
      <c r="H2184" s="381" t="b">
        <f t="shared" si="69"/>
        <v>0</v>
      </c>
    </row>
    <row r="2185" spans="1:8">
      <c r="A2185" s="379">
        <v>12865</v>
      </c>
      <c r="B2185" s="380" t="s">
        <v>4327</v>
      </c>
      <c r="C2185" s="379" t="s">
        <v>289</v>
      </c>
      <c r="D2185" s="383" t="str">
        <f t="shared" si="68"/>
        <v>15,60</v>
      </c>
      <c r="F2185" s="386">
        <v>10.15</v>
      </c>
      <c r="G2185" s="384" t="s">
        <v>638</v>
      </c>
      <c r="H2185" s="381" t="b">
        <f t="shared" si="69"/>
        <v>0</v>
      </c>
    </row>
    <row r="2186" spans="1:8">
      <c r="A2186" s="379">
        <v>41074</v>
      </c>
      <c r="B2186" s="380" t="s">
        <v>4328</v>
      </c>
      <c r="C2186" s="379" t="s">
        <v>672</v>
      </c>
      <c r="D2186" s="383" t="str">
        <f t="shared" si="68"/>
        <v>2.767,17</v>
      </c>
      <c r="F2186" s="386">
        <v>3.34</v>
      </c>
      <c r="G2186" s="384" t="s">
        <v>4329</v>
      </c>
      <c r="H2186" s="381" t="b">
        <f t="shared" si="69"/>
        <v>0</v>
      </c>
    </row>
    <row r="2187" spans="1:8">
      <c r="A2187" s="379">
        <v>4223</v>
      </c>
      <c r="B2187" s="380" t="s">
        <v>4330</v>
      </c>
      <c r="C2187" s="379" t="s">
        <v>425</v>
      </c>
      <c r="D2187" s="383" t="str">
        <f t="shared" si="68"/>
        <v>2,85</v>
      </c>
      <c r="F2187" s="386">
        <v>3.83</v>
      </c>
      <c r="G2187" s="384" t="s">
        <v>4331</v>
      </c>
      <c r="H2187" s="381" t="b">
        <f t="shared" si="69"/>
        <v>0</v>
      </c>
    </row>
    <row r="2188" spans="1:8">
      <c r="A2188" s="379">
        <v>37372</v>
      </c>
      <c r="B2188" s="380" t="s">
        <v>4332</v>
      </c>
      <c r="C2188" s="379" t="s">
        <v>289</v>
      </c>
      <c r="D2188" s="383" t="str">
        <f t="shared" si="68"/>
        <v>0,35</v>
      </c>
      <c r="F2188" s="386">
        <v>5.0599999999999996</v>
      </c>
      <c r="G2188" s="384" t="s">
        <v>4333</v>
      </c>
      <c r="H2188" s="381" t="b">
        <f t="shared" si="69"/>
        <v>0</v>
      </c>
    </row>
    <row r="2189" spans="1:8">
      <c r="A2189" s="379">
        <v>40863</v>
      </c>
      <c r="B2189" s="380" t="s">
        <v>4334</v>
      </c>
      <c r="C2189" s="379" t="s">
        <v>672</v>
      </c>
      <c r="D2189" s="383" t="str">
        <f t="shared" si="68"/>
        <v>65,94</v>
      </c>
      <c r="F2189" s="386">
        <v>6.32</v>
      </c>
      <c r="G2189" s="384" t="s">
        <v>4335</v>
      </c>
      <c r="H2189" s="381" t="b">
        <f t="shared" si="69"/>
        <v>0</v>
      </c>
    </row>
    <row r="2190" spans="1:8">
      <c r="A2190" s="379">
        <v>38475</v>
      </c>
      <c r="B2190" s="380" t="s">
        <v>4336</v>
      </c>
      <c r="C2190" s="379" t="s">
        <v>281</v>
      </c>
      <c r="D2190" s="383" t="str">
        <f t="shared" si="68"/>
        <v>31,92</v>
      </c>
      <c r="F2190" s="386">
        <v>217.13</v>
      </c>
      <c r="G2190" s="384" t="s">
        <v>4337</v>
      </c>
      <c r="H2190" s="381" t="b">
        <f t="shared" si="69"/>
        <v>0</v>
      </c>
    </row>
    <row r="2191" spans="1:8">
      <c r="A2191" s="379">
        <v>38474</v>
      </c>
      <c r="B2191" s="380" t="s">
        <v>4338</v>
      </c>
      <c r="C2191" s="379" t="s">
        <v>281</v>
      </c>
      <c r="D2191" s="383" t="str">
        <f t="shared" si="68"/>
        <v>39,46</v>
      </c>
      <c r="F2191" s="386">
        <v>9.5299999999999994</v>
      </c>
      <c r="G2191" s="384" t="s">
        <v>4339</v>
      </c>
      <c r="H2191" s="381" t="b">
        <f t="shared" si="69"/>
        <v>0</v>
      </c>
    </row>
    <row r="2192" spans="1:8">
      <c r="A2192" s="379">
        <v>10886</v>
      </c>
      <c r="B2192" s="380" t="s">
        <v>4340</v>
      </c>
      <c r="C2192" s="379" t="s">
        <v>281</v>
      </c>
      <c r="D2192" s="383" t="str">
        <f t="shared" si="68"/>
        <v>123,00</v>
      </c>
      <c r="F2192" s="386">
        <v>29.51</v>
      </c>
      <c r="G2192" s="384" t="s">
        <v>4341</v>
      </c>
      <c r="H2192" s="381" t="b">
        <f t="shared" si="69"/>
        <v>0</v>
      </c>
    </row>
    <row r="2193" spans="1:8">
      <c r="A2193" s="379">
        <v>10888</v>
      </c>
      <c r="B2193" s="380" t="s">
        <v>4342</v>
      </c>
      <c r="C2193" s="379" t="s">
        <v>281</v>
      </c>
      <c r="D2193" s="383" t="str">
        <f t="shared" si="68"/>
        <v>389,29</v>
      </c>
      <c r="F2193" s="386">
        <v>19.329999999999998</v>
      </c>
      <c r="G2193" s="384" t="s">
        <v>4343</v>
      </c>
      <c r="H2193" s="381" t="b">
        <f t="shared" si="69"/>
        <v>0</v>
      </c>
    </row>
    <row r="2194" spans="1:8">
      <c r="A2194" s="379">
        <v>10889</v>
      </c>
      <c r="B2194" s="380" t="s">
        <v>4344</v>
      </c>
      <c r="C2194" s="379" t="s">
        <v>281</v>
      </c>
      <c r="D2194" s="383" t="str">
        <f t="shared" si="68"/>
        <v>421,74</v>
      </c>
      <c r="F2194" s="386">
        <v>48.27</v>
      </c>
      <c r="G2194" s="384" t="s">
        <v>4345</v>
      </c>
      <c r="H2194" s="381" t="b">
        <f t="shared" si="69"/>
        <v>0</v>
      </c>
    </row>
    <row r="2195" spans="1:8">
      <c r="A2195" s="379">
        <v>10890</v>
      </c>
      <c r="B2195" s="380" t="s">
        <v>4346</v>
      </c>
      <c r="C2195" s="379" t="s">
        <v>281</v>
      </c>
      <c r="D2195" s="383" t="str">
        <f t="shared" si="68"/>
        <v>194,64</v>
      </c>
      <c r="F2195" s="386">
        <v>30.22</v>
      </c>
      <c r="G2195" s="384" t="s">
        <v>4347</v>
      </c>
      <c r="H2195" s="381" t="b">
        <f t="shared" si="69"/>
        <v>0</v>
      </c>
    </row>
    <row r="2196" spans="1:8">
      <c r="A2196" s="379">
        <v>10891</v>
      </c>
      <c r="B2196" s="380" t="s">
        <v>4348</v>
      </c>
      <c r="C2196" s="379" t="s">
        <v>281</v>
      </c>
      <c r="D2196" s="383" t="str">
        <f t="shared" si="68"/>
        <v>118,95</v>
      </c>
      <c r="F2196" s="386">
        <v>43.84</v>
      </c>
      <c r="G2196" s="384" t="s">
        <v>4349</v>
      </c>
      <c r="H2196" s="381" t="b">
        <f t="shared" si="69"/>
        <v>0</v>
      </c>
    </row>
    <row r="2197" spans="1:8">
      <c r="A2197" s="379">
        <v>10892</v>
      </c>
      <c r="B2197" s="380" t="s">
        <v>4350</v>
      </c>
      <c r="C2197" s="379" t="s">
        <v>281</v>
      </c>
      <c r="D2197" s="383" t="str">
        <f t="shared" si="68"/>
        <v>140,58</v>
      </c>
      <c r="F2197" s="386">
        <v>56.37</v>
      </c>
      <c r="G2197" s="384" t="s">
        <v>4351</v>
      </c>
      <c r="H2197" s="381" t="b">
        <f t="shared" si="69"/>
        <v>0</v>
      </c>
    </row>
    <row r="2198" spans="1:8">
      <c r="A2198" s="379">
        <v>20977</v>
      </c>
      <c r="B2198" s="380" t="s">
        <v>4352</v>
      </c>
      <c r="C2198" s="379" t="s">
        <v>281</v>
      </c>
      <c r="D2198" s="383" t="str">
        <f t="shared" si="68"/>
        <v>167,61</v>
      </c>
      <c r="F2198" s="386">
        <v>50.38</v>
      </c>
      <c r="G2198" s="384" t="s">
        <v>4353</v>
      </c>
      <c r="H2198" s="381" t="b">
        <f t="shared" si="69"/>
        <v>0</v>
      </c>
    </row>
    <row r="2199" spans="1:8">
      <c r="A2199" s="379">
        <v>3073</v>
      </c>
      <c r="B2199" s="380" t="s">
        <v>4354</v>
      </c>
      <c r="C2199" s="379" t="s">
        <v>281</v>
      </c>
      <c r="D2199" s="383" t="str">
        <f t="shared" si="68"/>
        <v>141,79</v>
      </c>
      <c r="F2199" s="386">
        <v>15.2</v>
      </c>
      <c r="G2199" s="384" t="s">
        <v>4355</v>
      </c>
      <c r="H2199" s="381" t="b">
        <f t="shared" si="69"/>
        <v>0</v>
      </c>
    </row>
    <row r="2200" spans="1:8">
      <c r="A2200" s="379">
        <v>3068</v>
      </c>
      <c r="B2200" s="380" t="s">
        <v>4356</v>
      </c>
      <c r="C2200" s="379" t="s">
        <v>281</v>
      </c>
      <c r="D2200" s="383" t="str">
        <f t="shared" si="68"/>
        <v>28,34</v>
      </c>
      <c r="F2200" s="386">
        <v>31.22</v>
      </c>
      <c r="G2200" s="384" t="s">
        <v>1545</v>
      </c>
      <c r="H2200" s="381" t="b">
        <f t="shared" si="69"/>
        <v>0</v>
      </c>
    </row>
    <row r="2201" spans="1:8">
      <c r="A2201" s="379">
        <v>3074</v>
      </c>
      <c r="B2201" s="380" t="s">
        <v>4357</v>
      </c>
      <c r="C2201" s="379" t="s">
        <v>281</v>
      </c>
      <c r="D2201" s="383" t="str">
        <f t="shared" si="68"/>
        <v>89,52</v>
      </c>
      <c r="F2201" s="386">
        <v>28.64</v>
      </c>
      <c r="G2201" s="384" t="s">
        <v>4358</v>
      </c>
      <c r="H2201" s="381" t="b">
        <f t="shared" si="69"/>
        <v>0</v>
      </c>
    </row>
    <row r="2202" spans="1:8">
      <c r="A2202" s="379">
        <v>3076</v>
      </c>
      <c r="B2202" s="380" t="s">
        <v>4359</v>
      </c>
      <c r="C2202" s="379" t="s">
        <v>281</v>
      </c>
      <c r="D2202" s="383" t="str">
        <f t="shared" si="68"/>
        <v>116,57</v>
      </c>
      <c r="F2202" s="386">
        <v>49.94</v>
      </c>
      <c r="G2202" s="384" t="s">
        <v>4360</v>
      </c>
      <c r="H2202" s="381" t="b">
        <f t="shared" si="69"/>
        <v>0</v>
      </c>
    </row>
    <row r="2203" spans="1:8">
      <c r="A2203" s="379">
        <v>3072</v>
      </c>
      <c r="B2203" s="380" t="s">
        <v>4361</v>
      </c>
      <c r="C2203" s="379" t="s">
        <v>281</v>
      </c>
      <c r="D2203" s="383" t="str">
        <f t="shared" si="68"/>
        <v>29,36</v>
      </c>
      <c r="F2203" s="386">
        <v>41.73</v>
      </c>
      <c r="G2203" s="384" t="s">
        <v>4362</v>
      </c>
      <c r="H2203" s="381" t="b">
        <f t="shared" si="69"/>
        <v>0</v>
      </c>
    </row>
    <row r="2204" spans="1:8">
      <c r="A2204" s="379">
        <v>3075</v>
      </c>
      <c r="B2204" s="380" t="s">
        <v>4363</v>
      </c>
      <c r="C2204" s="379" t="s">
        <v>281</v>
      </c>
      <c r="D2204" s="383" t="str">
        <f t="shared" si="68"/>
        <v>73,66</v>
      </c>
      <c r="F2204" s="386">
        <v>63.15</v>
      </c>
      <c r="G2204" s="384" t="s">
        <v>4364</v>
      </c>
      <c r="H2204" s="381" t="b">
        <f t="shared" si="69"/>
        <v>0</v>
      </c>
    </row>
    <row r="2205" spans="1:8">
      <c r="A2205" s="379">
        <v>10780</v>
      </c>
      <c r="B2205" s="380" t="s">
        <v>4365</v>
      </c>
      <c r="C2205" s="379" t="s">
        <v>281</v>
      </c>
      <c r="D2205" s="383" t="str">
        <f t="shared" si="68"/>
        <v>6,22</v>
      </c>
      <c r="F2205" s="386">
        <v>39.54</v>
      </c>
      <c r="G2205" s="384" t="s">
        <v>761</v>
      </c>
      <c r="H2205" s="381" t="b">
        <f t="shared" si="69"/>
        <v>0</v>
      </c>
    </row>
    <row r="2206" spans="1:8">
      <c r="A2206" s="379">
        <v>10781</v>
      </c>
      <c r="B2206" s="380" t="s">
        <v>4366</v>
      </c>
      <c r="C2206" s="379" t="s">
        <v>281</v>
      </c>
      <c r="D2206" s="383" t="str">
        <f t="shared" si="68"/>
        <v>9,99</v>
      </c>
      <c r="F2206" s="386">
        <v>22.99</v>
      </c>
      <c r="G2206" s="384" t="s">
        <v>779</v>
      </c>
      <c r="H2206" s="381" t="b">
        <f t="shared" si="69"/>
        <v>0</v>
      </c>
    </row>
    <row r="2207" spans="1:8">
      <c r="A2207" s="379">
        <v>20106</v>
      </c>
      <c r="B2207" s="380" t="s">
        <v>4367</v>
      </c>
      <c r="C2207" s="379" t="s">
        <v>281</v>
      </c>
      <c r="D2207" s="383" t="str">
        <f t="shared" si="68"/>
        <v>3,29</v>
      </c>
      <c r="F2207" s="386">
        <v>57.22</v>
      </c>
      <c r="G2207" s="384" t="s">
        <v>4120</v>
      </c>
      <c r="H2207" s="381" t="b">
        <f t="shared" si="69"/>
        <v>0</v>
      </c>
    </row>
    <row r="2208" spans="1:8">
      <c r="A2208" s="379">
        <v>20107</v>
      </c>
      <c r="B2208" s="380" t="s">
        <v>4368</v>
      </c>
      <c r="C2208" s="379" t="s">
        <v>281</v>
      </c>
      <c r="D2208" s="383" t="str">
        <f t="shared" si="68"/>
        <v>3,77</v>
      </c>
      <c r="F2208" s="386">
        <v>40.33</v>
      </c>
      <c r="G2208" s="384" t="s">
        <v>1957</v>
      </c>
      <c r="H2208" s="381" t="b">
        <f t="shared" si="69"/>
        <v>0</v>
      </c>
    </row>
    <row r="2209" spans="1:8">
      <c r="A2209" s="379">
        <v>20108</v>
      </c>
      <c r="B2209" s="380" t="s">
        <v>4369</v>
      </c>
      <c r="C2209" s="379" t="s">
        <v>281</v>
      </c>
      <c r="D2209" s="383" t="str">
        <f t="shared" si="68"/>
        <v>4,98</v>
      </c>
      <c r="F2209" s="386">
        <v>33.74</v>
      </c>
      <c r="G2209" s="384" t="s">
        <v>445</v>
      </c>
      <c r="H2209" s="381" t="b">
        <f t="shared" si="69"/>
        <v>0</v>
      </c>
    </row>
    <row r="2210" spans="1:8">
      <c r="A2210" s="379">
        <v>20109</v>
      </c>
      <c r="B2210" s="380" t="s">
        <v>4370</v>
      </c>
      <c r="C2210" s="379" t="s">
        <v>281</v>
      </c>
      <c r="D2210" s="383" t="str">
        <f t="shared" si="68"/>
        <v>6,22</v>
      </c>
      <c r="F2210" s="386">
        <v>56.07</v>
      </c>
      <c r="G2210" s="384" t="s">
        <v>761</v>
      </c>
      <c r="H2210" s="381" t="b">
        <f t="shared" si="69"/>
        <v>0</v>
      </c>
    </row>
    <row r="2211" spans="1:8">
      <c r="A2211" s="379">
        <v>34795</v>
      </c>
      <c r="B2211" s="380" t="s">
        <v>4371</v>
      </c>
      <c r="C2211" s="379" t="s">
        <v>286</v>
      </c>
      <c r="D2211" s="383" t="str">
        <f t="shared" si="68"/>
        <v>250,84</v>
      </c>
      <c r="F2211" s="386">
        <v>24.16</v>
      </c>
      <c r="G2211" s="384" t="s">
        <v>4372</v>
      </c>
      <c r="H2211" s="381" t="b">
        <f t="shared" si="69"/>
        <v>0</v>
      </c>
    </row>
    <row r="2212" spans="1:8">
      <c r="A2212" s="379">
        <v>34796</v>
      </c>
      <c r="B2212" s="380" t="s">
        <v>4373</v>
      </c>
      <c r="C2212" s="379" t="s">
        <v>322</v>
      </c>
      <c r="D2212" s="383" t="str">
        <f t="shared" si="68"/>
        <v>11,01</v>
      </c>
      <c r="F2212" s="386">
        <v>39.03</v>
      </c>
      <c r="G2212" s="384" t="s">
        <v>4374</v>
      </c>
      <c r="H2212" s="381" t="b">
        <f t="shared" si="69"/>
        <v>0</v>
      </c>
    </row>
    <row r="2213" spans="1:8" ht="30">
      <c r="A2213" s="379">
        <v>11474</v>
      </c>
      <c r="B2213" s="380" t="s">
        <v>4375</v>
      </c>
      <c r="C2213" s="379" t="s">
        <v>281</v>
      </c>
      <c r="D2213" s="383" t="str">
        <f t="shared" si="68"/>
        <v>30,76</v>
      </c>
      <c r="F2213" s="386">
        <v>27.84</v>
      </c>
      <c r="G2213" s="384" t="s">
        <v>4376</v>
      </c>
      <c r="H2213" s="381" t="b">
        <f t="shared" si="69"/>
        <v>0</v>
      </c>
    </row>
    <row r="2214" spans="1:8">
      <c r="A2214" s="379">
        <v>11470</v>
      </c>
      <c r="B2214" s="380" t="s">
        <v>4377</v>
      </c>
      <c r="C2214" s="379" t="s">
        <v>281</v>
      </c>
      <c r="D2214" s="383" t="str">
        <f t="shared" si="68"/>
        <v>20,15</v>
      </c>
      <c r="F2214" s="386">
        <v>37.96</v>
      </c>
      <c r="G2214" s="384" t="s">
        <v>4378</v>
      </c>
      <c r="H2214" s="381" t="b">
        <f t="shared" si="69"/>
        <v>0</v>
      </c>
    </row>
    <row r="2215" spans="1:8" ht="30">
      <c r="A2215" s="379">
        <v>11480</v>
      </c>
      <c r="B2215" s="380" t="s">
        <v>4379</v>
      </c>
      <c r="C2215" s="379" t="s">
        <v>3139</v>
      </c>
      <c r="D2215" s="383" t="str">
        <f t="shared" si="68"/>
        <v>50,32</v>
      </c>
      <c r="F2215" s="386">
        <v>8.52</v>
      </c>
      <c r="G2215" s="384" t="s">
        <v>4380</v>
      </c>
      <c r="H2215" s="381" t="b">
        <f t="shared" si="69"/>
        <v>0</v>
      </c>
    </row>
    <row r="2216" spans="1:8" ht="30">
      <c r="A2216" s="379">
        <v>38154</v>
      </c>
      <c r="B2216" s="380" t="s">
        <v>4381</v>
      </c>
      <c r="C2216" s="379" t="s">
        <v>3139</v>
      </c>
      <c r="D2216" s="383" t="str">
        <f t="shared" si="68"/>
        <v>31,50</v>
      </c>
      <c r="F2216" s="386">
        <v>10.17</v>
      </c>
      <c r="G2216" s="384" t="s">
        <v>4382</v>
      </c>
      <c r="H2216" s="381" t="b">
        <f t="shared" si="69"/>
        <v>0</v>
      </c>
    </row>
    <row r="2217" spans="1:8" ht="30">
      <c r="A2217" s="379">
        <v>11482</v>
      </c>
      <c r="B2217" s="380" t="s">
        <v>4383</v>
      </c>
      <c r="C2217" s="379" t="s">
        <v>3139</v>
      </c>
      <c r="D2217" s="383" t="str">
        <f t="shared" si="68"/>
        <v>45,70</v>
      </c>
      <c r="F2217" s="386">
        <v>46.24</v>
      </c>
      <c r="G2217" s="384" t="s">
        <v>4384</v>
      </c>
      <c r="H2217" s="381" t="b">
        <f t="shared" si="69"/>
        <v>0</v>
      </c>
    </row>
    <row r="2218" spans="1:8">
      <c r="A2218" s="379">
        <v>3084</v>
      </c>
      <c r="B2218" s="380" t="s">
        <v>4385</v>
      </c>
      <c r="C2218" s="379" t="s">
        <v>3139</v>
      </c>
      <c r="D2218" s="383" t="str">
        <f t="shared" si="68"/>
        <v>58,76</v>
      </c>
      <c r="F2218" s="386">
        <v>44.66</v>
      </c>
      <c r="G2218" s="384" t="s">
        <v>4386</v>
      </c>
      <c r="H2218" s="381" t="b">
        <f t="shared" si="69"/>
        <v>0</v>
      </c>
    </row>
    <row r="2219" spans="1:8">
      <c r="A2219" s="379">
        <v>3103</v>
      </c>
      <c r="B2219" s="380" t="s">
        <v>4387</v>
      </c>
      <c r="C2219" s="379" t="s">
        <v>281</v>
      </c>
      <c r="D2219" s="383" t="str">
        <f t="shared" si="68"/>
        <v>52,52</v>
      </c>
      <c r="F2219" s="386">
        <v>56.04</v>
      </c>
      <c r="G2219" s="384" t="s">
        <v>4388</v>
      </c>
      <c r="H2219" s="381" t="b">
        <f t="shared" si="69"/>
        <v>0</v>
      </c>
    </row>
    <row r="2220" spans="1:8" ht="30">
      <c r="A2220" s="379">
        <v>11481</v>
      </c>
      <c r="B2220" s="380" t="s">
        <v>4389</v>
      </c>
      <c r="C2220" s="379" t="s">
        <v>281</v>
      </c>
      <c r="D2220" s="383" t="str">
        <f t="shared" si="68"/>
        <v>15,85</v>
      </c>
      <c r="F2220" s="386">
        <v>25.67</v>
      </c>
      <c r="G2220" s="384" t="s">
        <v>4390</v>
      </c>
      <c r="H2220" s="381" t="b">
        <f t="shared" si="69"/>
        <v>0</v>
      </c>
    </row>
    <row r="2221" spans="1:8" ht="30">
      <c r="A2221" s="379">
        <v>3097</v>
      </c>
      <c r="B2221" s="380" t="s">
        <v>4391</v>
      </c>
      <c r="C2221" s="379" t="s">
        <v>3139</v>
      </c>
      <c r="D2221" s="383" t="str">
        <f t="shared" si="68"/>
        <v>32,55</v>
      </c>
      <c r="F2221" s="386">
        <v>12.41</v>
      </c>
      <c r="G2221" s="384" t="s">
        <v>4392</v>
      </c>
      <c r="H2221" s="381" t="b">
        <f t="shared" si="69"/>
        <v>0</v>
      </c>
    </row>
    <row r="2222" spans="1:8" ht="30">
      <c r="A2222" s="379">
        <v>38153</v>
      </c>
      <c r="B2222" s="380" t="s">
        <v>4393</v>
      </c>
      <c r="C2222" s="379" t="s">
        <v>3139</v>
      </c>
      <c r="D2222" s="383" t="str">
        <f t="shared" si="68"/>
        <v>29,85</v>
      </c>
      <c r="F2222" s="386">
        <v>1.84</v>
      </c>
      <c r="G2222" s="384" t="s">
        <v>4394</v>
      </c>
      <c r="H2222" s="381" t="b">
        <f t="shared" si="69"/>
        <v>0</v>
      </c>
    </row>
    <row r="2223" spans="1:8" ht="30">
      <c r="A2223" s="379">
        <v>3099</v>
      </c>
      <c r="B2223" s="380" t="s">
        <v>4395</v>
      </c>
      <c r="C2223" s="379" t="s">
        <v>3139</v>
      </c>
      <c r="D2223" s="383" t="str">
        <f t="shared" si="68"/>
        <v>52,06</v>
      </c>
      <c r="F2223" s="386">
        <v>2.59</v>
      </c>
      <c r="G2223" s="384" t="s">
        <v>4396</v>
      </c>
      <c r="H2223" s="381" t="b">
        <f t="shared" si="69"/>
        <v>0</v>
      </c>
    </row>
    <row r="2224" spans="1:8" ht="30">
      <c r="A2224" s="379">
        <v>3080</v>
      </c>
      <c r="B2224" s="380" t="s">
        <v>4397</v>
      </c>
      <c r="C2224" s="379" t="s">
        <v>3139</v>
      </c>
      <c r="D2224" s="383" t="str">
        <f t="shared" si="68"/>
        <v>43,50</v>
      </c>
      <c r="F2224" s="386">
        <v>4.0199999999999996</v>
      </c>
      <c r="G2224" s="384" t="s">
        <v>4398</v>
      </c>
      <c r="H2224" s="381" t="b">
        <f t="shared" si="69"/>
        <v>0</v>
      </c>
    </row>
    <row r="2225" spans="1:8" ht="30">
      <c r="A2225" s="379">
        <v>3081</v>
      </c>
      <c r="B2225" s="380" t="s">
        <v>4399</v>
      </c>
      <c r="C2225" s="379" t="s">
        <v>3139</v>
      </c>
      <c r="D2225" s="383" t="str">
        <f t="shared" si="68"/>
        <v>65,83</v>
      </c>
      <c r="F2225" s="386">
        <v>6.34</v>
      </c>
      <c r="G2225" s="384" t="s">
        <v>3838</v>
      </c>
      <c r="H2225" s="381" t="b">
        <f t="shared" si="69"/>
        <v>0</v>
      </c>
    </row>
    <row r="2226" spans="1:8" ht="30">
      <c r="A2226" s="379">
        <v>38151</v>
      </c>
      <c r="B2226" s="380" t="s">
        <v>4400</v>
      </c>
      <c r="C2226" s="379" t="s">
        <v>3139</v>
      </c>
      <c r="D2226" s="383" t="str">
        <f t="shared" si="68"/>
        <v>41,21</v>
      </c>
      <c r="F2226" s="386">
        <v>8.89</v>
      </c>
      <c r="G2226" s="384" t="s">
        <v>4401</v>
      </c>
      <c r="H2226" s="381" t="b">
        <f t="shared" si="69"/>
        <v>0</v>
      </c>
    </row>
    <row r="2227" spans="1:8" ht="30">
      <c r="A2227" s="379">
        <v>11479</v>
      </c>
      <c r="B2227" s="380" t="s">
        <v>4402</v>
      </c>
      <c r="C2227" s="379" t="s">
        <v>281</v>
      </c>
      <c r="D2227" s="383" t="str">
        <f t="shared" si="68"/>
        <v>23,96</v>
      </c>
      <c r="F2227" s="386">
        <v>21.3</v>
      </c>
      <c r="G2227" s="384" t="s">
        <v>4403</v>
      </c>
      <c r="H2227" s="381" t="b">
        <f t="shared" si="69"/>
        <v>0</v>
      </c>
    </row>
    <row r="2228" spans="1:8" ht="30">
      <c r="A2228" s="379">
        <v>38152</v>
      </c>
      <c r="B2228" s="380" t="s">
        <v>4404</v>
      </c>
      <c r="C2228" s="379" t="s">
        <v>3139</v>
      </c>
      <c r="D2228" s="383" t="str">
        <f t="shared" si="68"/>
        <v>59,65</v>
      </c>
      <c r="F2228" s="386">
        <v>22.34</v>
      </c>
      <c r="G2228" s="384" t="s">
        <v>4405</v>
      </c>
      <c r="H2228" s="381" t="b">
        <f t="shared" si="69"/>
        <v>0</v>
      </c>
    </row>
    <row r="2229" spans="1:8" ht="30">
      <c r="A2229" s="379">
        <v>11478</v>
      </c>
      <c r="B2229" s="380" t="s">
        <v>4406</v>
      </c>
      <c r="C2229" s="379" t="s">
        <v>281</v>
      </c>
      <c r="D2229" s="383" t="str">
        <f t="shared" si="68"/>
        <v>42,04</v>
      </c>
      <c r="F2229" s="386">
        <v>34.72</v>
      </c>
      <c r="G2229" s="384" t="s">
        <v>4407</v>
      </c>
      <c r="H2229" s="381" t="b">
        <f t="shared" si="69"/>
        <v>0</v>
      </c>
    </row>
    <row r="2230" spans="1:8" ht="30">
      <c r="A2230" s="379">
        <v>3090</v>
      </c>
      <c r="B2230" s="380" t="s">
        <v>4408</v>
      </c>
      <c r="C2230" s="379" t="s">
        <v>3139</v>
      </c>
      <c r="D2230" s="383" t="str">
        <f t="shared" si="68"/>
        <v>35,17</v>
      </c>
      <c r="F2230" s="386">
        <v>22.69</v>
      </c>
      <c r="G2230" s="384" t="s">
        <v>4409</v>
      </c>
      <c r="H2230" s="381" t="b">
        <f t="shared" si="69"/>
        <v>0</v>
      </c>
    </row>
    <row r="2231" spans="1:8" ht="30">
      <c r="A2231" s="379">
        <v>3093</v>
      </c>
      <c r="B2231" s="380" t="s">
        <v>4410</v>
      </c>
      <c r="C2231" s="379" t="s">
        <v>3139</v>
      </c>
      <c r="D2231" s="383" t="str">
        <f t="shared" si="68"/>
        <v>58,45</v>
      </c>
      <c r="F2231" s="386">
        <v>19.88</v>
      </c>
      <c r="G2231" s="384" t="s">
        <v>4411</v>
      </c>
      <c r="H2231" s="381" t="b">
        <f t="shared" si="69"/>
        <v>0</v>
      </c>
    </row>
    <row r="2232" spans="1:8" ht="30">
      <c r="A2232" s="379">
        <v>11476</v>
      </c>
      <c r="B2232" s="380" t="s">
        <v>4412</v>
      </c>
      <c r="C2232" s="379" t="s">
        <v>281</v>
      </c>
      <c r="D2232" s="383" t="str">
        <f t="shared" si="68"/>
        <v>25,19</v>
      </c>
      <c r="F2232" s="386">
        <v>25.18</v>
      </c>
      <c r="G2232" s="384" t="s">
        <v>4413</v>
      </c>
      <c r="H2232" s="381" t="b">
        <f t="shared" si="69"/>
        <v>0</v>
      </c>
    </row>
    <row r="2233" spans="1:8">
      <c r="A2233" s="379">
        <v>3082</v>
      </c>
      <c r="B2233" s="380" t="s">
        <v>4414</v>
      </c>
      <c r="C2233" s="379" t="s">
        <v>3139</v>
      </c>
      <c r="D2233" s="383" t="str">
        <f t="shared" si="68"/>
        <v>40,69</v>
      </c>
      <c r="F2233" s="386">
        <v>0.04</v>
      </c>
      <c r="G2233" s="384" t="s">
        <v>4415</v>
      </c>
      <c r="H2233" s="381" t="b">
        <f t="shared" si="69"/>
        <v>0</v>
      </c>
    </row>
    <row r="2234" spans="1:8" ht="30">
      <c r="A2234" s="379">
        <v>11484</v>
      </c>
      <c r="B2234" s="380" t="s">
        <v>4416</v>
      </c>
      <c r="C2234" s="379" t="s">
        <v>281</v>
      </c>
      <c r="D2234" s="383" t="str">
        <f t="shared" si="68"/>
        <v>29,02</v>
      </c>
      <c r="F2234" s="386">
        <v>7.37</v>
      </c>
      <c r="G2234" s="384" t="s">
        <v>4417</v>
      </c>
      <c r="H2234" s="381" t="b">
        <f t="shared" si="69"/>
        <v>0</v>
      </c>
    </row>
    <row r="2235" spans="1:8" ht="30">
      <c r="A2235" s="379">
        <v>38155</v>
      </c>
      <c r="B2235" s="380" t="s">
        <v>4418</v>
      </c>
      <c r="C2235" s="379" t="s">
        <v>281</v>
      </c>
      <c r="D2235" s="383" t="str">
        <f t="shared" si="68"/>
        <v>39,57</v>
      </c>
      <c r="F2235" s="386">
        <v>0.34</v>
      </c>
      <c r="G2235" s="384" t="s">
        <v>4419</v>
      </c>
      <c r="H2235" s="381" t="b">
        <f t="shared" si="69"/>
        <v>0</v>
      </c>
    </row>
    <row r="2236" spans="1:8" ht="30">
      <c r="A2236" s="379">
        <v>11468</v>
      </c>
      <c r="B2236" s="380" t="s">
        <v>4420</v>
      </c>
      <c r="C2236" s="379" t="s">
        <v>281</v>
      </c>
      <c r="D2236" s="383" t="str">
        <f t="shared" si="68"/>
        <v>8,88</v>
      </c>
      <c r="F2236" s="386">
        <v>64.61</v>
      </c>
      <c r="G2236" s="384" t="s">
        <v>4421</v>
      </c>
      <c r="H2236" s="381" t="b">
        <f t="shared" si="69"/>
        <v>0</v>
      </c>
    </row>
    <row r="2237" spans="1:8" ht="30">
      <c r="A2237" s="379">
        <v>11469</v>
      </c>
      <c r="B2237" s="380" t="s">
        <v>4422</v>
      </c>
      <c r="C2237" s="379" t="s">
        <v>281</v>
      </c>
      <c r="D2237" s="383" t="str">
        <f t="shared" si="68"/>
        <v>10,60</v>
      </c>
      <c r="F2237" s="386">
        <v>0.55000000000000004</v>
      </c>
      <c r="G2237" s="384" t="s">
        <v>4423</v>
      </c>
      <c r="H2237" s="381" t="b">
        <f t="shared" si="69"/>
        <v>0</v>
      </c>
    </row>
    <row r="2238" spans="1:8" ht="30">
      <c r="A2238" s="379">
        <v>11477</v>
      </c>
      <c r="B2238" s="380" t="s">
        <v>4424</v>
      </c>
      <c r="C2238" s="379" t="s">
        <v>3139</v>
      </c>
      <c r="D2238" s="383" t="str">
        <f t="shared" si="68"/>
        <v>48,20</v>
      </c>
      <c r="F2238" s="386">
        <v>103.26</v>
      </c>
      <c r="G2238" s="384" t="s">
        <v>4425</v>
      </c>
      <c r="H2238" s="381" t="b">
        <f t="shared" si="69"/>
        <v>0</v>
      </c>
    </row>
    <row r="2239" spans="1:8" ht="30">
      <c r="A2239" s="379">
        <v>40311</v>
      </c>
      <c r="B2239" s="380" t="s">
        <v>4426</v>
      </c>
      <c r="C2239" s="379" t="s">
        <v>3139</v>
      </c>
      <c r="D2239" s="383" t="str">
        <f t="shared" si="68"/>
        <v>46,55</v>
      </c>
      <c r="F2239" s="386">
        <v>0.24</v>
      </c>
      <c r="G2239" s="384" t="s">
        <v>4427</v>
      </c>
      <c r="H2239" s="381" t="b">
        <f t="shared" si="69"/>
        <v>0</v>
      </c>
    </row>
    <row r="2240" spans="1:8" ht="30">
      <c r="A2240" s="379">
        <v>38165</v>
      </c>
      <c r="B2240" s="380" t="s">
        <v>4428</v>
      </c>
      <c r="C2240" s="379" t="s">
        <v>3139</v>
      </c>
      <c r="D2240" s="383" t="str">
        <f t="shared" si="68"/>
        <v>57,17</v>
      </c>
      <c r="F2240" s="386">
        <v>45.84</v>
      </c>
      <c r="G2240" s="384" t="s">
        <v>4429</v>
      </c>
      <c r="H2240" s="381" t="b">
        <f t="shared" si="69"/>
        <v>0</v>
      </c>
    </row>
    <row r="2241" spans="1:8" ht="30">
      <c r="A2241" s="379">
        <v>3096</v>
      </c>
      <c r="B2241" s="380" t="s">
        <v>4430</v>
      </c>
      <c r="C2241" s="379" t="s">
        <v>3139</v>
      </c>
      <c r="D2241" s="383" t="str">
        <f t="shared" si="68"/>
        <v>26,76</v>
      </c>
      <c r="F2241" s="386">
        <v>14.2</v>
      </c>
      <c r="G2241" s="384" t="s">
        <v>4431</v>
      </c>
      <c r="H2241" s="381" t="b">
        <f t="shared" si="69"/>
        <v>0</v>
      </c>
    </row>
    <row r="2242" spans="1:8">
      <c r="A2242" s="379">
        <v>11456</v>
      </c>
      <c r="B2242" s="380" t="s">
        <v>4432</v>
      </c>
      <c r="C2242" s="379" t="s">
        <v>281</v>
      </c>
      <c r="D2242" s="383" t="str">
        <f t="shared" ref="D2242:D2305" si="70">IF($J$2=$F$1,F2242,G2242)</f>
        <v>12,67</v>
      </c>
      <c r="F2242" s="386">
        <v>0.08</v>
      </c>
      <c r="G2242" s="384" t="s">
        <v>4433</v>
      </c>
      <c r="H2242" s="381" t="b">
        <f t="shared" ref="H2242:H2305" si="71">F2242=G2242</f>
        <v>0</v>
      </c>
    </row>
    <row r="2243" spans="1:8">
      <c r="A2243" s="379">
        <v>3119</v>
      </c>
      <c r="B2243" s="380" t="s">
        <v>4434</v>
      </c>
      <c r="C2243" s="379" t="s">
        <v>281</v>
      </c>
      <c r="D2243" s="383" t="str">
        <f t="shared" si="70"/>
        <v>1,88</v>
      </c>
      <c r="F2243" s="386">
        <v>0.01</v>
      </c>
      <c r="G2243" s="384" t="s">
        <v>1366</v>
      </c>
      <c r="H2243" s="381" t="b">
        <f t="shared" si="71"/>
        <v>0</v>
      </c>
    </row>
    <row r="2244" spans="1:8">
      <c r="A2244" s="379">
        <v>3122</v>
      </c>
      <c r="B2244" s="380" t="s">
        <v>4435</v>
      </c>
      <c r="C2244" s="379" t="s">
        <v>281</v>
      </c>
      <c r="D2244" s="383" t="str">
        <f t="shared" si="70"/>
        <v>2,64</v>
      </c>
      <c r="F2244" s="386">
        <v>1.46</v>
      </c>
      <c r="G2244" s="384" t="s">
        <v>4436</v>
      </c>
      <c r="H2244" s="381" t="b">
        <f t="shared" si="71"/>
        <v>0</v>
      </c>
    </row>
    <row r="2245" spans="1:8">
      <c r="A2245" s="379">
        <v>3121</v>
      </c>
      <c r="B2245" s="380" t="s">
        <v>4437</v>
      </c>
      <c r="C2245" s="379" t="s">
        <v>281</v>
      </c>
      <c r="D2245" s="383" t="str">
        <f t="shared" si="70"/>
        <v>4,10</v>
      </c>
      <c r="F2245" s="386">
        <v>0.01</v>
      </c>
      <c r="G2245" s="384" t="s">
        <v>4438</v>
      </c>
      <c r="H2245" s="381" t="b">
        <f t="shared" si="71"/>
        <v>0</v>
      </c>
    </row>
    <row r="2246" spans="1:8">
      <c r="A2246" s="379">
        <v>3120</v>
      </c>
      <c r="B2246" s="380" t="s">
        <v>4439</v>
      </c>
      <c r="C2246" s="379" t="s">
        <v>281</v>
      </c>
      <c r="D2246" s="383" t="str">
        <f t="shared" si="70"/>
        <v>6,47</v>
      </c>
      <c r="F2246" s="386">
        <v>0.01</v>
      </c>
      <c r="G2246" s="384" t="s">
        <v>533</v>
      </c>
      <c r="H2246" s="381" t="b">
        <f t="shared" si="71"/>
        <v>0</v>
      </c>
    </row>
    <row r="2247" spans="1:8">
      <c r="A2247" s="379">
        <v>11455</v>
      </c>
      <c r="B2247" s="380" t="s">
        <v>4440</v>
      </c>
      <c r="C2247" s="379" t="s">
        <v>281</v>
      </c>
      <c r="D2247" s="383" t="str">
        <f t="shared" si="70"/>
        <v>9,08</v>
      </c>
      <c r="F2247" s="386">
        <v>0.48</v>
      </c>
      <c r="G2247" s="384" t="s">
        <v>1694</v>
      </c>
      <c r="H2247" s="381" t="b">
        <f t="shared" si="71"/>
        <v>0</v>
      </c>
    </row>
    <row r="2248" spans="1:8">
      <c r="A2248" s="379">
        <v>3111</v>
      </c>
      <c r="B2248" s="380" t="s">
        <v>4441</v>
      </c>
      <c r="C2248" s="379" t="s">
        <v>281</v>
      </c>
      <c r="D2248" s="383" t="str">
        <f t="shared" si="70"/>
        <v>21,73</v>
      </c>
      <c r="F2248" s="386">
        <v>91.21</v>
      </c>
      <c r="G2248" s="384" t="s">
        <v>2747</v>
      </c>
      <c r="H2248" s="381" t="b">
        <f t="shared" si="71"/>
        <v>0</v>
      </c>
    </row>
    <row r="2249" spans="1:8">
      <c r="A2249" s="379">
        <v>3108</v>
      </c>
      <c r="B2249" s="380" t="s">
        <v>4442</v>
      </c>
      <c r="C2249" s="379" t="s">
        <v>281</v>
      </c>
      <c r="D2249" s="383" t="str">
        <f t="shared" si="70"/>
        <v>22,80</v>
      </c>
      <c r="F2249" s="386">
        <v>1.1599999999999999</v>
      </c>
      <c r="G2249" s="384" t="s">
        <v>4443</v>
      </c>
      <c r="H2249" s="381" t="b">
        <f t="shared" si="71"/>
        <v>0</v>
      </c>
    </row>
    <row r="2250" spans="1:8">
      <c r="A2250" s="379">
        <v>3105</v>
      </c>
      <c r="B2250" s="380" t="s">
        <v>4444</v>
      </c>
      <c r="C2250" s="379" t="s">
        <v>281</v>
      </c>
      <c r="D2250" s="383" t="str">
        <f t="shared" si="70"/>
        <v>35,42</v>
      </c>
      <c r="F2250" s="386">
        <v>219.5</v>
      </c>
      <c r="G2250" s="384" t="s">
        <v>4445</v>
      </c>
      <c r="H2250" s="381" t="b">
        <f t="shared" si="71"/>
        <v>0</v>
      </c>
    </row>
    <row r="2251" spans="1:8">
      <c r="A2251" s="379">
        <v>38178</v>
      </c>
      <c r="B2251" s="380" t="s">
        <v>4446</v>
      </c>
      <c r="C2251" s="379" t="s">
        <v>281</v>
      </c>
      <c r="D2251" s="383" t="str">
        <f t="shared" si="70"/>
        <v>23,15</v>
      </c>
      <c r="F2251" s="386">
        <v>0.34</v>
      </c>
      <c r="G2251" s="384" t="s">
        <v>4447</v>
      </c>
      <c r="H2251" s="381" t="b">
        <f t="shared" si="71"/>
        <v>0</v>
      </c>
    </row>
    <row r="2252" spans="1:8">
      <c r="A2252" s="379">
        <v>11458</v>
      </c>
      <c r="B2252" s="380" t="s">
        <v>4448</v>
      </c>
      <c r="C2252" s="379" t="s">
        <v>281</v>
      </c>
      <c r="D2252" s="383" t="str">
        <f t="shared" si="70"/>
        <v>20,28</v>
      </c>
      <c r="F2252" s="386">
        <v>64.08</v>
      </c>
      <c r="G2252" s="384" t="s">
        <v>4449</v>
      </c>
      <c r="H2252" s="381" t="b">
        <f t="shared" si="71"/>
        <v>0</v>
      </c>
    </row>
    <row r="2253" spans="1:8">
      <c r="A2253" s="379">
        <v>42481</v>
      </c>
      <c r="B2253" s="380" t="s">
        <v>4450</v>
      </c>
      <c r="C2253" s="379" t="s">
        <v>286</v>
      </c>
      <c r="D2253" s="383" t="str">
        <f t="shared" si="70"/>
        <v>21,06</v>
      </c>
      <c r="F2253" s="386">
        <v>0.82</v>
      </c>
      <c r="G2253" s="384" t="s">
        <v>3276</v>
      </c>
      <c r="H2253" s="381" t="b">
        <f t="shared" si="71"/>
        <v>0</v>
      </c>
    </row>
    <row r="2254" spans="1:8">
      <c r="A2254" s="379">
        <v>43458</v>
      </c>
      <c r="B2254" s="380" t="s">
        <v>4451</v>
      </c>
      <c r="C2254" s="379" t="s">
        <v>289</v>
      </c>
      <c r="D2254" s="383" t="str">
        <f t="shared" si="70"/>
        <v>0,04</v>
      </c>
      <c r="F2254" s="386">
        <v>155.5</v>
      </c>
      <c r="G2254" s="384" t="s">
        <v>4452</v>
      </c>
      <c r="H2254" s="381" t="b">
        <f t="shared" si="71"/>
        <v>0</v>
      </c>
    </row>
    <row r="2255" spans="1:8">
      <c r="A2255" s="379">
        <v>43470</v>
      </c>
      <c r="B2255" s="380" t="s">
        <v>4453</v>
      </c>
      <c r="C2255" s="379" t="s">
        <v>672</v>
      </c>
      <c r="D2255" s="383" t="str">
        <f t="shared" si="70"/>
        <v>7,37</v>
      </c>
      <c r="F2255" s="386">
        <v>0.05</v>
      </c>
      <c r="G2255" s="384" t="s">
        <v>4454</v>
      </c>
      <c r="H2255" s="381" t="b">
        <f t="shared" si="71"/>
        <v>0</v>
      </c>
    </row>
    <row r="2256" spans="1:8">
      <c r="A2256" s="379">
        <v>43459</v>
      </c>
      <c r="B2256" s="380" t="s">
        <v>4455</v>
      </c>
      <c r="C2256" s="379" t="s">
        <v>289</v>
      </c>
      <c r="D2256" s="383" t="str">
        <f t="shared" si="70"/>
        <v>0,34</v>
      </c>
      <c r="F2256" s="386">
        <v>10.25</v>
      </c>
      <c r="G2256" s="384" t="s">
        <v>4456</v>
      </c>
      <c r="H2256" s="381" t="b">
        <f t="shared" si="71"/>
        <v>0</v>
      </c>
    </row>
    <row r="2257" spans="1:8">
      <c r="A2257" s="379">
        <v>43471</v>
      </c>
      <c r="B2257" s="380" t="s">
        <v>4457</v>
      </c>
      <c r="C2257" s="379" t="s">
        <v>672</v>
      </c>
      <c r="D2257" s="383" t="str">
        <f t="shared" si="70"/>
        <v>64,51</v>
      </c>
      <c r="F2257" s="386">
        <v>5.04</v>
      </c>
      <c r="G2257" s="384" t="s">
        <v>4458</v>
      </c>
      <c r="H2257" s="381" t="b">
        <f t="shared" si="71"/>
        <v>0</v>
      </c>
    </row>
    <row r="2258" spans="1:8">
      <c r="A2258" s="379">
        <v>43460</v>
      </c>
      <c r="B2258" s="380" t="s">
        <v>4459</v>
      </c>
      <c r="C2258" s="379" t="s">
        <v>289</v>
      </c>
      <c r="D2258" s="383" t="str">
        <f t="shared" si="70"/>
        <v>0,55</v>
      </c>
      <c r="F2258" s="386">
        <v>3.83</v>
      </c>
      <c r="G2258" s="384" t="s">
        <v>2205</v>
      </c>
      <c r="H2258" s="381" t="b">
        <f t="shared" si="71"/>
        <v>0</v>
      </c>
    </row>
    <row r="2259" spans="1:8">
      <c r="A2259" s="379">
        <v>43472</v>
      </c>
      <c r="B2259" s="380" t="s">
        <v>4460</v>
      </c>
      <c r="C2259" s="379" t="s">
        <v>672</v>
      </c>
      <c r="D2259" s="383" t="str">
        <f t="shared" si="70"/>
        <v>103,89</v>
      </c>
      <c r="F2259" s="386">
        <v>3.22</v>
      </c>
      <c r="G2259" s="384" t="s">
        <v>4461</v>
      </c>
      <c r="H2259" s="381" t="b">
        <f t="shared" si="71"/>
        <v>0</v>
      </c>
    </row>
    <row r="2260" spans="1:8">
      <c r="A2260" s="379">
        <v>43461</v>
      </c>
      <c r="B2260" s="380" t="s">
        <v>4462</v>
      </c>
      <c r="C2260" s="379" t="s">
        <v>289</v>
      </c>
      <c r="D2260" s="383" t="str">
        <f t="shared" si="70"/>
        <v>0,24</v>
      </c>
      <c r="F2260" s="386">
        <v>1.82</v>
      </c>
      <c r="G2260" s="384" t="s">
        <v>4463</v>
      </c>
      <c r="H2260" s="381" t="b">
        <f t="shared" si="71"/>
        <v>0</v>
      </c>
    </row>
    <row r="2261" spans="1:8">
      <c r="A2261" s="379">
        <v>43473</v>
      </c>
      <c r="B2261" s="380" t="s">
        <v>4464</v>
      </c>
      <c r="C2261" s="379" t="s">
        <v>672</v>
      </c>
      <c r="D2261" s="383" t="str">
        <f t="shared" si="70"/>
        <v>45,78</v>
      </c>
      <c r="F2261" s="386">
        <v>1.7</v>
      </c>
      <c r="G2261" s="384" t="s">
        <v>4465</v>
      </c>
      <c r="H2261" s="381" t="b">
        <f t="shared" si="71"/>
        <v>0</v>
      </c>
    </row>
    <row r="2262" spans="1:8">
      <c r="A2262" s="379">
        <v>43463</v>
      </c>
      <c r="B2262" s="380" t="s">
        <v>4466</v>
      </c>
      <c r="C2262" s="379" t="s">
        <v>289</v>
      </c>
      <c r="D2262" s="383" t="str">
        <f t="shared" si="70"/>
        <v>0,08</v>
      </c>
      <c r="F2262" s="386">
        <v>0.87</v>
      </c>
      <c r="G2262" s="384" t="s">
        <v>4467</v>
      </c>
      <c r="H2262" s="381" t="b">
        <f t="shared" si="71"/>
        <v>0</v>
      </c>
    </row>
    <row r="2263" spans="1:8">
      <c r="A2263" s="379">
        <v>43475</v>
      </c>
      <c r="B2263" s="380" t="s">
        <v>4468</v>
      </c>
      <c r="C2263" s="379" t="s">
        <v>672</v>
      </c>
      <c r="D2263" s="383" t="str">
        <f t="shared" si="70"/>
        <v>14,26</v>
      </c>
      <c r="F2263" s="386">
        <v>13.29</v>
      </c>
      <c r="G2263" s="384" t="s">
        <v>1254</v>
      </c>
      <c r="H2263" s="381" t="b">
        <f t="shared" si="71"/>
        <v>0</v>
      </c>
    </row>
    <row r="2264" spans="1:8">
      <c r="A2264" s="379">
        <v>43462</v>
      </c>
      <c r="B2264" s="380" t="s">
        <v>4469</v>
      </c>
      <c r="C2264" s="379" t="s">
        <v>289</v>
      </c>
      <c r="D2264" s="383" t="str">
        <f t="shared" si="70"/>
        <v>0,01</v>
      </c>
      <c r="F2264" s="386">
        <v>666.05</v>
      </c>
      <c r="G2264" s="384" t="s">
        <v>4470</v>
      </c>
      <c r="H2264" s="381" t="b">
        <f t="shared" si="71"/>
        <v>0</v>
      </c>
    </row>
    <row r="2265" spans="1:8">
      <c r="A2265" s="379">
        <v>43474</v>
      </c>
      <c r="B2265" s="380" t="s">
        <v>4471</v>
      </c>
      <c r="C2265" s="379" t="s">
        <v>672</v>
      </c>
      <c r="D2265" s="383" t="str">
        <f t="shared" si="70"/>
        <v>1,45</v>
      </c>
      <c r="F2265" s="386">
        <v>737.82</v>
      </c>
      <c r="G2265" s="384" t="s">
        <v>4472</v>
      </c>
      <c r="H2265" s="381" t="b">
        <f t="shared" si="71"/>
        <v>0</v>
      </c>
    </row>
    <row r="2266" spans="1:8">
      <c r="A2266" s="379">
        <v>43464</v>
      </c>
      <c r="B2266" s="380" t="s">
        <v>4473</v>
      </c>
      <c r="C2266" s="379" t="s">
        <v>289</v>
      </c>
      <c r="D2266" s="383" t="str">
        <f t="shared" si="70"/>
        <v>0,01</v>
      </c>
      <c r="F2266" s="383">
        <v>1889.14</v>
      </c>
      <c r="G2266" s="384" t="s">
        <v>4470</v>
      </c>
      <c r="H2266" s="381" t="b">
        <f t="shared" si="71"/>
        <v>0</v>
      </c>
    </row>
    <row r="2267" spans="1:8">
      <c r="A2267" s="379">
        <v>43476</v>
      </c>
      <c r="B2267" s="380" t="s">
        <v>4474</v>
      </c>
      <c r="C2267" s="379" t="s">
        <v>672</v>
      </c>
      <c r="D2267" s="383" t="str">
        <f t="shared" si="70"/>
        <v>0,01</v>
      </c>
      <c r="F2267" s="383">
        <v>2582.11</v>
      </c>
      <c r="G2267" s="384" t="s">
        <v>4470</v>
      </c>
      <c r="H2267" s="381" t="b">
        <f t="shared" si="71"/>
        <v>0</v>
      </c>
    </row>
    <row r="2268" spans="1:8">
      <c r="A2268" s="379">
        <v>43465</v>
      </c>
      <c r="B2268" s="380" t="s">
        <v>4475</v>
      </c>
      <c r="C2268" s="379" t="s">
        <v>289</v>
      </c>
      <c r="D2268" s="383" t="str">
        <f t="shared" si="70"/>
        <v>0,50</v>
      </c>
      <c r="F2268" s="386">
        <v>27.98</v>
      </c>
      <c r="G2268" s="384" t="s">
        <v>1865</v>
      </c>
      <c r="H2268" s="381" t="b">
        <f t="shared" si="71"/>
        <v>0</v>
      </c>
    </row>
    <row r="2269" spans="1:8">
      <c r="A2269" s="379">
        <v>43477</v>
      </c>
      <c r="B2269" s="380" t="s">
        <v>4476</v>
      </c>
      <c r="C2269" s="379" t="s">
        <v>672</v>
      </c>
      <c r="D2269" s="383" t="str">
        <f t="shared" si="70"/>
        <v>94,89</v>
      </c>
      <c r="F2269" s="386">
        <v>45</v>
      </c>
      <c r="G2269" s="384" t="s">
        <v>4477</v>
      </c>
      <c r="H2269" s="381" t="b">
        <f t="shared" si="71"/>
        <v>0</v>
      </c>
    </row>
    <row r="2270" spans="1:8">
      <c r="A2270" s="379">
        <v>43466</v>
      </c>
      <c r="B2270" s="380" t="s">
        <v>4478</v>
      </c>
      <c r="C2270" s="379" t="s">
        <v>289</v>
      </c>
      <c r="D2270" s="383" t="str">
        <f t="shared" si="70"/>
        <v>1,17</v>
      </c>
      <c r="F2270" s="386">
        <v>54.65</v>
      </c>
      <c r="G2270" s="384" t="s">
        <v>1953</v>
      </c>
      <c r="H2270" s="381" t="b">
        <f t="shared" si="71"/>
        <v>0</v>
      </c>
    </row>
    <row r="2271" spans="1:8">
      <c r="A2271" s="379">
        <v>43478</v>
      </c>
      <c r="B2271" s="380" t="s">
        <v>4479</v>
      </c>
      <c r="C2271" s="379" t="s">
        <v>672</v>
      </c>
      <c r="D2271" s="383" t="str">
        <f t="shared" si="70"/>
        <v>220,02</v>
      </c>
      <c r="F2271" s="386">
        <v>55.74</v>
      </c>
      <c r="G2271" s="384" t="s">
        <v>4480</v>
      </c>
      <c r="H2271" s="381" t="b">
        <f t="shared" si="71"/>
        <v>0</v>
      </c>
    </row>
    <row r="2272" spans="1:8">
      <c r="A2272" s="379">
        <v>43467</v>
      </c>
      <c r="B2272" s="380" t="s">
        <v>4481</v>
      </c>
      <c r="C2272" s="379" t="s">
        <v>289</v>
      </c>
      <c r="D2272" s="383" t="str">
        <f t="shared" si="70"/>
        <v>0,38</v>
      </c>
      <c r="F2272" s="386">
        <v>53.92</v>
      </c>
      <c r="G2272" s="384" t="s">
        <v>4482</v>
      </c>
      <c r="H2272" s="381" t="b">
        <f t="shared" si="71"/>
        <v>0</v>
      </c>
    </row>
    <row r="2273" spans="1:8">
      <c r="A2273" s="379">
        <v>43479</v>
      </c>
      <c r="B2273" s="380" t="s">
        <v>4483</v>
      </c>
      <c r="C2273" s="379" t="s">
        <v>672</v>
      </c>
      <c r="D2273" s="383" t="str">
        <f t="shared" si="70"/>
        <v>71,29</v>
      </c>
      <c r="F2273" s="386">
        <v>0.83</v>
      </c>
      <c r="G2273" s="384" t="s">
        <v>4484</v>
      </c>
      <c r="H2273" s="381" t="b">
        <f t="shared" si="71"/>
        <v>0</v>
      </c>
    </row>
    <row r="2274" spans="1:8">
      <c r="A2274" s="379">
        <v>43468</v>
      </c>
      <c r="B2274" s="380" t="s">
        <v>4485</v>
      </c>
      <c r="C2274" s="379" t="s">
        <v>289</v>
      </c>
      <c r="D2274" s="383" t="str">
        <f t="shared" si="70"/>
        <v>0,84</v>
      </c>
      <c r="F2274" s="386">
        <v>5.17</v>
      </c>
      <c r="G2274" s="384" t="s">
        <v>1318</v>
      </c>
      <c r="H2274" s="381" t="b">
        <f t="shared" si="71"/>
        <v>0</v>
      </c>
    </row>
    <row r="2275" spans="1:8">
      <c r="A2275" s="379">
        <v>43480</v>
      </c>
      <c r="B2275" s="380" t="s">
        <v>4486</v>
      </c>
      <c r="C2275" s="379" t="s">
        <v>672</v>
      </c>
      <c r="D2275" s="383" t="str">
        <f t="shared" si="70"/>
        <v>157,85</v>
      </c>
      <c r="F2275" s="386">
        <v>1.34</v>
      </c>
      <c r="G2275" s="384" t="s">
        <v>4487</v>
      </c>
      <c r="H2275" s="381" t="b">
        <f t="shared" si="71"/>
        <v>0</v>
      </c>
    </row>
    <row r="2276" spans="1:8">
      <c r="A2276" s="379">
        <v>43469</v>
      </c>
      <c r="B2276" s="380" t="s">
        <v>4488</v>
      </c>
      <c r="C2276" s="379" t="s">
        <v>289</v>
      </c>
      <c r="D2276" s="383" t="str">
        <f t="shared" si="70"/>
        <v>0,05</v>
      </c>
      <c r="F2276" s="386">
        <v>2.29</v>
      </c>
      <c r="G2276" s="384" t="s">
        <v>1529</v>
      </c>
      <c r="H2276" s="381" t="b">
        <f t="shared" si="71"/>
        <v>0</v>
      </c>
    </row>
    <row r="2277" spans="1:8">
      <c r="A2277" s="379">
        <v>43481</v>
      </c>
      <c r="B2277" s="380" t="s">
        <v>4489</v>
      </c>
      <c r="C2277" s="379" t="s">
        <v>672</v>
      </c>
      <c r="D2277" s="383" t="str">
        <f t="shared" si="70"/>
        <v>10,02</v>
      </c>
      <c r="F2277" s="386">
        <v>3.16</v>
      </c>
      <c r="G2277" s="384" t="s">
        <v>4490</v>
      </c>
      <c r="H2277" s="381" t="b">
        <f t="shared" si="71"/>
        <v>0</v>
      </c>
    </row>
    <row r="2278" spans="1:8" ht="30">
      <c r="A2278" s="379">
        <v>11461</v>
      </c>
      <c r="B2278" s="380" t="s">
        <v>4491</v>
      </c>
      <c r="C2278" s="379" t="s">
        <v>281</v>
      </c>
      <c r="D2278" s="383" t="str">
        <f t="shared" si="70"/>
        <v>5,14</v>
      </c>
      <c r="F2278" s="386">
        <v>1.35</v>
      </c>
      <c r="G2278" s="384" t="s">
        <v>1982</v>
      </c>
      <c r="H2278" s="381" t="b">
        <f t="shared" si="71"/>
        <v>0</v>
      </c>
    </row>
    <row r="2279" spans="1:8" ht="30">
      <c r="A2279" s="379">
        <v>3106</v>
      </c>
      <c r="B2279" s="380" t="s">
        <v>4492</v>
      </c>
      <c r="C2279" s="379" t="s">
        <v>281</v>
      </c>
      <c r="D2279" s="383" t="str">
        <f t="shared" si="70"/>
        <v>3,91</v>
      </c>
      <c r="F2279" s="386">
        <v>1.02</v>
      </c>
      <c r="G2279" s="384" t="s">
        <v>4493</v>
      </c>
      <c r="H2279" s="381" t="b">
        <f t="shared" si="71"/>
        <v>0</v>
      </c>
    </row>
    <row r="2280" spans="1:8">
      <c r="A2280" s="379">
        <v>3107</v>
      </c>
      <c r="B2280" s="380" t="s">
        <v>4494</v>
      </c>
      <c r="C2280" s="379" t="s">
        <v>281</v>
      </c>
      <c r="D2280" s="383" t="str">
        <f t="shared" si="70"/>
        <v>3,29</v>
      </c>
      <c r="F2280" s="386">
        <v>56.15</v>
      </c>
      <c r="G2280" s="384" t="s">
        <v>4120</v>
      </c>
      <c r="H2280" s="381" t="b">
        <f t="shared" si="71"/>
        <v>0</v>
      </c>
    </row>
    <row r="2281" spans="1:8">
      <c r="A2281" s="379">
        <v>25951</v>
      </c>
      <c r="B2281" s="380" t="s">
        <v>4495</v>
      </c>
      <c r="C2281" s="379" t="s">
        <v>331</v>
      </c>
      <c r="D2281" s="383" t="str">
        <f t="shared" si="70"/>
        <v>1,59</v>
      </c>
      <c r="F2281" s="386">
        <v>0.97</v>
      </c>
      <c r="G2281" s="384" t="s">
        <v>3411</v>
      </c>
      <c r="H2281" s="381" t="b">
        <f t="shared" si="71"/>
        <v>0</v>
      </c>
    </row>
    <row r="2282" spans="1:8">
      <c r="A2282" s="379">
        <v>3123</v>
      </c>
      <c r="B2282" s="380" t="s">
        <v>4496</v>
      </c>
      <c r="C2282" s="379" t="s">
        <v>331</v>
      </c>
      <c r="D2282" s="383" t="str">
        <f t="shared" si="70"/>
        <v>1,49</v>
      </c>
      <c r="F2282" s="386">
        <v>7.6</v>
      </c>
      <c r="G2282" s="384" t="s">
        <v>2257</v>
      </c>
      <c r="H2282" s="381" t="b">
        <f t="shared" si="71"/>
        <v>0</v>
      </c>
    </row>
    <row r="2283" spans="1:8">
      <c r="A2283" s="379">
        <v>38125</v>
      </c>
      <c r="B2283" s="380" t="s">
        <v>4497</v>
      </c>
      <c r="C2283" s="379" t="s">
        <v>331</v>
      </c>
      <c r="D2283" s="383" t="str">
        <f t="shared" si="70"/>
        <v>0,87</v>
      </c>
      <c r="F2283" s="386">
        <v>65.180000000000007</v>
      </c>
      <c r="G2283" s="384" t="s">
        <v>4498</v>
      </c>
      <c r="H2283" s="381" t="b">
        <f t="shared" si="71"/>
        <v>0</v>
      </c>
    </row>
    <row r="2284" spans="1:8" ht="30">
      <c r="A2284" s="379">
        <v>39014</v>
      </c>
      <c r="B2284" s="380" t="s">
        <v>4499</v>
      </c>
      <c r="C2284" s="379" t="s">
        <v>331</v>
      </c>
      <c r="D2284" s="383" t="str">
        <f t="shared" si="70"/>
        <v>6,19</v>
      </c>
      <c r="F2284" s="386">
        <v>7.27</v>
      </c>
      <c r="G2284" s="384" t="s">
        <v>1362</v>
      </c>
      <c r="H2284" s="381" t="b">
        <f t="shared" si="71"/>
        <v>0</v>
      </c>
    </row>
    <row r="2285" spans="1:8">
      <c r="A2285" s="379">
        <v>11894</v>
      </c>
      <c r="B2285" s="380" t="s">
        <v>4500</v>
      </c>
      <c r="C2285" s="379" t="s">
        <v>281</v>
      </c>
      <c r="D2285" s="383" t="str">
        <f t="shared" si="70"/>
        <v>679,37</v>
      </c>
      <c r="F2285" s="386">
        <v>35.840000000000003</v>
      </c>
      <c r="G2285" s="384" t="s">
        <v>4501</v>
      </c>
      <c r="H2285" s="381" t="b">
        <f t="shared" si="71"/>
        <v>0</v>
      </c>
    </row>
    <row r="2286" spans="1:8">
      <c r="A2286" s="379">
        <v>39365</v>
      </c>
      <c r="B2286" s="380" t="s">
        <v>4502</v>
      </c>
      <c r="C2286" s="379" t="s">
        <v>281</v>
      </c>
      <c r="D2286" s="383" t="str">
        <f t="shared" si="70"/>
        <v>750,05</v>
      </c>
      <c r="F2286" s="386">
        <v>0.24</v>
      </c>
      <c r="G2286" s="384" t="s">
        <v>4503</v>
      </c>
      <c r="H2286" s="381" t="b">
        <f t="shared" si="71"/>
        <v>0</v>
      </c>
    </row>
    <row r="2287" spans="1:8">
      <c r="A2287" s="379">
        <v>39366</v>
      </c>
      <c r="B2287" s="380" t="s">
        <v>4504</v>
      </c>
      <c r="C2287" s="379" t="s">
        <v>281</v>
      </c>
      <c r="D2287" s="383" t="str">
        <f t="shared" si="70"/>
        <v>1.920,46</v>
      </c>
      <c r="F2287" s="386">
        <v>3.11</v>
      </c>
      <c r="G2287" s="384" t="s">
        <v>4505</v>
      </c>
      <c r="H2287" s="381" t="b">
        <f t="shared" si="71"/>
        <v>0</v>
      </c>
    </row>
    <row r="2288" spans="1:8">
      <c r="A2288" s="379">
        <v>39367</v>
      </c>
      <c r="B2288" s="380" t="s">
        <v>4506</v>
      </c>
      <c r="C2288" s="379" t="s">
        <v>281</v>
      </c>
      <c r="D2288" s="383" t="str">
        <f t="shared" si="70"/>
        <v>2.624,92</v>
      </c>
      <c r="F2288" s="386">
        <v>9.9</v>
      </c>
      <c r="G2288" s="384" t="s">
        <v>4507</v>
      </c>
      <c r="H2288" s="381" t="b">
        <f t="shared" si="71"/>
        <v>0</v>
      </c>
    </row>
    <row r="2289" spans="1:8">
      <c r="A2289" s="379">
        <v>37394</v>
      </c>
      <c r="B2289" s="380" t="s">
        <v>4508</v>
      </c>
      <c r="C2289" s="379" t="s">
        <v>4509</v>
      </c>
      <c r="D2289" s="383" t="str">
        <f t="shared" si="70"/>
        <v>29,35</v>
      </c>
      <c r="F2289" s="386">
        <v>3.74</v>
      </c>
      <c r="G2289" s="384" t="s">
        <v>4510</v>
      </c>
      <c r="H2289" s="381" t="b">
        <f t="shared" si="71"/>
        <v>0</v>
      </c>
    </row>
    <row r="2290" spans="1:8">
      <c r="A2290" s="379">
        <v>14146</v>
      </c>
      <c r="B2290" s="380" t="s">
        <v>4511</v>
      </c>
      <c r="C2290" s="379" t="s">
        <v>4509</v>
      </c>
      <c r="D2290" s="383" t="str">
        <f t="shared" si="70"/>
        <v>47,20</v>
      </c>
      <c r="F2290" s="386">
        <v>1.35</v>
      </c>
      <c r="G2290" s="384" t="s">
        <v>4512</v>
      </c>
      <c r="H2290" s="381" t="b">
        <f t="shared" si="71"/>
        <v>0</v>
      </c>
    </row>
    <row r="2291" spans="1:8">
      <c r="A2291" s="379">
        <v>38134</v>
      </c>
      <c r="B2291" s="380" t="s">
        <v>4513</v>
      </c>
      <c r="C2291" s="379" t="s">
        <v>331</v>
      </c>
      <c r="D2291" s="383" t="str">
        <f t="shared" si="70"/>
        <v>51,40</v>
      </c>
      <c r="F2291" s="386">
        <v>32.340000000000003</v>
      </c>
      <c r="G2291" s="384" t="s">
        <v>4514</v>
      </c>
      <c r="H2291" s="381" t="b">
        <f t="shared" si="71"/>
        <v>0</v>
      </c>
    </row>
    <row r="2292" spans="1:8">
      <c r="A2292" s="379">
        <v>38132</v>
      </c>
      <c r="B2292" s="380" t="s">
        <v>4515</v>
      </c>
      <c r="C2292" s="379" t="s">
        <v>331</v>
      </c>
      <c r="D2292" s="383" t="str">
        <f t="shared" si="70"/>
        <v>52,43</v>
      </c>
      <c r="F2292" s="386">
        <v>36.56</v>
      </c>
      <c r="G2292" s="384" t="s">
        <v>4516</v>
      </c>
      <c r="H2292" s="381" t="b">
        <f t="shared" si="71"/>
        <v>0</v>
      </c>
    </row>
    <row r="2293" spans="1:8">
      <c r="A2293" s="379">
        <v>38133</v>
      </c>
      <c r="B2293" s="380" t="s">
        <v>4517</v>
      </c>
      <c r="C2293" s="379" t="s">
        <v>331</v>
      </c>
      <c r="D2293" s="383" t="str">
        <f t="shared" si="70"/>
        <v>50,71</v>
      </c>
      <c r="F2293" s="386">
        <v>28.06</v>
      </c>
      <c r="G2293" s="384" t="s">
        <v>4518</v>
      </c>
      <c r="H2293" s="381" t="b">
        <f t="shared" si="71"/>
        <v>0</v>
      </c>
    </row>
    <row r="2294" spans="1:8">
      <c r="A2294" s="379">
        <v>938</v>
      </c>
      <c r="B2294" s="380" t="s">
        <v>4519</v>
      </c>
      <c r="C2294" s="379" t="s">
        <v>322</v>
      </c>
      <c r="D2294" s="383" t="str">
        <f t="shared" si="70"/>
        <v>0,81</v>
      </c>
      <c r="F2294" s="386">
        <v>98.24</v>
      </c>
      <c r="G2294" s="384" t="s">
        <v>4520</v>
      </c>
      <c r="H2294" s="381" t="b">
        <f t="shared" si="71"/>
        <v>0</v>
      </c>
    </row>
    <row r="2295" spans="1:8">
      <c r="A2295" s="379">
        <v>937</v>
      </c>
      <c r="B2295" s="380" t="s">
        <v>4521</v>
      </c>
      <c r="C2295" s="379" t="s">
        <v>322</v>
      </c>
      <c r="D2295" s="383" t="str">
        <f t="shared" si="70"/>
        <v>5,05</v>
      </c>
      <c r="F2295" s="386">
        <v>0.08</v>
      </c>
      <c r="G2295" s="384" t="s">
        <v>4522</v>
      </c>
      <c r="H2295" s="381" t="b">
        <f t="shared" si="71"/>
        <v>0</v>
      </c>
    </row>
    <row r="2296" spans="1:8">
      <c r="A2296" s="379">
        <v>939</v>
      </c>
      <c r="B2296" s="380" t="s">
        <v>4523</v>
      </c>
      <c r="C2296" s="379" t="s">
        <v>322</v>
      </c>
      <c r="D2296" s="383" t="str">
        <f t="shared" si="70"/>
        <v>1,31</v>
      </c>
      <c r="F2296" s="386">
        <v>3.9</v>
      </c>
      <c r="G2296" s="384" t="s">
        <v>1597</v>
      </c>
      <c r="H2296" s="381" t="b">
        <f t="shared" si="71"/>
        <v>0</v>
      </c>
    </row>
    <row r="2297" spans="1:8">
      <c r="A2297" s="379">
        <v>944</v>
      </c>
      <c r="B2297" s="380" t="s">
        <v>4524</v>
      </c>
      <c r="C2297" s="379" t="s">
        <v>322</v>
      </c>
      <c r="D2297" s="383" t="str">
        <f t="shared" si="70"/>
        <v>2,23</v>
      </c>
      <c r="F2297" s="386">
        <v>8.8699999999999992</v>
      </c>
      <c r="G2297" s="384" t="s">
        <v>2319</v>
      </c>
      <c r="H2297" s="381" t="b">
        <f t="shared" si="71"/>
        <v>0</v>
      </c>
    </row>
    <row r="2298" spans="1:8">
      <c r="A2298" s="379">
        <v>940</v>
      </c>
      <c r="B2298" s="380" t="s">
        <v>4525</v>
      </c>
      <c r="C2298" s="379" t="s">
        <v>322</v>
      </c>
      <c r="D2298" s="383" t="str">
        <f t="shared" si="70"/>
        <v>3,09</v>
      </c>
      <c r="F2298" s="386">
        <v>14.38</v>
      </c>
      <c r="G2298" s="384" t="s">
        <v>4526</v>
      </c>
      <c r="H2298" s="381" t="b">
        <f t="shared" si="71"/>
        <v>0</v>
      </c>
    </row>
    <row r="2299" spans="1:8">
      <c r="A2299" s="379">
        <v>936</v>
      </c>
      <c r="B2299" s="380" t="s">
        <v>4527</v>
      </c>
      <c r="C2299" s="379" t="s">
        <v>322</v>
      </c>
      <c r="D2299" s="383" t="str">
        <f t="shared" si="70"/>
        <v>1,30</v>
      </c>
      <c r="F2299" s="386">
        <v>1.82</v>
      </c>
      <c r="G2299" s="384" t="s">
        <v>4528</v>
      </c>
      <c r="H2299" s="381" t="b">
        <f t="shared" si="71"/>
        <v>0</v>
      </c>
    </row>
    <row r="2300" spans="1:8">
      <c r="A2300" s="379">
        <v>935</v>
      </c>
      <c r="B2300" s="380" t="s">
        <v>4529</v>
      </c>
      <c r="C2300" s="379" t="s">
        <v>322</v>
      </c>
      <c r="D2300" s="383" t="str">
        <f t="shared" si="70"/>
        <v>0,99</v>
      </c>
      <c r="F2300" s="386">
        <v>1.28</v>
      </c>
      <c r="G2300" s="384" t="s">
        <v>346</v>
      </c>
      <c r="H2300" s="381" t="b">
        <f t="shared" si="71"/>
        <v>0</v>
      </c>
    </row>
    <row r="2301" spans="1:8">
      <c r="A2301" s="379">
        <v>406</v>
      </c>
      <c r="B2301" s="380" t="s">
        <v>4530</v>
      </c>
      <c r="C2301" s="379" t="s">
        <v>281</v>
      </c>
      <c r="D2301" s="383" t="str">
        <f t="shared" si="70"/>
        <v>58,78</v>
      </c>
      <c r="F2301" s="386">
        <v>1.79</v>
      </c>
      <c r="G2301" s="384" t="s">
        <v>4531</v>
      </c>
      <c r="H2301" s="381" t="b">
        <f t="shared" si="71"/>
        <v>0</v>
      </c>
    </row>
    <row r="2302" spans="1:8">
      <c r="A2302" s="379">
        <v>42529</v>
      </c>
      <c r="B2302" s="380" t="s">
        <v>4532</v>
      </c>
      <c r="C2302" s="379" t="s">
        <v>322</v>
      </c>
      <c r="D2302" s="383" t="str">
        <f t="shared" si="70"/>
        <v>0,91</v>
      </c>
      <c r="F2302" s="386">
        <v>1.21</v>
      </c>
      <c r="G2302" s="384" t="s">
        <v>2207</v>
      </c>
      <c r="H2302" s="381" t="b">
        <f t="shared" si="71"/>
        <v>0</v>
      </c>
    </row>
    <row r="2303" spans="1:8">
      <c r="A2303" s="379">
        <v>39634</v>
      </c>
      <c r="B2303" s="380" t="s">
        <v>4533</v>
      </c>
      <c r="C2303" s="379" t="s">
        <v>322</v>
      </c>
      <c r="D2303" s="383" t="str">
        <f t="shared" si="70"/>
        <v>7,79</v>
      </c>
      <c r="F2303" s="386">
        <v>1.89</v>
      </c>
      <c r="G2303" s="384" t="s">
        <v>4534</v>
      </c>
      <c r="H2303" s="381" t="b">
        <f t="shared" si="71"/>
        <v>0</v>
      </c>
    </row>
    <row r="2304" spans="1:8">
      <c r="A2304" s="379">
        <v>39701</v>
      </c>
      <c r="B2304" s="380" t="s">
        <v>4535</v>
      </c>
      <c r="C2304" s="379" t="s">
        <v>281</v>
      </c>
      <c r="D2304" s="383" t="str">
        <f t="shared" si="70"/>
        <v>69,04</v>
      </c>
      <c r="F2304" s="386">
        <v>5.07</v>
      </c>
      <c r="G2304" s="384" t="s">
        <v>4536</v>
      </c>
      <c r="H2304" s="381" t="b">
        <f t="shared" si="71"/>
        <v>0</v>
      </c>
    </row>
    <row r="2305" spans="1:8">
      <c r="A2305" s="379">
        <v>12815</v>
      </c>
      <c r="B2305" s="380" t="s">
        <v>4537</v>
      </c>
      <c r="C2305" s="379" t="s">
        <v>281</v>
      </c>
      <c r="D2305" s="383" t="str">
        <f t="shared" si="70"/>
        <v>7,05</v>
      </c>
      <c r="F2305" s="386">
        <v>82.46</v>
      </c>
      <c r="G2305" s="384" t="s">
        <v>4538</v>
      </c>
      <c r="H2305" s="381" t="b">
        <f t="shared" si="71"/>
        <v>0</v>
      </c>
    </row>
    <row r="2306" spans="1:8">
      <c r="A2306" s="379">
        <v>407</v>
      </c>
      <c r="B2306" s="380" t="s">
        <v>4539</v>
      </c>
      <c r="C2306" s="379" t="s">
        <v>331</v>
      </c>
      <c r="D2306" s="383" t="str">
        <f t="shared" ref="D2306:D2369" si="72">IF($J$2=$F$1,F2306,G2306)</f>
        <v>37,68</v>
      </c>
      <c r="F2306" s="386">
        <v>9.91</v>
      </c>
      <c r="G2306" s="384" t="s">
        <v>1859</v>
      </c>
      <c r="H2306" s="381" t="b">
        <f t="shared" ref="H2306:H2369" si="73">F2306=G2306</f>
        <v>0</v>
      </c>
    </row>
    <row r="2307" spans="1:8">
      <c r="A2307" s="379">
        <v>39431</v>
      </c>
      <c r="B2307" s="380" t="s">
        <v>4540</v>
      </c>
      <c r="C2307" s="379" t="s">
        <v>322</v>
      </c>
      <c r="D2307" s="383" t="str">
        <f t="shared" si="72"/>
        <v>0,24</v>
      </c>
      <c r="F2307" s="386">
        <v>5.98</v>
      </c>
      <c r="G2307" s="384" t="s">
        <v>4463</v>
      </c>
      <c r="H2307" s="381" t="b">
        <f t="shared" si="73"/>
        <v>0</v>
      </c>
    </row>
    <row r="2308" spans="1:8">
      <c r="A2308" s="379">
        <v>39432</v>
      </c>
      <c r="B2308" s="380" t="s">
        <v>4541</v>
      </c>
      <c r="C2308" s="379" t="s">
        <v>322</v>
      </c>
      <c r="D2308" s="383" t="str">
        <f t="shared" si="72"/>
        <v>3,11</v>
      </c>
      <c r="F2308" s="386">
        <v>3.53</v>
      </c>
      <c r="G2308" s="384" t="s">
        <v>2152</v>
      </c>
      <c r="H2308" s="381" t="b">
        <f t="shared" si="73"/>
        <v>0</v>
      </c>
    </row>
    <row r="2309" spans="1:8">
      <c r="A2309" s="379">
        <v>20111</v>
      </c>
      <c r="B2309" s="380" t="s">
        <v>4542</v>
      </c>
      <c r="C2309" s="379" t="s">
        <v>281</v>
      </c>
      <c r="D2309" s="383" t="str">
        <f t="shared" si="72"/>
        <v>9,90</v>
      </c>
      <c r="F2309" s="386">
        <v>6.68</v>
      </c>
      <c r="G2309" s="384" t="s">
        <v>1639</v>
      </c>
      <c r="H2309" s="381" t="b">
        <f t="shared" si="73"/>
        <v>0</v>
      </c>
    </row>
    <row r="2310" spans="1:8">
      <c r="A2310" s="379">
        <v>21127</v>
      </c>
      <c r="B2310" s="380" t="s">
        <v>4543</v>
      </c>
      <c r="C2310" s="379" t="s">
        <v>281</v>
      </c>
      <c r="D2310" s="383" t="str">
        <f t="shared" si="72"/>
        <v>3,74</v>
      </c>
      <c r="F2310" s="386">
        <v>72.930000000000007</v>
      </c>
      <c r="G2310" s="384" t="s">
        <v>4544</v>
      </c>
      <c r="H2310" s="381" t="b">
        <f t="shared" si="73"/>
        <v>0</v>
      </c>
    </row>
    <row r="2311" spans="1:8">
      <c r="A2311" s="379">
        <v>404</v>
      </c>
      <c r="B2311" s="380" t="s">
        <v>4545</v>
      </c>
      <c r="C2311" s="379" t="s">
        <v>322</v>
      </c>
      <c r="D2311" s="383" t="str">
        <f t="shared" si="72"/>
        <v>1,35</v>
      </c>
      <c r="F2311" s="386">
        <v>12.53</v>
      </c>
      <c r="G2311" s="384" t="s">
        <v>4546</v>
      </c>
      <c r="H2311" s="381" t="b">
        <f t="shared" si="73"/>
        <v>0</v>
      </c>
    </row>
    <row r="2312" spans="1:8">
      <c r="A2312" s="379">
        <v>14151</v>
      </c>
      <c r="B2312" s="380" t="s">
        <v>4547</v>
      </c>
      <c r="C2312" s="379" t="s">
        <v>281</v>
      </c>
      <c r="D2312" s="383" t="str">
        <f t="shared" si="72"/>
        <v>33,92</v>
      </c>
      <c r="F2312" s="386">
        <v>24.31</v>
      </c>
      <c r="G2312" s="384" t="s">
        <v>4548</v>
      </c>
      <c r="H2312" s="381" t="b">
        <f t="shared" si="73"/>
        <v>0</v>
      </c>
    </row>
    <row r="2313" spans="1:8">
      <c r="A2313" s="379">
        <v>14153</v>
      </c>
      <c r="B2313" s="380" t="s">
        <v>4549</v>
      </c>
      <c r="C2313" s="379" t="s">
        <v>281</v>
      </c>
      <c r="D2313" s="383" t="str">
        <f t="shared" si="72"/>
        <v>38,35</v>
      </c>
      <c r="F2313" s="386">
        <v>19.309999999999999</v>
      </c>
      <c r="G2313" s="384" t="s">
        <v>4315</v>
      </c>
      <c r="H2313" s="381" t="b">
        <f t="shared" si="73"/>
        <v>0</v>
      </c>
    </row>
    <row r="2314" spans="1:8">
      <c r="A2314" s="379">
        <v>14152</v>
      </c>
      <c r="B2314" s="380" t="s">
        <v>4550</v>
      </c>
      <c r="C2314" s="379" t="s">
        <v>281</v>
      </c>
      <c r="D2314" s="383" t="str">
        <f t="shared" si="72"/>
        <v>29,44</v>
      </c>
      <c r="F2314" s="386">
        <v>8.4499999999999993</v>
      </c>
      <c r="G2314" s="384" t="s">
        <v>1577</v>
      </c>
      <c r="H2314" s="381" t="b">
        <f t="shared" si="73"/>
        <v>0</v>
      </c>
    </row>
    <row r="2315" spans="1:8">
      <c r="A2315" s="379">
        <v>14154</v>
      </c>
      <c r="B2315" s="380" t="s">
        <v>4551</v>
      </c>
      <c r="C2315" s="379" t="s">
        <v>281</v>
      </c>
      <c r="D2315" s="383" t="str">
        <f t="shared" si="72"/>
        <v>103,04</v>
      </c>
      <c r="F2315" s="386">
        <v>13.88</v>
      </c>
      <c r="G2315" s="384" t="s">
        <v>4552</v>
      </c>
      <c r="H2315" s="381" t="b">
        <f t="shared" si="73"/>
        <v>0</v>
      </c>
    </row>
    <row r="2316" spans="1:8">
      <c r="A2316" s="379">
        <v>42015</v>
      </c>
      <c r="B2316" s="380" t="s">
        <v>4553</v>
      </c>
      <c r="C2316" s="379" t="s">
        <v>322</v>
      </c>
      <c r="D2316" s="383" t="str">
        <f t="shared" si="72"/>
        <v>0,09</v>
      </c>
      <c r="F2316" s="386">
        <v>45.35</v>
      </c>
      <c r="G2316" s="384" t="s">
        <v>1533</v>
      </c>
      <c r="H2316" s="381" t="b">
        <f t="shared" si="73"/>
        <v>0</v>
      </c>
    </row>
    <row r="2317" spans="1:8">
      <c r="A2317" s="379">
        <v>3146</v>
      </c>
      <c r="B2317" s="380" t="s">
        <v>4554</v>
      </c>
      <c r="C2317" s="379" t="s">
        <v>281</v>
      </c>
      <c r="D2317" s="383" t="str">
        <f t="shared" si="72"/>
        <v>4,00</v>
      </c>
      <c r="F2317" s="386">
        <v>28.85</v>
      </c>
      <c r="G2317" s="384" t="s">
        <v>4555</v>
      </c>
      <c r="H2317" s="381" t="b">
        <f t="shared" si="73"/>
        <v>0</v>
      </c>
    </row>
    <row r="2318" spans="1:8">
      <c r="A2318" s="379">
        <v>3143</v>
      </c>
      <c r="B2318" s="380" t="s">
        <v>4556</v>
      </c>
      <c r="C2318" s="379" t="s">
        <v>281</v>
      </c>
      <c r="D2318" s="383" t="str">
        <f t="shared" si="72"/>
        <v>9,10</v>
      </c>
      <c r="F2318" s="386">
        <v>11.55</v>
      </c>
      <c r="G2318" s="384" t="s">
        <v>4557</v>
      </c>
      <c r="H2318" s="381" t="b">
        <f t="shared" si="73"/>
        <v>0</v>
      </c>
    </row>
    <row r="2319" spans="1:8">
      <c r="A2319" s="379">
        <v>3148</v>
      </c>
      <c r="B2319" s="380" t="s">
        <v>4558</v>
      </c>
      <c r="C2319" s="379" t="s">
        <v>281</v>
      </c>
      <c r="D2319" s="383" t="str">
        <f t="shared" si="72"/>
        <v>14,75</v>
      </c>
      <c r="F2319" s="386">
        <v>61.32</v>
      </c>
      <c r="G2319" s="384" t="s">
        <v>4559</v>
      </c>
      <c r="H2319" s="381" t="b">
        <f t="shared" si="73"/>
        <v>0</v>
      </c>
    </row>
    <row r="2320" spans="1:8">
      <c r="A2320" s="379">
        <v>4310</v>
      </c>
      <c r="B2320" s="380" t="s">
        <v>4560</v>
      </c>
      <c r="C2320" s="379" t="s">
        <v>281</v>
      </c>
      <c r="D2320" s="383" t="str">
        <f t="shared" si="72"/>
        <v>1,87</v>
      </c>
      <c r="F2320" s="386">
        <v>90.65</v>
      </c>
      <c r="G2320" s="384" t="s">
        <v>4561</v>
      </c>
      <c r="H2320" s="381" t="b">
        <f t="shared" si="73"/>
        <v>0</v>
      </c>
    </row>
    <row r="2321" spans="1:8">
      <c r="A2321" s="379">
        <v>4311</v>
      </c>
      <c r="B2321" s="380" t="s">
        <v>4562</v>
      </c>
      <c r="C2321" s="379" t="s">
        <v>281</v>
      </c>
      <c r="D2321" s="383" t="str">
        <f t="shared" si="72"/>
        <v>1,31</v>
      </c>
      <c r="F2321" s="386">
        <v>152.31</v>
      </c>
      <c r="G2321" s="384" t="s">
        <v>1597</v>
      </c>
      <c r="H2321" s="381" t="b">
        <f t="shared" si="73"/>
        <v>0</v>
      </c>
    </row>
    <row r="2322" spans="1:8">
      <c r="A2322" s="379">
        <v>4312</v>
      </c>
      <c r="B2322" s="380" t="s">
        <v>4563</v>
      </c>
      <c r="C2322" s="379" t="s">
        <v>281</v>
      </c>
      <c r="D2322" s="383" t="str">
        <f t="shared" si="72"/>
        <v>1,84</v>
      </c>
      <c r="F2322" s="386">
        <v>67.72</v>
      </c>
      <c r="G2322" s="384" t="s">
        <v>4080</v>
      </c>
      <c r="H2322" s="381" t="b">
        <f t="shared" si="73"/>
        <v>0</v>
      </c>
    </row>
    <row r="2323" spans="1:8">
      <c r="A2323" s="379">
        <v>11162</v>
      </c>
      <c r="B2323" s="380" t="s">
        <v>4564</v>
      </c>
      <c r="C2323" s="379" t="s">
        <v>281</v>
      </c>
      <c r="D2323" s="383" t="str">
        <f t="shared" si="72"/>
        <v>1,17</v>
      </c>
      <c r="F2323" s="386">
        <v>66.260000000000005</v>
      </c>
      <c r="G2323" s="384" t="s">
        <v>1953</v>
      </c>
      <c r="H2323" s="381" t="b">
        <f t="shared" si="73"/>
        <v>0</v>
      </c>
    </row>
    <row r="2324" spans="1:8">
      <c r="A2324" s="379">
        <v>13261</v>
      </c>
      <c r="B2324" s="380" t="s">
        <v>4565</v>
      </c>
      <c r="C2324" s="379" t="s">
        <v>281</v>
      </c>
      <c r="D2324" s="383" t="str">
        <f t="shared" si="72"/>
        <v>2,09</v>
      </c>
      <c r="F2324" s="386">
        <v>72.27</v>
      </c>
      <c r="G2324" s="384" t="s">
        <v>2001</v>
      </c>
      <c r="H2324" s="381" t="b">
        <f t="shared" si="73"/>
        <v>0</v>
      </c>
    </row>
    <row r="2325" spans="1:8">
      <c r="A2325" s="379">
        <v>3255</v>
      </c>
      <c r="B2325" s="380" t="s">
        <v>4566</v>
      </c>
      <c r="C2325" s="379" t="s">
        <v>281</v>
      </c>
      <c r="D2325" s="383" t="str">
        <f t="shared" si="72"/>
        <v>5,07</v>
      </c>
      <c r="F2325" s="386">
        <v>77.52</v>
      </c>
      <c r="G2325" s="384" t="s">
        <v>1686</v>
      </c>
      <c r="H2325" s="381" t="b">
        <f t="shared" si="73"/>
        <v>0</v>
      </c>
    </row>
    <row r="2326" spans="1:8">
      <c r="A2326" s="379">
        <v>3254</v>
      </c>
      <c r="B2326" s="380" t="s">
        <v>4567</v>
      </c>
      <c r="C2326" s="379" t="s">
        <v>281</v>
      </c>
      <c r="D2326" s="383" t="str">
        <f t="shared" si="72"/>
        <v>82,46</v>
      </c>
      <c r="F2326" s="386">
        <v>50.02</v>
      </c>
      <c r="G2326" s="384" t="s">
        <v>4568</v>
      </c>
      <c r="H2326" s="381" t="b">
        <f t="shared" si="73"/>
        <v>0</v>
      </c>
    </row>
    <row r="2327" spans="1:8">
      <c r="A2327" s="379">
        <v>3259</v>
      </c>
      <c r="B2327" s="380" t="s">
        <v>4569</v>
      </c>
      <c r="C2327" s="379" t="s">
        <v>281</v>
      </c>
      <c r="D2327" s="383" t="str">
        <f t="shared" si="72"/>
        <v>9,91</v>
      </c>
      <c r="F2327" s="386">
        <v>75.599999999999994</v>
      </c>
      <c r="G2327" s="384" t="s">
        <v>3120</v>
      </c>
      <c r="H2327" s="381" t="b">
        <f t="shared" si="73"/>
        <v>0</v>
      </c>
    </row>
    <row r="2328" spans="1:8">
      <c r="A2328" s="379">
        <v>3258</v>
      </c>
      <c r="B2328" s="380" t="s">
        <v>4570</v>
      </c>
      <c r="C2328" s="379" t="s">
        <v>281</v>
      </c>
      <c r="D2328" s="383" t="str">
        <f t="shared" si="72"/>
        <v>5,98</v>
      </c>
      <c r="F2328" s="386">
        <v>15.88</v>
      </c>
      <c r="G2328" s="384" t="s">
        <v>4571</v>
      </c>
      <c r="H2328" s="381" t="b">
        <f t="shared" si="73"/>
        <v>0</v>
      </c>
    </row>
    <row r="2329" spans="1:8">
      <c r="A2329" s="379">
        <v>3251</v>
      </c>
      <c r="B2329" s="380" t="s">
        <v>4572</v>
      </c>
      <c r="C2329" s="379" t="s">
        <v>281</v>
      </c>
      <c r="D2329" s="383" t="str">
        <f t="shared" si="72"/>
        <v>3,53</v>
      </c>
      <c r="F2329" s="386">
        <v>46.44</v>
      </c>
      <c r="G2329" s="384" t="s">
        <v>1618</v>
      </c>
      <c r="H2329" s="381" t="b">
        <f t="shared" si="73"/>
        <v>0</v>
      </c>
    </row>
    <row r="2330" spans="1:8">
      <c r="A2330" s="379">
        <v>3256</v>
      </c>
      <c r="B2330" s="380" t="s">
        <v>4573</v>
      </c>
      <c r="C2330" s="379" t="s">
        <v>281</v>
      </c>
      <c r="D2330" s="383" t="str">
        <f t="shared" si="72"/>
        <v>6,68</v>
      </c>
      <c r="F2330" s="386">
        <v>18.86</v>
      </c>
      <c r="G2330" s="384" t="s">
        <v>4574</v>
      </c>
      <c r="H2330" s="381" t="b">
        <f t="shared" si="73"/>
        <v>0</v>
      </c>
    </row>
    <row r="2331" spans="1:8">
      <c r="A2331" s="379">
        <v>3261</v>
      </c>
      <c r="B2331" s="380" t="s">
        <v>4575</v>
      </c>
      <c r="C2331" s="379" t="s">
        <v>281</v>
      </c>
      <c r="D2331" s="383" t="str">
        <f t="shared" si="72"/>
        <v>72,93</v>
      </c>
      <c r="F2331" s="386">
        <v>13.86</v>
      </c>
      <c r="G2331" s="384" t="s">
        <v>4576</v>
      </c>
      <c r="H2331" s="381" t="b">
        <f t="shared" si="73"/>
        <v>0</v>
      </c>
    </row>
    <row r="2332" spans="1:8">
      <c r="A2332" s="379">
        <v>3260</v>
      </c>
      <c r="B2332" s="380" t="s">
        <v>4577</v>
      </c>
      <c r="C2332" s="379" t="s">
        <v>281</v>
      </c>
      <c r="D2332" s="383" t="str">
        <f t="shared" si="72"/>
        <v>12,53</v>
      </c>
      <c r="F2332" s="386">
        <v>13.54</v>
      </c>
      <c r="G2332" s="384" t="s">
        <v>4578</v>
      </c>
      <c r="H2332" s="381" t="b">
        <f t="shared" si="73"/>
        <v>0</v>
      </c>
    </row>
    <row r="2333" spans="1:8">
      <c r="A2333" s="379">
        <v>3272</v>
      </c>
      <c r="B2333" s="380" t="s">
        <v>4579</v>
      </c>
      <c r="C2333" s="379" t="s">
        <v>281</v>
      </c>
      <c r="D2333" s="383" t="str">
        <f t="shared" si="72"/>
        <v>24,31</v>
      </c>
      <c r="F2333" s="383">
        <v>3137.61</v>
      </c>
      <c r="G2333" s="384" t="s">
        <v>4580</v>
      </c>
      <c r="H2333" s="381" t="b">
        <f t="shared" si="73"/>
        <v>0</v>
      </c>
    </row>
    <row r="2334" spans="1:8">
      <c r="A2334" s="379">
        <v>3265</v>
      </c>
      <c r="B2334" s="380" t="s">
        <v>4581</v>
      </c>
      <c r="C2334" s="379" t="s">
        <v>281</v>
      </c>
      <c r="D2334" s="383" t="str">
        <f t="shared" si="72"/>
        <v>19,31</v>
      </c>
      <c r="F2334" s="383">
        <v>4612.84</v>
      </c>
      <c r="G2334" s="384" t="s">
        <v>4582</v>
      </c>
      <c r="H2334" s="381" t="b">
        <f t="shared" si="73"/>
        <v>0</v>
      </c>
    </row>
    <row r="2335" spans="1:8">
      <c r="A2335" s="379">
        <v>3262</v>
      </c>
      <c r="B2335" s="380" t="s">
        <v>4583</v>
      </c>
      <c r="C2335" s="379" t="s">
        <v>281</v>
      </c>
      <c r="D2335" s="383" t="str">
        <f t="shared" si="72"/>
        <v>8,45</v>
      </c>
      <c r="F2335" s="383">
        <v>4949.17</v>
      </c>
      <c r="G2335" s="384" t="s">
        <v>4584</v>
      </c>
      <c r="H2335" s="381" t="b">
        <f t="shared" si="73"/>
        <v>0</v>
      </c>
    </row>
    <row r="2336" spans="1:8">
      <c r="A2336" s="379">
        <v>3264</v>
      </c>
      <c r="B2336" s="380" t="s">
        <v>4585</v>
      </c>
      <c r="C2336" s="379" t="s">
        <v>281</v>
      </c>
      <c r="D2336" s="383" t="str">
        <f t="shared" si="72"/>
        <v>13,88</v>
      </c>
      <c r="F2336" s="383">
        <v>5520</v>
      </c>
      <c r="G2336" s="384" t="s">
        <v>4586</v>
      </c>
      <c r="H2336" s="381" t="b">
        <f t="shared" si="73"/>
        <v>0</v>
      </c>
    </row>
    <row r="2337" spans="1:8">
      <c r="A2337" s="379">
        <v>3267</v>
      </c>
      <c r="B2337" s="380" t="s">
        <v>4587</v>
      </c>
      <c r="C2337" s="379" t="s">
        <v>281</v>
      </c>
      <c r="D2337" s="383" t="str">
        <f t="shared" si="72"/>
        <v>45,35</v>
      </c>
      <c r="F2337" s="383">
        <v>1779.08</v>
      </c>
      <c r="G2337" s="384" t="s">
        <v>4588</v>
      </c>
      <c r="H2337" s="381" t="b">
        <f t="shared" si="73"/>
        <v>0</v>
      </c>
    </row>
    <row r="2338" spans="1:8">
      <c r="A2338" s="379">
        <v>3266</v>
      </c>
      <c r="B2338" s="380" t="s">
        <v>4589</v>
      </c>
      <c r="C2338" s="379" t="s">
        <v>281</v>
      </c>
      <c r="D2338" s="383" t="str">
        <f t="shared" si="72"/>
        <v>28,85</v>
      </c>
      <c r="F2338" s="383">
        <v>4177.9799999999996</v>
      </c>
      <c r="G2338" s="384" t="s">
        <v>4590</v>
      </c>
      <c r="H2338" s="381" t="b">
        <f t="shared" si="73"/>
        <v>0</v>
      </c>
    </row>
    <row r="2339" spans="1:8">
      <c r="A2339" s="379">
        <v>3263</v>
      </c>
      <c r="B2339" s="380" t="s">
        <v>4591</v>
      </c>
      <c r="C2339" s="379" t="s">
        <v>281</v>
      </c>
      <c r="D2339" s="383" t="str">
        <f t="shared" si="72"/>
        <v>11,55</v>
      </c>
      <c r="F2339" s="386">
        <v>704.58</v>
      </c>
      <c r="G2339" s="384" t="s">
        <v>4592</v>
      </c>
      <c r="H2339" s="381" t="b">
        <f t="shared" si="73"/>
        <v>0</v>
      </c>
    </row>
    <row r="2340" spans="1:8">
      <c r="A2340" s="379">
        <v>3268</v>
      </c>
      <c r="B2340" s="380" t="s">
        <v>4593</v>
      </c>
      <c r="C2340" s="379" t="s">
        <v>281</v>
      </c>
      <c r="D2340" s="383" t="str">
        <f t="shared" si="72"/>
        <v>61,32</v>
      </c>
      <c r="F2340" s="386">
        <v>583.48</v>
      </c>
      <c r="G2340" s="384" t="s">
        <v>4594</v>
      </c>
      <c r="H2340" s="381" t="b">
        <f t="shared" si="73"/>
        <v>0</v>
      </c>
    </row>
    <row r="2341" spans="1:8">
      <c r="A2341" s="379">
        <v>3271</v>
      </c>
      <c r="B2341" s="380" t="s">
        <v>4595</v>
      </c>
      <c r="C2341" s="379" t="s">
        <v>281</v>
      </c>
      <c r="D2341" s="383" t="str">
        <f t="shared" si="72"/>
        <v>90,65</v>
      </c>
      <c r="F2341" s="383">
        <v>3005.45</v>
      </c>
      <c r="G2341" s="384" t="s">
        <v>4596</v>
      </c>
      <c r="H2341" s="381" t="b">
        <f t="shared" si="73"/>
        <v>0</v>
      </c>
    </row>
    <row r="2342" spans="1:8">
      <c r="A2342" s="379">
        <v>3270</v>
      </c>
      <c r="B2342" s="380" t="s">
        <v>4597</v>
      </c>
      <c r="C2342" s="379" t="s">
        <v>281</v>
      </c>
      <c r="D2342" s="383" t="str">
        <f t="shared" si="72"/>
        <v>152,31</v>
      </c>
      <c r="F2342" s="386">
        <v>772.83</v>
      </c>
      <c r="G2342" s="384" t="s">
        <v>4598</v>
      </c>
      <c r="H2342" s="381" t="b">
        <f t="shared" si="73"/>
        <v>0</v>
      </c>
    </row>
    <row r="2343" spans="1:8" ht="30">
      <c r="A2343" s="379">
        <v>3275</v>
      </c>
      <c r="B2343" s="380" t="s">
        <v>4599</v>
      </c>
      <c r="C2343" s="379" t="s">
        <v>286</v>
      </c>
      <c r="D2343" s="383" t="str">
        <f t="shared" si="72"/>
        <v>63,03</v>
      </c>
      <c r="F2343" s="383">
        <v>2378.1999999999998</v>
      </c>
      <c r="G2343" s="384" t="s">
        <v>4600</v>
      </c>
      <c r="H2343" s="381" t="b">
        <f t="shared" si="73"/>
        <v>0</v>
      </c>
    </row>
    <row r="2344" spans="1:8" ht="30">
      <c r="A2344" s="379">
        <v>39512</v>
      </c>
      <c r="B2344" s="380" t="s">
        <v>4601</v>
      </c>
      <c r="C2344" s="379" t="s">
        <v>286</v>
      </c>
      <c r="D2344" s="383" t="str">
        <f t="shared" si="72"/>
        <v>74,08</v>
      </c>
      <c r="F2344" s="383">
        <v>6869.62</v>
      </c>
      <c r="G2344" s="384" t="s">
        <v>4602</v>
      </c>
      <c r="H2344" s="381" t="b">
        <f t="shared" si="73"/>
        <v>0</v>
      </c>
    </row>
    <row r="2345" spans="1:8" ht="30">
      <c r="A2345" s="379">
        <v>39511</v>
      </c>
      <c r="B2345" s="380" t="s">
        <v>4603</v>
      </c>
      <c r="C2345" s="379" t="s">
        <v>286</v>
      </c>
      <c r="D2345" s="383" t="str">
        <f t="shared" si="72"/>
        <v>80,80</v>
      </c>
      <c r="F2345" s="383">
        <v>4169882.46</v>
      </c>
      <c r="G2345" s="384" t="s">
        <v>4604</v>
      </c>
      <c r="H2345" s="381" t="b">
        <f t="shared" si="73"/>
        <v>0</v>
      </c>
    </row>
    <row r="2346" spans="1:8" ht="30">
      <c r="A2346" s="379">
        <v>39513</v>
      </c>
      <c r="B2346" s="380" t="s">
        <v>4605</v>
      </c>
      <c r="C2346" s="379" t="s">
        <v>286</v>
      </c>
      <c r="D2346" s="383" t="str">
        <f t="shared" si="72"/>
        <v>86,67</v>
      </c>
      <c r="F2346" s="383">
        <v>1785064.49</v>
      </c>
      <c r="G2346" s="384" t="s">
        <v>4606</v>
      </c>
      <c r="H2346" s="381" t="b">
        <f t="shared" si="73"/>
        <v>0</v>
      </c>
    </row>
    <row r="2347" spans="1:8">
      <c r="A2347" s="379">
        <v>3286</v>
      </c>
      <c r="B2347" s="380" t="s">
        <v>4607</v>
      </c>
      <c r="C2347" s="379" t="s">
        <v>286</v>
      </c>
      <c r="D2347" s="383" t="str">
        <f t="shared" si="72"/>
        <v>51,22</v>
      </c>
      <c r="F2347" s="386">
        <v>21.65</v>
      </c>
      <c r="G2347" s="384" t="s">
        <v>4608</v>
      </c>
      <c r="H2347" s="381" t="b">
        <f t="shared" si="73"/>
        <v>0</v>
      </c>
    </row>
    <row r="2348" spans="1:8" ht="30">
      <c r="A2348" s="379">
        <v>3287</v>
      </c>
      <c r="B2348" s="380" t="s">
        <v>4609</v>
      </c>
      <c r="C2348" s="379" t="s">
        <v>286</v>
      </c>
      <c r="D2348" s="383" t="str">
        <f t="shared" si="72"/>
        <v>77,40</v>
      </c>
      <c r="F2348" s="386">
        <v>6.53</v>
      </c>
      <c r="G2348" s="384" t="s">
        <v>4610</v>
      </c>
      <c r="H2348" s="381" t="b">
        <f t="shared" si="73"/>
        <v>0</v>
      </c>
    </row>
    <row r="2349" spans="1:8">
      <c r="A2349" s="379">
        <v>3283</v>
      </c>
      <c r="B2349" s="380" t="s">
        <v>4611</v>
      </c>
      <c r="C2349" s="379" t="s">
        <v>286</v>
      </c>
      <c r="D2349" s="383" t="str">
        <f t="shared" si="72"/>
        <v>16,25</v>
      </c>
      <c r="F2349" s="386">
        <v>56.63</v>
      </c>
      <c r="G2349" s="384" t="s">
        <v>4612</v>
      </c>
      <c r="H2349" s="381" t="b">
        <f t="shared" si="73"/>
        <v>0</v>
      </c>
    </row>
    <row r="2350" spans="1:8">
      <c r="A2350" s="379">
        <v>11587</v>
      </c>
      <c r="B2350" s="380" t="s">
        <v>4613</v>
      </c>
      <c r="C2350" s="379" t="s">
        <v>286</v>
      </c>
      <c r="D2350" s="383" t="str">
        <f t="shared" si="72"/>
        <v>43,22</v>
      </c>
      <c r="F2350" s="386">
        <v>14.12</v>
      </c>
      <c r="G2350" s="384" t="s">
        <v>4614</v>
      </c>
      <c r="H2350" s="381" t="b">
        <f t="shared" si="73"/>
        <v>0</v>
      </c>
    </row>
    <row r="2351" spans="1:8">
      <c r="A2351" s="379">
        <v>36225</v>
      </c>
      <c r="B2351" s="380" t="s">
        <v>4615</v>
      </c>
      <c r="C2351" s="379" t="s">
        <v>286</v>
      </c>
      <c r="D2351" s="383" t="str">
        <f t="shared" si="72"/>
        <v>17,56</v>
      </c>
      <c r="F2351" s="386">
        <v>1.65</v>
      </c>
      <c r="G2351" s="384" t="s">
        <v>4616</v>
      </c>
      <c r="H2351" s="381" t="b">
        <f t="shared" si="73"/>
        <v>0</v>
      </c>
    </row>
    <row r="2352" spans="1:8">
      <c r="A2352" s="379">
        <v>36230</v>
      </c>
      <c r="B2352" s="380" t="s">
        <v>4617</v>
      </c>
      <c r="C2352" s="379" t="s">
        <v>286</v>
      </c>
      <c r="D2352" s="383" t="str">
        <f t="shared" si="72"/>
        <v>12,90</v>
      </c>
      <c r="F2352" s="386">
        <v>2.56</v>
      </c>
      <c r="G2352" s="384" t="s">
        <v>4618</v>
      </c>
      <c r="H2352" s="381" t="b">
        <f t="shared" si="73"/>
        <v>0</v>
      </c>
    </row>
    <row r="2353" spans="1:8">
      <c r="A2353" s="379">
        <v>36238</v>
      </c>
      <c r="B2353" s="380" t="s">
        <v>4619</v>
      </c>
      <c r="C2353" s="379" t="s">
        <v>286</v>
      </c>
      <c r="D2353" s="383" t="str">
        <f t="shared" si="72"/>
        <v>12,60</v>
      </c>
      <c r="F2353" s="386">
        <v>8.94</v>
      </c>
      <c r="G2353" s="384" t="s">
        <v>4620</v>
      </c>
      <c r="H2353" s="381" t="b">
        <f t="shared" si="73"/>
        <v>0</v>
      </c>
    </row>
    <row r="2354" spans="1:8">
      <c r="A2354" s="379">
        <v>11887</v>
      </c>
      <c r="B2354" s="380" t="s">
        <v>4621</v>
      </c>
      <c r="C2354" s="379" t="s">
        <v>281</v>
      </c>
      <c r="D2354" s="383" t="str">
        <f t="shared" si="72"/>
        <v>3.200,36</v>
      </c>
      <c r="F2354" s="386">
        <v>9.35</v>
      </c>
      <c r="G2354" s="384" t="s">
        <v>4622</v>
      </c>
      <c r="H2354" s="381" t="b">
        <f t="shared" si="73"/>
        <v>0</v>
      </c>
    </row>
    <row r="2355" spans="1:8">
      <c r="A2355" s="379">
        <v>11883</v>
      </c>
      <c r="B2355" s="380" t="s">
        <v>4623</v>
      </c>
      <c r="C2355" s="379" t="s">
        <v>281</v>
      </c>
      <c r="D2355" s="383" t="str">
        <f t="shared" si="72"/>
        <v>4.705,10</v>
      </c>
      <c r="F2355" s="386">
        <v>9.98</v>
      </c>
      <c r="G2355" s="384" t="s">
        <v>4624</v>
      </c>
      <c r="H2355" s="381" t="b">
        <f t="shared" si="73"/>
        <v>0</v>
      </c>
    </row>
    <row r="2356" spans="1:8">
      <c r="A2356" s="379">
        <v>11884</v>
      </c>
      <c r="B2356" s="380" t="s">
        <v>4625</v>
      </c>
      <c r="C2356" s="379" t="s">
        <v>281</v>
      </c>
      <c r="D2356" s="383" t="str">
        <f t="shared" si="72"/>
        <v>5.048,15</v>
      </c>
      <c r="F2356" s="386">
        <v>10.130000000000001</v>
      </c>
      <c r="G2356" s="384" t="s">
        <v>4626</v>
      </c>
      <c r="H2356" s="381" t="b">
        <f t="shared" si="73"/>
        <v>0</v>
      </c>
    </row>
    <row r="2357" spans="1:8">
      <c r="A2357" s="379">
        <v>11885</v>
      </c>
      <c r="B2357" s="380" t="s">
        <v>4627</v>
      </c>
      <c r="C2357" s="379" t="s">
        <v>281</v>
      </c>
      <c r="D2357" s="383" t="str">
        <f t="shared" si="72"/>
        <v>5.630,40</v>
      </c>
      <c r="F2357" s="386">
        <v>9.52</v>
      </c>
      <c r="G2357" s="384" t="s">
        <v>4628</v>
      </c>
      <c r="H2357" s="381" t="b">
        <f t="shared" si="73"/>
        <v>0</v>
      </c>
    </row>
    <row r="2358" spans="1:8">
      <c r="A2358" s="379">
        <v>11886</v>
      </c>
      <c r="B2358" s="380" t="s">
        <v>4629</v>
      </c>
      <c r="C2358" s="379" t="s">
        <v>281</v>
      </c>
      <c r="D2358" s="383" t="str">
        <f t="shared" si="72"/>
        <v>1.814,66</v>
      </c>
      <c r="F2358" s="386">
        <v>22.31</v>
      </c>
      <c r="G2358" s="384" t="s">
        <v>4630</v>
      </c>
      <c r="H2358" s="381" t="b">
        <f t="shared" si="73"/>
        <v>0</v>
      </c>
    </row>
    <row r="2359" spans="1:8">
      <c r="A2359" s="379">
        <v>11888</v>
      </c>
      <c r="B2359" s="380" t="s">
        <v>4631</v>
      </c>
      <c r="C2359" s="379" t="s">
        <v>281</v>
      </c>
      <c r="D2359" s="383" t="str">
        <f t="shared" si="72"/>
        <v>4.261,54</v>
      </c>
      <c r="F2359" s="386">
        <v>427.37</v>
      </c>
      <c r="G2359" s="384" t="s">
        <v>4632</v>
      </c>
      <c r="H2359" s="381" t="b">
        <f t="shared" si="73"/>
        <v>0</v>
      </c>
    </row>
    <row r="2360" spans="1:8">
      <c r="A2360" s="379">
        <v>3277</v>
      </c>
      <c r="B2360" s="380" t="s">
        <v>4633</v>
      </c>
      <c r="C2360" s="379" t="s">
        <v>281</v>
      </c>
      <c r="D2360" s="383" t="str">
        <f t="shared" si="72"/>
        <v>718,67</v>
      </c>
      <c r="F2360" s="383">
        <v>1173.69</v>
      </c>
      <c r="G2360" s="384" t="s">
        <v>4634</v>
      </c>
      <c r="H2360" s="381" t="b">
        <f t="shared" si="73"/>
        <v>0</v>
      </c>
    </row>
    <row r="2361" spans="1:8">
      <c r="A2361" s="379">
        <v>3281</v>
      </c>
      <c r="B2361" s="380" t="s">
        <v>4635</v>
      </c>
      <c r="C2361" s="379" t="s">
        <v>281</v>
      </c>
      <c r="D2361" s="383" t="str">
        <f t="shared" si="72"/>
        <v>595,15</v>
      </c>
      <c r="F2361" s="383">
        <v>1266.23</v>
      </c>
      <c r="G2361" s="384" t="s">
        <v>4636</v>
      </c>
      <c r="H2361" s="381" t="b">
        <f t="shared" si="73"/>
        <v>0</v>
      </c>
    </row>
    <row r="2362" spans="1:8" ht="30">
      <c r="A2362" s="379">
        <v>39363</v>
      </c>
      <c r="B2362" s="380" t="s">
        <v>4637</v>
      </c>
      <c r="C2362" s="379" t="s">
        <v>281</v>
      </c>
      <c r="D2362" s="383" t="str">
        <f t="shared" si="72"/>
        <v>3.055,28</v>
      </c>
      <c r="F2362" s="383">
        <v>1392.94</v>
      </c>
      <c r="G2362" s="384" t="s">
        <v>4638</v>
      </c>
      <c r="H2362" s="381" t="b">
        <f t="shared" si="73"/>
        <v>0</v>
      </c>
    </row>
    <row r="2363" spans="1:8" ht="30">
      <c r="A2363" s="379">
        <v>39361</v>
      </c>
      <c r="B2363" s="380" t="s">
        <v>4639</v>
      </c>
      <c r="C2363" s="379" t="s">
        <v>281</v>
      </c>
      <c r="D2363" s="383" t="str">
        <f t="shared" si="72"/>
        <v>785,64</v>
      </c>
      <c r="F2363" s="386">
        <v>112.6</v>
      </c>
      <c r="G2363" s="384" t="s">
        <v>4640</v>
      </c>
      <c r="H2363" s="381" t="b">
        <f t="shared" si="73"/>
        <v>0</v>
      </c>
    </row>
    <row r="2364" spans="1:8" ht="30">
      <c r="A2364" s="379">
        <v>39362</v>
      </c>
      <c r="B2364" s="380" t="s">
        <v>4641</v>
      </c>
      <c r="C2364" s="379" t="s">
        <v>281</v>
      </c>
      <c r="D2364" s="383" t="str">
        <f t="shared" si="72"/>
        <v>2.417,63</v>
      </c>
      <c r="F2364" s="386">
        <v>121.83</v>
      </c>
      <c r="G2364" s="384" t="s">
        <v>4642</v>
      </c>
      <c r="H2364" s="381" t="b">
        <f t="shared" si="73"/>
        <v>0</v>
      </c>
    </row>
    <row r="2365" spans="1:8" ht="30">
      <c r="A2365" s="379">
        <v>39364</v>
      </c>
      <c r="B2365" s="380" t="s">
        <v>4643</v>
      </c>
      <c r="C2365" s="379" t="s">
        <v>281</v>
      </c>
      <c r="D2365" s="383" t="str">
        <f t="shared" si="72"/>
        <v>6.983,51</v>
      </c>
      <c r="F2365" s="386">
        <v>133.63</v>
      </c>
      <c r="G2365" s="384" t="s">
        <v>4644</v>
      </c>
      <c r="H2365" s="381" t="b">
        <f t="shared" si="73"/>
        <v>0</v>
      </c>
    </row>
    <row r="2366" spans="1:8">
      <c r="A2366" s="379">
        <v>14576</v>
      </c>
      <c r="B2366" s="380" t="s">
        <v>4645</v>
      </c>
      <c r="C2366" s="379" t="s">
        <v>281</v>
      </c>
      <c r="D2366" s="383" t="str">
        <f t="shared" si="72"/>
        <v>4.529.764,59</v>
      </c>
      <c r="F2366" s="386">
        <v>403.58</v>
      </c>
      <c r="G2366" s="384" t="s">
        <v>4646</v>
      </c>
      <c r="H2366" s="381" t="b">
        <f t="shared" si="73"/>
        <v>0</v>
      </c>
    </row>
    <row r="2367" spans="1:8">
      <c r="A2367" s="379">
        <v>13877</v>
      </c>
      <c r="B2367" s="380" t="s">
        <v>4647</v>
      </c>
      <c r="C2367" s="379" t="s">
        <v>281</v>
      </c>
      <c r="D2367" s="383" t="str">
        <f t="shared" si="72"/>
        <v>1.939.124,66</v>
      </c>
      <c r="F2367" s="386">
        <v>403.58</v>
      </c>
      <c r="G2367" s="384" t="s">
        <v>4648</v>
      </c>
      <c r="H2367" s="381" t="b">
        <f t="shared" si="73"/>
        <v>0</v>
      </c>
    </row>
    <row r="2368" spans="1:8">
      <c r="A2368" s="379">
        <v>7307</v>
      </c>
      <c r="B2368" s="380" t="s">
        <v>4649</v>
      </c>
      <c r="C2368" s="379" t="s">
        <v>425</v>
      </c>
      <c r="D2368" s="383" t="str">
        <f t="shared" si="72"/>
        <v>22,48</v>
      </c>
      <c r="F2368" s="386">
        <v>536.72</v>
      </c>
      <c r="G2368" s="384" t="s">
        <v>2614</v>
      </c>
      <c r="H2368" s="381" t="b">
        <f t="shared" si="73"/>
        <v>0</v>
      </c>
    </row>
    <row r="2369" spans="1:8">
      <c r="A2369" s="379">
        <v>38122</v>
      </c>
      <c r="B2369" s="380" t="s">
        <v>4650</v>
      </c>
      <c r="C2369" s="379" t="s">
        <v>425</v>
      </c>
      <c r="D2369" s="383" t="str">
        <f t="shared" si="72"/>
        <v>6,76</v>
      </c>
      <c r="F2369" s="386">
        <v>752.44</v>
      </c>
      <c r="G2369" s="384" t="s">
        <v>4651</v>
      </c>
      <c r="H2369" s="381" t="b">
        <f t="shared" si="73"/>
        <v>0</v>
      </c>
    </row>
    <row r="2370" spans="1:8">
      <c r="A2370" s="379">
        <v>6086</v>
      </c>
      <c r="B2370" s="380" t="s">
        <v>4652</v>
      </c>
      <c r="C2370" s="379" t="s">
        <v>4653</v>
      </c>
      <c r="D2370" s="383" t="str">
        <f t="shared" ref="D2370:D2433" si="74">IF($J$2=$F$1,F2370,G2370)</f>
        <v>69,09</v>
      </c>
      <c r="F2370" s="386">
        <v>538.15</v>
      </c>
      <c r="G2370" s="384" t="s">
        <v>4654</v>
      </c>
      <c r="H2370" s="381" t="b">
        <f t="shared" ref="H2370:H2433" si="75">F2370=G2370</f>
        <v>0</v>
      </c>
    </row>
    <row r="2371" spans="1:8">
      <c r="A2371" s="379">
        <v>38633</v>
      </c>
      <c r="B2371" s="380" t="s">
        <v>4655</v>
      </c>
      <c r="C2371" s="379" t="s">
        <v>281</v>
      </c>
      <c r="D2371" s="383" t="str">
        <f t="shared" si="74"/>
        <v>13,86</v>
      </c>
      <c r="F2371" s="386">
        <v>625.79999999999995</v>
      </c>
      <c r="G2371" s="384" t="s">
        <v>4656</v>
      </c>
      <c r="H2371" s="381" t="b">
        <f t="shared" si="75"/>
        <v>0</v>
      </c>
    </row>
    <row r="2372" spans="1:8">
      <c r="A2372" s="379">
        <v>12344</v>
      </c>
      <c r="B2372" s="380" t="s">
        <v>4657</v>
      </c>
      <c r="C2372" s="379" t="s">
        <v>281</v>
      </c>
      <c r="D2372" s="383" t="str">
        <f t="shared" si="74"/>
        <v>1,65</v>
      </c>
      <c r="F2372" s="386">
        <v>427.37</v>
      </c>
      <c r="G2372" s="384" t="s">
        <v>3205</v>
      </c>
      <c r="H2372" s="381" t="b">
        <f t="shared" si="75"/>
        <v>0</v>
      </c>
    </row>
    <row r="2373" spans="1:8">
      <c r="A2373" s="379">
        <v>12343</v>
      </c>
      <c r="B2373" s="380" t="s">
        <v>4658</v>
      </c>
      <c r="C2373" s="379" t="s">
        <v>281</v>
      </c>
      <c r="D2373" s="383" t="str">
        <f t="shared" si="74"/>
        <v>2,56</v>
      </c>
      <c r="F2373" s="386">
        <v>774.01</v>
      </c>
      <c r="G2373" s="384" t="s">
        <v>4659</v>
      </c>
      <c r="H2373" s="381" t="b">
        <f t="shared" si="75"/>
        <v>0</v>
      </c>
    </row>
    <row r="2374" spans="1:8">
      <c r="A2374" s="379">
        <v>3295</v>
      </c>
      <c r="B2374" s="380" t="s">
        <v>4660</v>
      </c>
      <c r="C2374" s="379" t="s">
        <v>281</v>
      </c>
      <c r="D2374" s="383" t="str">
        <f t="shared" si="74"/>
        <v>8,94</v>
      </c>
      <c r="F2374" s="386">
        <v>995.34</v>
      </c>
      <c r="G2374" s="384" t="s">
        <v>2772</v>
      </c>
      <c r="H2374" s="381" t="b">
        <f t="shared" si="75"/>
        <v>0</v>
      </c>
    </row>
    <row r="2375" spans="1:8">
      <c r="A2375" s="379">
        <v>3302</v>
      </c>
      <c r="B2375" s="380" t="s">
        <v>4661</v>
      </c>
      <c r="C2375" s="379" t="s">
        <v>281</v>
      </c>
      <c r="D2375" s="383" t="str">
        <f t="shared" si="74"/>
        <v>9,35</v>
      </c>
      <c r="F2375" s="383">
        <v>1097.1300000000001</v>
      </c>
      <c r="G2375" s="384" t="s">
        <v>1042</v>
      </c>
      <c r="H2375" s="381" t="b">
        <f t="shared" si="75"/>
        <v>0</v>
      </c>
    </row>
    <row r="2376" spans="1:8">
      <c r="A2376" s="379">
        <v>3297</v>
      </c>
      <c r="B2376" s="380" t="s">
        <v>4662</v>
      </c>
      <c r="C2376" s="379" t="s">
        <v>281</v>
      </c>
      <c r="D2376" s="383" t="str">
        <f t="shared" si="74"/>
        <v>9,98</v>
      </c>
      <c r="F2376" s="386">
        <v>560.54</v>
      </c>
      <c r="G2376" s="384" t="s">
        <v>1250</v>
      </c>
      <c r="H2376" s="381" t="b">
        <f t="shared" si="75"/>
        <v>0</v>
      </c>
    </row>
    <row r="2377" spans="1:8">
      <c r="A2377" s="379">
        <v>3294</v>
      </c>
      <c r="B2377" s="380" t="s">
        <v>4663</v>
      </c>
      <c r="C2377" s="379" t="s">
        <v>281</v>
      </c>
      <c r="D2377" s="383" t="str">
        <f t="shared" si="74"/>
        <v>10,13</v>
      </c>
      <c r="F2377" s="386">
        <v>357.87</v>
      </c>
      <c r="G2377" s="384" t="s">
        <v>4094</v>
      </c>
      <c r="H2377" s="381" t="b">
        <f t="shared" si="75"/>
        <v>0</v>
      </c>
    </row>
    <row r="2378" spans="1:8">
      <c r="A2378" s="379">
        <v>3292</v>
      </c>
      <c r="B2378" s="380" t="s">
        <v>4664</v>
      </c>
      <c r="C2378" s="379" t="s">
        <v>281</v>
      </c>
      <c r="D2378" s="383" t="str">
        <f t="shared" si="74"/>
        <v>9,52</v>
      </c>
      <c r="F2378" s="386">
        <v>300.85000000000002</v>
      </c>
      <c r="G2378" s="384" t="s">
        <v>413</v>
      </c>
      <c r="H2378" s="381" t="b">
        <f t="shared" si="75"/>
        <v>0</v>
      </c>
    </row>
    <row r="2379" spans="1:8">
      <c r="A2379" s="379">
        <v>3298</v>
      </c>
      <c r="B2379" s="380" t="s">
        <v>4665</v>
      </c>
      <c r="C2379" s="379" t="s">
        <v>281</v>
      </c>
      <c r="D2379" s="383" t="str">
        <f t="shared" si="74"/>
        <v>22,31</v>
      </c>
      <c r="F2379" s="386">
        <v>376.22</v>
      </c>
      <c r="G2379" s="384" t="s">
        <v>4666</v>
      </c>
      <c r="H2379" s="381" t="b">
        <f t="shared" si="75"/>
        <v>0</v>
      </c>
    </row>
    <row r="2380" spans="1:8">
      <c r="A2380" s="379">
        <v>11596</v>
      </c>
      <c r="B2380" s="380" t="s">
        <v>4667</v>
      </c>
      <c r="C2380" s="379" t="s">
        <v>281</v>
      </c>
      <c r="D2380" s="383" t="str">
        <f t="shared" si="74"/>
        <v>427,37</v>
      </c>
      <c r="F2380" s="386">
        <v>538.15</v>
      </c>
      <c r="G2380" s="384" t="s">
        <v>4668</v>
      </c>
      <c r="H2380" s="381" t="b">
        <f t="shared" si="75"/>
        <v>0</v>
      </c>
    </row>
    <row r="2381" spans="1:8" ht="30">
      <c r="A2381" s="379">
        <v>34802</v>
      </c>
      <c r="B2381" s="380" t="s">
        <v>4669</v>
      </c>
      <c r="C2381" s="379" t="s">
        <v>281</v>
      </c>
      <c r="D2381" s="383" t="str">
        <f t="shared" si="74"/>
        <v>1.173,69</v>
      </c>
      <c r="F2381" s="386">
        <v>250.64</v>
      </c>
      <c r="G2381" s="384" t="s">
        <v>4670</v>
      </c>
      <c r="H2381" s="381" t="b">
        <f t="shared" si="75"/>
        <v>0</v>
      </c>
    </row>
    <row r="2382" spans="1:8" ht="30">
      <c r="A2382" s="379">
        <v>11588</v>
      </c>
      <c r="B2382" s="380" t="s">
        <v>4671</v>
      </c>
      <c r="C2382" s="379" t="s">
        <v>281</v>
      </c>
      <c r="D2382" s="383" t="str">
        <f t="shared" si="74"/>
        <v>1.266,23</v>
      </c>
      <c r="F2382" s="386">
        <v>312.52999999999997</v>
      </c>
      <c r="G2382" s="384" t="s">
        <v>4672</v>
      </c>
      <c r="H2382" s="381" t="b">
        <f t="shared" si="75"/>
        <v>0</v>
      </c>
    </row>
    <row r="2383" spans="1:8" ht="30">
      <c r="A2383" s="379">
        <v>34383</v>
      </c>
      <c r="B2383" s="380" t="s">
        <v>4673</v>
      </c>
      <c r="C2383" s="379" t="s">
        <v>281</v>
      </c>
      <c r="D2383" s="383" t="str">
        <f t="shared" si="74"/>
        <v>1.392,94</v>
      </c>
      <c r="F2383" s="386">
        <v>1.32</v>
      </c>
      <c r="G2383" s="384" t="s">
        <v>4674</v>
      </c>
      <c r="H2383" s="381" t="b">
        <f t="shared" si="75"/>
        <v>0</v>
      </c>
    </row>
    <row r="2384" spans="1:8" ht="30">
      <c r="A2384" s="379">
        <v>40451</v>
      </c>
      <c r="B2384" s="380" t="s">
        <v>4675</v>
      </c>
      <c r="C2384" s="379" t="s">
        <v>286</v>
      </c>
      <c r="D2384" s="383" t="str">
        <f t="shared" si="74"/>
        <v>112,60</v>
      </c>
      <c r="F2384" s="386">
        <v>1.76</v>
      </c>
      <c r="G2384" s="384" t="s">
        <v>4676</v>
      </c>
      <c r="H2384" s="381" t="b">
        <f t="shared" si="75"/>
        <v>0</v>
      </c>
    </row>
    <row r="2385" spans="1:8" ht="30">
      <c r="A2385" s="379">
        <v>40453</v>
      </c>
      <c r="B2385" s="380" t="s">
        <v>4677</v>
      </c>
      <c r="C2385" s="379" t="s">
        <v>286</v>
      </c>
      <c r="D2385" s="383" t="str">
        <f t="shared" si="74"/>
        <v>121,83</v>
      </c>
      <c r="F2385" s="386">
        <v>9.94</v>
      </c>
      <c r="G2385" s="384" t="s">
        <v>4678</v>
      </c>
      <c r="H2385" s="381" t="b">
        <f t="shared" si="75"/>
        <v>0</v>
      </c>
    </row>
    <row r="2386" spans="1:8" ht="30">
      <c r="A2386" s="379">
        <v>40452</v>
      </c>
      <c r="B2386" s="380" t="s">
        <v>4679</v>
      </c>
      <c r="C2386" s="379" t="s">
        <v>286</v>
      </c>
      <c r="D2386" s="383" t="str">
        <f t="shared" si="74"/>
        <v>133,63</v>
      </c>
      <c r="F2386" s="386">
        <v>7.47</v>
      </c>
      <c r="G2386" s="384" t="s">
        <v>4680</v>
      </c>
      <c r="H2386" s="381" t="b">
        <f t="shared" si="75"/>
        <v>0</v>
      </c>
    </row>
    <row r="2387" spans="1:8">
      <c r="A2387" s="379">
        <v>11594</v>
      </c>
      <c r="B2387" s="380" t="s">
        <v>4681</v>
      </c>
      <c r="C2387" s="379" t="s">
        <v>281</v>
      </c>
      <c r="D2387" s="383" t="str">
        <f t="shared" si="74"/>
        <v>403,58</v>
      </c>
      <c r="F2387" s="386">
        <v>4.49</v>
      </c>
      <c r="G2387" s="384" t="s">
        <v>4682</v>
      </c>
      <c r="H2387" s="381" t="b">
        <f t="shared" si="75"/>
        <v>0</v>
      </c>
    </row>
    <row r="2388" spans="1:8">
      <c r="A2388" s="379">
        <v>3311</v>
      </c>
      <c r="B2388" s="380" t="s">
        <v>4683</v>
      </c>
      <c r="C2388" s="379" t="s">
        <v>665</v>
      </c>
      <c r="D2388" s="383" t="str">
        <f t="shared" si="74"/>
        <v>403,58</v>
      </c>
      <c r="F2388" s="386">
        <v>45.43</v>
      </c>
      <c r="G2388" s="384" t="s">
        <v>4682</v>
      </c>
      <c r="H2388" s="381" t="b">
        <f t="shared" si="75"/>
        <v>0</v>
      </c>
    </row>
    <row r="2389" spans="1:8">
      <c r="A2389" s="379">
        <v>11599</v>
      </c>
      <c r="B2389" s="380" t="s">
        <v>4684</v>
      </c>
      <c r="C2389" s="379" t="s">
        <v>281</v>
      </c>
      <c r="D2389" s="383" t="str">
        <f t="shared" si="74"/>
        <v>536,72</v>
      </c>
      <c r="F2389" s="386">
        <v>4.59</v>
      </c>
      <c r="G2389" s="384" t="s">
        <v>4685</v>
      </c>
      <c r="H2389" s="381" t="b">
        <f t="shared" si="75"/>
        <v>0</v>
      </c>
    </row>
    <row r="2390" spans="1:8" ht="30">
      <c r="A2390" s="379">
        <v>11593</v>
      </c>
      <c r="B2390" s="380" t="s">
        <v>4686</v>
      </c>
      <c r="C2390" s="379" t="s">
        <v>281</v>
      </c>
      <c r="D2390" s="383" t="str">
        <f t="shared" si="74"/>
        <v>752,44</v>
      </c>
      <c r="F2390" s="386">
        <v>5.13</v>
      </c>
      <c r="G2390" s="384" t="s">
        <v>4687</v>
      </c>
      <c r="H2390" s="381" t="b">
        <f t="shared" si="75"/>
        <v>0</v>
      </c>
    </row>
    <row r="2391" spans="1:8">
      <c r="A2391" s="379">
        <v>3314</v>
      </c>
      <c r="B2391" s="380" t="s">
        <v>4688</v>
      </c>
      <c r="C2391" s="379" t="s">
        <v>665</v>
      </c>
      <c r="D2391" s="383" t="str">
        <f t="shared" si="74"/>
        <v>538,15</v>
      </c>
      <c r="F2391" s="386">
        <v>6.4</v>
      </c>
      <c r="G2391" s="384" t="s">
        <v>4689</v>
      </c>
      <c r="H2391" s="381" t="b">
        <f t="shared" si="75"/>
        <v>0</v>
      </c>
    </row>
    <row r="2392" spans="1:8">
      <c r="A2392" s="379">
        <v>11597</v>
      </c>
      <c r="B2392" s="380" t="s">
        <v>4690</v>
      </c>
      <c r="C2392" s="379" t="s">
        <v>281</v>
      </c>
      <c r="D2392" s="383" t="str">
        <f t="shared" si="74"/>
        <v>625,80</v>
      </c>
      <c r="F2392" s="386">
        <v>7.69</v>
      </c>
      <c r="G2392" s="384" t="s">
        <v>4691</v>
      </c>
      <c r="H2392" s="381" t="b">
        <f t="shared" si="75"/>
        <v>0</v>
      </c>
    </row>
    <row r="2393" spans="1:8">
      <c r="A2393" s="379">
        <v>3309</v>
      </c>
      <c r="B2393" s="380" t="s">
        <v>4692</v>
      </c>
      <c r="C2393" s="379" t="s">
        <v>665</v>
      </c>
      <c r="D2393" s="383" t="str">
        <f t="shared" si="74"/>
        <v>427,37</v>
      </c>
      <c r="F2393" s="386">
        <v>10.3</v>
      </c>
      <c r="G2393" s="384" t="s">
        <v>4668</v>
      </c>
      <c r="H2393" s="381" t="b">
        <f t="shared" si="75"/>
        <v>0</v>
      </c>
    </row>
    <row r="2394" spans="1:8" ht="30">
      <c r="A2394" s="379">
        <v>34612</v>
      </c>
      <c r="B2394" s="380" t="s">
        <v>4693</v>
      </c>
      <c r="C2394" s="379" t="s">
        <v>281</v>
      </c>
      <c r="D2394" s="383" t="str">
        <f t="shared" si="74"/>
        <v>774,01</v>
      </c>
      <c r="F2394" s="386">
        <v>12.9</v>
      </c>
      <c r="G2394" s="384" t="s">
        <v>4694</v>
      </c>
      <c r="H2394" s="381" t="b">
        <f t="shared" si="75"/>
        <v>0</v>
      </c>
    </row>
    <row r="2395" spans="1:8" ht="30">
      <c r="A2395" s="379">
        <v>34635</v>
      </c>
      <c r="B2395" s="380" t="s">
        <v>4695</v>
      </c>
      <c r="C2395" s="379" t="s">
        <v>281</v>
      </c>
      <c r="D2395" s="383" t="str">
        <f t="shared" si="74"/>
        <v>995,34</v>
      </c>
      <c r="F2395" s="386">
        <v>15.45</v>
      </c>
      <c r="G2395" s="384" t="s">
        <v>4696</v>
      </c>
      <c r="H2395" s="381" t="b">
        <f t="shared" si="75"/>
        <v>0</v>
      </c>
    </row>
    <row r="2396" spans="1:8" ht="30">
      <c r="A2396" s="379">
        <v>34633</v>
      </c>
      <c r="B2396" s="380" t="s">
        <v>4697</v>
      </c>
      <c r="C2396" s="379" t="s">
        <v>281</v>
      </c>
      <c r="D2396" s="383" t="str">
        <f t="shared" si="74"/>
        <v>1.097,13</v>
      </c>
      <c r="F2396" s="383">
        <v>4133.03</v>
      </c>
      <c r="G2396" s="384" t="s">
        <v>4698</v>
      </c>
      <c r="H2396" s="381" t="b">
        <f t="shared" si="75"/>
        <v>0</v>
      </c>
    </row>
    <row r="2397" spans="1:8" ht="30">
      <c r="A2397" s="379">
        <v>40440</v>
      </c>
      <c r="B2397" s="380" t="s">
        <v>4699</v>
      </c>
      <c r="C2397" s="379" t="s">
        <v>665</v>
      </c>
      <c r="D2397" s="383" t="str">
        <f t="shared" si="74"/>
        <v>560,54</v>
      </c>
      <c r="F2397" s="386">
        <v>12.95</v>
      </c>
      <c r="G2397" s="384" t="s">
        <v>4700</v>
      </c>
      <c r="H2397" s="381" t="b">
        <f t="shared" si="75"/>
        <v>0</v>
      </c>
    </row>
    <row r="2398" spans="1:8" ht="30">
      <c r="A2398" s="379">
        <v>40441</v>
      </c>
      <c r="B2398" s="380" t="s">
        <v>4701</v>
      </c>
      <c r="C2398" s="379" t="s">
        <v>665</v>
      </c>
      <c r="D2398" s="383" t="str">
        <f t="shared" si="74"/>
        <v>357,87</v>
      </c>
      <c r="F2398" s="383">
        <v>2290.7399999999998</v>
      </c>
      <c r="G2398" s="384" t="s">
        <v>4702</v>
      </c>
      <c r="H2398" s="381" t="b">
        <f t="shared" si="75"/>
        <v>0</v>
      </c>
    </row>
    <row r="2399" spans="1:8" ht="30">
      <c r="A2399" s="379">
        <v>40449</v>
      </c>
      <c r="B2399" s="380" t="s">
        <v>4703</v>
      </c>
      <c r="C2399" s="379" t="s">
        <v>665</v>
      </c>
      <c r="D2399" s="383" t="str">
        <f t="shared" si="74"/>
        <v>300,85</v>
      </c>
      <c r="F2399" s="386">
        <v>0.61</v>
      </c>
      <c r="G2399" s="384" t="s">
        <v>4704</v>
      </c>
      <c r="H2399" s="381" t="b">
        <f t="shared" si="75"/>
        <v>0</v>
      </c>
    </row>
    <row r="2400" spans="1:8" ht="30">
      <c r="A2400" s="379">
        <v>34800</v>
      </c>
      <c r="B2400" s="380" t="s">
        <v>4705</v>
      </c>
      <c r="C2400" s="379" t="s">
        <v>665</v>
      </c>
      <c r="D2400" s="383" t="str">
        <f t="shared" si="74"/>
        <v>376,22</v>
      </c>
      <c r="F2400" s="386">
        <v>0.6</v>
      </c>
      <c r="G2400" s="384" t="s">
        <v>4706</v>
      </c>
      <c r="H2400" s="381" t="b">
        <f t="shared" si="75"/>
        <v>0</v>
      </c>
    </row>
    <row r="2401" spans="1:8" ht="30">
      <c r="A2401" s="379">
        <v>11592</v>
      </c>
      <c r="B2401" s="380" t="s">
        <v>4707</v>
      </c>
      <c r="C2401" s="379" t="s">
        <v>281</v>
      </c>
      <c r="D2401" s="383" t="str">
        <f t="shared" si="74"/>
        <v>538,15</v>
      </c>
      <c r="F2401" s="386">
        <v>14.26</v>
      </c>
      <c r="G2401" s="384" t="s">
        <v>4689</v>
      </c>
      <c r="H2401" s="381" t="b">
        <f t="shared" si="75"/>
        <v>0</v>
      </c>
    </row>
    <row r="2402" spans="1:8">
      <c r="A2402" s="379">
        <v>40438</v>
      </c>
      <c r="B2402" s="380" t="s">
        <v>4708</v>
      </c>
      <c r="C2402" s="379" t="s">
        <v>665</v>
      </c>
      <c r="D2402" s="383" t="str">
        <f t="shared" si="74"/>
        <v>250,64</v>
      </c>
      <c r="F2402" s="386">
        <v>14.58</v>
      </c>
      <c r="G2402" s="384" t="s">
        <v>4709</v>
      </c>
      <c r="H2402" s="381" t="b">
        <f t="shared" si="75"/>
        <v>0</v>
      </c>
    </row>
    <row r="2403" spans="1:8">
      <c r="A2403" s="379">
        <v>40436</v>
      </c>
      <c r="B2403" s="380" t="s">
        <v>4710</v>
      </c>
      <c r="C2403" s="379" t="s">
        <v>665</v>
      </c>
      <c r="D2403" s="383" t="str">
        <f t="shared" si="74"/>
        <v>312,53</v>
      </c>
      <c r="F2403" s="383">
        <v>33139.660000000003</v>
      </c>
      <c r="G2403" s="384" t="s">
        <v>4711</v>
      </c>
      <c r="H2403" s="381" t="b">
        <f t="shared" si="75"/>
        <v>0</v>
      </c>
    </row>
    <row r="2404" spans="1:8" ht="30">
      <c r="A2404" s="379">
        <v>4315</v>
      </c>
      <c r="B2404" s="380" t="s">
        <v>4712</v>
      </c>
      <c r="C2404" s="379" t="s">
        <v>281</v>
      </c>
      <c r="D2404" s="383" t="str">
        <f t="shared" si="74"/>
        <v>1,35</v>
      </c>
      <c r="F2404" s="383">
        <v>25981.5</v>
      </c>
      <c r="G2404" s="384" t="s">
        <v>4546</v>
      </c>
      <c r="H2404" s="381" t="b">
        <f t="shared" si="75"/>
        <v>0</v>
      </c>
    </row>
    <row r="2405" spans="1:8">
      <c r="A2405" s="379">
        <v>42482</v>
      </c>
      <c r="B2405" s="380" t="s">
        <v>4713</v>
      </c>
      <c r="C2405" s="379" t="s">
        <v>281</v>
      </c>
      <c r="D2405" s="383" t="str">
        <f t="shared" si="74"/>
        <v>1,80</v>
      </c>
      <c r="F2405" s="386">
        <v>327.89</v>
      </c>
      <c r="G2405" s="384" t="s">
        <v>336</v>
      </c>
      <c r="H2405" s="381" t="b">
        <f t="shared" si="75"/>
        <v>0</v>
      </c>
    </row>
    <row r="2406" spans="1:8">
      <c r="A2406" s="379">
        <v>402</v>
      </c>
      <c r="B2406" s="380" t="s">
        <v>4714</v>
      </c>
      <c r="C2406" s="379" t="s">
        <v>281</v>
      </c>
      <c r="D2406" s="383" t="str">
        <f t="shared" si="74"/>
        <v>9,68</v>
      </c>
      <c r="F2406" s="386">
        <v>5.71</v>
      </c>
      <c r="G2406" s="384" t="s">
        <v>4715</v>
      </c>
      <c r="H2406" s="381" t="b">
        <f t="shared" si="75"/>
        <v>0</v>
      </c>
    </row>
    <row r="2407" spans="1:8">
      <c r="A2407" s="379">
        <v>4226</v>
      </c>
      <c r="B2407" s="380" t="s">
        <v>4716</v>
      </c>
      <c r="C2407" s="379" t="s">
        <v>331</v>
      </c>
      <c r="D2407" s="383" t="str">
        <f t="shared" si="74"/>
        <v>7,35</v>
      </c>
      <c r="F2407" s="386">
        <v>8</v>
      </c>
      <c r="G2407" s="384" t="s">
        <v>4717</v>
      </c>
      <c r="H2407" s="381" t="b">
        <f t="shared" si="75"/>
        <v>0</v>
      </c>
    </row>
    <row r="2408" spans="1:8">
      <c r="A2408" s="379">
        <v>4222</v>
      </c>
      <c r="B2408" s="380" t="s">
        <v>4718</v>
      </c>
      <c r="C2408" s="379" t="s">
        <v>425</v>
      </c>
      <c r="D2408" s="383" t="str">
        <f t="shared" si="74"/>
        <v>4,68</v>
      </c>
      <c r="F2408" s="386">
        <v>75</v>
      </c>
      <c r="G2408" s="384" t="s">
        <v>2358</v>
      </c>
      <c r="H2408" s="381" t="b">
        <f t="shared" si="75"/>
        <v>0</v>
      </c>
    </row>
    <row r="2409" spans="1:8" ht="30">
      <c r="A2409" s="379">
        <v>34804</v>
      </c>
      <c r="B2409" s="380" t="s">
        <v>4719</v>
      </c>
      <c r="C2409" s="379" t="s">
        <v>286</v>
      </c>
      <c r="D2409" s="383" t="str">
        <f t="shared" si="74"/>
        <v>45,43</v>
      </c>
      <c r="F2409" s="386">
        <v>11.3</v>
      </c>
      <c r="G2409" s="384" t="s">
        <v>4720</v>
      </c>
      <c r="H2409" s="381" t="b">
        <f t="shared" si="75"/>
        <v>0</v>
      </c>
    </row>
    <row r="2410" spans="1:8">
      <c r="A2410" s="379">
        <v>4013</v>
      </c>
      <c r="B2410" s="380" t="s">
        <v>4721</v>
      </c>
      <c r="C2410" s="379" t="s">
        <v>286</v>
      </c>
      <c r="D2410" s="383" t="str">
        <f t="shared" si="74"/>
        <v>4,87</v>
      </c>
      <c r="F2410" s="386">
        <v>12.49</v>
      </c>
      <c r="G2410" s="384" t="s">
        <v>4722</v>
      </c>
      <c r="H2410" s="381" t="b">
        <f t="shared" si="75"/>
        <v>0</v>
      </c>
    </row>
    <row r="2411" spans="1:8">
      <c r="A2411" s="379">
        <v>4011</v>
      </c>
      <c r="B2411" s="380" t="s">
        <v>4723</v>
      </c>
      <c r="C2411" s="379" t="s">
        <v>286</v>
      </c>
      <c r="D2411" s="383" t="str">
        <f t="shared" si="74"/>
        <v>5,44</v>
      </c>
      <c r="F2411" s="386">
        <v>32.58</v>
      </c>
      <c r="G2411" s="384" t="s">
        <v>1870</v>
      </c>
      <c r="H2411" s="381" t="b">
        <f t="shared" si="75"/>
        <v>0</v>
      </c>
    </row>
    <row r="2412" spans="1:8">
      <c r="A2412" s="379">
        <v>4021</v>
      </c>
      <c r="B2412" s="380" t="s">
        <v>4724</v>
      </c>
      <c r="C2412" s="379" t="s">
        <v>286</v>
      </c>
      <c r="D2412" s="383" t="str">
        <f t="shared" si="74"/>
        <v>6,78</v>
      </c>
      <c r="F2412" s="386">
        <v>2.95</v>
      </c>
      <c r="G2412" s="384" t="s">
        <v>493</v>
      </c>
      <c r="H2412" s="381" t="b">
        <f t="shared" si="75"/>
        <v>0</v>
      </c>
    </row>
    <row r="2413" spans="1:8">
      <c r="A2413" s="379">
        <v>4019</v>
      </c>
      <c r="B2413" s="380" t="s">
        <v>4725</v>
      </c>
      <c r="C2413" s="379" t="s">
        <v>286</v>
      </c>
      <c r="D2413" s="383" t="str">
        <f t="shared" si="74"/>
        <v>8,14</v>
      </c>
      <c r="F2413" s="386">
        <v>13.36</v>
      </c>
      <c r="G2413" s="384" t="s">
        <v>4726</v>
      </c>
      <c r="H2413" s="381" t="b">
        <f t="shared" si="75"/>
        <v>0</v>
      </c>
    </row>
    <row r="2414" spans="1:8">
      <c r="A2414" s="379">
        <v>4012</v>
      </c>
      <c r="B2414" s="380" t="s">
        <v>4727</v>
      </c>
      <c r="C2414" s="379" t="s">
        <v>286</v>
      </c>
      <c r="D2414" s="383" t="str">
        <f t="shared" si="74"/>
        <v>10,91</v>
      </c>
      <c r="F2414" s="386">
        <v>4.8899999999999997</v>
      </c>
      <c r="G2414" s="384" t="s">
        <v>4728</v>
      </c>
      <c r="H2414" s="381" t="b">
        <f t="shared" si="75"/>
        <v>0</v>
      </c>
    </row>
    <row r="2415" spans="1:8">
      <c r="A2415" s="379">
        <v>4020</v>
      </c>
      <c r="B2415" s="380" t="s">
        <v>4729</v>
      </c>
      <c r="C2415" s="379" t="s">
        <v>286</v>
      </c>
      <c r="D2415" s="383" t="str">
        <f t="shared" si="74"/>
        <v>13,66</v>
      </c>
      <c r="F2415" s="386">
        <v>3.03</v>
      </c>
      <c r="G2415" s="384" t="s">
        <v>3222</v>
      </c>
      <c r="H2415" s="381" t="b">
        <f t="shared" si="75"/>
        <v>0</v>
      </c>
    </row>
    <row r="2416" spans="1:8">
      <c r="A2416" s="379">
        <v>4018</v>
      </c>
      <c r="B2416" s="380" t="s">
        <v>4730</v>
      </c>
      <c r="C2416" s="379" t="s">
        <v>286</v>
      </c>
      <c r="D2416" s="383" t="str">
        <f t="shared" si="74"/>
        <v>16,37</v>
      </c>
      <c r="F2416" s="386">
        <v>16.7</v>
      </c>
      <c r="G2416" s="384" t="s">
        <v>4731</v>
      </c>
      <c r="H2416" s="381" t="b">
        <f t="shared" si="75"/>
        <v>0</v>
      </c>
    </row>
    <row r="2417" spans="1:8">
      <c r="A2417" s="379">
        <v>36498</v>
      </c>
      <c r="B2417" s="380" t="s">
        <v>4732</v>
      </c>
      <c r="C2417" s="379" t="s">
        <v>281</v>
      </c>
      <c r="D2417" s="383" t="str">
        <f t="shared" si="74"/>
        <v>5.027,60</v>
      </c>
      <c r="F2417" s="386">
        <v>16.309999999999999</v>
      </c>
      <c r="G2417" s="384" t="s">
        <v>4733</v>
      </c>
      <c r="H2417" s="381" t="b">
        <f t="shared" si="75"/>
        <v>0</v>
      </c>
    </row>
    <row r="2418" spans="1:8">
      <c r="A2418" s="379">
        <v>12872</v>
      </c>
      <c r="B2418" s="380" t="s">
        <v>4734</v>
      </c>
      <c r="C2418" s="379" t="s">
        <v>289</v>
      </c>
      <c r="D2418" s="383" t="str">
        <f t="shared" si="74"/>
        <v>14,88</v>
      </c>
      <c r="F2418" s="386">
        <v>6.22</v>
      </c>
      <c r="G2418" s="384" t="s">
        <v>725</v>
      </c>
      <c r="H2418" s="381" t="b">
        <f t="shared" si="75"/>
        <v>0</v>
      </c>
    </row>
    <row r="2419" spans="1:8">
      <c r="A2419" s="379">
        <v>41075</v>
      </c>
      <c r="B2419" s="380" t="s">
        <v>4735</v>
      </c>
      <c r="C2419" s="379" t="s">
        <v>672</v>
      </c>
      <c r="D2419" s="383" t="str">
        <f t="shared" si="74"/>
        <v>2.637,37</v>
      </c>
      <c r="F2419" s="386">
        <v>7.45</v>
      </c>
      <c r="G2419" s="384" t="s">
        <v>727</v>
      </c>
      <c r="H2419" s="381" t="b">
        <f t="shared" si="75"/>
        <v>0</v>
      </c>
    </row>
    <row r="2420" spans="1:8">
      <c r="A2420" s="379">
        <v>3315</v>
      </c>
      <c r="B2420" s="380" t="s">
        <v>4736</v>
      </c>
      <c r="C2420" s="379" t="s">
        <v>331</v>
      </c>
      <c r="D2420" s="383" t="str">
        <f t="shared" si="74"/>
        <v>0,61</v>
      </c>
      <c r="F2420" s="386">
        <v>128.38999999999999</v>
      </c>
      <c r="G2420" s="384" t="s">
        <v>1997</v>
      </c>
      <c r="H2420" s="381" t="b">
        <f t="shared" si="75"/>
        <v>0</v>
      </c>
    </row>
    <row r="2421" spans="1:8">
      <c r="A2421" s="379">
        <v>36870</v>
      </c>
      <c r="B2421" s="380" t="s">
        <v>4737</v>
      </c>
      <c r="C2421" s="379" t="s">
        <v>331</v>
      </c>
      <c r="D2421" s="383" t="str">
        <f t="shared" si="74"/>
        <v>0,60</v>
      </c>
      <c r="F2421" s="386">
        <v>111.57</v>
      </c>
      <c r="G2421" s="384" t="s">
        <v>400</v>
      </c>
      <c r="H2421" s="381" t="b">
        <f t="shared" si="75"/>
        <v>0</v>
      </c>
    </row>
    <row r="2422" spans="1:8">
      <c r="A2422" s="379">
        <v>5092</v>
      </c>
      <c r="B2422" s="380" t="s">
        <v>4738</v>
      </c>
      <c r="C2422" s="379" t="s">
        <v>1210</v>
      </c>
      <c r="D2422" s="383" t="str">
        <f t="shared" si="74"/>
        <v>14,55</v>
      </c>
      <c r="F2422" s="386">
        <v>133.16999999999999</v>
      </c>
      <c r="G2422" s="384" t="s">
        <v>4739</v>
      </c>
      <c r="H2422" s="381" t="b">
        <f t="shared" si="75"/>
        <v>0</v>
      </c>
    </row>
    <row r="2423" spans="1:8">
      <c r="A2423" s="379">
        <v>11462</v>
      </c>
      <c r="B2423" s="380" t="s">
        <v>4740</v>
      </c>
      <c r="C2423" s="379" t="s">
        <v>1210</v>
      </c>
      <c r="D2423" s="383" t="str">
        <f t="shared" si="74"/>
        <v>14,87</v>
      </c>
      <c r="F2423" s="386">
        <v>150</v>
      </c>
      <c r="G2423" s="384" t="s">
        <v>4741</v>
      </c>
      <c r="H2423" s="381" t="b">
        <f t="shared" si="75"/>
        <v>0</v>
      </c>
    </row>
    <row r="2424" spans="1:8">
      <c r="A2424" s="379">
        <v>36529</v>
      </c>
      <c r="B2424" s="380" t="s">
        <v>4742</v>
      </c>
      <c r="C2424" s="379" t="s">
        <v>281</v>
      </c>
      <c r="D2424" s="383" t="str">
        <f t="shared" si="74"/>
        <v>33.396,60</v>
      </c>
      <c r="F2424" s="386">
        <v>0.37</v>
      </c>
      <c r="G2424" s="384" t="s">
        <v>4743</v>
      </c>
      <c r="H2424" s="381" t="b">
        <f t="shared" si="75"/>
        <v>0</v>
      </c>
    </row>
    <row r="2425" spans="1:8">
      <c r="A2425" s="379">
        <v>3318</v>
      </c>
      <c r="B2425" s="380" t="s">
        <v>4744</v>
      </c>
      <c r="C2425" s="379" t="s">
        <v>281</v>
      </c>
      <c r="D2425" s="383" t="str">
        <f t="shared" si="74"/>
        <v>26.182,94</v>
      </c>
      <c r="F2425" s="386">
        <v>445.28</v>
      </c>
      <c r="G2425" s="384" t="s">
        <v>4745</v>
      </c>
      <c r="H2425" s="381" t="b">
        <f t="shared" si="75"/>
        <v>0</v>
      </c>
    </row>
    <row r="2426" spans="1:8" ht="30">
      <c r="A2426" s="379">
        <v>38968</v>
      </c>
      <c r="B2426" s="380" t="s">
        <v>4746</v>
      </c>
      <c r="C2426" s="379" t="s">
        <v>286</v>
      </c>
      <c r="D2426" s="383" t="str">
        <f t="shared" si="74"/>
        <v>325,34</v>
      </c>
      <c r="F2426" s="386">
        <v>1.56</v>
      </c>
      <c r="G2426" s="384" t="s">
        <v>4747</v>
      </c>
      <c r="H2426" s="381" t="b">
        <f t="shared" si="75"/>
        <v>0</v>
      </c>
    </row>
    <row r="2427" spans="1:8">
      <c r="A2427" s="379">
        <v>3324</v>
      </c>
      <c r="B2427" s="380" t="s">
        <v>4748</v>
      </c>
      <c r="C2427" s="379" t="s">
        <v>286</v>
      </c>
      <c r="D2427" s="383" t="str">
        <f t="shared" si="74"/>
        <v>5,71</v>
      </c>
      <c r="F2427" s="386">
        <v>22.05</v>
      </c>
      <c r="G2427" s="384" t="s">
        <v>3529</v>
      </c>
      <c r="H2427" s="381" t="b">
        <f t="shared" si="75"/>
        <v>0</v>
      </c>
    </row>
    <row r="2428" spans="1:8">
      <c r="A2428" s="379">
        <v>3322</v>
      </c>
      <c r="B2428" s="380" t="s">
        <v>4749</v>
      </c>
      <c r="C2428" s="379" t="s">
        <v>286</v>
      </c>
      <c r="D2428" s="383" t="str">
        <f t="shared" si="74"/>
        <v>8,00</v>
      </c>
      <c r="F2428" s="386">
        <v>41.51</v>
      </c>
      <c r="G2428" s="384" t="s">
        <v>4750</v>
      </c>
      <c r="H2428" s="381" t="b">
        <f t="shared" si="75"/>
        <v>0</v>
      </c>
    </row>
    <row r="2429" spans="1:8" ht="60">
      <c r="A2429" s="379">
        <v>43390</v>
      </c>
      <c r="B2429" s="380" t="s">
        <v>4751</v>
      </c>
      <c r="C2429" s="379" t="s">
        <v>286</v>
      </c>
      <c r="D2429" s="383" t="str">
        <f t="shared" si="74"/>
        <v>75,00</v>
      </c>
      <c r="F2429" s="386">
        <v>141.4</v>
      </c>
      <c r="G2429" s="384" t="s">
        <v>4752</v>
      </c>
      <c r="H2429" s="381" t="b">
        <f t="shared" si="75"/>
        <v>0</v>
      </c>
    </row>
    <row r="2430" spans="1:8">
      <c r="A2430" s="379">
        <v>5076</v>
      </c>
      <c r="B2430" s="380" t="s">
        <v>4753</v>
      </c>
      <c r="C2430" s="379" t="s">
        <v>331</v>
      </c>
      <c r="D2430" s="383" t="str">
        <f t="shared" si="74"/>
        <v>10,58</v>
      </c>
      <c r="F2430" s="386">
        <v>195.58</v>
      </c>
      <c r="G2430" s="384" t="s">
        <v>827</v>
      </c>
      <c r="H2430" s="381" t="b">
        <f t="shared" si="75"/>
        <v>0</v>
      </c>
    </row>
    <row r="2431" spans="1:8">
      <c r="A2431" s="379">
        <v>5077</v>
      </c>
      <c r="B2431" s="380" t="s">
        <v>4754</v>
      </c>
      <c r="C2431" s="379" t="s">
        <v>331</v>
      </c>
      <c r="D2431" s="383" t="str">
        <f t="shared" si="74"/>
        <v>11,69</v>
      </c>
      <c r="F2431" s="386">
        <v>107.9</v>
      </c>
      <c r="G2431" s="384" t="s">
        <v>4755</v>
      </c>
      <c r="H2431" s="381" t="b">
        <f t="shared" si="75"/>
        <v>0</v>
      </c>
    </row>
    <row r="2432" spans="1:8" ht="30">
      <c r="A2432" s="379">
        <v>11837</v>
      </c>
      <c r="B2432" s="380" t="s">
        <v>4756</v>
      </c>
      <c r="C2432" s="379" t="s">
        <v>281</v>
      </c>
      <c r="D2432" s="383" t="str">
        <f t="shared" si="74"/>
        <v>33,08</v>
      </c>
      <c r="F2432" s="386">
        <v>137.13</v>
      </c>
      <c r="G2432" s="384" t="s">
        <v>4757</v>
      </c>
      <c r="H2432" s="381" t="b">
        <f t="shared" si="75"/>
        <v>0</v>
      </c>
    </row>
    <row r="2433" spans="1:8">
      <c r="A2433" s="379">
        <v>38055</v>
      </c>
      <c r="B2433" s="380" t="s">
        <v>4758</v>
      </c>
      <c r="C2433" s="379" t="s">
        <v>281</v>
      </c>
      <c r="D2433" s="383" t="str">
        <f t="shared" si="74"/>
        <v>3,00</v>
      </c>
      <c r="F2433" s="386">
        <v>4.3499999999999996</v>
      </c>
      <c r="G2433" s="384" t="s">
        <v>4759</v>
      </c>
      <c r="H2433" s="381" t="b">
        <f t="shared" si="75"/>
        <v>0</v>
      </c>
    </row>
    <row r="2434" spans="1:8">
      <c r="A2434" s="379">
        <v>415</v>
      </c>
      <c r="B2434" s="380" t="s">
        <v>4760</v>
      </c>
      <c r="C2434" s="379" t="s">
        <v>281</v>
      </c>
      <c r="D2434" s="383" t="str">
        <f t="shared" ref="D2434:D2497" si="76">IF($J$2=$F$1,F2434,G2434)</f>
        <v>13,56</v>
      </c>
      <c r="F2434" s="386">
        <v>22.1</v>
      </c>
      <c r="G2434" s="384" t="s">
        <v>4761</v>
      </c>
      <c r="H2434" s="381" t="b">
        <f t="shared" ref="H2434:H2497" si="77">F2434=G2434</f>
        <v>0</v>
      </c>
    </row>
    <row r="2435" spans="1:8">
      <c r="A2435" s="379">
        <v>416</v>
      </c>
      <c r="B2435" s="380" t="s">
        <v>4762</v>
      </c>
      <c r="C2435" s="379" t="s">
        <v>281</v>
      </c>
      <c r="D2435" s="383" t="str">
        <f t="shared" si="76"/>
        <v>4,96</v>
      </c>
      <c r="F2435" s="383">
        <v>356905.43</v>
      </c>
      <c r="G2435" s="384" t="s">
        <v>4763</v>
      </c>
      <c r="H2435" s="381" t="b">
        <f t="shared" si="77"/>
        <v>0</v>
      </c>
    </row>
    <row r="2436" spans="1:8">
      <c r="A2436" s="379">
        <v>425</v>
      </c>
      <c r="B2436" s="380" t="s">
        <v>4764</v>
      </c>
      <c r="C2436" s="379" t="s">
        <v>281</v>
      </c>
      <c r="D2436" s="383" t="str">
        <f t="shared" si="76"/>
        <v>3,07</v>
      </c>
      <c r="F2436" s="383">
        <v>404359.36</v>
      </c>
      <c r="G2436" s="384" t="s">
        <v>2309</v>
      </c>
      <c r="H2436" s="381" t="b">
        <f t="shared" si="77"/>
        <v>0</v>
      </c>
    </row>
    <row r="2437" spans="1:8">
      <c r="A2437" s="379">
        <v>426</v>
      </c>
      <c r="B2437" s="380" t="s">
        <v>4765</v>
      </c>
      <c r="C2437" s="379" t="s">
        <v>281</v>
      </c>
      <c r="D2437" s="383" t="str">
        <f t="shared" si="76"/>
        <v>16,95</v>
      </c>
      <c r="F2437" s="383">
        <v>751146.34</v>
      </c>
      <c r="G2437" s="384" t="s">
        <v>4766</v>
      </c>
      <c r="H2437" s="381" t="b">
        <f t="shared" si="77"/>
        <v>0</v>
      </c>
    </row>
    <row r="2438" spans="1:8">
      <c r="A2438" s="379">
        <v>38056</v>
      </c>
      <c r="B2438" s="380" t="s">
        <v>4767</v>
      </c>
      <c r="C2438" s="379" t="s">
        <v>281</v>
      </c>
      <c r="D2438" s="383" t="str">
        <f t="shared" si="76"/>
        <v>16,55</v>
      </c>
      <c r="F2438" s="383">
        <v>114453.21</v>
      </c>
      <c r="G2438" s="384" t="s">
        <v>4768</v>
      </c>
      <c r="H2438" s="381" t="b">
        <f t="shared" si="77"/>
        <v>0</v>
      </c>
    </row>
    <row r="2439" spans="1:8">
      <c r="A2439" s="379">
        <v>1564</v>
      </c>
      <c r="B2439" s="380" t="s">
        <v>4769</v>
      </c>
      <c r="C2439" s="379" t="s">
        <v>281</v>
      </c>
      <c r="D2439" s="383" t="str">
        <f t="shared" si="76"/>
        <v>6,31</v>
      </c>
      <c r="F2439" s="383">
        <v>102308.45</v>
      </c>
      <c r="G2439" s="384" t="s">
        <v>2556</v>
      </c>
      <c r="H2439" s="381" t="b">
        <f t="shared" si="77"/>
        <v>0</v>
      </c>
    </row>
    <row r="2440" spans="1:8">
      <c r="A2440" s="379">
        <v>11032</v>
      </c>
      <c r="B2440" s="380" t="s">
        <v>4770</v>
      </c>
      <c r="C2440" s="379" t="s">
        <v>281</v>
      </c>
      <c r="D2440" s="383" t="str">
        <f t="shared" si="76"/>
        <v>7,64</v>
      </c>
      <c r="F2440" s="383">
        <v>2231.83</v>
      </c>
      <c r="G2440" s="384" t="s">
        <v>663</v>
      </c>
      <c r="H2440" s="381" t="b">
        <f t="shared" si="77"/>
        <v>0</v>
      </c>
    </row>
    <row r="2441" spans="1:8">
      <c r="A2441" s="379">
        <v>36786</v>
      </c>
      <c r="B2441" s="380" t="s">
        <v>4771</v>
      </c>
      <c r="C2441" s="379" t="s">
        <v>4772</v>
      </c>
      <c r="D2441" s="383" t="str">
        <f t="shared" si="76"/>
        <v>128,39</v>
      </c>
      <c r="F2441" s="383">
        <v>73902.429999999993</v>
      </c>
      <c r="G2441" s="384" t="s">
        <v>4773</v>
      </c>
      <c r="H2441" s="381" t="b">
        <f t="shared" si="77"/>
        <v>0</v>
      </c>
    </row>
    <row r="2442" spans="1:8">
      <c r="A2442" s="379">
        <v>36785</v>
      </c>
      <c r="B2442" s="380" t="s">
        <v>4774</v>
      </c>
      <c r="C2442" s="379" t="s">
        <v>4772</v>
      </c>
      <c r="D2442" s="383" t="str">
        <f t="shared" si="76"/>
        <v>111,57</v>
      </c>
      <c r="F2442" s="383">
        <v>86682.55</v>
      </c>
      <c r="G2442" s="384" t="s">
        <v>4775</v>
      </c>
      <c r="H2442" s="381" t="b">
        <f t="shared" si="77"/>
        <v>0</v>
      </c>
    </row>
    <row r="2443" spans="1:8">
      <c r="A2443" s="379">
        <v>36782</v>
      </c>
      <c r="B2443" s="380" t="s">
        <v>4776</v>
      </c>
      <c r="C2443" s="379" t="s">
        <v>4772</v>
      </c>
      <c r="D2443" s="383" t="str">
        <f t="shared" si="76"/>
        <v>133,17</v>
      </c>
      <c r="F2443" s="383">
        <v>105574.9</v>
      </c>
      <c r="G2443" s="384" t="s">
        <v>4777</v>
      </c>
      <c r="H2443" s="381" t="b">
        <f t="shared" si="77"/>
        <v>0</v>
      </c>
    </row>
    <row r="2444" spans="1:8">
      <c r="A2444" s="379">
        <v>25930</v>
      </c>
      <c r="B2444" s="380" t="s">
        <v>4778</v>
      </c>
      <c r="C2444" s="379" t="s">
        <v>4772</v>
      </c>
      <c r="D2444" s="383" t="str">
        <f t="shared" si="76"/>
        <v>150,00</v>
      </c>
      <c r="F2444" s="383">
        <v>122244.62</v>
      </c>
      <c r="G2444" s="384" t="s">
        <v>4779</v>
      </c>
      <c r="H2444" s="381" t="b">
        <f t="shared" si="77"/>
        <v>0</v>
      </c>
    </row>
    <row r="2445" spans="1:8">
      <c r="A2445" s="379">
        <v>4824</v>
      </c>
      <c r="B2445" s="380" t="s">
        <v>4780</v>
      </c>
      <c r="C2445" s="379" t="s">
        <v>331</v>
      </c>
      <c r="D2445" s="383" t="str">
        <f t="shared" si="76"/>
        <v>0,36</v>
      </c>
      <c r="F2445" s="383">
        <v>65812.06</v>
      </c>
      <c r="G2445" s="384" t="s">
        <v>1863</v>
      </c>
      <c r="H2445" s="381" t="b">
        <f t="shared" si="77"/>
        <v>0</v>
      </c>
    </row>
    <row r="2446" spans="1:8" ht="30">
      <c r="A2446" s="379">
        <v>11795</v>
      </c>
      <c r="B2446" s="380" t="s">
        <v>4781</v>
      </c>
      <c r="C2446" s="379" t="s">
        <v>286</v>
      </c>
      <c r="D2446" s="383" t="str">
        <f t="shared" si="76"/>
        <v>445,28</v>
      </c>
      <c r="F2446" s="383">
        <v>64233.99</v>
      </c>
      <c r="G2446" s="384" t="s">
        <v>4782</v>
      </c>
      <c r="H2446" s="381" t="b">
        <f t="shared" si="77"/>
        <v>0</v>
      </c>
    </row>
    <row r="2447" spans="1:8">
      <c r="A2447" s="379">
        <v>134</v>
      </c>
      <c r="B2447" s="380" t="s">
        <v>4783</v>
      </c>
      <c r="C2447" s="379" t="s">
        <v>331</v>
      </c>
      <c r="D2447" s="383" t="str">
        <f t="shared" si="76"/>
        <v>1,10</v>
      </c>
      <c r="F2447" s="383">
        <v>92305.8</v>
      </c>
      <c r="G2447" s="384" t="s">
        <v>4784</v>
      </c>
      <c r="H2447" s="381" t="b">
        <f t="shared" si="77"/>
        <v>0</v>
      </c>
    </row>
    <row r="2448" spans="1:8">
      <c r="A2448" s="379">
        <v>4229</v>
      </c>
      <c r="B2448" s="380" t="s">
        <v>4785</v>
      </c>
      <c r="C2448" s="379" t="s">
        <v>331</v>
      </c>
      <c r="D2448" s="383" t="str">
        <f t="shared" si="76"/>
        <v>20,59</v>
      </c>
      <c r="F2448" s="383">
        <v>105574.9</v>
      </c>
      <c r="G2448" s="384" t="s">
        <v>3061</v>
      </c>
      <c r="H2448" s="381" t="b">
        <f t="shared" si="77"/>
        <v>0</v>
      </c>
    </row>
    <row r="2449" spans="1:8">
      <c r="A2449" s="379">
        <v>11244</v>
      </c>
      <c r="B2449" s="380" t="s">
        <v>4786</v>
      </c>
      <c r="C2449" s="379" t="s">
        <v>281</v>
      </c>
      <c r="D2449" s="383" t="str">
        <f t="shared" si="76"/>
        <v>140,57</v>
      </c>
      <c r="F2449" s="383">
        <v>60011</v>
      </c>
      <c r="G2449" s="384" t="s">
        <v>4787</v>
      </c>
      <c r="H2449" s="381" t="b">
        <f t="shared" si="77"/>
        <v>0</v>
      </c>
    </row>
    <row r="2450" spans="1:8">
      <c r="A2450" s="379">
        <v>11245</v>
      </c>
      <c r="B2450" s="380" t="s">
        <v>4788</v>
      </c>
      <c r="C2450" s="379" t="s">
        <v>281</v>
      </c>
      <c r="D2450" s="383" t="str">
        <f t="shared" si="76"/>
        <v>194,43</v>
      </c>
      <c r="F2450" s="383">
        <v>50113.97</v>
      </c>
      <c r="G2450" s="384" t="s">
        <v>4789</v>
      </c>
      <c r="H2450" s="381" t="b">
        <f t="shared" si="77"/>
        <v>0</v>
      </c>
    </row>
    <row r="2451" spans="1:8">
      <c r="A2451" s="379">
        <v>11235</v>
      </c>
      <c r="B2451" s="380" t="s">
        <v>4790</v>
      </c>
      <c r="C2451" s="379" t="s">
        <v>281</v>
      </c>
      <c r="D2451" s="383" t="str">
        <f t="shared" si="76"/>
        <v>107,27</v>
      </c>
      <c r="F2451" s="383">
        <v>85900.95</v>
      </c>
      <c r="G2451" s="384" t="s">
        <v>4791</v>
      </c>
      <c r="H2451" s="381" t="b">
        <f t="shared" si="77"/>
        <v>0</v>
      </c>
    </row>
    <row r="2452" spans="1:8">
      <c r="A2452" s="379">
        <v>11236</v>
      </c>
      <c r="B2452" s="380" t="s">
        <v>4792</v>
      </c>
      <c r="C2452" s="379" t="s">
        <v>281</v>
      </c>
      <c r="D2452" s="383" t="str">
        <f t="shared" si="76"/>
        <v>136,32</v>
      </c>
      <c r="F2452" s="383">
        <v>76481.45</v>
      </c>
      <c r="G2452" s="384" t="s">
        <v>4793</v>
      </c>
      <c r="H2452" s="381" t="b">
        <f t="shared" si="77"/>
        <v>0</v>
      </c>
    </row>
    <row r="2453" spans="1:8">
      <c r="A2453" s="379">
        <v>11731</v>
      </c>
      <c r="B2453" s="380" t="s">
        <v>4794</v>
      </c>
      <c r="C2453" s="379" t="s">
        <v>281</v>
      </c>
      <c r="D2453" s="383" t="str">
        <f t="shared" si="76"/>
        <v>4,35</v>
      </c>
      <c r="F2453" s="383">
        <v>91945.35</v>
      </c>
      <c r="G2453" s="384" t="s">
        <v>4795</v>
      </c>
      <c r="H2453" s="381" t="b">
        <f t="shared" si="77"/>
        <v>0</v>
      </c>
    </row>
    <row r="2454" spans="1:8">
      <c r="A2454" s="379">
        <v>11732</v>
      </c>
      <c r="B2454" s="380" t="s">
        <v>4796</v>
      </c>
      <c r="C2454" s="379" t="s">
        <v>281</v>
      </c>
      <c r="D2454" s="383" t="str">
        <f t="shared" si="76"/>
        <v>22,09</v>
      </c>
      <c r="F2454" s="383">
        <v>54047.35</v>
      </c>
      <c r="G2454" s="384" t="s">
        <v>4797</v>
      </c>
      <c r="H2454" s="381" t="b">
        <f t="shared" si="77"/>
        <v>0</v>
      </c>
    </row>
    <row r="2455" spans="1:8">
      <c r="A2455" s="379">
        <v>36494</v>
      </c>
      <c r="B2455" s="380" t="s">
        <v>4798</v>
      </c>
      <c r="C2455" s="379" t="s">
        <v>281</v>
      </c>
      <c r="D2455" s="383" t="str">
        <f t="shared" si="76"/>
        <v>377.809,08</v>
      </c>
      <c r="F2455" s="386">
        <v>2.87</v>
      </c>
      <c r="G2455" s="384" t="s">
        <v>4799</v>
      </c>
      <c r="H2455" s="381" t="b">
        <f t="shared" si="77"/>
        <v>0</v>
      </c>
    </row>
    <row r="2456" spans="1:8">
      <c r="A2456" s="379">
        <v>36493</v>
      </c>
      <c r="B2456" s="380" t="s">
        <v>4800</v>
      </c>
      <c r="C2456" s="379" t="s">
        <v>281</v>
      </c>
      <c r="D2456" s="383" t="str">
        <f t="shared" si="76"/>
        <v>428.042,35</v>
      </c>
      <c r="F2456" s="386">
        <v>2.2000000000000002</v>
      </c>
      <c r="G2456" s="384" t="s">
        <v>4801</v>
      </c>
      <c r="H2456" s="381" t="b">
        <f t="shared" si="77"/>
        <v>0</v>
      </c>
    </row>
    <row r="2457" spans="1:8">
      <c r="A2457" s="379">
        <v>36492</v>
      </c>
      <c r="B2457" s="380" t="s">
        <v>4802</v>
      </c>
      <c r="C2457" s="379" t="s">
        <v>281</v>
      </c>
      <c r="D2457" s="383" t="str">
        <f t="shared" si="76"/>
        <v>795.140,35</v>
      </c>
      <c r="F2457" s="386">
        <v>139.66</v>
      </c>
      <c r="G2457" s="384" t="s">
        <v>4803</v>
      </c>
      <c r="H2457" s="381" t="b">
        <f t="shared" si="77"/>
        <v>0</v>
      </c>
    </row>
    <row r="2458" spans="1:8">
      <c r="A2458" s="379">
        <v>13333</v>
      </c>
      <c r="B2458" s="380" t="s">
        <v>4804</v>
      </c>
      <c r="C2458" s="379" t="s">
        <v>281</v>
      </c>
      <c r="D2458" s="383" t="str">
        <f t="shared" si="76"/>
        <v>139.225,88</v>
      </c>
      <c r="F2458" s="386">
        <v>159.28</v>
      </c>
      <c r="G2458" s="384" t="s">
        <v>4805</v>
      </c>
      <c r="H2458" s="381" t="b">
        <f t="shared" si="77"/>
        <v>0</v>
      </c>
    </row>
    <row r="2459" spans="1:8">
      <c r="A2459" s="379">
        <v>13533</v>
      </c>
      <c r="B2459" s="380" t="s">
        <v>4806</v>
      </c>
      <c r="C2459" s="379" t="s">
        <v>281</v>
      </c>
      <c r="D2459" s="383" t="str">
        <f t="shared" si="76"/>
        <v>124.452,47</v>
      </c>
      <c r="F2459" s="386">
        <v>158.94</v>
      </c>
      <c r="G2459" s="384" t="s">
        <v>4807</v>
      </c>
      <c r="H2459" s="381" t="b">
        <f t="shared" si="77"/>
        <v>0</v>
      </c>
    </row>
    <row r="2460" spans="1:8">
      <c r="A2460" s="379">
        <v>36499</v>
      </c>
      <c r="B2460" s="380" t="s">
        <v>4808</v>
      </c>
      <c r="C2460" s="379" t="s">
        <v>281</v>
      </c>
      <c r="D2460" s="383" t="str">
        <f t="shared" si="76"/>
        <v>2.714,90</v>
      </c>
      <c r="F2460" s="386">
        <v>13.17</v>
      </c>
      <c r="G2460" s="384" t="s">
        <v>4809</v>
      </c>
      <c r="H2460" s="381" t="b">
        <f t="shared" si="77"/>
        <v>0</v>
      </c>
    </row>
    <row r="2461" spans="1:8">
      <c r="A2461" s="379">
        <v>39585</v>
      </c>
      <c r="B2461" s="380" t="s">
        <v>4810</v>
      </c>
      <c r="C2461" s="379" t="s">
        <v>281</v>
      </c>
      <c r="D2461" s="383" t="str">
        <f t="shared" si="76"/>
        <v>89.898,14</v>
      </c>
      <c r="F2461" s="383">
        <v>2170.11</v>
      </c>
      <c r="G2461" s="384" t="s">
        <v>4811</v>
      </c>
      <c r="H2461" s="381" t="b">
        <f t="shared" si="77"/>
        <v>0</v>
      </c>
    </row>
    <row r="2462" spans="1:8">
      <c r="A2462" s="379">
        <v>39586</v>
      </c>
      <c r="B2462" s="380" t="s">
        <v>4812</v>
      </c>
      <c r="C2462" s="379" t="s">
        <v>281</v>
      </c>
      <c r="D2462" s="383" t="str">
        <f t="shared" si="76"/>
        <v>105.444,44</v>
      </c>
      <c r="F2462" s="383">
        <v>2477.42</v>
      </c>
      <c r="G2462" s="384" t="s">
        <v>4813</v>
      </c>
      <c r="H2462" s="381" t="b">
        <f t="shared" si="77"/>
        <v>0</v>
      </c>
    </row>
    <row r="2463" spans="1:8">
      <c r="A2463" s="379">
        <v>39587</v>
      </c>
      <c r="B2463" s="380" t="s">
        <v>4814</v>
      </c>
      <c r="C2463" s="379" t="s">
        <v>281</v>
      </c>
      <c r="D2463" s="383" t="str">
        <f t="shared" si="76"/>
        <v>128.425,92</v>
      </c>
      <c r="F2463" s="383">
        <v>4313.5600000000004</v>
      </c>
      <c r="G2463" s="384" t="s">
        <v>4815</v>
      </c>
      <c r="H2463" s="381" t="b">
        <f t="shared" si="77"/>
        <v>0</v>
      </c>
    </row>
    <row r="2464" spans="1:8">
      <c r="A2464" s="379">
        <v>39588</v>
      </c>
      <c r="B2464" s="380" t="s">
        <v>4816</v>
      </c>
      <c r="C2464" s="379" t="s">
        <v>281</v>
      </c>
      <c r="D2464" s="383" t="str">
        <f t="shared" si="76"/>
        <v>148.703,70</v>
      </c>
      <c r="F2464" s="383">
        <v>624104.02</v>
      </c>
      <c r="G2464" s="384" t="s">
        <v>4817</v>
      </c>
      <c r="H2464" s="381" t="b">
        <f t="shared" si="77"/>
        <v>0</v>
      </c>
    </row>
    <row r="2465" spans="1:8">
      <c r="A2465" s="379">
        <v>39584</v>
      </c>
      <c r="B2465" s="380" t="s">
        <v>4818</v>
      </c>
      <c r="C2465" s="379" t="s">
        <v>281</v>
      </c>
      <c r="D2465" s="383" t="str">
        <f t="shared" si="76"/>
        <v>80.056,66</v>
      </c>
      <c r="F2465" s="383">
        <v>1200200.05</v>
      </c>
      <c r="G2465" s="384" t="s">
        <v>4819</v>
      </c>
      <c r="H2465" s="381" t="b">
        <f t="shared" si="77"/>
        <v>0</v>
      </c>
    </row>
    <row r="2466" spans="1:8">
      <c r="A2466" s="379">
        <v>39590</v>
      </c>
      <c r="B2466" s="380" t="s">
        <v>4820</v>
      </c>
      <c r="C2466" s="379" t="s">
        <v>281</v>
      </c>
      <c r="D2466" s="383" t="str">
        <f t="shared" si="76"/>
        <v>78.137,03</v>
      </c>
      <c r="F2466" s="383">
        <v>2040340.07</v>
      </c>
      <c r="G2466" s="384" t="s">
        <v>4821</v>
      </c>
      <c r="H2466" s="381" t="b">
        <f t="shared" si="77"/>
        <v>0</v>
      </c>
    </row>
    <row r="2467" spans="1:8">
      <c r="A2467" s="379">
        <v>39592</v>
      </c>
      <c r="B2467" s="380" t="s">
        <v>4822</v>
      </c>
      <c r="C2467" s="379" t="s">
        <v>281</v>
      </c>
      <c r="D2467" s="383" t="str">
        <f t="shared" si="76"/>
        <v>112.284,81</v>
      </c>
      <c r="F2467" s="383">
        <v>125046.76</v>
      </c>
      <c r="G2467" s="384" t="s">
        <v>4823</v>
      </c>
      <c r="H2467" s="381" t="b">
        <f t="shared" si="77"/>
        <v>0</v>
      </c>
    </row>
    <row r="2468" spans="1:8">
      <c r="A2468" s="379">
        <v>39593</v>
      </c>
      <c r="B2468" s="380" t="s">
        <v>4824</v>
      </c>
      <c r="C2468" s="379" t="s">
        <v>281</v>
      </c>
      <c r="D2468" s="383" t="str">
        <f t="shared" si="76"/>
        <v>128.425,92</v>
      </c>
      <c r="F2468" s="383">
        <v>196958.12</v>
      </c>
      <c r="G2468" s="384" t="s">
        <v>4815</v>
      </c>
      <c r="H2468" s="381" t="b">
        <f t="shared" si="77"/>
        <v>0</v>
      </c>
    </row>
    <row r="2469" spans="1:8">
      <c r="A2469" s="379">
        <v>14254</v>
      </c>
      <c r="B2469" s="380" t="s">
        <v>4825</v>
      </c>
      <c r="C2469" s="379" t="s">
        <v>281</v>
      </c>
      <c r="D2469" s="383" t="str">
        <f t="shared" si="76"/>
        <v>73.000,00</v>
      </c>
      <c r="F2469" s="383">
        <v>729394.37</v>
      </c>
      <c r="G2469" s="384" t="s">
        <v>4826</v>
      </c>
      <c r="H2469" s="381" t="b">
        <f t="shared" si="77"/>
        <v>0</v>
      </c>
    </row>
    <row r="2470" spans="1:8">
      <c r="A2470" s="379">
        <v>25987</v>
      </c>
      <c r="B2470" s="380" t="s">
        <v>4827</v>
      </c>
      <c r="C2470" s="379" t="s">
        <v>281</v>
      </c>
      <c r="D2470" s="383" t="str">
        <f t="shared" si="76"/>
        <v>60.960,82</v>
      </c>
      <c r="F2470" s="383">
        <v>49239.53</v>
      </c>
      <c r="G2470" s="384" t="s">
        <v>4828</v>
      </c>
      <c r="H2470" s="381" t="b">
        <f t="shared" si="77"/>
        <v>0</v>
      </c>
    </row>
    <row r="2471" spans="1:8">
      <c r="A2471" s="379">
        <v>25019</v>
      </c>
      <c r="B2471" s="380" t="s">
        <v>4829</v>
      </c>
      <c r="C2471" s="379" t="s">
        <v>281</v>
      </c>
      <c r="D2471" s="383" t="str">
        <f t="shared" si="76"/>
        <v>104.493,66</v>
      </c>
      <c r="F2471" s="383">
        <v>69260</v>
      </c>
      <c r="G2471" s="384" t="s">
        <v>4830</v>
      </c>
      <c r="H2471" s="381" t="b">
        <f t="shared" si="77"/>
        <v>0</v>
      </c>
    </row>
    <row r="2472" spans="1:8">
      <c r="A2472" s="379">
        <v>36501</v>
      </c>
      <c r="B2472" s="380" t="s">
        <v>4831</v>
      </c>
      <c r="C2472" s="379" t="s">
        <v>281</v>
      </c>
      <c r="D2472" s="383" t="str">
        <f t="shared" si="76"/>
        <v>93.035,37</v>
      </c>
      <c r="F2472" s="383">
        <v>161895.25</v>
      </c>
      <c r="G2472" s="384" t="s">
        <v>4832</v>
      </c>
      <c r="H2472" s="381" t="b">
        <f t="shared" si="77"/>
        <v>0</v>
      </c>
    </row>
    <row r="2473" spans="1:8">
      <c r="A2473" s="379">
        <v>25986</v>
      </c>
      <c r="B2473" s="380" t="s">
        <v>4833</v>
      </c>
      <c r="C2473" s="379" t="s">
        <v>281</v>
      </c>
      <c r="D2473" s="383" t="str">
        <f t="shared" si="76"/>
        <v>111.846,34</v>
      </c>
      <c r="F2473" s="386">
        <v>46.43</v>
      </c>
      <c r="G2473" s="384" t="s">
        <v>4834</v>
      </c>
      <c r="H2473" s="381" t="b">
        <f t="shared" si="77"/>
        <v>0</v>
      </c>
    </row>
    <row r="2474" spans="1:8">
      <c r="A2474" s="379">
        <v>36500</v>
      </c>
      <c r="B2474" s="380" t="s">
        <v>4835</v>
      </c>
      <c r="C2474" s="379" t="s">
        <v>281</v>
      </c>
      <c r="D2474" s="383" t="str">
        <f t="shared" si="76"/>
        <v>65.745,55</v>
      </c>
      <c r="F2474" s="386">
        <v>10.81</v>
      </c>
      <c r="G2474" s="384" t="s">
        <v>4836</v>
      </c>
      <c r="H2474" s="381" t="b">
        <f t="shared" si="77"/>
        <v>0</v>
      </c>
    </row>
    <row r="2475" spans="1:8" ht="30">
      <c r="A2475" s="379">
        <v>20017</v>
      </c>
      <c r="B2475" s="380" t="s">
        <v>4837</v>
      </c>
      <c r="C2475" s="379" t="s">
        <v>322</v>
      </c>
      <c r="D2475" s="383" t="str">
        <f t="shared" si="76"/>
        <v>3,01</v>
      </c>
      <c r="F2475" s="386">
        <v>37.11</v>
      </c>
      <c r="G2475" s="384" t="s">
        <v>4838</v>
      </c>
      <c r="H2475" s="381" t="b">
        <f t="shared" si="77"/>
        <v>0</v>
      </c>
    </row>
    <row r="2476" spans="1:8">
      <c r="A2476" s="379">
        <v>20007</v>
      </c>
      <c r="B2476" s="380" t="s">
        <v>4839</v>
      </c>
      <c r="C2476" s="379" t="s">
        <v>322</v>
      </c>
      <c r="D2476" s="383" t="str">
        <f t="shared" si="76"/>
        <v>2,31</v>
      </c>
      <c r="F2476" s="386">
        <v>12.74</v>
      </c>
      <c r="G2476" s="384" t="s">
        <v>521</v>
      </c>
      <c r="H2476" s="381" t="b">
        <f t="shared" si="77"/>
        <v>0</v>
      </c>
    </row>
    <row r="2477" spans="1:8" ht="30">
      <c r="A2477" s="379">
        <v>39836</v>
      </c>
      <c r="B2477" s="380" t="s">
        <v>4840</v>
      </c>
      <c r="C2477" s="379" t="s">
        <v>1277</v>
      </c>
      <c r="D2477" s="383" t="str">
        <f t="shared" si="76"/>
        <v>144,30</v>
      </c>
      <c r="F2477" s="386">
        <v>1.1399999999999999</v>
      </c>
      <c r="G2477" s="384" t="s">
        <v>4841</v>
      </c>
      <c r="H2477" s="381" t="b">
        <f t="shared" si="77"/>
        <v>0</v>
      </c>
    </row>
    <row r="2478" spans="1:8">
      <c r="A2478" s="379">
        <v>39830</v>
      </c>
      <c r="B2478" s="380" t="s">
        <v>4842</v>
      </c>
      <c r="C2478" s="379" t="s">
        <v>1277</v>
      </c>
      <c r="D2478" s="383" t="str">
        <f t="shared" si="76"/>
        <v>164,58</v>
      </c>
      <c r="F2478" s="386">
        <v>1.1499999999999999</v>
      </c>
      <c r="G2478" s="384" t="s">
        <v>4843</v>
      </c>
      <c r="H2478" s="381" t="b">
        <f t="shared" si="77"/>
        <v>0</v>
      </c>
    </row>
    <row r="2479" spans="1:8">
      <c r="A2479" s="379">
        <v>39831</v>
      </c>
      <c r="B2479" s="380" t="s">
        <v>4844</v>
      </c>
      <c r="C2479" s="379" t="s">
        <v>1277</v>
      </c>
      <c r="D2479" s="383" t="str">
        <f t="shared" si="76"/>
        <v>164,23</v>
      </c>
      <c r="F2479" s="386">
        <v>1.65</v>
      </c>
      <c r="G2479" s="384" t="s">
        <v>4845</v>
      </c>
      <c r="H2479" s="381" t="b">
        <f t="shared" si="77"/>
        <v>0</v>
      </c>
    </row>
    <row r="2480" spans="1:8">
      <c r="A2480" s="379">
        <v>36888</v>
      </c>
      <c r="B2480" s="380" t="s">
        <v>4846</v>
      </c>
      <c r="C2480" s="379" t="s">
        <v>322</v>
      </c>
      <c r="D2480" s="383" t="str">
        <f t="shared" si="76"/>
        <v>7,35</v>
      </c>
      <c r="F2480" s="386">
        <v>1.88</v>
      </c>
      <c r="G2480" s="384" t="s">
        <v>4717</v>
      </c>
      <c r="H2480" s="381" t="b">
        <f t="shared" si="77"/>
        <v>0</v>
      </c>
    </row>
    <row r="2481" spans="1:8">
      <c r="A2481" s="379">
        <v>40527</v>
      </c>
      <c r="B2481" s="380" t="s">
        <v>4847</v>
      </c>
      <c r="C2481" s="379" t="s">
        <v>281</v>
      </c>
      <c r="D2481" s="383" t="str">
        <f t="shared" si="76"/>
        <v>2.200,79</v>
      </c>
      <c r="F2481" s="386">
        <v>2.21</v>
      </c>
      <c r="G2481" s="384" t="s">
        <v>4848</v>
      </c>
      <c r="H2481" s="381" t="b">
        <f t="shared" si="77"/>
        <v>0</v>
      </c>
    </row>
    <row r="2482" spans="1:8">
      <c r="A2482" s="379">
        <v>36497</v>
      </c>
      <c r="B2482" s="380" t="s">
        <v>4849</v>
      </c>
      <c r="C2482" s="379" t="s">
        <v>281</v>
      </c>
      <c r="D2482" s="383" t="str">
        <f t="shared" si="76"/>
        <v>2.512,44</v>
      </c>
      <c r="F2482" s="386">
        <v>0.42</v>
      </c>
      <c r="G2482" s="384" t="s">
        <v>4850</v>
      </c>
      <c r="H2482" s="381" t="b">
        <f t="shared" si="77"/>
        <v>0</v>
      </c>
    </row>
    <row r="2483" spans="1:8">
      <c r="A2483" s="379">
        <v>36487</v>
      </c>
      <c r="B2483" s="380" t="s">
        <v>4851</v>
      </c>
      <c r="C2483" s="379" t="s">
        <v>281</v>
      </c>
      <c r="D2483" s="383" t="str">
        <f t="shared" si="76"/>
        <v>4.374,55</v>
      </c>
      <c r="F2483" s="383">
        <v>3290</v>
      </c>
      <c r="G2483" s="384" t="s">
        <v>4852</v>
      </c>
      <c r="H2483" s="381" t="b">
        <f t="shared" si="77"/>
        <v>0</v>
      </c>
    </row>
    <row r="2484" spans="1:8">
      <c r="A2484" s="379">
        <v>25952</v>
      </c>
      <c r="B2484" s="380" t="s">
        <v>4853</v>
      </c>
      <c r="C2484" s="379" t="s">
        <v>281</v>
      </c>
      <c r="D2484" s="383" t="str">
        <f t="shared" si="76"/>
        <v>660.657,27</v>
      </c>
      <c r="F2484" s="383">
        <v>2979.99</v>
      </c>
      <c r="G2484" s="384" t="s">
        <v>4854</v>
      </c>
      <c r="H2484" s="381" t="b">
        <f t="shared" si="77"/>
        <v>0</v>
      </c>
    </row>
    <row r="2485" spans="1:8">
      <c r="A2485" s="379">
        <v>25954</v>
      </c>
      <c r="B2485" s="380" t="s">
        <v>4855</v>
      </c>
      <c r="C2485" s="379" t="s">
        <v>281</v>
      </c>
      <c r="D2485" s="383" t="str">
        <f t="shared" si="76"/>
        <v>1.270.494,75</v>
      </c>
      <c r="F2485" s="383">
        <v>1761.3</v>
      </c>
      <c r="G2485" s="384" t="s">
        <v>4856</v>
      </c>
      <c r="H2485" s="381" t="b">
        <f t="shared" si="77"/>
        <v>0</v>
      </c>
    </row>
    <row r="2486" spans="1:8" ht="30">
      <c r="A2486" s="379">
        <v>25953</v>
      </c>
      <c r="B2486" s="380" t="s">
        <v>4857</v>
      </c>
      <c r="C2486" s="379" t="s">
        <v>281</v>
      </c>
      <c r="D2486" s="383" t="str">
        <f t="shared" si="76"/>
        <v>2.159.841,08</v>
      </c>
      <c r="F2486" s="383">
        <v>1854.99</v>
      </c>
      <c r="G2486" s="384" t="s">
        <v>4858</v>
      </c>
      <c r="H2486" s="381" t="b">
        <f t="shared" si="77"/>
        <v>0</v>
      </c>
    </row>
    <row r="2487" spans="1:8" ht="45">
      <c r="A2487" s="379">
        <v>37776</v>
      </c>
      <c r="B2487" s="380" t="s">
        <v>4859</v>
      </c>
      <c r="C2487" s="379" t="s">
        <v>281</v>
      </c>
      <c r="D2487" s="383" t="str">
        <f t="shared" si="76"/>
        <v>132.370,65</v>
      </c>
      <c r="F2487" s="383">
        <v>114526.71</v>
      </c>
      <c r="G2487" s="384" t="s">
        <v>4860</v>
      </c>
      <c r="H2487" s="381" t="b">
        <f t="shared" si="77"/>
        <v>0</v>
      </c>
    </row>
    <row r="2488" spans="1:8" ht="45">
      <c r="A2488" s="379">
        <v>37775</v>
      </c>
      <c r="B2488" s="380" t="s">
        <v>4861</v>
      </c>
      <c r="C2488" s="379" t="s">
        <v>281</v>
      </c>
      <c r="D2488" s="383" t="str">
        <f t="shared" si="76"/>
        <v>208.493,79</v>
      </c>
      <c r="F2488" s="383">
        <v>121838.18</v>
      </c>
      <c r="G2488" s="384" t="s">
        <v>4862</v>
      </c>
      <c r="H2488" s="381" t="b">
        <f t="shared" si="77"/>
        <v>0</v>
      </c>
    </row>
    <row r="2489" spans="1:8" ht="45">
      <c r="A2489" s="379">
        <v>36491</v>
      </c>
      <c r="B2489" s="380" t="s">
        <v>4863</v>
      </c>
      <c r="C2489" s="379" t="s">
        <v>281</v>
      </c>
      <c r="D2489" s="383" t="str">
        <f t="shared" si="76"/>
        <v>772.114,39</v>
      </c>
      <c r="F2489" s="386">
        <v>448.97</v>
      </c>
      <c r="G2489" s="384" t="s">
        <v>4864</v>
      </c>
      <c r="H2489" s="381" t="b">
        <f t="shared" si="77"/>
        <v>0</v>
      </c>
    </row>
    <row r="2490" spans="1:8" ht="45">
      <c r="A2490" s="379">
        <v>10712</v>
      </c>
      <c r="B2490" s="380" t="s">
        <v>4865</v>
      </c>
      <c r="C2490" s="379" t="s">
        <v>281</v>
      </c>
      <c r="D2490" s="383" t="str">
        <f t="shared" si="76"/>
        <v>52.123,44</v>
      </c>
      <c r="F2490" s="386">
        <v>746.17</v>
      </c>
      <c r="G2490" s="384" t="s">
        <v>4866</v>
      </c>
      <c r="H2490" s="381" t="b">
        <f t="shared" si="77"/>
        <v>0</v>
      </c>
    </row>
    <row r="2491" spans="1:8" ht="45">
      <c r="A2491" s="379">
        <v>3363</v>
      </c>
      <c r="B2491" s="380" t="s">
        <v>4867</v>
      </c>
      <c r="C2491" s="379" t="s">
        <v>281</v>
      </c>
      <c r="D2491" s="383" t="str">
        <f t="shared" si="76"/>
        <v>73.316,50</v>
      </c>
      <c r="F2491" s="383">
        <v>1049.7</v>
      </c>
      <c r="G2491" s="384" t="s">
        <v>4868</v>
      </c>
      <c r="H2491" s="381" t="b">
        <f t="shared" si="77"/>
        <v>0</v>
      </c>
    </row>
    <row r="2492" spans="1:8" ht="45">
      <c r="A2492" s="379">
        <v>3365</v>
      </c>
      <c r="B2492" s="380" t="s">
        <v>4869</v>
      </c>
      <c r="C2492" s="379" t="s">
        <v>281</v>
      </c>
      <c r="D2492" s="383" t="str">
        <f t="shared" si="76"/>
        <v>171.377,31</v>
      </c>
      <c r="F2492" s="386">
        <v>328.82</v>
      </c>
      <c r="G2492" s="384" t="s">
        <v>4870</v>
      </c>
      <c r="H2492" s="381" t="b">
        <f t="shared" si="77"/>
        <v>0</v>
      </c>
    </row>
    <row r="2493" spans="1:8">
      <c r="A2493" s="379">
        <v>7569</v>
      </c>
      <c r="B2493" s="380" t="s">
        <v>4871</v>
      </c>
      <c r="C2493" s="379" t="s">
        <v>281</v>
      </c>
      <c r="D2493" s="383" t="str">
        <f t="shared" si="76"/>
        <v>45,21</v>
      </c>
      <c r="F2493" s="386">
        <v>86</v>
      </c>
      <c r="G2493" s="384" t="s">
        <v>4872</v>
      </c>
      <c r="H2493" s="381" t="b">
        <f t="shared" si="77"/>
        <v>0</v>
      </c>
    </row>
    <row r="2494" spans="1:8">
      <c r="A2494" s="379">
        <v>34349</v>
      </c>
      <c r="B2494" s="380" t="s">
        <v>4873</v>
      </c>
      <c r="C2494" s="379" t="s">
        <v>281</v>
      </c>
      <c r="D2494" s="383" t="str">
        <f t="shared" si="76"/>
        <v>15,38</v>
      </c>
      <c r="F2494" s="386">
        <v>92.32</v>
      </c>
      <c r="G2494" s="384" t="s">
        <v>2303</v>
      </c>
      <c r="H2494" s="381" t="b">
        <f t="shared" si="77"/>
        <v>0</v>
      </c>
    </row>
    <row r="2495" spans="1:8">
      <c r="A2495" s="379">
        <v>11991</v>
      </c>
      <c r="B2495" s="380" t="s">
        <v>4874</v>
      </c>
      <c r="C2495" s="379" t="s">
        <v>281</v>
      </c>
      <c r="D2495" s="383" t="str">
        <f t="shared" si="76"/>
        <v>37,67</v>
      </c>
      <c r="F2495" s="386">
        <v>113.82</v>
      </c>
      <c r="G2495" s="384" t="s">
        <v>4875</v>
      </c>
      <c r="H2495" s="381" t="b">
        <f t="shared" si="77"/>
        <v>0</v>
      </c>
    </row>
    <row r="2496" spans="1:8">
      <c r="A2496" s="379">
        <v>20062</v>
      </c>
      <c r="B2496" s="380" t="s">
        <v>4876</v>
      </c>
      <c r="C2496" s="379" t="s">
        <v>281</v>
      </c>
      <c r="D2496" s="383" t="str">
        <f t="shared" si="76"/>
        <v>11,16</v>
      </c>
      <c r="F2496" s="383">
        <v>1694.7</v>
      </c>
      <c r="G2496" s="384" t="s">
        <v>1991</v>
      </c>
      <c r="H2496" s="381" t="b">
        <f t="shared" si="77"/>
        <v>0</v>
      </c>
    </row>
    <row r="2497" spans="1:8" ht="30">
      <c r="A2497" s="379">
        <v>11029</v>
      </c>
      <c r="B2497" s="380" t="s">
        <v>4877</v>
      </c>
      <c r="C2497" s="379" t="s">
        <v>3139</v>
      </c>
      <c r="D2497" s="383" t="str">
        <f t="shared" si="76"/>
        <v>1,17</v>
      </c>
      <c r="F2497" s="383">
        <v>2213.23</v>
      </c>
      <c r="G2497" s="384" t="s">
        <v>1953</v>
      </c>
      <c r="H2497" s="381" t="b">
        <f t="shared" si="77"/>
        <v>0</v>
      </c>
    </row>
    <row r="2498" spans="1:8" ht="30">
      <c r="A2498" s="379">
        <v>4316</v>
      </c>
      <c r="B2498" s="380" t="s">
        <v>4878</v>
      </c>
      <c r="C2498" s="379" t="s">
        <v>281</v>
      </c>
      <c r="D2498" s="383" t="str">
        <f t="shared" ref="D2498:D2561" si="78">IF($J$2=$F$1,F2498,G2498)</f>
        <v>1,18</v>
      </c>
      <c r="F2498" s="386">
        <v>44.87</v>
      </c>
      <c r="G2498" s="384" t="s">
        <v>1696</v>
      </c>
      <c r="H2498" s="381" t="b">
        <f t="shared" ref="H2498:H2561" si="79">F2498=G2498</f>
        <v>0</v>
      </c>
    </row>
    <row r="2499" spans="1:8" ht="30">
      <c r="A2499" s="379">
        <v>4313</v>
      </c>
      <c r="B2499" s="380" t="s">
        <v>4879</v>
      </c>
      <c r="C2499" s="379" t="s">
        <v>3139</v>
      </c>
      <c r="D2499" s="383" t="str">
        <f t="shared" si="78"/>
        <v>1,69</v>
      </c>
      <c r="F2499" s="386">
        <v>23.28</v>
      </c>
      <c r="G2499" s="384" t="s">
        <v>739</v>
      </c>
      <c r="H2499" s="381" t="b">
        <f t="shared" si="79"/>
        <v>0</v>
      </c>
    </row>
    <row r="2500" spans="1:8" ht="30">
      <c r="A2500" s="379">
        <v>4317</v>
      </c>
      <c r="B2500" s="380" t="s">
        <v>4880</v>
      </c>
      <c r="C2500" s="379" t="s">
        <v>281</v>
      </c>
      <c r="D2500" s="383" t="str">
        <f t="shared" si="78"/>
        <v>1,93</v>
      </c>
      <c r="F2500" s="386">
        <v>26.2</v>
      </c>
      <c r="G2500" s="384" t="s">
        <v>4881</v>
      </c>
      <c r="H2500" s="381" t="b">
        <f t="shared" si="79"/>
        <v>0</v>
      </c>
    </row>
    <row r="2501" spans="1:8" ht="30">
      <c r="A2501" s="379">
        <v>4314</v>
      </c>
      <c r="B2501" s="380" t="s">
        <v>4882</v>
      </c>
      <c r="C2501" s="379" t="s">
        <v>3139</v>
      </c>
      <c r="D2501" s="383" t="str">
        <f t="shared" si="78"/>
        <v>2,26</v>
      </c>
      <c r="F2501" s="386">
        <v>13.71</v>
      </c>
      <c r="G2501" s="384" t="s">
        <v>2095</v>
      </c>
      <c r="H2501" s="381" t="b">
        <f t="shared" si="79"/>
        <v>0</v>
      </c>
    </row>
    <row r="2502" spans="1:8">
      <c r="A2502" s="379">
        <v>10561</v>
      </c>
      <c r="B2502" s="380" t="s">
        <v>4883</v>
      </c>
      <c r="C2502" s="379" t="s">
        <v>331</v>
      </c>
      <c r="D2502" s="383" t="str">
        <f t="shared" si="78"/>
        <v>0,42</v>
      </c>
      <c r="F2502" s="383">
        <v>2427.66</v>
      </c>
      <c r="G2502" s="384" t="s">
        <v>2740</v>
      </c>
      <c r="H2502" s="381" t="b">
        <f t="shared" si="79"/>
        <v>0</v>
      </c>
    </row>
    <row r="2503" spans="1:8" ht="30">
      <c r="A2503" s="379">
        <v>10921</v>
      </c>
      <c r="B2503" s="380" t="s">
        <v>4884</v>
      </c>
      <c r="C2503" s="379" t="s">
        <v>281</v>
      </c>
      <c r="D2503" s="383" t="str">
        <f t="shared" si="78"/>
        <v>3.400,00</v>
      </c>
      <c r="F2503" s="386">
        <v>15.47</v>
      </c>
      <c r="G2503" s="384" t="s">
        <v>4885</v>
      </c>
      <c r="H2503" s="381" t="b">
        <f t="shared" si="79"/>
        <v>0</v>
      </c>
    </row>
    <row r="2504" spans="1:8" ht="30">
      <c r="A2504" s="379">
        <v>10922</v>
      </c>
      <c r="B2504" s="380" t="s">
        <v>4886</v>
      </c>
      <c r="C2504" s="379" t="s">
        <v>281</v>
      </c>
      <c r="D2504" s="383" t="str">
        <f t="shared" si="78"/>
        <v>3.079,63</v>
      </c>
      <c r="F2504" s="386">
        <v>19.45</v>
      </c>
      <c r="G2504" s="384" t="s">
        <v>4887</v>
      </c>
      <c r="H2504" s="381" t="b">
        <f t="shared" si="79"/>
        <v>0</v>
      </c>
    </row>
    <row r="2505" spans="1:8">
      <c r="A2505" s="379">
        <v>10923</v>
      </c>
      <c r="B2505" s="380" t="s">
        <v>4888</v>
      </c>
      <c r="C2505" s="379" t="s">
        <v>281</v>
      </c>
      <c r="D2505" s="383" t="str">
        <f t="shared" si="78"/>
        <v>1.820,19</v>
      </c>
      <c r="F2505" s="386">
        <v>15.95</v>
      </c>
      <c r="G2505" s="384" t="s">
        <v>4889</v>
      </c>
      <c r="H2505" s="381" t="b">
        <f t="shared" si="79"/>
        <v>0</v>
      </c>
    </row>
    <row r="2506" spans="1:8">
      <c r="A2506" s="379">
        <v>10924</v>
      </c>
      <c r="B2506" s="380" t="s">
        <v>4890</v>
      </c>
      <c r="C2506" s="379" t="s">
        <v>281</v>
      </c>
      <c r="D2506" s="383" t="str">
        <f t="shared" si="78"/>
        <v>1.917,02</v>
      </c>
      <c r="F2506" s="386">
        <v>9.61</v>
      </c>
      <c r="G2506" s="384" t="s">
        <v>4891</v>
      </c>
      <c r="H2506" s="381" t="b">
        <f t="shared" si="79"/>
        <v>0</v>
      </c>
    </row>
    <row r="2507" spans="1:8" ht="30">
      <c r="A2507" s="379">
        <v>37772</v>
      </c>
      <c r="B2507" s="380" t="s">
        <v>4892</v>
      </c>
      <c r="C2507" s="379" t="s">
        <v>281</v>
      </c>
      <c r="D2507" s="383" t="str">
        <f t="shared" si="78"/>
        <v>114.526,71</v>
      </c>
      <c r="F2507" s="383">
        <v>1701.74</v>
      </c>
      <c r="G2507" s="384" t="s">
        <v>4893</v>
      </c>
      <c r="H2507" s="381" t="b">
        <f t="shared" si="79"/>
        <v>0</v>
      </c>
    </row>
    <row r="2508" spans="1:8" ht="30">
      <c r="A2508" s="379">
        <v>37771</v>
      </c>
      <c r="B2508" s="380" t="s">
        <v>4894</v>
      </c>
      <c r="C2508" s="379" t="s">
        <v>281</v>
      </c>
      <c r="D2508" s="383" t="str">
        <f t="shared" si="78"/>
        <v>121.838,18</v>
      </c>
      <c r="F2508" s="386">
        <v>12.49</v>
      </c>
      <c r="G2508" s="384" t="s">
        <v>4895</v>
      </c>
      <c r="H2508" s="381" t="b">
        <f t="shared" si="79"/>
        <v>0</v>
      </c>
    </row>
    <row r="2509" spans="1:8">
      <c r="A2509" s="379">
        <v>12770</v>
      </c>
      <c r="B2509" s="380" t="s">
        <v>4896</v>
      </c>
      <c r="C2509" s="379" t="s">
        <v>281</v>
      </c>
      <c r="D2509" s="383" t="str">
        <f t="shared" si="78"/>
        <v>448,97</v>
      </c>
      <c r="F2509" s="386">
        <v>13.97</v>
      </c>
      <c r="G2509" s="384" t="s">
        <v>4897</v>
      </c>
      <c r="H2509" s="381" t="b">
        <f t="shared" si="79"/>
        <v>0</v>
      </c>
    </row>
    <row r="2510" spans="1:8">
      <c r="A2510" s="379">
        <v>12772</v>
      </c>
      <c r="B2510" s="380" t="s">
        <v>4898</v>
      </c>
      <c r="C2510" s="379" t="s">
        <v>281</v>
      </c>
      <c r="D2510" s="383" t="str">
        <f t="shared" si="78"/>
        <v>746,17</v>
      </c>
      <c r="F2510" s="386">
        <v>13.34</v>
      </c>
      <c r="G2510" s="384" t="s">
        <v>4899</v>
      </c>
      <c r="H2510" s="381" t="b">
        <f t="shared" si="79"/>
        <v>0</v>
      </c>
    </row>
    <row r="2511" spans="1:8">
      <c r="A2511" s="379">
        <v>12768</v>
      </c>
      <c r="B2511" s="380" t="s">
        <v>4900</v>
      </c>
      <c r="C2511" s="379" t="s">
        <v>281</v>
      </c>
      <c r="D2511" s="383" t="str">
        <f t="shared" si="78"/>
        <v>1.049,70</v>
      </c>
      <c r="F2511" s="386">
        <v>19.82</v>
      </c>
      <c r="G2511" s="384" t="s">
        <v>4901</v>
      </c>
      <c r="H2511" s="381" t="b">
        <f t="shared" si="79"/>
        <v>0</v>
      </c>
    </row>
    <row r="2512" spans="1:8">
      <c r="A2512" s="379">
        <v>12775</v>
      </c>
      <c r="B2512" s="380" t="s">
        <v>4902</v>
      </c>
      <c r="C2512" s="379" t="s">
        <v>281</v>
      </c>
      <c r="D2512" s="383" t="str">
        <f t="shared" si="78"/>
        <v>328,82</v>
      </c>
      <c r="F2512" s="386">
        <v>11.56</v>
      </c>
      <c r="G2512" s="384" t="s">
        <v>4903</v>
      </c>
      <c r="H2512" s="381" t="b">
        <f t="shared" si="79"/>
        <v>0</v>
      </c>
    </row>
    <row r="2513" spans="1:8">
      <c r="A2513" s="379">
        <v>12769</v>
      </c>
      <c r="B2513" s="380" t="s">
        <v>4904</v>
      </c>
      <c r="C2513" s="379" t="s">
        <v>281</v>
      </c>
      <c r="D2513" s="383" t="str">
        <f t="shared" si="78"/>
        <v>86,00</v>
      </c>
      <c r="F2513" s="386">
        <v>6.28</v>
      </c>
      <c r="G2513" s="384" t="s">
        <v>4905</v>
      </c>
      <c r="H2513" s="381" t="b">
        <f t="shared" si="79"/>
        <v>0</v>
      </c>
    </row>
    <row r="2514" spans="1:8">
      <c r="A2514" s="379">
        <v>12773</v>
      </c>
      <c r="B2514" s="380" t="s">
        <v>4906</v>
      </c>
      <c r="C2514" s="379" t="s">
        <v>281</v>
      </c>
      <c r="D2514" s="383" t="str">
        <f t="shared" si="78"/>
        <v>92,32</v>
      </c>
      <c r="F2514" s="386">
        <v>6.74</v>
      </c>
      <c r="G2514" s="384" t="s">
        <v>4907</v>
      </c>
      <c r="H2514" s="381" t="b">
        <f t="shared" si="79"/>
        <v>0</v>
      </c>
    </row>
    <row r="2515" spans="1:8">
      <c r="A2515" s="379">
        <v>12774</v>
      </c>
      <c r="B2515" s="380" t="s">
        <v>4908</v>
      </c>
      <c r="C2515" s="379" t="s">
        <v>281</v>
      </c>
      <c r="D2515" s="383" t="str">
        <f t="shared" si="78"/>
        <v>113,82</v>
      </c>
      <c r="F2515" s="386">
        <v>20.079999999999998</v>
      </c>
      <c r="G2515" s="384" t="s">
        <v>4909</v>
      </c>
      <c r="H2515" s="381" t="b">
        <f t="shared" si="79"/>
        <v>0</v>
      </c>
    </row>
    <row r="2516" spans="1:8">
      <c r="A2516" s="379">
        <v>12776</v>
      </c>
      <c r="B2516" s="380" t="s">
        <v>4910</v>
      </c>
      <c r="C2516" s="379" t="s">
        <v>281</v>
      </c>
      <c r="D2516" s="383" t="str">
        <f t="shared" si="78"/>
        <v>1.694,70</v>
      </c>
      <c r="F2516" s="386">
        <v>10.98</v>
      </c>
      <c r="G2516" s="384" t="s">
        <v>4911</v>
      </c>
      <c r="H2516" s="381" t="b">
        <f t="shared" si="79"/>
        <v>0</v>
      </c>
    </row>
    <row r="2517" spans="1:8">
      <c r="A2517" s="379">
        <v>12777</v>
      </c>
      <c r="B2517" s="380" t="s">
        <v>4912</v>
      </c>
      <c r="C2517" s="379" t="s">
        <v>281</v>
      </c>
      <c r="D2517" s="383" t="str">
        <f t="shared" si="78"/>
        <v>2.213,23</v>
      </c>
      <c r="F2517" s="386">
        <v>10.73</v>
      </c>
      <c r="G2517" s="384" t="s">
        <v>4913</v>
      </c>
      <c r="H2517" s="381" t="b">
        <f t="shared" si="79"/>
        <v>0</v>
      </c>
    </row>
    <row r="2518" spans="1:8">
      <c r="A2518" s="379">
        <v>3391</v>
      </c>
      <c r="B2518" s="380" t="s">
        <v>4914</v>
      </c>
      <c r="C2518" s="379" t="s">
        <v>281</v>
      </c>
      <c r="D2518" s="383" t="str">
        <f t="shared" si="78"/>
        <v>44,87</v>
      </c>
      <c r="F2518" s="386">
        <v>16.350000000000001</v>
      </c>
      <c r="G2518" s="384" t="s">
        <v>4915</v>
      </c>
      <c r="H2518" s="381" t="b">
        <f t="shared" si="79"/>
        <v>0</v>
      </c>
    </row>
    <row r="2519" spans="1:8">
      <c r="A2519" s="379">
        <v>3389</v>
      </c>
      <c r="B2519" s="380" t="s">
        <v>4916</v>
      </c>
      <c r="C2519" s="379" t="s">
        <v>281</v>
      </c>
      <c r="D2519" s="383" t="str">
        <f t="shared" si="78"/>
        <v>23,28</v>
      </c>
      <c r="F2519" s="386">
        <v>4.82</v>
      </c>
      <c r="G2519" s="384" t="s">
        <v>4917</v>
      </c>
      <c r="H2519" s="381" t="b">
        <f t="shared" si="79"/>
        <v>0</v>
      </c>
    </row>
    <row r="2520" spans="1:8">
      <c r="A2520" s="379">
        <v>3390</v>
      </c>
      <c r="B2520" s="380" t="s">
        <v>4918</v>
      </c>
      <c r="C2520" s="379" t="s">
        <v>281</v>
      </c>
      <c r="D2520" s="383" t="str">
        <f t="shared" si="78"/>
        <v>26,20</v>
      </c>
      <c r="F2520" s="386">
        <v>4.95</v>
      </c>
      <c r="G2520" s="384" t="s">
        <v>4919</v>
      </c>
      <c r="H2520" s="381" t="b">
        <f t="shared" si="79"/>
        <v>0</v>
      </c>
    </row>
    <row r="2521" spans="1:8">
      <c r="A2521" s="379">
        <v>12873</v>
      </c>
      <c r="B2521" s="380" t="s">
        <v>4920</v>
      </c>
      <c r="C2521" s="379" t="s">
        <v>289</v>
      </c>
      <c r="D2521" s="383" t="str">
        <f t="shared" si="78"/>
        <v>15,75</v>
      </c>
      <c r="F2521" s="386">
        <v>6.62</v>
      </c>
      <c r="G2521" s="384" t="s">
        <v>4033</v>
      </c>
      <c r="H2521" s="381" t="b">
        <f t="shared" si="79"/>
        <v>0</v>
      </c>
    </row>
    <row r="2522" spans="1:8">
      <c r="A2522" s="379">
        <v>41076</v>
      </c>
      <c r="B2522" s="380" t="s">
        <v>4921</v>
      </c>
      <c r="C2522" s="379" t="s">
        <v>672</v>
      </c>
      <c r="D2522" s="383" t="str">
        <f t="shared" si="78"/>
        <v>2.795,01</v>
      </c>
      <c r="F2522" s="386">
        <v>8.74</v>
      </c>
      <c r="G2522" s="384" t="s">
        <v>4922</v>
      </c>
      <c r="H2522" s="381" t="b">
        <f t="shared" si="79"/>
        <v>0</v>
      </c>
    </row>
    <row r="2523" spans="1:8">
      <c r="A2523" s="379">
        <v>140</v>
      </c>
      <c r="B2523" s="380" t="s">
        <v>4923</v>
      </c>
      <c r="C2523" s="379" t="s">
        <v>331</v>
      </c>
      <c r="D2523" s="383" t="str">
        <f t="shared" si="78"/>
        <v>12,33</v>
      </c>
      <c r="F2523" s="386">
        <v>17.04</v>
      </c>
      <c r="G2523" s="384" t="s">
        <v>2164</v>
      </c>
      <c r="H2523" s="381" t="b">
        <f t="shared" si="79"/>
        <v>0</v>
      </c>
    </row>
    <row r="2524" spans="1:8">
      <c r="A2524" s="379">
        <v>151</v>
      </c>
      <c r="B2524" s="380" t="s">
        <v>4924</v>
      </c>
      <c r="C2524" s="379" t="s">
        <v>425</v>
      </c>
      <c r="D2524" s="383" t="str">
        <f t="shared" si="78"/>
        <v>18,19</v>
      </c>
      <c r="F2524" s="386">
        <v>11.74</v>
      </c>
      <c r="G2524" s="384" t="s">
        <v>4925</v>
      </c>
      <c r="H2524" s="381" t="b">
        <f t="shared" si="79"/>
        <v>0</v>
      </c>
    </row>
    <row r="2525" spans="1:8">
      <c r="A2525" s="379">
        <v>7340</v>
      </c>
      <c r="B2525" s="380" t="s">
        <v>4926</v>
      </c>
      <c r="C2525" s="379" t="s">
        <v>425</v>
      </c>
      <c r="D2525" s="383" t="str">
        <f t="shared" si="78"/>
        <v>20,98</v>
      </c>
      <c r="F2525" s="386">
        <v>17.850000000000001</v>
      </c>
      <c r="G2525" s="384" t="s">
        <v>4927</v>
      </c>
      <c r="H2525" s="381" t="b">
        <f t="shared" si="79"/>
        <v>0</v>
      </c>
    </row>
    <row r="2526" spans="1:8">
      <c r="A2526" s="379">
        <v>2701</v>
      </c>
      <c r="B2526" s="380" t="s">
        <v>4928</v>
      </c>
      <c r="C2526" s="379" t="s">
        <v>289</v>
      </c>
      <c r="D2526" s="383" t="str">
        <f t="shared" si="78"/>
        <v>11,04</v>
      </c>
      <c r="F2526" s="386">
        <v>15.32</v>
      </c>
      <c r="G2526" s="384" t="s">
        <v>1143</v>
      </c>
      <c r="H2526" s="381" t="b">
        <f t="shared" si="79"/>
        <v>0</v>
      </c>
    </row>
    <row r="2527" spans="1:8">
      <c r="A2527" s="379">
        <v>40929</v>
      </c>
      <c r="B2527" s="380" t="s">
        <v>4929</v>
      </c>
      <c r="C2527" s="379" t="s">
        <v>672</v>
      </c>
      <c r="D2527" s="383" t="str">
        <f t="shared" si="78"/>
        <v>1.959,24</v>
      </c>
      <c r="F2527" s="386">
        <v>14.72</v>
      </c>
      <c r="G2527" s="384" t="s">
        <v>4930</v>
      </c>
      <c r="H2527" s="381" t="b">
        <f t="shared" si="79"/>
        <v>0</v>
      </c>
    </row>
    <row r="2528" spans="1:8">
      <c r="A2528" s="379">
        <v>38114</v>
      </c>
      <c r="B2528" s="380" t="s">
        <v>4931</v>
      </c>
      <c r="C2528" s="379" t="s">
        <v>281</v>
      </c>
      <c r="D2528" s="383" t="str">
        <f t="shared" si="78"/>
        <v>12,59</v>
      </c>
      <c r="F2528" s="386">
        <v>10.16</v>
      </c>
      <c r="G2528" s="384" t="s">
        <v>4932</v>
      </c>
      <c r="H2528" s="381" t="b">
        <f t="shared" si="79"/>
        <v>0</v>
      </c>
    </row>
    <row r="2529" spans="1:8">
      <c r="A2529" s="379">
        <v>38064</v>
      </c>
      <c r="B2529" s="380" t="s">
        <v>4933</v>
      </c>
      <c r="C2529" s="379" t="s">
        <v>281</v>
      </c>
      <c r="D2529" s="383" t="str">
        <f t="shared" si="78"/>
        <v>14,08</v>
      </c>
      <c r="F2529" s="386">
        <v>12.15</v>
      </c>
      <c r="G2529" s="384" t="s">
        <v>4934</v>
      </c>
      <c r="H2529" s="381" t="b">
        <f t="shared" si="79"/>
        <v>0</v>
      </c>
    </row>
    <row r="2530" spans="1:8">
      <c r="A2530" s="379">
        <v>38115</v>
      </c>
      <c r="B2530" s="380" t="s">
        <v>4935</v>
      </c>
      <c r="C2530" s="379" t="s">
        <v>281</v>
      </c>
      <c r="D2530" s="383" t="str">
        <f t="shared" si="78"/>
        <v>13,44</v>
      </c>
      <c r="F2530" s="383">
        <v>1296</v>
      </c>
      <c r="G2530" s="384" t="s">
        <v>1884</v>
      </c>
      <c r="H2530" s="381" t="b">
        <f t="shared" si="79"/>
        <v>0</v>
      </c>
    </row>
    <row r="2531" spans="1:8">
      <c r="A2531" s="379">
        <v>38065</v>
      </c>
      <c r="B2531" s="380" t="s">
        <v>4936</v>
      </c>
      <c r="C2531" s="379" t="s">
        <v>281</v>
      </c>
      <c r="D2531" s="383" t="str">
        <f t="shared" si="78"/>
        <v>19,98</v>
      </c>
      <c r="F2531" s="386">
        <v>63.25</v>
      </c>
      <c r="G2531" s="384" t="s">
        <v>4937</v>
      </c>
      <c r="H2531" s="381" t="b">
        <f t="shared" si="79"/>
        <v>0</v>
      </c>
    </row>
    <row r="2532" spans="1:8">
      <c r="A2532" s="379">
        <v>38078</v>
      </c>
      <c r="B2532" s="380" t="s">
        <v>4938</v>
      </c>
      <c r="C2532" s="379" t="s">
        <v>281</v>
      </c>
      <c r="D2532" s="383" t="str">
        <f t="shared" si="78"/>
        <v>11,65</v>
      </c>
      <c r="F2532" s="386">
        <v>333.87</v>
      </c>
      <c r="G2532" s="384" t="s">
        <v>529</v>
      </c>
      <c r="H2532" s="381" t="b">
        <f t="shared" si="79"/>
        <v>0</v>
      </c>
    </row>
    <row r="2533" spans="1:8">
      <c r="A2533" s="379">
        <v>38113</v>
      </c>
      <c r="B2533" s="380" t="s">
        <v>4939</v>
      </c>
      <c r="C2533" s="379" t="s">
        <v>281</v>
      </c>
      <c r="D2533" s="383" t="str">
        <f t="shared" si="78"/>
        <v>6,33</v>
      </c>
      <c r="F2533" s="386">
        <v>568.45000000000005</v>
      </c>
      <c r="G2533" s="384" t="s">
        <v>2392</v>
      </c>
      <c r="H2533" s="381" t="b">
        <f t="shared" si="79"/>
        <v>0</v>
      </c>
    </row>
    <row r="2534" spans="1:8">
      <c r="A2534" s="379">
        <v>38063</v>
      </c>
      <c r="B2534" s="380" t="s">
        <v>4940</v>
      </c>
      <c r="C2534" s="379" t="s">
        <v>281</v>
      </c>
      <c r="D2534" s="383" t="str">
        <f t="shared" si="78"/>
        <v>6,79</v>
      </c>
      <c r="F2534" s="386">
        <v>19.36</v>
      </c>
      <c r="G2534" s="384" t="s">
        <v>4941</v>
      </c>
      <c r="H2534" s="381" t="b">
        <f t="shared" si="79"/>
        <v>0</v>
      </c>
    </row>
    <row r="2535" spans="1:8" ht="30">
      <c r="A2535" s="379">
        <v>38080</v>
      </c>
      <c r="B2535" s="380" t="s">
        <v>4942</v>
      </c>
      <c r="C2535" s="379" t="s">
        <v>281</v>
      </c>
      <c r="D2535" s="383" t="str">
        <f t="shared" si="78"/>
        <v>20,24</v>
      </c>
      <c r="F2535" s="386">
        <v>81.67</v>
      </c>
      <c r="G2535" s="384" t="s">
        <v>4943</v>
      </c>
      <c r="H2535" s="381" t="b">
        <f t="shared" si="79"/>
        <v>0</v>
      </c>
    </row>
    <row r="2536" spans="1:8" ht="30">
      <c r="A2536" s="379">
        <v>38069</v>
      </c>
      <c r="B2536" s="380" t="s">
        <v>4944</v>
      </c>
      <c r="C2536" s="379" t="s">
        <v>281</v>
      </c>
      <c r="D2536" s="383" t="str">
        <f t="shared" si="78"/>
        <v>11,07</v>
      </c>
      <c r="F2536" s="386">
        <v>3.88</v>
      </c>
      <c r="G2536" s="384" t="s">
        <v>1637</v>
      </c>
      <c r="H2536" s="381" t="b">
        <f t="shared" si="79"/>
        <v>0</v>
      </c>
    </row>
    <row r="2537" spans="1:8">
      <c r="A2537" s="379">
        <v>38077</v>
      </c>
      <c r="B2537" s="380" t="s">
        <v>4945</v>
      </c>
      <c r="C2537" s="379" t="s">
        <v>281</v>
      </c>
      <c r="D2537" s="383" t="str">
        <f t="shared" si="78"/>
        <v>10,82</v>
      </c>
      <c r="F2537" s="386">
        <v>401.52</v>
      </c>
      <c r="G2537" s="384" t="s">
        <v>4946</v>
      </c>
      <c r="H2537" s="381" t="b">
        <f t="shared" si="79"/>
        <v>0</v>
      </c>
    </row>
    <row r="2538" spans="1:8" ht="30">
      <c r="A2538" s="379">
        <v>38073</v>
      </c>
      <c r="B2538" s="380" t="s">
        <v>4947</v>
      </c>
      <c r="C2538" s="379" t="s">
        <v>281</v>
      </c>
      <c r="D2538" s="383" t="str">
        <f t="shared" si="78"/>
        <v>16,48</v>
      </c>
      <c r="F2538" s="386">
        <v>323.39999999999998</v>
      </c>
      <c r="G2538" s="384" t="s">
        <v>4948</v>
      </c>
      <c r="H2538" s="381" t="b">
        <f t="shared" si="79"/>
        <v>0</v>
      </c>
    </row>
    <row r="2539" spans="1:8">
      <c r="A2539" s="379">
        <v>38112</v>
      </c>
      <c r="B2539" s="380" t="s">
        <v>4949</v>
      </c>
      <c r="C2539" s="379" t="s">
        <v>281</v>
      </c>
      <c r="D2539" s="383" t="str">
        <f t="shared" si="78"/>
        <v>4,86</v>
      </c>
      <c r="F2539" s="386">
        <v>298.24</v>
      </c>
      <c r="G2539" s="384" t="s">
        <v>464</v>
      </c>
      <c r="H2539" s="381" t="b">
        <f t="shared" si="79"/>
        <v>0</v>
      </c>
    </row>
    <row r="2540" spans="1:8">
      <c r="A2540" s="379">
        <v>38062</v>
      </c>
      <c r="B2540" s="380" t="s">
        <v>4950</v>
      </c>
      <c r="C2540" s="379" t="s">
        <v>281</v>
      </c>
      <c r="D2540" s="383" t="str">
        <f t="shared" si="78"/>
        <v>4,99</v>
      </c>
      <c r="F2540" s="386">
        <v>566.46</v>
      </c>
      <c r="G2540" s="384" t="s">
        <v>4951</v>
      </c>
      <c r="H2540" s="381" t="b">
        <f t="shared" si="79"/>
        <v>0</v>
      </c>
    </row>
    <row r="2541" spans="1:8">
      <c r="A2541" s="379">
        <v>12128</v>
      </c>
      <c r="B2541" s="380" t="s">
        <v>4952</v>
      </c>
      <c r="C2541" s="379" t="s">
        <v>281</v>
      </c>
      <c r="D2541" s="383" t="str">
        <f t="shared" si="78"/>
        <v>6,67</v>
      </c>
      <c r="F2541" s="386">
        <v>193.37</v>
      </c>
      <c r="G2541" s="384" t="s">
        <v>4953</v>
      </c>
      <c r="H2541" s="381" t="b">
        <f t="shared" si="79"/>
        <v>0</v>
      </c>
    </row>
    <row r="2542" spans="1:8">
      <c r="A2542" s="379">
        <v>12129</v>
      </c>
      <c r="B2542" s="380" t="s">
        <v>4954</v>
      </c>
      <c r="C2542" s="379" t="s">
        <v>281</v>
      </c>
      <c r="D2542" s="383" t="str">
        <f t="shared" si="78"/>
        <v>8,81</v>
      </c>
      <c r="F2542" s="386">
        <v>537.15</v>
      </c>
      <c r="G2542" s="384" t="s">
        <v>4955</v>
      </c>
      <c r="H2542" s="381" t="b">
        <f t="shared" si="79"/>
        <v>0</v>
      </c>
    </row>
    <row r="2543" spans="1:8" ht="30">
      <c r="A2543" s="379">
        <v>38081</v>
      </c>
      <c r="B2543" s="380" t="s">
        <v>4956</v>
      </c>
      <c r="C2543" s="379" t="s">
        <v>281</v>
      </c>
      <c r="D2543" s="383" t="str">
        <f t="shared" si="78"/>
        <v>17,17</v>
      </c>
      <c r="F2543" s="386">
        <v>341.09</v>
      </c>
      <c r="G2543" s="384" t="s">
        <v>4957</v>
      </c>
      <c r="H2543" s="381" t="b">
        <f t="shared" si="79"/>
        <v>0</v>
      </c>
    </row>
    <row r="2544" spans="1:8">
      <c r="A2544" s="379">
        <v>38070</v>
      </c>
      <c r="B2544" s="380" t="s">
        <v>4958</v>
      </c>
      <c r="C2544" s="379" t="s">
        <v>281</v>
      </c>
      <c r="D2544" s="383" t="str">
        <f t="shared" si="78"/>
        <v>11,83</v>
      </c>
      <c r="F2544" s="386">
        <v>158.22999999999999</v>
      </c>
      <c r="G2544" s="384" t="s">
        <v>2813</v>
      </c>
      <c r="H2544" s="381" t="b">
        <f t="shared" si="79"/>
        <v>0</v>
      </c>
    </row>
    <row r="2545" spans="1:8">
      <c r="A2545" s="379">
        <v>38074</v>
      </c>
      <c r="B2545" s="380" t="s">
        <v>4959</v>
      </c>
      <c r="C2545" s="379" t="s">
        <v>281</v>
      </c>
      <c r="D2545" s="383" t="str">
        <f t="shared" si="78"/>
        <v>17,99</v>
      </c>
      <c r="F2545" s="386">
        <v>186.09</v>
      </c>
      <c r="G2545" s="384" t="s">
        <v>4960</v>
      </c>
      <c r="H2545" s="381" t="b">
        <f t="shared" si="79"/>
        <v>0</v>
      </c>
    </row>
    <row r="2546" spans="1:8" ht="30">
      <c r="A2546" s="379">
        <v>38079</v>
      </c>
      <c r="B2546" s="380" t="s">
        <v>4961</v>
      </c>
      <c r="C2546" s="379" t="s">
        <v>281</v>
      </c>
      <c r="D2546" s="383" t="str">
        <f t="shared" si="78"/>
        <v>15,44</v>
      </c>
      <c r="F2546" s="386">
        <v>387.69</v>
      </c>
      <c r="G2546" s="384" t="s">
        <v>4962</v>
      </c>
      <c r="H2546" s="381" t="b">
        <f t="shared" si="79"/>
        <v>0</v>
      </c>
    </row>
    <row r="2547" spans="1:8" ht="30">
      <c r="A2547" s="379">
        <v>38072</v>
      </c>
      <c r="B2547" s="380" t="s">
        <v>4963</v>
      </c>
      <c r="C2547" s="379" t="s">
        <v>281</v>
      </c>
      <c r="D2547" s="383" t="str">
        <f t="shared" si="78"/>
        <v>14,84</v>
      </c>
      <c r="F2547" s="386">
        <v>291.13</v>
      </c>
      <c r="G2547" s="384" t="s">
        <v>4964</v>
      </c>
      <c r="H2547" s="381" t="b">
        <f t="shared" si="79"/>
        <v>0</v>
      </c>
    </row>
    <row r="2548" spans="1:8">
      <c r="A2548" s="379">
        <v>38068</v>
      </c>
      <c r="B2548" s="380" t="s">
        <v>4965</v>
      </c>
      <c r="C2548" s="379" t="s">
        <v>281</v>
      </c>
      <c r="D2548" s="383" t="str">
        <f t="shared" si="78"/>
        <v>10,24</v>
      </c>
      <c r="F2548" s="386">
        <v>454.89</v>
      </c>
      <c r="G2548" s="384" t="s">
        <v>510</v>
      </c>
      <c r="H2548" s="381" t="b">
        <f t="shared" si="79"/>
        <v>0</v>
      </c>
    </row>
    <row r="2549" spans="1:8">
      <c r="A2549" s="379">
        <v>38071</v>
      </c>
      <c r="B2549" s="380" t="s">
        <v>4966</v>
      </c>
      <c r="C2549" s="379" t="s">
        <v>281</v>
      </c>
      <c r="D2549" s="383" t="str">
        <f t="shared" si="78"/>
        <v>12,24</v>
      </c>
      <c r="F2549" s="386">
        <v>796.77</v>
      </c>
      <c r="G2549" s="384" t="s">
        <v>3005</v>
      </c>
      <c r="H2549" s="381" t="b">
        <f t="shared" si="79"/>
        <v>0</v>
      </c>
    </row>
    <row r="2550" spans="1:8" ht="30">
      <c r="A2550" s="379">
        <v>38412</v>
      </c>
      <c r="B2550" s="380" t="s">
        <v>4967</v>
      </c>
      <c r="C2550" s="379" t="s">
        <v>281</v>
      </c>
      <c r="D2550" s="383" t="str">
        <f t="shared" si="78"/>
        <v>1.464,89</v>
      </c>
      <c r="F2550" s="386">
        <v>455.23</v>
      </c>
      <c r="G2550" s="384" t="s">
        <v>4968</v>
      </c>
      <c r="H2550" s="381" t="b">
        <f t="shared" si="79"/>
        <v>0</v>
      </c>
    </row>
    <row r="2551" spans="1:8">
      <c r="A2551" s="379">
        <v>3405</v>
      </c>
      <c r="B2551" s="380" t="s">
        <v>4969</v>
      </c>
      <c r="C2551" s="379" t="s">
        <v>281</v>
      </c>
      <c r="D2551" s="383" t="str">
        <f t="shared" si="78"/>
        <v>63,25</v>
      </c>
      <c r="F2551" s="383">
        <v>1091.6500000000001</v>
      </c>
      <c r="G2551" s="384" t="s">
        <v>4970</v>
      </c>
      <c r="H2551" s="381" t="b">
        <f t="shared" si="79"/>
        <v>0</v>
      </c>
    </row>
    <row r="2552" spans="1:8">
      <c r="A2552" s="379">
        <v>3394</v>
      </c>
      <c r="B2552" s="380" t="s">
        <v>4971</v>
      </c>
      <c r="C2552" s="379" t="s">
        <v>281</v>
      </c>
      <c r="D2552" s="383" t="str">
        <f t="shared" si="78"/>
        <v>333,87</v>
      </c>
      <c r="F2552" s="386">
        <v>905.3</v>
      </c>
      <c r="G2552" s="384" t="s">
        <v>4972</v>
      </c>
      <c r="H2552" s="381" t="b">
        <f t="shared" si="79"/>
        <v>0</v>
      </c>
    </row>
    <row r="2553" spans="1:8">
      <c r="A2553" s="379">
        <v>3393</v>
      </c>
      <c r="B2553" s="380" t="s">
        <v>4973</v>
      </c>
      <c r="C2553" s="379" t="s">
        <v>281</v>
      </c>
      <c r="D2553" s="383" t="str">
        <f t="shared" si="78"/>
        <v>568,45</v>
      </c>
      <c r="F2553" s="383">
        <v>1259.4100000000001</v>
      </c>
      <c r="G2553" s="384" t="s">
        <v>4974</v>
      </c>
      <c r="H2553" s="381" t="b">
        <f t="shared" si="79"/>
        <v>0</v>
      </c>
    </row>
    <row r="2554" spans="1:8">
      <c r="A2554" s="379">
        <v>3406</v>
      </c>
      <c r="B2554" s="380" t="s">
        <v>4975</v>
      </c>
      <c r="C2554" s="379" t="s">
        <v>281</v>
      </c>
      <c r="D2554" s="383" t="str">
        <f t="shared" si="78"/>
        <v>19,36</v>
      </c>
      <c r="F2554" s="383">
        <v>1558.97</v>
      </c>
      <c r="G2554" s="384" t="s">
        <v>4976</v>
      </c>
      <c r="H2554" s="381" t="b">
        <f t="shared" si="79"/>
        <v>0</v>
      </c>
    </row>
    <row r="2555" spans="1:8">
      <c r="A2555" s="379">
        <v>3395</v>
      </c>
      <c r="B2555" s="380" t="s">
        <v>4977</v>
      </c>
      <c r="C2555" s="379" t="s">
        <v>281</v>
      </c>
      <c r="D2555" s="383" t="str">
        <f t="shared" si="78"/>
        <v>81,67</v>
      </c>
      <c r="F2555" s="386">
        <v>519.45000000000005</v>
      </c>
      <c r="G2555" s="384" t="s">
        <v>4978</v>
      </c>
      <c r="H2555" s="381" t="b">
        <f t="shared" si="79"/>
        <v>0</v>
      </c>
    </row>
    <row r="2556" spans="1:8">
      <c r="A2556" s="379">
        <v>3398</v>
      </c>
      <c r="B2556" s="380" t="s">
        <v>4979</v>
      </c>
      <c r="C2556" s="379" t="s">
        <v>281</v>
      </c>
      <c r="D2556" s="383" t="str">
        <f t="shared" si="78"/>
        <v>3,88</v>
      </c>
      <c r="F2556" s="386">
        <v>610.16</v>
      </c>
      <c r="G2556" s="384" t="s">
        <v>3197</v>
      </c>
      <c r="H2556" s="381" t="b">
        <f t="shared" si="79"/>
        <v>0</v>
      </c>
    </row>
    <row r="2557" spans="1:8" ht="30">
      <c r="A2557" s="379">
        <v>34379</v>
      </c>
      <c r="B2557" s="380" t="s">
        <v>4980</v>
      </c>
      <c r="C2557" s="379" t="s">
        <v>281</v>
      </c>
      <c r="D2557" s="383" t="str">
        <f t="shared" si="78"/>
        <v>224,08</v>
      </c>
      <c r="F2557" s="386">
        <v>719.52</v>
      </c>
      <c r="G2557" s="384" t="s">
        <v>4981</v>
      </c>
      <c r="H2557" s="381" t="b">
        <f t="shared" si="79"/>
        <v>0</v>
      </c>
    </row>
    <row r="2558" spans="1:8" ht="30">
      <c r="A2558" s="379">
        <v>34378</v>
      </c>
      <c r="B2558" s="380" t="s">
        <v>4982</v>
      </c>
      <c r="C2558" s="379" t="s">
        <v>281</v>
      </c>
      <c r="D2558" s="383" t="str">
        <f t="shared" si="78"/>
        <v>180,48</v>
      </c>
      <c r="F2558" s="386">
        <v>505.36</v>
      </c>
      <c r="G2558" s="384" t="s">
        <v>4983</v>
      </c>
      <c r="H2558" s="381" t="b">
        <f t="shared" si="79"/>
        <v>0</v>
      </c>
    </row>
    <row r="2559" spans="1:8" ht="30">
      <c r="A2559" s="379">
        <v>34377</v>
      </c>
      <c r="B2559" s="380" t="s">
        <v>4984</v>
      </c>
      <c r="C2559" s="379" t="s">
        <v>281</v>
      </c>
      <c r="D2559" s="383" t="str">
        <f t="shared" si="78"/>
        <v>166,44</v>
      </c>
      <c r="F2559" s="386">
        <v>531.46</v>
      </c>
      <c r="G2559" s="384" t="s">
        <v>4985</v>
      </c>
      <c r="H2559" s="381" t="b">
        <f t="shared" si="79"/>
        <v>0</v>
      </c>
    </row>
    <row r="2560" spans="1:8">
      <c r="A2560" s="379">
        <v>581</v>
      </c>
      <c r="B2560" s="380" t="s">
        <v>4986</v>
      </c>
      <c r="C2560" s="379" t="s">
        <v>286</v>
      </c>
      <c r="D2560" s="383" t="str">
        <f t="shared" si="78"/>
        <v>316,13</v>
      </c>
      <c r="F2560" s="386">
        <v>852.49</v>
      </c>
      <c r="G2560" s="384" t="s">
        <v>4987</v>
      </c>
      <c r="H2560" s="381" t="b">
        <f t="shared" si="79"/>
        <v>0</v>
      </c>
    </row>
    <row r="2561" spans="1:8" ht="30">
      <c r="A2561" s="379">
        <v>40662</v>
      </c>
      <c r="B2561" s="380" t="s">
        <v>4988</v>
      </c>
      <c r="C2561" s="379" t="s">
        <v>281</v>
      </c>
      <c r="D2561" s="383" t="str">
        <f t="shared" si="78"/>
        <v>201,19</v>
      </c>
      <c r="F2561" s="386">
        <v>591.52</v>
      </c>
      <c r="G2561" s="384" t="s">
        <v>4989</v>
      </c>
      <c r="H2561" s="381" t="b">
        <f t="shared" si="79"/>
        <v>0</v>
      </c>
    </row>
    <row r="2562" spans="1:8" ht="30">
      <c r="A2562" s="379">
        <v>3437</v>
      </c>
      <c r="B2562" s="380" t="s">
        <v>4990</v>
      </c>
      <c r="C2562" s="379" t="s">
        <v>286</v>
      </c>
      <c r="D2562" s="383" t="str">
        <f t="shared" ref="D2562:D2625" si="80">IF($J$2=$F$1,F2562,G2562)</f>
        <v>558,88</v>
      </c>
      <c r="F2562" s="386">
        <v>668.57</v>
      </c>
      <c r="G2562" s="384" t="s">
        <v>4991</v>
      </c>
      <c r="H2562" s="381" t="b">
        <f t="shared" ref="H2562:H2625" si="81">F2562=G2562</f>
        <v>0</v>
      </c>
    </row>
    <row r="2563" spans="1:8">
      <c r="A2563" s="379">
        <v>11183</v>
      </c>
      <c r="B2563" s="380" t="s">
        <v>4992</v>
      </c>
      <c r="C2563" s="379" t="s">
        <v>281</v>
      </c>
      <c r="D2563" s="383" t="str">
        <f t="shared" si="80"/>
        <v>338,44</v>
      </c>
      <c r="F2563" s="386">
        <v>833.85</v>
      </c>
      <c r="G2563" s="384" t="s">
        <v>4993</v>
      </c>
      <c r="H2563" s="381" t="b">
        <f t="shared" si="81"/>
        <v>0</v>
      </c>
    </row>
    <row r="2564" spans="1:8">
      <c r="A2564" s="379">
        <v>11190</v>
      </c>
      <c r="B2564" s="380" t="s">
        <v>4994</v>
      </c>
      <c r="C2564" s="379" t="s">
        <v>281</v>
      </c>
      <c r="D2564" s="383" t="str">
        <f t="shared" si="80"/>
        <v>157,00</v>
      </c>
      <c r="F2564" s="386">
        <v>939.48</v>
      </c>
      <c r="G2564" s="384" t="s">
        <v>4995</v>
      </c>
      <c r="H2564" s="381" t="b">
        <f t="shared" si="81"/>
        <v>0</v>
      </c>
    </row>
    <row r="2565" spans="1:8">
      <c r="A2565" s="379">
        <v>616</v>
      </c>
      <c r="B2565" s="380" t="s">
        <v>4996</v>
      </c>
      <c r="C2565" s="379" t="s">
        <v>281</v>
      </c>
      <c r="D2565" s="383" t="str">
        <f t="shared" si="80"/>
        <v>184,64</v>
      </c>
      <c r="F2565" s="386">
        <v>873.87</v>
      </c>
      <c r="G2565" s="384" t="s">
        <v>4997</v>
      </c>
      <c r="H2565" s="381" t="b">
        <f t="shared" si="81"/>
        <v>0</v>
      </c>
    </row>
    <row r="2566" spans="1:8">
      <c r="A2566" s="379">
        <v>615</v>
      </c>
      <c r="B2566" s="380" t="s">
        <v>4996</v>
      </c>
      <c r="C2566" s="379" t="s">
        <v>286</v>
      </c>
      <c r="D2566" s="383" t="str">
        <f t="shared" si="80"/>
        <v>384,67</v>
      </c>
      <c r="F2566" s="383">
        <v>1096.22</v>
      </c>
      <c r="G2566" s="384" t="s">
        <v>4998</v>
      </c>
      <c r="H2566" s="381" t="b">
        <f t="shared" si="81"/>
        <v>0</v>
      </c>
    </row>
    <row r="2567" spans="1:8">
      <c r="A2567" s="379">
        <v>11192</v>
      </c>
      <c r="B2567" s="380" t="s">
        <v>4999</v>
      </c>
      <c r="C2567" s="379" t="s">
        <v>281</v>
      </c>
      <c r="D2567" s="383" t="str">
        <f t="shared" si="80"/>
        <v>288,87</v>
      </c>
      <c r="F2567" s="383">
        <v>1351.86</v>
      </c>
      <c r="G2567" s="384" t="s">
        <v>5000</v>
      </c>
      <c r="H2567" s="381" t="b">
        <f t="shared" si="81"/>
        <v>0</v>
      </c>
    </row>
    <row r="2568" spans="1:8">
      <c r="A2568" s="379">
        <v>11231</v>
      </c>
      <c r="B2568" s="380" t="s">
        <v>4999</v>
      </c>
      <c r="C2568" s="379" t="s">
        <v>286</v>
      </c>
      <c r="D2568" s="383" t="str">
        <f t="shared" si="80"/>
        <v>451,36</v>
      </c>
      <c r="F2568" s="386">
        <v>608.61</v>
      </c>
      <c r="G2568" s="384" t="s">
        <v>5001</v>
      </c>
      <c r="H2568" s="381" t="b">
        <f t="shared" si="81"/>
        <v>0</v>
      </c>
    </row>
    <row r="2569" spans="1:8" ht="45">
      <c r="A2569" s="379">
        <v>3428</v>
      </c>
      <c r="B2569" s="380" t="s">
        <v>5002</v>
      </c>
      <c r="C2569" s="379" t="s">
        <v>286</v>
      </c>
      <c r="D2569" s="383" t="str">
        <f t="shared" si="80"/>
        <v>829,00</v>
      </c>
      <c r="F2569" s="386">
        <v>455.5</v>
      </c>
      <c r="G2569" s="384" t="s">
        <v>5003</v>
      </c>
      <c r="H2569" s="381" t="b">
        <f t="shared" si="81"/>
        <v>0</v>
      </c>
    </row>
    <row r="2570" spans="1:8" ht="45">
      <c r="A2570" s="379">
        <v>3429</v>
      </c>
      <c r="B2570" s="380" t="s">
        <v>5004</v>
      </c>
      <c r="C2570" s="379" t="s">
        <v>286</v>
      </c>
      <c r="D2570" s="383" t="str">
        <f t="shared" si="80"/>
        <v>473,64</v>
      </c>
      <c r="F2570" s="386">
        <v>550.79999999999995</v>
      </c>
      <c r="G2570" s="384" t="s">
        <v>5005</v>
      </c>
      <c r="H2570" s="381" t="b">
        <f t="shared" si="81"/>
        <v>0</v>
      </c>
    </row>
    <row r="2571" spans="1:8" ht="30">
      <c r="A2571" s="379">
        <v>34371</v>
      </c>
      <c r="B2571" s="380" t="s">
        <v>5006</v>
      </c>
      <c r="C2571" s="379" t="s">
        <v>281</v>
      </c>
      <c r="D2571" s="383" t="str">
        <f t="shared" si="80"/>
        <v>609,24</v>
      </c>
      <c r="F2571" s="386">
        <v>609.01</v>
      </c>
      <c r="G2571" s="384" t="s">
        <v>5007</v>
      </c>
      <c r="H2571" s="381" t="b">
        <f t="shared" si="81"/>
        <v>0</v>
      </c>
    </row>
    <row r="2572" spans="1:8" ht="30">
      <c r="A2572" s="379">
        <v>34370</v>
      </c>
      <c r="B2572" s="380" t="s">
        <v>5008</v>
      </c>
      <c r="C2572" s="379" t="s">
        <v>281</v>
      </c>
      <c r="D2572" s="383" t="str">
        <f t="shared" si="80"/>
        <v>505,24</v>
      </c>
      <c r="F2572" s="386">
        <v>645.03</v>
      </c>
      <c r="G2572" s="384" t="s">
        <v>5009</v>
      </c>
      <c r="H2572" s="381" t="b">
        <f t="shared" si="81"/>
        <v>0</v>
      </c>
    </row>
    <row r="2573" spans="1:8" ht="30">
      <c r="A2573" s="379">
        <v>34372</v>
      </c>
      <c r="B2573" s="380" t="s">
        <v>5010</v>
      </c>
      <c r="C2573" s="379" t="s">
        <v>281</v>
      </c>
      <c r="D2573" s="383" t="str">
        <f t="shared" si="80"/>
        <v>702,86</v>
      </c>
      <c r="F2573" s="386">
        <v>617.47</v>
      </c>
      <c r="G2573" s="384" t="s">
        <v>5011</v>
      </c>
      <c r="H2573" s="381" t="b">
        <f t="shared" si="81"/>
        <v>0</v>
      </c>
    </row>
    <row r="2574" spans="1:8" ht="30">
      <c r="A2574" s="379">
        <v>34373</v>
      </c>
      <c r="B2574" s="380" t="s">
        <v>5012</v>
      </c>
      <c r="C2574" s="379" t="s">
        <v>281</v>
      </c>
      <c r="D2574" s="383" t="str">
        <f t="shared" si="80"/>
        <v>870,04</v>
      </c>
      <c r="F2574" s="386">
        <v>555.96</v>
      </c>
      <c r="G2574" s="384" t="s">
        <v>5013</v>
      </c>
      <c r="H2574" s="381" t="b">
        <f t="shared" si="81"/>
        <v>0</v>
      </c>
    </row>
    <row r="2575" spans="1:8" ht="30">
      <c r="A2575" s="379">
        <v>36896</v>
      </c>
      <c r="B2575" s="380" t="s">
        <v>5014</v>
      </c>
      <c r="C2575" s="379" t="s">
        <v>281</v>
      </c>
      <c r="D2575" s="383" t="str">
        <f t="shared" si="80"/>
        <v>289,90</v>
      </c>
      <c r="F2575" s="386">
        <v>698.23</v>
      </c>
      <c r="G2575" s="384" t="s">
        <v>5015</v>
      </c>
      <c r="H2575" s="381" t="b">
        <f t="shared" si="81"/>
        <v>0</v>
      </c>
    </row>
    <row r="2576" spans="1:8" ht="30">
      <c r="A2576" s="379">
        <v>34367</v>
      </c>
      <c r="B2576" s="380" t="s">
        <v>5016</v>
      </c>
      <c r="C2576" s="379" t="s">
        <v>281</v>
      </c>
      <c r="D2576" s="383" t="str">
        <f t="shared" si="80"/>
        <v>340,52</v>
      </c>
      <c r="F2576" s="386">
        <v>845.64</v>
      </c>
      <c r="G2576" s="384" t="s">
        <v>5017</v>
      </c>
      <c r="H2576" s="381" t="b">
        <f t="shared" si="81"/>
        <v>0</v>
      </c>
    </row>
    <row r="2577" spans="1:8" ht="30">
      <c r="A2577" s="379">
        <v>36897</v>
      </c>
      <c r="B2577" s="380" t="s">
        <v>5018</v>
      </c>
      <c r="C2577" s="379" t="s">
        <v>281</v>
      </c>
      <c r="D2577" s="383" t="str">
        <f t="shared" si="80"/>
        <v>401,56</v>
      </c>
      <c r="F2577" s="386">
        <v>759.99</v>
      </c>
      <c r="G2577" s="384" t="s">
        <v>5019</v>
      </c>
      <c r="H2577" s="381" t="b">
        <f t="shared" si="81"/>
        <v>0</v>
      </c>
    </row>
    <row r="2578" spans="1:8" ht="30">
      <c r="A2578" s="379">
        <v>36884</v>
      </c>
      <c r="B2578" s="380" t="s">
        <v>5018</v>
      </c>
      <c r="C2578" s="379" t="s">
        <v>286</v>
      </c>
      <c r="D2578" s="383" t="str">
        <f t="shared" si="80"/>
        <v>282,03</v>
      </c>
      <c r="F2578" s="386">
        <v>963.19</v>
      </c>
      <c r="G2578" s="384" t="s">
        <v>5020</v>
      </c>
      <c r="H2578" s="381" t="b">
        <f t="shared" si="81"/>
        <v>0</v>
      </c>
    </row>
    <row r="2579" spans="1:8" ht="30">
      <c r="A2579" s="379">
        <v>597</v>
      </c>
      <c r="B2579" s="380" t="s">
        <v>5021</v>
      </c>
      <c r="C2579" s="379" t="s">
        <v>286</v>
      </c>
      <c r="D2579" s="383" t="str">
        <f t="shared" si="80"/>
        <v>296,60</v>
      </c>
      <c r="F2579" s="386">
        <v>592.20000000000005</v>
      </c>
      <c r="G2579" s="384" t="s">
        <v>5022</v>
      </c>
      <c r="H2579" s="381" t="b">
        <f t="shared" si="81"/>
        <v>0</v>
      </c>
    </row>
    <row r="2580" spans="1:8" ht="30">
      <c r="A2580" s="379">
        <v>34369</v>
      </c>
      <c r="B2580" s="380" t="s">
        <v>5023</v>
      </c>
      <c r="C2580" s="379" t="s">
        <v>281</v>
      </c>
      <c r="D2580" s="383" t="str">
        <f t="shared" si="80"/>
        <v>475,76</v>
      </c>
      <c r="F2580" s="386">
        <v>596.73</v>
      </c>
      <c r="G2580" s="384" t="s">
        <v>5024</v>
      </c>
      <c r="H2580" s="381" t="b">
        <f t="shared" si="81"/>
        <v>0</v>
      </c>
    </row>
    <row r="2581" spans="1:8" ht="30">
      <c r="A2581" s="379">
        <v>34362</v>
      </c>
      <c r="B2581" s="380" t="s">
        <v>5025</v>
      </c>
      <c r="C2581" s="379" t="s">
        <v>281</v>
      </c>
      <c r="D2581" s="383" t="str">
        <f t="shared" si="80"/>
        <v>330,12</v>
      </c>
      <c r="F2581" s="386">
        <v>450.47</v>
      </c>
      <c r="G2581" s="384" t="s">
        <v>5026</v>
      </c>
      <c r="H2581" s="381" t="b">
        <f t="shared" si="81"/>
        <v>0</v>
      </c>
    </row>
    <row r="2582" spans="1:8" ht="30">
      <c r="A2582" s="379">
        <v>34363</v>
      </c>
      <c r="B2582" s="380" t="s">
        <v>5027</v>
      </c>
      <c r="C2582" s="379" t="s">
        <v>281</v>
      </c>
      <c r="D2582" s="383" t="str">
        <f t="shared" si="80"/>
        <v>373,12</v>
      </c>
      <c r="F2582" s="386">
        <v>233.62</v>
      </c>
      <c r="G2582" s="384" t="s">
        <v>5028</v>
      </c>
      <c r="H2582" s="381" t="b">
        <f t="shared" si="81"/>
        <v>0</v>
      </c>
    </row>
    <row r="2583" spans="1:8" ht="30">
      <c r="A2583" s="379">
        <v>34364</v>
      </c>
      <c r="B2583" s="380" t="s">
        <v>5029</v>
      </c>
      <c r="C2583" s="379" t="s">
        <v>281</v>
      </c>
      <c r="D2583" s="383" t="str">
        <f t="shared" si="80"/>
        <v>465,36</v>
      </c>
      <c r="F2583" s="386">
        <v>304.45999999999998</v>
      </c>
      <c r="G2583" s="384" t="s">
        <v>5030</v>
      </c>
      <c r="H2583" s="381" t="b">
        <f t="shared" si="81"/>
        <v>0</v>
      </c>
    </row>
    <row r="2584" spans="1:8" ht="30">
      <c r="A2584" s="379">
        <v>34365</v>
      </c>
      <c r="B2584" s="380" t="s">
        <v>5031</v>
      </c>
      <c r="C2584" s="379" t="s">
        <v>281</v>
      </c>
      <c r="D2584" s="383" t="str">
        <f t="shared" si="80"/>
        <v>524,31</v>
      </c>
      <c r="F2584" s="386">
        <v>607.69000000000005</v>
      </c>
      <c r="G2584" s="384" t="s">
        <v>5032</v>
      </c>
      <c r="H2584" s="381" t="b">
        <f t="shared" si="81"/>
        <v>0</v>
      </c>
    </row>
    <row r="2585" spans="1:8" ht="30">
      <c r="A2585" s="379">
        <v>11199</v>
      </c>
      <c r="B2585" s="380" t="s">
        <v>5033</v>
      </c>
      <c r="C2585" s="379" t="s">
        <v>281</v>
      </c>
      <c r="D2585" s="383" t="str">
        <f t="shared" si="80"/>
        <v>867,08</v>
      </c>
      <c r="F2585" s="386">
        <v>841.53</v>
      </c>
      <c r="G2585" s="384" t="s">
        <v>5034</v>
      </c>
      <c r="H2585" s="381" t="b">
        <f t="shared" si="81"/>
        <v>0</v>
      </c>
    </row>
    <row r="2586" spans="1:8" ht="30">
      <c r="A2586" s="379">
        <v>34801</v>
      </c>
      <c r="B2586" s="380" t="s">
        <v>5035</v>
      </c>
      <c r="C2586" s="379" t="s">
        <v>281</v>
      </c>
      <c r="D2586" s="383" t="str">
        <f t="shared" si="80"/>
        <v>1.087,69</v>
      </c>
      <c r="F2586" s="386">
        <v>344.65</v>
      </c>
      <c r="G2586" s="384" t="s">
        <v>5036</v>
      </c>
      <c r="H2586" s="381" t="b">
        <f t="shared" si="81"/>
        <v>0</v>
      </c>
    </row>
    <row r="2587" spans="1:8" ht="30">
      <c r="A2587" s="379">
        <v>34799</v>
      </c>
      <c r="B2587" s="380" t="s">
        <v>5037</v>
      </c>
      <c r="C2587" s="379" t="s">
        <v>281</v>
      </c>
      <c r="D2587" s="383" t="str">
        <f t="shared" si="80"/>
        <v>1.341,35</v>
      </c>
      <c r="F2587" s="386">
        <v>718.02</v>
      </c>
      <c r="G2587" s="384" t="s">
        <v>5038</v>
      </c>
      <c r="H2587" s="381" t="b">
        <f t="shared" si="81"/>
        <v>0</v>
      </c>
    </row>
    <row r="2588" spans="1:8" ht="30">
      <c r="A2588" s="379">
        <v>622</v>
      </c>
      <c r="B2588" s="380" t="s">
        <v>5039</v>
      </c>
      <c r="C2588" s="379" t="s">
        <v>281</v>
      </c>
      <c r="D2588" s="383" t="str">
        <f t="shared" si="80"/>
        <v>603,88</v>
      </c>
      <c r="F2588" s="386">
        <v>269.62</v>
      </c>
      <c r="G2588" s="384" t="s">
        <v>5040</v>
      </c>
      <c r="H2588" s="381" t="b">
        <f t="shared" si="81"/>
        <v>0</v>
      </c>
    </row>
    <row r="2589" spans="1:8" ht="30">
      <c r="A2589" s="379">
        <v>34805</v>
      </c>
      <c r="B2589" s="380" t="s">
        <v>5041</v>
      </c>
      <c r="C2589" s="379" t="s">
        <v>286</v>
      </c>
      <c r="D2589" s="383" t="str">
        <f t="shared" si="80"/>
        <v>451,96</v>
      </c>
      <c r="F2589" s="386">
        <v>12.52</v>
      </c>
      <c r="G2589" s="384" t="s">
        <v>5042</v>
      </c>
      <c r="H2589" s="381" t="b">
        <f t="shared" si="81"/>
        <v>0</v>
      </c>
    </row>
    <row r="2590" spans="1:8" ht="30">
      <c r="A2590" s="379">
        <v>34803</v>
      </c>
      <c r="B2590" s="380" t="s">
        <v>5043</v>
      </c>
      <c r="C2590" s="379" t="s">
        <v>281</v>
      </c>
      <c r="D2590" s="383" t="str">
        <f t="shared" si="80"/>
        <v>546,52</v>
      </c>
      <c r="F2590" s="383">
        <v>2217.21</v>
      </c>
      <c r="G2590" s="384" t="s">
        <v>5044</v>
      </c>
      <c r="H2590" s="381" t="b">
        <f t="shared" si="81"/>
        <v>0</v>
      </c>
    </row>
    <row r="2591" spans="1:8" ht="30">
      <c r="A2591" s="379">
        <v>606</v>
      </c>
      <c r="B2591" s="380" t="s">
        <v>5045</v>
      </c>
      <c r="C2591" s="379" t="s">
        <v>286</v>
      </c>
      <c r="D2591" s="383" t="str">
        <f t="shared" si="80"/>
        <v>604,27</v>
      </c>
      <c r="F2591" s="386">
        <v>31.07</v>
      </c>
      <c r="G2591" s="384" t="s">
        <v>5046</v>
      </c>
      <c r="H2591" s="381" t="b">
        <f t="shared" si="81"/>
        <v>0</v>
      </c>
    </row>
    <row r="2592" spans="1:8" ht="30">
      <c r="A2592" s="379">
        <v>11227</v>
      </c>
      <c r="B2592" s="380" t="s">
        <v>5047</v>
      </c>
      <c r="C2592" s="379" t="s">
        <v>281</v>
      </c>
      <c r="D2592" s="383" t="str">
        <f t="shared" si="80"/>
        <v>640,02</v>
      </c>
      <c r="F2592" s="386">
        <v>4.1399999999999997</v>
      </c>
      <c r="G2592" s="384" t="s">
        <v>5048</v>
      </c>
      <c r="H2592" s="381" t="b">
        <f t="shared" si="81"/>
        <v>0</v>
      </c>
    </row>
    <row r="2593" spans="1:8" ht="30">
      <c r="A2593" s="379">
        <v>11193</v>
      </c>
      <c r="B2593" s="380" t="s">
        <v>5049</v>
      </c>
      <c r="C2593" s="379" t="s">
        <v>286</v>
      </c>
      <c r="D2593" s="383" t="str">
        <f t="shared" si="80"/>
        <v>612,67</v>
      </c>
      <c r="F2593" s="386">
        <v>6.9</v>
      </c>
      <c r="G2593" s="384" t="s">
        <v>5050</v>
      </c>
      <c r="H2593" s="381" t="b">
        <f t="shared" si="81"/>
        <v>0</v>
      </c>
    </row>
    <row r="2594" spans="1:8">
      <c r="A2594" s="379">
        <v>11194</v>
      </c>
      <c r="B2594" s="380" t="s">
        <v>5051</v>
      </c>
      <c r="C2594" s="379" t="s">
        <v>286</v>
      </c>
      <c r="D2594" s="383" t="str">
        <f t="shared" si="80"/>
        <v>551,64</v>
      </c>
      <c r="F2594" s="386">
        <v>10.01</v>
      </c>
      <c r="G2594" s="384" t="s">
        <v>5052</v>
      </c>
      <c r="H2594" s="381" t="b">
        <f t="shared" si="81"/>
        <v>0</v>
      </c>
    </row>
    <row r="2595" spans="1:8" ht="30">
      <c r="A2595" s="379">
        <v>605</v>
      </c>
      <c r="B2595" s="380" t="s">
        <v>5053</v>
      </c>
      <c r="C2595" s="379" t="s">
        <v>286</v>
      </c>
      <c r="D2595" s="383" t="str">
        <f t="shared" si="80"/>
        <v>692,80</v>
      </c>
      <c r="F2595" s="386">
        <v>18.13</v>
      </c>
      <c r="G2595" s="384" t="s">
        <v>5054</v>
      </c>
      <c r="H2595" s="381" t="b">
        <f t="shared" si="81"/>
        <v>0</v>
      </c>
    </row>
    <row r="2596" spans="1:8" ht="30">
      <c r="A2596" s="379">
        <v>11197</v>
      </c>
      <c r="B2596" s="380" t="s">
        <v>5055</v>
      </c>
      <c r="C2596" s="379" t="s">
        <v>281</v>
      </c>
      <c r="D2596" s="383" t="str">
        <f t="shared" si="80"/>
        <v>839,06</v>
      </c>
      <c r="F2596" s="386">
        <v>29.07</v>
      </c>
      <c r="G2596" s="384" t="s">
        <v>5056</v>
      </c>
      <c r="H2596" s="381" t="b">
        <f t="shared" si="81"/>
        <v>0</v>
      </c>
    </row>
    <row r="2597" spans="1:8" ht="45">
      <c r="A2597" s="379">
        <v>40659</v>
      </c>
      <c r="B2597" s="380" t="s">
        <v>5057</v>
      </c>
      <c r="C2597" s="379" t="s">
        <v>286</v>
      </c>
      <c r="D2597" s="383" t="str">
        <f t="shared" si="80"/>
        <v>790,73</v>
      </c>
      <c r="F2597" s="386">
        <v>63.75</v>
      </c>
      <c r="G2597" s="384" t="s">
        <v>5058</v>
      </c>
      <c r="H2597" s="381" t="b">
        <f t="shared" si="81"/>
        <v>0</v>
      </c>
    </row>
    <row r="2598" spans="1:8" ht="45">
      <c r="A2598" s="379">
        <v>40660</v>
      </c>
      <c r="B2598" s="380" t="s">
        <v>5059</v>
      </c>
      <c r="C2598" s="379" t="s">
        <v>286</v>
      </c>
      <c r="D2598" s="383" t="str">
        <f t="shared" si="80"/>
        <v>1.002,16</v>
      </c>
      <c r="F2598" s="386">
        <v>170.31</v>
      </c>
      <c r="G2598" s="384" t="s">
        <v>5060</v>
      </c>
      <c r="H2598" s="381" t="b">
        <f t="shared" si="81"/>
        <v>0</v>
      </c>
    </row>
    <row r="2599" spans="1:8" ht="45">
      <c r="A2599" s="379">
        <v>40661</v>
      </c>
      <c r="B2599" s="380" t="s">
        <v>5061</v>
      </c>
      <c r="C2599" s="379" t="s">
        <v>286</v>
      </c>
      <c r="D2599" s="383" t="str">
        <f t="shared" si="80"/>
        <v>616,15</v>
      </c>
      <c r="F2599" s="386">
        <v>198.68</v>
      </c>
      <c r="G2599" s="384" t="s">
        <v>5062</v>
      </c>
      <c r="H2599" s="381" t="b">
        <f t="shared" si="81"/>
        <v>0</v>
      </c>
    </row>
    <row r="2600" spans="1:8" ht="45">
      <c r="A2600" s="379">
        <v>3421</v>
      </c>
      <c r="B2600" s="380" t="s">
        <v>5063</v>
      </c>
      <c r="C2600" s="379" t="s">
        <v>286</v>
      </c>
      <c r="D2600" s="383" t="str">
        <f t="shared" si="80"/>
        <v>620,87</v>
      </c>
      <c r="F2600" s="386">
        <v>3.13</v>
      </c>
      <c r="G2600" s="384" t="s">
        <v>5064</v>
      </c>
      <c r="H2600" s="381" t="b">
        <f t="shared" si="81"/>
        <v>0</v>
      </c>
    </row>
    <row r="2601" spans="1:8">
      <c r="A2601" s="379">
        <v>599</v>
      </c>
      <c r="B2601" s="380" t="s">
        <v>5065</v>
      </c>
      <c r="C2601" s="379" t="s">
        <v>286</v>
      </c>
      <c r="D2601" s="383" t="str">
        <f t="shared" si="80"/>
        <v>251,40</v>
      </c>
      <c r="F2601" s="386">
        <v>4.96</v>
      </c>
      <c r="G2601" s="384" t="s">
        <v>5066</v>
      </c>
      <c r="H2601" s="381" t="b">
        <f t="shared" si="81"/>
        <v>0</v>
      </c>
    </row>
    <row r="2602" spans="1:8">
      <c r="A2602" s="379">
        <v>34380</v>
      </c>
      <c r="B2602" s="380" t="s">
        <v>5067</v>
      </c>
      <c r="C2602" s="379" t="s">
        <v>281</v>
      </c>
      <c r="D2602" s="383" t="str">
        <f t="shared" si="80"/>
        <v>130,38</v>
      </c>
      <c r="F2602" s="386">
        <v>10.46</v>
      </c>
      <c r="G2602" s="384" t="s">
        <v>5068</v>
      </c>
      <c r="H2602" s="381" t="b">
        <f t="shared" si="81"/>
        <v>0</v>
      </c>
    </row>
    <row r="2603" spans="1:8">
      <c r="A2603" s="379">
        <v>34381</v>
      </c>
      <c r="B2603" s="380" t="s">
        <v>5069</v>
      </c>
      <c r="C2603" s="379" t="s">
        <v>281</v>
      </c>
      <c r="D2603" s="383" t="str">
        <f t="shared" si="80"/>
        <v>169,91</v>
      </c>
      <c r="F2603" s="386">
        <v>18.13</v>
      </c>
      <c r="G2603" s="384" t="s">
        <v>5070</v>
      </c>
      <c r="H2603" s="381" t="b">
        <f t="shared" si="81"/>
        <v>0</v>
      </c>
    </row>
    <row r="2604" spans="1:8">
      <c r="A2604" s="379">
        <v>601</v>
      </c>
      <c r="B2604" s="380" t="s">
        <v>5069</v>
      </c>
      <c r="C2604" s="379" t="s">
        <v>286</v>
      </c>
      <c r="D2604" s="383" t="str">
        <f t="shared" si="80"/>
        <v>339,14</v>
      </c>
      <c r="F2604" s="386">
        <v>29.07</v>
      </c>
      <c r="G2604" s="384" t="s">
        <v>5071</v>
      </c>
      <c r="H2604" s="381" t="b">
        <f t="shared" si="81"/>
        <v>0</v>
      </c>
    </row>
    <row r="2605" spans="1:8" ht="30">
      <c r="A2605" s="379">
        <v>3423</v>
      </c>
      <c r="B2605" s="380" t="s">
        <v>5072</v>
      </c>
      <c r="C2605" s="379" t="s">
        <v>286</v>
      </c>
      <c r="D2605" s="383" t="str">
        <f t="shared" si="80"/>
        <v>875,57</v>
      </c>
      <c r="F2605" s="386">
        <v>62.6</v>
      </c>
      <c r="G2605" s="384" t="s">
        <v>5073</v>
      </c>
      <c r="H2605" s="381" t="b">
        <f t="shared" si="81"/>
        <v>0</v>
      </c>
    </row>
    <row r="2606" spans="1:8">
      <c r="A2606" s="379">
        <v>34797</v>
      </c>
      <c r="B2606" s="380" t="s">
        <v>5074</v>
      </c>
      <c r="C2606" s="379" t="s">
        <v>281</v>
      </c>
      <c r="D2606" s="383" t="str">
        <f t="shared" si="80"/>
        <v>341,97</v>
      </c>
      <c r="F2606" s="386">
        <v>166.08</v>
      </c>
      <c r="G2606" s="384" t="s">
        <v>5075</v>
      </c>
      <c r="H2606" s="381" t="b">
        <f t="shared" si="81"/>
        <v>0</v>
      </c>
    </row>
    <row r="2607" spans="1:8">
      <c r="A2607" s="379">
        <v>624</v>
      </c>
      <c r="B2607" s="380" t="s">
        <v>5076</v>
      </c>
      <c r="C2607" s="379" t="s">
        <v>286</v>
      </c>
      <c r="D2607" s="383" t="str">
        <f t="shared" si="80"/>
        <v>712,44</v>
      </c>
      <c r="F2607" s="386">
        <v>192.98</v>
      </c>
      <c r="G2607" s="384" t="s">
        <v>5077</v>
      </c>
      <c r="H2607" s="381" t="b">
        <f t="shared" si="81"/>
        <v>0</v>
      </c>
    </row>
    <row r="2608" spans="1:8">
      <c r="A2608" s="379">
        <v>623</v>
      </c>
      <c r="B2608" s="380" t="s">
        <v>5078</v>
      </c>
      <c r="C2608" s="379" t="s">
        <v>286</v>
      </c>
      <c r="D2608" s="383" t="str">
        <f t="shared" si="80"/>
        <v>267,52</v>
      </c>
      <c r="F2608" s="386">
        <v>1.52</v>
      </c>
      <c r="G2608" s="384" t="s">
        <v>5079</v>
      </c>
      <c r="H2608" s="381" t="b">
        <f t="shared" si="81"/>
        <v>0</v>
      </c>
    </row>
    <row r="2609" spans="1:8">
      <c r="A2609" s="379">
        <v>25964</v>
      </c>
      <c r="B2609" s="380" t="s">
        <v>5080</v>
      </c>
      <c r="C2609" s="379" t="s">
        <v>289</v>
      </c>
      <c r="D2609" s="383" t="str">
        <f t="shared" si="80"/>
        <v>14,38</v>
      </c>
      <c r="F2609" s="386">
        <v>2.62</v>
      </c>
      <c r="G2609" s="384" t="s">
        <v>5081</v>
      </c>
      <c r="H2609" s="381" t="b">
        <f t="shared" si="81"/>
        <v>0</v>
      </c>
    </row>
    <row r="2610" spans="1:8">
      <c r="A2610" s="379">
        <v>41077</v>
      </c>
      <c r="B2610" s="380" t="s">
        <v>5082</v>
      </c>
      <c r="C2610" s="379" t="s">
        <v>672</v>
      </c>
      <c r="D2610" s="383" t="str">
        <f t="shared" si="80"/>
        <v>2.552,71</v>
      </c>
      <c r="F2610" s="386">
        <v>9.8000000000000007</v>
      </c>
      <c r="G2610" s="384" t="s">
        <v>5083</v>
      </c>
      <c r="H2610" s="381" t="b">
        <f t="shared" si="81"/>
        <v>0</v>
      </c>
    </row>
    <row r="2611" spans="1:8">
      <c r="A2611" s="379">
        <v>20159</v>
      </c>
      <c r="B2611" s="380" t="s">
        <v>5084</v>
      </c>
      <c r="C2611" s="379" t="s">
        <v>281</v>
      </c>
      <c r="D2611" s="383" t="str">
        <f t="shared" si="80"/>
        <v>31,07</v>
      </c>
      <c r="F2611" s="386">
        <v>3.11</v>
      </c>
      <c r="G2611" s="384" t="s">
        <v>5085</v>
      </c>
      <c r="H2611" s="381" t="b">
        <f t="shared" si="81"/>
        <v>0</v>
      </c>
    </row>
    <row r="2612" spans="1:8">
      <c r="A2612" s="379">
        <v>37963</v>
      </c>
      <c r="B2612" s="380" t="s">
        <v>5086</v>
      </c>
      <c r="C2612" s="379" t="s">
        <v>281</v>
      </c>
      <c r="D2612" s="383" t="str">
        <f t="shared" si="80"/>
        <v>4,26</v>
      </c>
      <c r="F2612" s="386">
        <v>2.5099999999999998</v>
      </c>
      <c r="G2612" s="384" t="s">
        <v>5087</v>
      </c>
      <c r="H2612" s="381" t="b">
        <f t="shared" si="81"/>
        <v>0</v>
      </c>
    </row>
    <row r="2613" spans="1:8">
      <c r="A2613" s="379">
        <v>37964</v>
      </c>
      <c r="B2613" s="380" t="s">
        <v>5088</v>
      </c>
      <c r="C2613" s="379" t="s">
        <v>281</v>
      </c>
      <c r="D2613" s="383" t="str">
        <f t="shared" si="80"/>
        <v>7,10</v>
      </c>
      <c r="F2613" s="386">
        <v>10.57</v>
      </c>
      <c r="G2613" s="384" t="s">
        <v>3644</v>
      </c>
      <c r="H2613" s="381" t="b">
        <f t="shared" si="81"/>
        <v>0</v>
      </c>
    </row>
    <row r="2614" spans="1:8">
      <c r="A2614" s="379">
        <v>37965</v>
      </c>
      <c r="B2614" s="380" t="s">
        <v>5089</v>
      </c>
      <c r="C2614" s="379" t="s">
        <v>281</v>
      </c>
      <c r="D2614" s="383" t="str">
        <f t="shared" si="80"/>
        <v>10,29</v>
      </c>
      <c r="F2614" s="386">
        <v>16.739999999999998</v>
      </c>
      <c r="G2614" s="384" t="s">
        <v>5090</v>
      </c>
      <c r="H2614" s="381" t="b">
        <f t="shared" si="81"/>
        <v>0</v>
      </c>
    </row>
    <row r="2615" spans="1:8">
      <c r="A2615" s="379">
        <v>37966</v>
      </c>
      <c r="B2615" s="380" t="s">
        <v>5091</v>
      </c>
      <c r="C2615" s="379" t="s">
        <v>281</v>
      </c>
      <c r="D2615" s="383" t="str">
        <f t="shared" si="80"/>
        <v>18,65</v>
      </c>
      <c r="F2615" s="386">
        <v>21.4</v>
      </c>
      <c r="G2615" s="384" t="s">
        <v>3280</v>
      </c>
      <c r="H2615" s="381" t="b">
        <f t="shared" si="81"/>
        <v>0</v>
      </c>
    </row>
    <row r="2616" spans="1:8">
      <c r="A2616" s="379">
        <v>37967</v>
      </c>
      <c r="B2616" s="380" t="s">
        <v>5092</v>
      </c>
      <c r="C2616" s="379" t="s">
        <v>281</v>
      </c>
      <c r="D2616" s="383" t="str">
        <f t="shared" si="80"/>
        <v>29,90</v>
      </c>
      <c r="F2616" s="386">
        <v>0.99</v>
      </c>
      <c r="G2616" s="384" t="s">
        <v>5093</v>
      </c>
      <c r="H2616" s="381" t="b">
        <f t="shared" si="81"/>
        <v>0</v>
      </c>
    </row>
    <row r="2617" spans="1:8">
      <c r="A2617" s="379">
        <v>37968</v>
      </c>
      <c r="B2617" s="380" t="s">
        <v>5094</v>
      </c>
      <c r="C2617" s="379" t="s">
        <v>281</v>
      </c>
      <c r="D2617" s="383" t="str">
        <f t="shared" si="80"/>
        <v>65,58</v>
      </c>
      <c r="F2617" s="386">
        <v>1.49</v>
      </c>
      <c r="G2617" s="384" t="s">
        <v>5095</v>
      </c>
      <c r="H2617" s="381" t="b">
        <f t="shared" si="81"/>
        <v>0</v>
      </c>
    </row>
    <row r="2618" spans="1:8">
      <c r="A2618" s="379">
        <v>37969</v>
      </c>
      <c r="B2618" s="380" t="s">
        <v>5096</v>
      </c>
      <c r="C2618" s="379" t="s">
        <v>281</v>
      </c>
      <c r="D2618" s="383" t="str">
        <f t="shared" si="80"/>
        <v>175,21</v>
      </c>
      <c r="F2618" s="386">
        <v>2.76</v>
      </c>
      <c r="G2618" s="384" t="s">
        <v>5097</v>
      </c>
      <c r="H2618" s="381" t="b">
        <f t="shared" si="81"/>
        <v>0</v>
      </c>
    </row>
    <row r="2619" spans="1:8">
      <c r="A2619" s="379">
        <v>37970</v>
      </c>
      <c r="B2619" s="380" t="s">
        <v>5098</v>
      </c>
      <c r="C2619" s="379" t="s">
        <v>281</v>
      </c>
      <c r="D2619" s="383" t="str">
        <f t="shared" si="80"/>
        <v>204,39</v>
      </c>
      <c r="F2619" s="386">
        <v>95.35</v>
      </c>
      <c r="G2619" s="384" t="s">
        <v>5099</v>
      </c>
      <c r="H2619" s="381" t="b">
        <f t="shared" si="81"/>
        <v>0</v>
      </c>
    </row>
    <row r="2620" spans="1:8">
      <c r="A2620" s="379">
        <v>21118</v>
      </c>
      <c r="B2620" s="380" t="s">
        <v>5100</v>
      </c>
      <c r="C2620" s="379" t="s">
        <v>281</v>
      </c>
      <c r="D2620" s="383" t="str">
        <f t="shared" si="80"/>
        <v>3,22</v>
      </c>
      <c r="F2620" s="386">
        <v>1.18</v>
      </c>
      <c r="G2620" s="384" t="s">
        <v>485</v>
      </c>
      <c r="H2620" s="381" t="b">
        <f t="shared" si="81"/>
        <v>0</v>
      </c>
    </row>
    <row r="2621" spans="1:8">
      <c r="A2621" s="379">
        <v>37956</v>
      </c>
      <c r="B2621" s="380" t="s">
        <v>5101</v>
      </c>
      <c r="C2621" s="379" t="s">
        <v>281</v>
      </c>
      <c r="D2621" s="383" t="str">
        <f t="shared" si="80"/>
        <v>5,10</v>
      </c>
      <c r="F2621" s="386">
        <v>1.83</v>
      </c>
      <c r="G2621" s="384" t="s">
        <v>4044</v>
      </c>
      <c r="H2621" s="381" t="b">
        <f t="shared" si="81"/>
        <v>0</v>
      </c>
    </row>
    <row r="2622" spans="1:8">
      <c r="A2622" s="379">
        <v>37957</v>
      </c>
      <c r="B2622" s="380" t="s">
        <v>5102</v>
      </c>
      <c r="C2622" s="379" t="s">
        <v>281</v>
      </c>
      <c r="D2622" s="383" t="str">
        <f t="shared" si="80"/>
        <v>10,76</v>
      </c>
      <c r="F2622" s="386">
        <v>2.8</v>
      </c>
      <c r="G2622" s="384" t="s">
        <v>5103</v>
      </c>
      <c r="H2622" s="381" t="b">
        <f t="shared" si="81"/>
        <v>0</v>
      </c>
    </row>
    <row r="2623" spans="1:8">
      <c r="A2623" s="379">
        <v>37958</v>
      </c>
      <c r="B2623" s="380" t="s">
        <v>5104</v>
      </c>
      <c r="C2623" s="379" t="s">
        <v>281</v>
      </c>
      <c r="D2623" s="383" t="str">
        <f t="shared" si="80"/>
        <v>18,65</v>
      </c>
      <c r="F2623" s="386">
        <v>5.31</v>
      </c>
      <c r="G2623" s="384" t="s">
        <v>3280</v>
      </c>
      <c r="H2623" s="381" t="b">
        <f t="shared" si="81"/>
        <v>0</v>
      </c>
    </row>
    <row r="2624" spans="1:8">
      <c r="A2624" s="379">
        <v>37959</v>
      </c>
      <c r="B2624" s="380" t="s">
        <v>5105</v>
      </c>
      <c r="C2624" s="379" t="s">
        <v>281</v>
      </c>
      <c r="D2624" s="383" t="str">
        <f t="shared" si="80"/>
        <v>29,90</v>
      </c>
      <c r="F2624" s="386">
        <v>10.99</v>
      </c>
      <c r="G2624" s="384" t="s">
        <v>5093</v>
      </c>
      <c r="H2624" s="381" t="b">
        <f t="shared" si="81"/>
        <v>0</v>
      </c>
    </row>
    <row r="2625" spans="1:8">
      <c r="A2625" s="379">
        <v>37960</v>
      </c>
      <c r="B2625" s="380" t="s">
        <v>5106</v>
      </c>
      <c r="C2625" s="379" t="s">
        <v>281</v>
      </c>
      <c r="D2625" s="383" t="str">
        <f t="shared" si="80"/>
        <v>64,40</v>
      </c>
      <c r="F2625" s="386">
        <v>16.510000000000002</v>
      </c>
      <c r="G2625" s="384" t="s">
        <v>5107</v>
      </c>
      <c r="H2625" s="381" t="b">
        <f t="shared" si="81"/>
        <v>0</v>
      </c>
    </row>
    <row r="2626" spans="1:8">
      <c r="A2626" s="379">
        <v>37961</v>
      </c>
      <c r="B2626" s="380" t="s">
        <v>5108</v>
      </c>
      <c r="C2626" s="379" t="s">
        <v>281</v>
      </c>
      <c r="D2626" s="383" t="str">
        <f t="shared" ref="D2626:D2689" si="82">IF($J$2=$F$1,F2626,G2626)</f>
        <v>170,86</v>
      </c>
      <c r="F2626" s="386">
        <v>41.71</v>
      </c>
      <c r="G2626" s="384" t="s">
        <v>5109</v>
      </c>
      <c r="H2626" s="381" t="b">
        <f t="shared" ref="H2626:H2689" si="83">F2626=G2626</f>
        <v>0</v>
      </c>
    </row>
    <row r="2627" spans="1:8">
      <c r="A2627" s="379">
        <v>37962</v>
      </c>
      <c r="B2627" s="380" t="s">
        <v>5110</v>
      </c>
      <c r="C2627" s="379" t="s">
        <v>281</v>
      </c>
      <c r="D2627" s="383" t="str">
        <f t="shared" si="82"/>
        <v>198,53</v>
      </c>
      <c r="F2627" s="386">
        <v>63.58</v>
      </c>
      <c r="G2627" s="384" t="s">
        <v>5111</v>
      </c>
      <c r="H2627" s="381" t="b">
        <f t="shared" si="83"/>
        <v>0</v>
      </c>
    </row>
    <row r="2628" spans="1:8">
      <c r="A2628" s="379">
        <v>3533</v>
      </c>
      <c r="B2628" s="380" t="s">
        <v>5112</v>
      </c>
      <c r="C2628" s="379" t="s">
        <v>281</v>
      </c>
      <c r="D2628" s="383" t="str">
        <f t="shared" si="82"/>
        <v>1,52</v>
      </c>
      <c r="F2628" s="386">
        <v>10.89</v>
      </c>
      <c r="G2628" s="384" t="s">
        <v>5113</v>
      </c>
      <c r="H2628" s="381" t="b">
        <f t="shared" si="83"/>
        <v>0</v>
      </c>
    </row>
    <row r="2629" spans="1:8">
      <c r="A2629" s="379">
        <v>3538</v>
      </c>
      <c r="B2629" s="380" t="s">
        <v>5114</v>
      </c>
      <c r="C2629" s="379" t="s">
        <v>281</v>
      </c>
      <c r="D2629" s="383" t="str">
        <f t="shared" si="82"/>
        <v>2,62</v>
      </c>
      <c r="F2629" s="386">
        <v>31.92</v>
      </c>
      <c r="G2629" s="384" t="s">
        <v>354</v>
      </c>
      <c r="H2629" s="381" t="b">
        <f t="shared" si="83"/>
        <v>0</v>
      </c>
    </row>
    <row r="2630" spans="1:8">
      <c r="A2630" s="379">
        <v>3497</v>
      </c>
      <c r="B2630" s="380" t="s">
        <v>5115</v>
      </c>
      <c r="C2630" s="379" t="s">
        <v>281</v>
      </c>
      <c r="D2630" s="383" t="str">
        <f t="shared" si="82"/>
        <v>9,80</v>
      </c>
      <c r="F2630" s="386">
        <v>29.14</v>
      </c>
      <c r="G2630" s="384" t="s">
        <v>5116</v>
      </c>
      <c r="H2630" s="381" t="b">
        <f t="shared" si="83"/>
        <v>0</v>
      </c>
    </row>
    <row r="2631" spans="1:8">
      <c r="A2631" s="379">
        <v>3498</v>
      </c>
      <c r="B2631" s="380" t="s">
        <v>5117</v>
      </c>
      <c r="C2631" s="379" t="s">
        <v>281</v>
      </c>
      <c r="D2631" s="383" t="str">
        <f t="shared" si="82"/>
        <v>3,11</v>
      </c>
      <c r="F2631" s="386">
        <v>1.32</v>
      </c>
      <c r="G2631" s="384" t="s">
        <v>2152</v>
      </c>
      <c r="H2631" s="381" t="b">
        <f t="shared" si="83"/>
        <v>0</v>
      </c>
    </row>
    <row r="2632" spans="1:8">
      <c r="A2632" s="379">
        <v>3496</v>
      </c>
      <c r="B2632" s="380" t="s">
        <v>5118</v>
      </c>
      <c r="C2632" s="379" t="s">
        <v>281</v>
      </c>
      <c r="D2632" s="383" t="str">
        <f t="shared" si="82"/>
        <v>2,51</v>
      </c>
      <c r="F2632" s="386">
        <v>1.49</v>
      </c>
      <c r="G2632" s="384" t="s">
        <v>1341</v>
      </c>
      <c r="H2632" s="381" t="b">
        <f t="shared" si="83"/>
        <v>0</v>
      </c>
    </row>
    <row r="2633" spans="1:8">
      <c r="A2633" s="379">
        <v>38429</v>
      </c>
      <c r="B2633" s="380" t="s">
        <v>5119</v>
      </c>
      <c r="C2633" s="379" t="s">
        <v>281</v>
      </c>
      <c r="D2633" s="383" t="str">
        <f t="shared" si="82"/>
        <v>10,87</v>
      </c>
      <c r="F2633" s="386">
        <v>2.2200000000000002</v>
      </c>
      <c r="G2633" s="384" t="s">
        <v>5120</v>
      </c>
      <c r="H2633" s="381" t="b">
        <f t="shared" si="83"/>
        <v>0</v>
      </c>
    </row>
    <row r="2634" spans="1:8">
      <c r="A2634" s="379">
        <v>38431</v>
      </c>
      <c r="B2634" s="380" t="s">
        <v>5121</v>
      </c>
      <c r="C2634" s="379" t="s">
        <v>281</v>
      </c>
      <c r="D2634" s="383" t="str">
        <f t="shared" si="82"/>
        <v>17,23</v>
      </c>
      <c r="F2634" s="386">
        <v>7.65</v>
      </c>
      <c r="G2634" s="384" t="s">
        <v>5122</v>
      </c>
      <c r="H2634" s="381" t="b">
        <f t="shared" si="83"/>
        <v>0</v>
      </c>
    </row>
    <row r="2635" spans="1:8">
      <c r="A2635" s="379">
        <v>38430</v>
      </c>
      <c r="B2635" s="380" t="s">
        <v>5123</v>
      </c>
      <c r="C2635" s="379" t="s">
        <v>281</v>
      </c>
      <c r="D2635" s="383" t="str">
        <f t="shared" si="82"/>
        <v>22,01</v>
      </c>
      <c r="F2635" s="386">
        <v>2.2799999999999998</v>
      </c>
      <c r="G2635" s="384" t="s">
        <v>5124</v>
      </c>
      <c r="H2635" s="381" t="b">
        <f t="shared" si="83"/>
        <v>0</v>
      </c>
    </row>
    <row r="2636" spans="1:8">
      <c r="A2636" s="379">
        <v>36348</v>
      </c>
      <c r="B2636" s="380" t="s">
        <v>5125</v>
      </c>
      <c r="C2636" s="379" t="s">
        <v>281</v>
      </c>
      <c r="D2636" s="383" t="str">
        <f t="shared" si="82"/>
        <v>1,11</v>
      </c>
      <c r="F2636" s="386">
        <v>2.57</v>
      </c>
      <c r="G2636" s="384" t="s">
        <v>4075</v>
      </c>
      <c r="H2636" s="381" t="b">
        <f t="shared" si="83"/>
        <v>0</v>
      </c>
    </row>
    <row r="2637" spans="1:8">
      <c r="A2637" s="379">
        <v>36349</v>
      </c>
      <c r="B2637" s="380" t="s">
        <v>5126</v>
      </c>
      <c r="C2637" s="379" t="s">
        <v>281</v>
      </c>
      <c r="D2637" s="383" t="str">
        <f t="shared" si="82"/>
        <v>1,67</v>
      </c>
      <c r="F2637" s="386">
        <v>8.2200000000000006</v>
      </c>
      <c r="G2637" s="384" t="s">
        <v>2742</v>
      </c>
      <c r="H2637" s="381" t="b">
        <f t="shared" si="83"/>
        <v>0</v>
      </c>
    </row>
    <row r="2638" spans="1:8">
      <c r="A2638" s="379">
        <v>38433</v>
      </c>
      <c r="B2638" s="380" t="s">
        <v>5127</v>
      </c>
      <c r="C2638" s="379" t="s">
        <v>281</v>
      </c>
      <c r="D2638" s="383" t="str">
        <f t="shared" si="82"/>
        <v>3,10</v>
      </c>
      <c r="F2638" s="386">
        <v>3.25</v>
      </c>
      <c r="G2638" s="384" t="s">
        <v>3701</v>
      </c>
      <c r="H2638" s="381" t="b">
        <f t="shared" si="83"/>
        <v>0</v>
      </c>
    </row>
    <row r="2639" spans="1:8">
      <c r="A2639" s="379">
        <v>38440</v>
      </c>
      <c r="B2639" s="380" t="s">
        <v>5128</v>
      </c>
      <c r="C2639" s="379" t="s">
        <v>281</v>
      </c>
      <c r="D2639" s="383" t="str">
        <f t="shared" si="82"/>
        <v>107,03</v>
      </c>
      <c r="F2639" s="386">
        <v>1.63</v>
      </c>
      <c r="G2639" s="384" t="s">
        <v>5129</v>
      </c>
      <c r="H2639" s="381" t="b">
        <f t="shared" si="83"/>
        <v>0</v>
      </c>
    </row>
    <row r="2640" spans="1:8">
      <c r="A2640" s="379">
        <v>36359</v>
      </c>
      <c r="B2640" s="380" t="s">
        <v>5130</v>
      </c>
      <c r="C2640" s="379" t="s">
        <v>281</v>
      </c>
      <c r="D2640" s="383" t="str">
        <f t="shared" si="82"/>
        <v>1,33</v>
      </c>
      <c r="F2640" s="386">
        <v>4.13</v>
      </c>
      <c r="G2640" s="384" t="s">
        <v>5131</v>
      </c>
      <c r="H2640" s="381" t="b">
        <f t="shared" si="83"/>
        <v>0</v>
      </c>
    </row>
    <row r="2641" spans="1:8">
      <c r="A2641" s="379">
        <v>36360</v>
      </c>
      <c r="B2641" s="380" t="s">
        <v>5132</v>
      </c>
      <c r="C2641" s="379" t="s">
        <v>281</v>
      </c>
      <c r="D2641" s="383" t="str">
        <f t="shared" si="82"/>
        <v>2,05</v>
      </c>
      <c r="F2641" s="386">
        <v>2.34</v>
      </c>
      <c r="G2641" s="384" t="s">
        <v>3413</v>
      </c>
      <c r="H2641" s="381" t="b">
        <f t="shared" si="83"/>
        <v>0</v>
      </c>
    </row>
    <row r="2642" spans="1:8">
      <c r="A2642" s="379">
        <v>38434</v>
      </c>
      <c r="B2642" s="380" t="s">
        <v>5133</v>
      </c>
      <c r="C2642" s="379" t="s">
        <v>281</v>
      </c>
      <c r="D2642" s="383" t="str">
        <f t="shared" si="82"/>
        <v>3,14</v>
      </c>
      <c r="F2642" s="386">
        <v>0.59</v>
      </c>
      <c r="G2642" s="384" t="s">
        <v>5134</v>
      </c>
      <c r="H2642" s="381" t="b">
        <f t="shared" si="83"/>
        <v>0</v>
      </c>
    </row>
    <row r="2643" spans="1:8">
      <c r="A2643" s="379">
        <v>38435</v>
      </c>
      <c r="B2643" s="380" t="s">
        <v>5135</v>
      </c>
      <c r="C2643" s="379" t="s">
        <v>281</v>
      </c>
      <c r="D2643" s="383" t="str">
        <f t="shared" si="82"/>
        <v>5,97</v>
      </c>
      <c r="F2643" s="386">
        <v>2.08</v>
      </c>
      <c r="G2643" s="384" t="s">
        <v>5136</v>
      </c>
      <c r="H2643" s="381" t="b">
        <f t="shared" si="83"/>
        <v>0</v>
      </c>
    </row>
    <row r="2644" spans="1:8">
      <c r="A2644" s="379">
        <v>38436</v>
      </c>
      <c r="B2644" s="380" t="s">
        <v>5137</v>
      </c>
      <c r="C2644" s="379" t="s">
        <v>281</v>
      </c>
      <c r="D2644" s="383" t="str">
        <f t="shared" si="82"/>
        <v>12,34</v>
      </c>
      <c r="F2644" s="386">
        <v>3.79</v>
      </c>
      <c r="G2644" s="384" t="s">
        <v>3445</v>
      </c>
      <c r="H2644" s="381" t="b">
        <f t="shared" si="83"/>
        <v>0</v>
      </c>
    </row>
    <row r="2645" spans="1:8">
      <c r="A2645" s="379">
        <v>38437</v>
      </c>
      <c r="B2645" s="380" t="s">
        <v>5138</v>
      </c>
      <c r="C2645" s="379" t="s">
        <v>281</v>
      </c>
      <c r="D2645" s="383" t="str">
        <f t="shared" si="82"/>
        <v>18,53</v>
      </c>
      <c r="F2645" s="386">
        <v>4.08</v>
      </c>
      <c r="G2645" s="384" t="s">
        <v>5139</v>
      </c>
      <c r="H2645" s="381" t="b">
        <f t="shared" si="83"/>
        <v>0</v>
      </c>
    </row>
    <row r="2646" spans="1:8">
      <c r="A2646" s="379">
        <v>38438</v>
      </c>
      <c r="B2646" s="380" t="s">
        <v>5140</v>
      </c>
      <c r="C2646" s="379" t="s">
        <v>281</v>
      </c>
      <c r="D2646" s="383" t="str">
        <f t="shared" si="82"/>
        <v>46,82</v>
      </c>
      <c r="F2646" s="386">
        <v>4.84</v>
      </c>
      <c r="G2646" s="384" t="s">
        <v>5141</v>
      </c>
      <c r="H2646" s="381" t="b">
        <f t="shared" si="83"/>
        <v>0</v>
      </c>
    </row>
    <row r="2647" spans="1:8">
      <c r="A2647" s="379">
        <v>38439</v>
      </c>
      <c r="B2647" s="380" t="s">
        <v>5142</v>
      </c>
      <c r="C2647" s="379" t="s">
        <v>281</v>
      </c>
      <c r="D2647" s="383" t="str">
        <f t="shared" si="82"/>
        <v>71,36</v>
      </c>
      <c r="F2647" s="386">
        <v>8.86</v>
      </c>
      <c r="G2647" s="384" t="s">
        <v>5143</v>
      </c>
      <c r="H2647" s="381" t="b">
        <f t="shared" si="83"/>
        <v>0</v>
      </c>
    </row>
    <row r="2648" spans="1:8">
      <c r="A2648" s="379">
        <v>10836</v>
      </c>
      <c r="B2648" s="380" t="s">
        <v>5144</v>
      </c>
      <c r="C2648" s="379" t="s">
        <v>281</v>
      </c>
      <c r="D2648" s="383" t="str">
        <f t="shared" si="82"/>
        <v>10,89</v>
      </c>
      <c r="F2648" s="386">
        <v>4.7</v>
      </c>
      <c r="G2648" s="384" t="s">
        <v>1127</v>
      </c>
      <c r="H2648" s="381" t="b">
        <f t="shared" si="83"/>
        <v>0</v>
      </c>
    </row>
    <row r="2649" spans="1:8">
      <c r="A2649" s="379">
        <v>20128</v>
      </c>
      <c r="B2649" s="380" t="s">
        <v>5145</v>
      </c>
      <c r="C2649" s="379" t="s">
        <v>281</v>
      </c>
      <c r="D2649" s="383" t="str">
        <f t="shared" si="82"/>
        <v>31,92</v>
      </c>
      <c r="F2649" s="386">
        <v>33.47</v>
      </c>
      <c r="G2649" s="384" t="s">
        <v>4337</v>
      </c>
      <c r="H2649" s="381" t="b">
        <f t="shared" si="83"/>
        <v>0</v>
      </c>
    </row>
    <row r="2650" spans="1:8">
      <c r="A2650" s="379">
        <v>20131</v>
      </c>
      <c r="B2650" s="380" t="s">
        <v>5146</v>
      </c>
      <c r="C2650" s="379" t="s">
        <v>281</v>
      </c>
      <c r="D2650" s="383" t="str">
        <f t="shared" si="82"/>
        <v>29,14</v>
      </c>
      <c r="F2650" s="386">
        <v>1.21</v>
      </c>
      <c r="G2650" s="384" t="s">
        <v>5147</v>
      </c>
      <c r="H2650" s="381" t="b">
        <f t="shared" si="83"/>
        <v>0</v>
      </c>
    </row>
    <row r="2651" spans="1:8">
      <c r="A2651" s="379">
        <v>3521</v>
      </c>
      <c r="B2651" s="380" t="s">
        <v>5148</v>
      </c>
      <c r="C2651" s="379" t="s">
        <v>281</v>
      </c>
      <c r="D2651" s="383" t="str">
        <f t="shared" si="82"/>
        <v>1,32</v>
      </c>
      <c r="F2651" s="386">
        <v>1.78</v>
      </c>
      <c r="G2651" s="384" t="s">
        <v>358</v>
      </c>
      <c r="H2651" s="381" t="b">
        <f t="shared" si="83"/>
        <v>0</v>
      </c>
    </row>
    <row r="2652" spans="1:8">
      <c r="A2652" s="379">
        <v>3531</v>
      </c>
      <c r="B2652" s="380" t="s">
        <v>5149</v>
      </c>
      <c r="C2652" s="379" t="s">
        <v>281</v>
      </c>
      <c r="D2652" s="383" t="str">
        <f t="shared" si="82"/>
        <v>1,49</v>
      </c>
      <c r="F2652" s="386">
        <v>4.22</v>
      </c>
      <c r="G2652" s="384" t="s">
        <v>2257</v>
      </c>
      <c r="H2652" s="381" t="b">
        <f t="shared" si="83"/>
        <v>0</v>
      </c>
    </row>
    <row r="2653" spans="1:8">
      <c r="A2653" s="379">
        <v>3522</v>
      </c>
      <c r="B2653" s="380" t="s">
        <v>5150</v>
      </c>
      <c r="C2653" s="379" t="s">
        <v>281</v>
      </c>
      <c r="D2653" s="383" t="str">
        <f t="shared" si="82"/>
        <v>2,22</v>
      </c>
      <c r="F2653" s="386">
        <v>4.7300000000000004</v>
      </c>
      <c r="G2653" s="384" t="s">
        <v>5151</v>
      </c>
      <c r="H2653" s="381" t="b">
        <f t="shared" si="83"/>
        <v>0</v>
      </c>
    </row>
    <row r="2654" spans="1:8">
      <c r="A2654" s="379">
        <v>3527</v>
      </c>
      <c r="B2654" s="380" t="s">
        <v>5152</v>
      </c>
      <c r="C2654" s="379" t="s">
        <v>281</v>
      </c>
      <c r="D2654" s="383" t="str">
        <f t="shared" si="82"/>
        <v>7,65</v>
      </c>
      <c r="F2654" s="386">
        <v>29.14</v>
      </c>
      <c r="G2654" s="384" t="s">
        <v>701</v>
      </c>
      <c r="H2654" s="381" t="b">
        <f t="shared" si="83"/>
        <v>0</v>
      </c>
    </row>
    <row r="2655" spans="1:8">
      <c r="A2655" s="379">
        <v>10835</v>
      </c>
      <c r="B2655" s="380" t="s">
        <v>5153</v>
      </c>
      <c r="C2655" s="379" t="s">
        <v>281</v>
      </c>
      <c r="D2655" s="383" t="str">
        <f t="shared" si="82"/>
        <v>2,28</v>
      </c>
      <c r="F2655" s="386">
        <v>1.06</v>
      </c>
      <c r="G2655" s="384" t="s">
        <v>1408</v>
      </c>
      <c r="H2655" s="381" t="b">
        <f t="shared" si="83"/>
        <v>0</v>
      </c>
    </row>
    <row r="2656" spans="1:8">
      <c r="A2656" s="379">
        <v>3475</v>
      </c>
      <c r="B2656" s="380" t="s">
        <v>5154</v>
      </c>
      <c r="C2656" s="379" t="s">
        <v>281</v>
      </c>
      <c r="D2656" s="383" t="str">
        <f t="shared" si="82"/>
        <v>2,57</v>
      </c>
      <c r="F2656" s="386">
        <v>1.43</v>
      </c>
      <c r="G2656" s="384" t="s">
        <v>5155</v>
      </c>
      <c r="H2656" s="381" t="b">
        <f t="shared" si="83"/>
        <v>0</v>
      </c>
    </row>
    <row r="2657" spans="1:8">
      <c r="A2657" s="379">
        <v>3485</v>
      </c>
      <c r="B2657" s="380" t="s">
        <v>5156</v>
      </c>
      <c r="C2657" s="379" t="s">
        <v>281</v>
      </c>
      <c r="D2657" s="383" t="str">
        <f t="shared" si="82"/>
        <v>8,22</v>
      </c>
      <c r="F2657" s="386">
        <v>3.72</v>
      </c>
      <c r="G2657" s="384" t="s">
        <v>5157</v>
      </c>
      <c r="H2657" s="381" t="b">
        <f t="shared" si="83"/>
        <v>0</v>
      </c>
    </row>
    <row r="2658" spans="1:8">
      <c r="A2658" s="379">
        <v>3534</v>
      </c>
      <c r="B2658" s="380" t="s">
        <v>5158</v>
      </c>
      <c r="C2658" s="379" t="s">
        <v>281</v>
      </c>
      <c r="D2658" s="383" t="str">
        <f t="shared" si="82"/>
        <v>3,25</v>
      </c>
      <c r="F2658" s="386">
        <v>152.49</v>
      </c>
      <c r="G2658" s="384" t="s">
        <v>5159</v>
      </c>
      <c r="H2658" s="381" t="b">
        <f t="shared" si="83"/>
        <v>0</v>
      </c>
    </row>
    <row r="2659" spans="1:8">
      <c r="A2659" s="379">
        <v>3543</v>
      </c>
      <c r="B2659" s="380" t="s">
        <v>5160</v>
      </c>
      <c r="C2659" s="379" t="s">
        <v>281</v>
      </c>
      <c r="D2659" s="383" t="str">
        <f t="shared" si="82"/>
        <v>1,63</v>
      </c>
      <c r="F2659" s="386">
        <v>0.35</v>
      </c>
      <c r="G2659" s="384" t="s">
        <v>737</v>
      </c>
      <c r="H2659" s="381" t="b">
        <f t="shared" si="83"/>
        <v>0</v>
      </c>
    </row>
    <row r="2660" spans="1:8">
      <c r="A2660" s="379">
        <v>3482</v>
      </c>
      <c r="B2660" s="380" t="s">
        <v>5161</v>
      </c>
      <c r="C2660" s="379" t="s">
        <v>281</v>
      </c>
      <c r="D2660" s="383" t="str">
        <f t="shared" si="82"/>
        <v>4,13</v>
      </c>
      <c r="F2660" s="386">
        <v>0.49</v>
      </c>
      <c r="G2660" s="384" t="s">
        <v>1335</v>
      </c>
      <c r="H2660" s="381" t="b">
        <f t="shared" si="83"/>
        <v>0</v>
      </c>
    </row>
    <row r="2661" spans="1:8">
      <c r="A2661" s="379">
        <v>3505</v>
      </c>
      <c r="B2661" s="380" t="s">
        <v>5162</v>
      </c>
      <c r="C2661" s="379" t="s">
        <v>281</v>
      </c>
      <c r="D2661" s="383" t="str">
        <f t="shared" si="82"/>
        <v>2,34</v>
      </c>
      <c r="F2661" s="386">
        <v>1.46</v>
      </c>
      <c r="G2661" s="384" t="s">
        <v>1395</v>
      </c>
      <c r="H2661" s="381" t="b">
        <f t="shared" si="83"/>
        <v>0</v>
      </c>
    </row>
    <row r="2662" spans="1:8">
      <c r="A2662" s="379">
        <v>3516</v>
      </c>
      <c r="B2662" s="380" t="s">
        <v>5163</v>
      </c>
      <c r="C2662" s="379" t="s">
        <v>281</v>
      </c>
      <c r="D2662" s="383" t="str">
        <f t="shared" si="82"/>
        <v>0,59</v>
      </c>
      <c r="F2662" s="386">
        <v>3.46</v>
      </c>
      <c r="G2662" s="384" t="s">
        <v>1316</v>
      </c>
      <c r="H2662" s="381" t="b">
        <f t="shared" si="83"/>
        <v>0</v>
      </c>
    </row>
    <row r="2663" spans="1:8">
      <c r="A2663" s="379">
        <v>3517</v>
      </c>
      <c r="B2663" s="380" t="s">
        <v>5164</v>
      </c>
      <c r="C2663" s="379" t="s">
        <v>281</v>
      </c>
      <c r="D2663" s="383" t="str">
        <f t="shared" si="82"/>
        <v>2,08</v>
      </c>
      <c r="F2663" s="386">
        <v>3.75</v>
      </c>
      <c r="G2663" s="384" t="s">
        <v>4046</v>
      </c>
      <c r="H2663" s="381" t="b">
        <f t="shared" si="83"/>
        <v>0</v>
      </c>
    </row>
    <row r="2664" spans="1:8">
      <c r="A2664" s="379">
        <v>3515</v>
      </c>
      <c r="B2664" s="380" t="s">
        <v>5165</v>
      </c>
      <c r="C2664" s="379" t="s">
        <v>281</v>
      </c>
      <c r="D2664" s="383" t="str">
        <f t="shared" si="82"/>
        <v>3,79</v>
      </c>
      <c r="F2664" s="386">
        <v>16.260000000000002</v>
      </c>
      <c r="G2664" s="384" t="s">
        <v>5166</v>
      </c>
      <c r="H2664" s="381" t="b">
        <f t="shared" si="83"/>
        <v>0</v>
      </c>
    </row>
    <row r="2665" spans="1:8">
      <c r="A2665" s="379">
        <v>20147</v>
      </c>
      <c r="B2665" s="380" t="s">
        <v>5167</v>
      </c>
      <c r="C2665" s="379" t="s">
        <v>281</v>
      </c>
      <c r="D2665" s="383" t="str">
        <f t="shared" si="82"/>
        <v>4,08</v>
      </c>
      <c r="F2665" s="386">
        <v>72.28</v>
      </c>
      <c r="G2665" s="384" t="s">
        <v>1357</v>
      </c>
      <c r="H2665" s="381" t="b">
        <f t="shared" si="83"/>
        <v>0</v>
      </c>
    </row>
    <row r="2666" spans="1:8">
      <c r="A2666" s="379">
        <v>3524</v>
      </c>
      <c r="B2666" s="380" t="s">
        <v>5168</v>
      </c>
      <c r="C2666" s="379" t="s">
        <v>281</v>
      </c>
      <c r="D2666" s="383" t="str">
        <f t="shared" si="82"/>
        <v>4,84</v>
      </c>
      <c r="F2666" s="386">
        <v>13.91</v>
      </c>
      <c r="G2666" s="384" t="s">
        <v>1360</v>
      </c>
      <c r="H2666" s="381" t="b">
        <f t="shared" si="83"/>
        <v>0</v>
      </c>
    </row>
    <row r="2667" spans="1:8">
      <c r="A2667" s="379">
        <v>3532</v>
      </c>
      <c r="B2667" s="380" t="s">
        <v>5169</v>
      </c>
      <c r="C2667" s="379" t="s">
        <v>281</v>
      </c>
      <c r="D2667" s="383" t="str">
        <f t="shared" si="82"/>
        <v>8,86</v>
      </c>
      <c r="F2667" s="386">
        <v>7.93</v>
      </c>
      <c r="G2667" s="384" t="s">
        <v>4248</v>
      </c>
      <c r="H2667" s="381" t="b">
        <f t="shared" si="83"/>
        <v>0</v>
      </c>
    </row>
    <row r="2668" spans="1:8">
      <c r="A2668" s="379">
        <v>3528</v>
      </c>
      <c r="B2668" s="380" t="s">
        <v>5170</v>
      </c>
      <c r="C2668" s="379" t="s">
        <v>281</v>
      </c>
      <c r="D2668" s="383" t="str">
        <f t="shared" si="82"/>
        <v>4,70</v>
      </c>
      <c r="F2668" s="386">
        <v>19.02</v>
      </c>
      <c r="G2668" s="384" t="s">
        <v>379</v>
      </c>
      <c r="H2668" s="381" t="b">
        <f t="shared" si="83"/>
        <v>0</v>
      </c>
    </row>
    <row r="2669" spans="1:8">
      <c r="A2669" s="379">
        <v>37952</v>
      </c>
      <c r="B2669" s="380" t="s">
        <v>5171</v>
      </c>
      <c r="C2669" s="379" t="s">
        <v>281</v>
      </c>
      <c r="D2669" s="383" t="str">
        <f t="shared" si="82"/>
        <v>33,47</v>
      </c>
      <c r="F2669" s="386">
        <v>6.46</v>
      </c>
      <c r="G2669" s="384" t="s">
        <v>5172</v>
      </c>
      <c r="H2669" s="381" t="b">
        <f t="shared" si="83"/>
        <v>0</v>
      </c>
    </row>
    <row r="2670" spans="1:8">
      <c r="A2670" s="379">
        <v>37951</v>
      </c>
      <c r="B2670" s="380" t="s">
        <v>5173</v>
      </c>
      <c r="C2670" s="379" t="s">
        <v>281</v>
      </c>
      <c r="D2670" s="383" t="str">
        <f t="shared" si="82"/>
        <v>1,21</v>
      </c>
      <c r="F2670" s="386">
        <v>7.01</v>
      </c>
      <c r="G2670" s="384" t="s">
        <v>518</v>
      </c>
      <c r="H2670" s="381" t="b">
        <f t="shared" si="83"/>
        <v>0</v>
      </c>
    </row>
    <row r="2671" spans="1:8">
      <c r="A2671" s="379">
        <v>3518</v>
      </c>
      <c r="B2671" s="380" t="s">
        <v>5174</v>
      </c>
      <c r="C2671" s="379" t="s">
        <v>281</v>
      </c>
      <c r="D2671" s="383" t="str">
        <f t="shared" si="82"/>
        <v>1,78</v>
      </c>
      <c r="F2671" s="386">
        <v>9.6300000000000008</v>
      </c>
      <c r="G2671" s="384" t="s">
        <v>5175</v>
      </c>
      <c r="H2671" s="381" t="b">
        <f t="shared" si="83"/>
        <v>0</v>
      </c>
    </row>
    <row r="2672" spans="1:8">
      <c r="A2672" s="379">
        <v>3519</v>
      </c>
      <c r="B2672" s="380" t="s">
        <v>5176</v>
      </c>
      <c r="C2672" s="379" t="s">
        <v>281</v>
      </c>
      <c r="D2672" s="383" t="str">
        <f t="shared" si="82"/>
        <v>4,22</v>
      </c>
      <c r="F2672" s="386">
        <v>9</v>
      </c>
      <c r="G2672" s="384" t="s">
        <v>5177</v>
      </c>
      <c r="H2672" s="381" t="b">
        <f t="shared" si="83"/>
        <v>0</v>
      </c>
    </row>
    <row r="2673" spans="1:8">
      <c r="A2673" s="379">
        <v>3520</v>
      </c>
      <c r="B2673" s="380" t="s">
        <v>5178</v>
      </c>
      <c r="C2673" s="379" t="s">
        <v>281</v>
      </c>
      <c r="D2673" s="383" t="str">
        <f t="shared" si="82"/>
        <v>4,73</v>
      </c>
      <c r="F2673" s="386">
        <v>23.54</v>
      </c>
      <c r="G2673" s="384" t="s">
        <v>5179</v>
      </c>
      <c r="H2673" s="381" t="b">
        <f t="shared" si="83"/>
        <v>0</v>
      </c>
    </row>
    <row r="2674" spans="1:8">
      <c r="A2674" s="379">
        <v>37950</v>
      </c>
      <c r="B2674" s="380" t="s">
        <v>5180</v>
      </c>
      <c r="C2674" s="379" t="s">
        <v>281</v>
      </c>
      <c r="D2674" s="383" t="str">
        <f t="shared" si="82"/>
        <v>29,14</v>
      </c>
      <c r="F2674" s="386">
        <v>11.3</v>
      </c>
      <c r="G2674" s="384" t="s">
        <v>5147</v>
      </c>
      <c r="H2674" s="381" t="b">
        <f t="shared" si="83"/>
        <v>0</v>
      </c>
    </row>
    <row r="2675" spans="1:8">
      <c r="A2675" s="379">
        <v>37949</v>
      </c>
      <c r="B2675" s="380" t="s">
        <v>5181</v>
      </c>
      <c r="C2675" s="379" t="s">
        <v>281</v>
      </c>
      <c r="D2675" s="383" t="str">
        <f t="shared" si="82"/>
        <v>1,06</v>
      </c>
      <c r="F2675" s="386">
        <v>17.25</v>
      </c>
      <c r="G2675" s="384" t="s">
        <v>661</v>
      </c>
      <c r="H2675" s="381" t="b">
        <f t="shared" si="83"/>
        <v>0</v>
      </c>
    </row>
    <row r="2676" spans="1:8">
      <c r="A2676" s="379">
        <v>3526</v>
      </c>
      <c r="B2676" s="380" t="s">
        <v>5182</v>
      </c>
      <c r="C2676" s="379" t="s">
        <v>281</v>
      </c>
      <c r="D2676" s="383" t="str">
        <f t="shared" si="82"/>
        <v>1,43</v>
      </c>
      <c r="F2676" s="386">
        <v>20.38</v>
      </c>
      <c r="G2676" s="384" t="s">
        <v>1729</v>
      </c>
      <c r="H2676" s="381" t="b">
        <f t="shared" si="83"/>
        <v>0</v>
      </c>
    </row>
    <row r="2677" spans="1:8">
      <c r="A2677" s="379">
        <v>3509</v>
      </c>
      <c r="B2677" s="380" t="s">
        <v>5183</v>
      </c>
      <c r="C2677" s="379" t="s">
        <v>281</v>
      </c>
      <c r="D2677" s="383" t="str">
        <f t="shared" si="82"/>
        <v>3,72</v>
      </c>
      <c r="F2677" s="386">
        <v>22.83</v>
      </c>
      <c r="G2677" s="384" t="s">
        <v>2050</v>
      </c>
      <c r="H2677" s="381" t="b">
        <f t="shared" si="83"/>
        <v>0</v>
      </c>
    </row>
    <row r="2678" spans="1:8">
      <c r="A2678" s="379">
        <v>3530</v>
      </c>
      <c r="B2678" s="380" t="s">
        <v>5184</v>
      </c>
      <c r="C2678" s="379" t="s">
        <v>281</v>
      </c>
      <c r="D2678" s="383" t="str">
        <f t="shared" si="82"/>
        <v>152,49</v>
      </c>
      <c r="F2678" s="386">
        <v>4.95</v>
      </c>
      <c r="G2678" s="384" t="s">
        <v>5185</v>
      </c>
      <c r="H2678" s="381" t="b">
        <f t="shared" si="83"/>
        <v>0</v>
      </c>
    </row>
    <row r="2679" spans="1:8">
      <c r="A2679" s="379">
        <v>3542</v>
      </c>
      <c r="B2679" s="380" t="s">
        <v>5186</v>
      </c>
      <c r="C2679" s="379" t="s">
        <v>281</v>
      </c>
      <c r="D2679" s="383" t="str">
        <f t="shared" si="82"/>
        <v>0,35</v>
      </c>
      <c r="F2679" s="386">
        <v>11.49</v>
      </c>
      <c r="G2679" s="384" t="s">
        <v>4333</v>
      </c>
      <c r="H2679" s="381" t="b">
        <f t="shared" si="83"/>
        <v>0</v>
      </c>
    </row>
    <row r="2680" spans="1:8">
      <c r="A2680" s="379">
        <v>3529</v>
      </c>
      <c r="B2680" s="380" t="s">
        <v>5187</v>
      </c>
      <c r="C2680" s="379" t="s">
        <v>281</v>
      </c>
      <c r="D2680" s="383" t="str">
        <f t="shared" si="82"/>
        <v>0,49</v>
      </c>
      <c r="F2680" s="386">
        <v>15.27</v>
      </c>
      <c r="G2680" s="384" t="s">
        <v>1078</v>
      </c>
      <c r="H2680" s="381" t="b">
        <f t="shared" si="83"/>
        <v>0</v>
      </c>
    </row>
    <row r="2681" spans="1:8">
      <c r="A2681" s="379">
        <v>3536</v>
      </c>
      <c r="B2681" s="380" t="s">
        <v>5188</v>
      </c>
      <c r="C2681" s="379" t="s">
        <v>281</v>
      </c>
      <c r="D2681" s="383" t="str">
        <f t="shared" si="82"/>
        <v>1,46</v>
      </c>
      <c r="F2681" s="386">
        <v>40.26</v>
      </c>
      <c r="G2681" s="384" t="s">
        <v>1327</v>
      </c>
      <c r="H2681" s="381" t="b">
        <f t="shared" si="83"/>
        <v>0</v>
      </c>
    </row>
    <row r="2682" spans="1:8">
      <c r="A2682" s="379">
        <v>3535</v>
      </c>
      <c r="B2682" s="380" t="s">
        <v>5189</v>
      </c>
      <c r="C2682" s="379" t="s">
        <v>281</v>
      </c>
      <c r="D2682" s="383" t="str">
        <f t="shared" si="82"/>
        <v>3,46</v>
      </c>
      <c r="F2682" s="386">
        <v>81.349999999999994</v>
      </c>
      <c r="G2682" s="384" t="s">
        <v>5190</v>
      </c>
      <c r="H2682" s="381" t="b">
        <f t="shared" si="83"/>
        <v>0</v>
      </c>
    </row>
    <row r="2683" spans="1:8">
      <c r="A2683" s="379">
        <v>3540</v>
      </c>
      <c r="B2683" s="380" t="s">
        <v>5191</v>
      </c>
      <c r="C2683" s="379" t="s">
        <v>281</v>
      </c>
      <c r="D2683" s="383" t="str">
        <f t="shared" si="82"/>
        <v>3,75</v>
      </c>
      <c r="F2683" s="386">
        <v>10.48</v>
      </c>
      <c r="G2683" s="384" t="s">
        <v>3699</v>
      </c>
      <c r="H2683" s="381" t="b">
        <f t="shared" si="83"/>
        <v>0</v>
      </c>
    </row>
    <row r="2684" spans="1:8">
      <c r="A2684" s="379">
        <v>3539</v>
      </c>
      <c r="B2684" s="380" t="s">
        <v>5192</v>
      </c>
      <c r="C2684" s="379" t="s">
        <v>281</v>
      </c>
      <c r="D2684" s="383" t="str">
        <f t="shared" si="82"/>
        <v>16,26</v>
      </c>
      <c r="F2684" s="386">
        <v>12.16</v>
      </c>
      <c r="G2684" s="384" t="s">
        <v>5193</v>
      </c>
      <c r="H2684" s="381" t="b">
        <f t="shared" si="83"/>
        <v>0</v>
      </c>
    </row>
    <row r="2685" spans="1:8">
      <c r="A2685" s="379">
        <v>3513</v>
      </c>
      <c r="B2685" s="380" t="s">
        <v>5194</v>
      </c>
      <c r="C2685" s="379" t="s">
        <v>281</v>
      </c>
      <c r="D2685" s="383" t="str">
        <f t="shared" si="82"/>
        <v>72,28</v>
      </c>
      <c r="F2685" s="386">
        <v>21.12</v>
      </c>
      <c r="G2685" s="384" t="s">
        <v>5195</v>
      </c>
      <c r="H2685" s="381" t="b">
        <f t="shared" si="83"/>
        <v>0</v>
      </c>
    </row>
    <row r="2686" spans="1:8">
      <c r="A2686" s="379">
        <v>3492</v>
      </c>
      <c r="B2686" s="380" t="s">
        <v>5196</v>
      </c>
      <c r="C2686" s="379" t="s">
        <v>281</v>
      </c>
      <c r="D2686" s="383" t="str">
        <f t="shared" si="82"/>
        <v>13,91</v>
      </c>
      <c r="F2686" s="386">
        <v>27.86</v>
      </c>
      <c r="G2686" s="384" t="s">
        <v>5197</v>
      </c>
      <c r="H2686" s="381" t="b">
        <f t="shared" si="83"/>
        <v>0</v>
      </c>
    </row>
    <row r="2687" spans="1:8">
      <c r="A2687" s="379">
        <v>3491</v>
      </c>
      <c r="B2687" s="380" t="s">
        <v>5198</v>
      </c>
      <c r="C2687" s="379" t="s">
        <v>281</v>
      </c>
      <c r="D2687" s="383" t="str">
        <f t="shared" si="82"/>
        <v>7,93</v>
      </c>
      <c r="F2687" s="386">
        <v>9.4700000000000006</v>
      </c>
      <c r="G2687" s="384" t="s">
        <v>5199</v>
      </c>
      <c r="H2687" s="381" t="b">
        <f t="shared" si="83"/>
        <v>0</v>
      </c>
    </row>
    <row r="2688" spans="1:8">
      <c r="A2688" s="379">
        <v>3493</v>
      </c>
      <c r="B2688" s="380" t="s">
        <v>5200</v>
      </c>
      <c r="C2688" s="379" t="s">
        <v>281</v>
      </c>
      <c r="D2688" s="383" t="str">
        <f t="shared" si="82"/>
        <v>19,02</v>
      </c>
      <c r="F2688" s="386">
        <v>13.14</v>
      </c>
      <c r="G2688" s="384" t="s">
        <v>5201</v>
      </c>
      <c r="H2688" s="381" t="b">
        <f t="shared" si="83"/>
        <v>0</v>
      </c>
    </row>
    <row r="2689" spans="1:8">
      <c r="A2689" s="379">
        <v>12628</v>
      </c>
      <c r="B2689" s="380" t="s">
        <v>5202</v>
      </c>
      <c r="C2689" s="379" t="s">
        <v>281</v>
      </c>
      <c r="D2689" s="383" t="str">
        <f t="shared" si="82"/>
        <v>5,65</v>
      </c>
      <c r="F2689" s="386">
        <v>16.510000000000002</v>
      </c>
      <c r="G2689" s="384" t="s">
        <v>5203</v>
      </c>
      <c r="H2689" s="381" t="b">
        <f t="shared" si="83"/>
        <v>0</v>
      </c>
    </row>
    <row r="2690" spans="1:8">
      <c r="A2690" s="379">
        <v>12629</v>
      </c>
      <c r="B2690" s="380" t="s">
        <v>5204</v>
      </c>
      <c r="C2690" s="379" t="s">
        <v>281</v>
      </c>
      <c r="D2690" s="383" t="str">
        <f t="shared" ref="D2690:D2753" si="84">IF($J$2=$F$1,F2690,G2690)</f>
        <v>6,14</v>
      </c>
      <c r="F2690" s="386">
        <v>29.03</v>
      </c>
      <c r="G2690" s="384" t="s">
        <v>3477</v>
      </c>
      <c r="H2690" s="381" t="b">
        <f t="shared" ref="H2690:H2753" si="85">F2690=G2690</f>
        <v>0</v>
      </c>
    </row>
    <row r="2691" spans="1:8">
      <c r="A2691" s="379">
        <v>3481</v>
      </c>
      <c r="B2691" s="380" t="s">
        <v>5205</v>
      </c>
      <c r="C2691" s="379" t="s">
        <v>281</v>
      </c>
      <c r="D2691" s="383" t="str">
        <f t="shared" si="84"/>
        <v>9,63</v>
      </c>
      <c r="F2691" s="386">
        <v>9.25</v>
      </c>
      <c r="G2691" s="384" t="s">
        <v>3030</v>
      </c>
      <c r="H2691" s="381" t="b">
        <f t="shared" si="85"/>
        <v>0</v>
      </c>
    </row>
    <row r="2692" spans="1:8">
      <c r="A2692" s="379">
        <v>3510</v>
      </c>
      <c r="B2692" s="380" t="s">
        <v>5206</v>
      </c>
      <c r="C2692" s="379" t="s">
        <v>281</v>
      </c>
      <c r="D2692" s="383" t="str">
        <f t="shared" si="84"/>
        <v>9,00</v>
      </c>
      <c r="F2692" s="386">
        <v>9.94</v>
      </c>
      <c r="G2692" s="384" t="s">
        <v>5207</v>
      </c>
      <c r="H2692" s="381" t="b">
        <f t="shared" si="85"/>
        <v>0</v>
      </c>
    </row>
    <row r="2693" spans="1:8">
      <c r="A2693" s="379">
        <v>3508</v>
      </c>
      <c r="B2693" s="380" t="s">
        <v>5208</v>
      </c>
      <c r="C2693" s="379" t="s">
        <v>281</v>
      </c>
      <c r="D2693" s="383" t="str">
        <f t="shared" si="84"/>
        <v>23,54</v>
      </c>
      <c r="F2693" s="386">
        <v>14.19</v>
      </c>
      <c r="G2693" s="384" t="s">
        <v>5209</v>
      </c>
      <c r="H2693" s="381" t="b">
        <f t="shared" si="85"/>
        <v>0</v>
      </c>
    </row>
    <row r="2694" spans="1:8">
      <c r="A2694" s="379">
        <v>38939</v>
      </c>
      <c r="B2694" s="380" t="s">
        <v>5210</v>
      </c>
      <c r="C2694" s="379" t="s">
        <v>281</v>
      </c>
      <c r="D2694" s="383" t="str">
        <f t="shared" si="84"/>
        <v>11,55</v>
      </c>
      <c r="F2694" s="386">
        <v>15.18</v>
      </c>
      <c r="G2694" s="384" t="s">
        <v>4592</v>
      </c>
      <c r="H2694" s="381" t="b">
        <f t="shared" si="85"/>
        <v>0</v>
      </c>
    </row>
    <row r="2695" spans="1:8">
      <c r="A2695" s="379">
        <v>38940</v>
      </c>
      <c r="B2695" s="380" t="s">
        <v>5211</v>
      </c>
      <c r="C2695" s="379" t="s">
        <v>281</v>
      </c>
      <c r="D2695" s="383" t="str">
        <f t="shared" si="84"/>
        <v>17,63</v>
      </c>
      <c r="F2695" s="386">
        <v>11.7</v>
      </c>
      <c r="G2695" s="384" t="s">
        <v>5212</v>
      </c>
      <c r="H2695" s="381" t="b">
        <f t="shared" si="85"/>
        <v>0</v>
      </c>
    </row>
    <row r="2696" spans="1:8">
      <c r="A2696" s="379">
        <v>38941</v>
      </c>
      <c r="B2696" s="380" t="s">
        <v>5213</v>
      </c>
      <c r="C2696" s="379" t="s">
        <v>281</v>
      </c>
      <c r="D2696" s="383" t="str">
        <f t="shared" si="84"/>
        <v>20,83</v>
      </c>
      <c r="F2696" s="386">
        <v>16.670000000000002</v>
      </c>
      <c r="G2696" s="384" t="s">
        <v>5214</v>
      </c>
      <c r="H2696" s="381" t="b">
        <f t="shared" si="85"/>
        <v>0</v>
      </c>
    </row>
    <row r="2697" spans="1:8">
      <c r="A2697" s="379">
        <v>38942</v>
      </c>
      <c r="B2697" s="380" t="s">
        <v>5215</v>
      </c>
      <c r="C2697" s="379" t="s">
        <v>281</v>
      </c>
      <c r="D2697" s="383" t="str">
        <f t="shared" si="84"/>
        <v>23,33</v>
      </c>
      <c r="F2697" s="386">
        <v>15.31</v>
      </c>
      <c r="G2697" s="384" t="s">
        <v>5216</v>
      </c>
      <c r="H2697" s="381" t="b">
        <f t="shared" si="85"/>
        <v>0</v>
      </c>
    </row>
    <row r="2698" spans="1:8">
      <c r="A2698" s="379">
        <v>38987</v>
      </c>
      <c r="B2698" s="380" t="s">
        <v>5217</v>
      </c>
      <c r="C2698" s="379" t="s">
        <v>281</v>
      </c>
      <c r="D2698" s="383" t="str">
        <f t="shared" si="84"/>
        <v>5,55</v>
      </c>
      <c r="F2698" s="386">
        <v>19.16</v>
      </c>
      <c r="G2698" s="384" t="s">
        <v>5218</v>
      </c>
      <c r="H2698" s="381" t="b">
        <f t="shared" si="85"/>
        <v>0</v>
      </c>
    </row>
    <row r="2699" spans="1:8">
      <c r="A2699" s="379">
        <v>38988</v>
      </c>
      <c r="B2699" s="380" t="s">
        <v>5219</v>
      </c>
      <c r="C2699" s="379" t="s">
        <v>281</v>
      </c>
      <c r="D2699" s="383" t="str">
        <f t="shared" si="84"/>
        <v>12,90</v>
      </c>
      <c r="F2699" s="386">
        <v>16.829999999999998</v>
      </c>
      <c r="G2699" s="384" t="s">
        <v>4618</v>
      </c>
      <c r="H2699" s="381" t="b">
        <f t="shared" si="85"/>
        <v>0</v>
      </c>
    </row>
    <row r="2700" spans="1:8">
      <c r="A2700" s="379">
        <v>38989</v>
      </c>
      <c r="B2700" s="380" t="s">
        <v>5220</v>
      </c>
      <c r="C2700" s="379" t="s">
        <v>281</v>
      </c>
      <c r="D2700" s="383" t="str">
        <f t="shared" si="84"/>
        <v>17,14</v>
      </c>
      <c r="F2700" s="386">
        <v>29.84</v>
      </c>
      <c r="G2700" s="384" t="s">
        <v>5221</v>
      </c>
      <c r="H2700" s="381" t="b">
        <f t="shared" si="85"/>
        <v>0</v>
      </c>
    </row>
    <row r="2701" spans="1:8">
      <c r="A2701" s="379">
        <v>38990</v>
      </c>
      <c r="B2701" s="380" t="s">
        <v>5222</v>
      </c>
      <c r="C2701" s="379" t="s">
        <v>281</v>
      </c>
      <c r="D2701" s="383" t="str">
        <f t="shared" si="84"/>
        <v>45,20</v>
      </c>
      <c r="F2701" s="386">
        <v>22.05</v>
      </c>
      <c r="G2701" s="384" t="s">
        <v>5223</v>
      </c>
      <c r="H2701" s="381" t="b">
        <f t="shared" si="85"/>
        <v>0</v>
      </c>
    </row>
    <row r="2702" spans="1:8">
      <c r="A2702" s="379">
        <v>38991</v>
      </c>
      <c r="B2702" s="380" t="s">
        <v>5224</v>
      </c>
      <c r="C2702" s="379" t="s">
        <v>281</v>
      </c>
      <c r="D2702" s="383" t="str">
        <f t="shared" si="84"/>
        <v>91,32</v>
      </c>
      <c r="F2702" s="386">
        <v>37.479999999999997</v>
      </c>
      <c r="G2702" s="384" t="s">
        <v>5225</v>
      </c>
      <c r="H2702" s="381" t="b">
        <f t="shared" si="85"/>
        <v>0</v>
      </c>
    </row>
    <row r="2703" spans="1:8">
      <c r="A2703" s="379">
        <v>38913</v>
      </c>
      <c r="B2703" s="380" t="s">
        <v>5226</v>
      </c>
      <c r="C2703" s="379" t="s">
        <v>281</v>
      </c>
      <c r="D2703" s="383" t="str">
        <f t="shared" si="84"/>
        <v>10,71</v>
      </c>
      <c r="F2703" s="386">
        <v>9.44</v>
      </c>
      <c r="G2703" s="384" t="s">
        <v>5227</v>
      </c>
      <c r="H2703" s="381" t="b">
        <f t="shared" si="85"/>
        <v>0</v>
      </c>
    </row>
    <row r="2704" spans="1:8">
      <c r="A2704" s="379">
        <v>38914</v>
      </c>
      <c r="B2704" s="380" t="s">
        <v>5228</v>
      </c>
      <c r="C2704" s="379" t="s">
        <v>281</v>
      </c>
      <c r="D2704" s="383" t="str">
        <f t="shared" si="84"/>
        <v>12,43</v>
      </c>
      <c r="F2704" s="386">
        <v>9.5299999999999994</v>
      </c>
      <c r="G2704" s="384" t="s">
        <v>5229</v>
      </c>
      <c r="H2704" s="381" t="b">
        <f t="shared" si="85"/>
        <v>0</v>
      </c>
    </row>
    <row r="2705" spans="1:8">
      <c r="A2705" s="379">
        <v>38915</v>
      </c>
      <c r="B2705" s="380" t="s">
        <v>5230</v>
      </c>
      <c r="C2705" s="379" t="s">
        <v>281</v>
      </c>
      <c r="D2705" s="383" t="str">
        <f t="shared" si="84"/>
        <v>21,58</v>
      </c>
      <c r="F2705" s="386">
        <v>14.09</v>
      </c>
      <c r="G2705" s="384" t="s">
        <v>5231</v>
      </c>
      <c r="H2705" s="381" t="b">
        <f t="shared" si="85"/>
        <v>0</v>
      </c>
    </row>
    <row r="2706" spans="1:8">
      <c r="A2706" s="379">
        <v>38916</v>
      </c>
      <c r="B2706" s="380" t="s">
        <v>5232</v>
      </c>
      <c r="C2706" s="379" t="s">
        <v>281</v>
      </c>
      <c r="D2706" s="383" t="str">
        <f t="shared" si="84"/>
        <v>28,47</v>
      </c>
      <c r="F2706" s="386">
        <v>15.07</v>
      </c>
      <c r="G2706" s="384" t="s">
        <v>5233</v>
      </c>
      <c r="H2706" s="381" t="b">
        <f t="shared" si="85"/>
        <v>0</v>
      </c>
    </row>
    <row r="2707" spans="1:8">
      <c r="A2707" s="379">
        <v>39300</v>
      </c>
      <c r="B2707" s="380" t="s">
        <v>5234</v>
      </c>
      <c r="C2707" s="379" t="s">
        <v>281</v>
      </c>
      <c r="D2707" s="383" t="str">
        <f t="shared" si="84"/>
        <v>9,68</v>
      </c>
      <c r="F2707" s="386">
        <v>16.14</v>
      </c>
      <c r="G2707" s="384" t="s">
        <v>4715</v>
      </c>
      <c r="H2707" s="381" t="b">
        <f t="shared" si="85"/>
        <v>0</v>
      </c>
    </row>
    <row r="2708" spans="1:8">
      <c r="A2708" s="379">
        <v>39301</v>
      </c>
      <c r="B2708" s="380" t="s">
        <v>5235</v>
      </c>
      <c r="C2708" s="379" t="s">
        <v>281</v>
      </c>
      <c r="D2708" s="383" t="str">
        <f t="shared" si="84"/>
        <v>13,43</v>
      </c>
      <c r="F2708" s="386">
        <v>19.68</v>
      </c>
      <c r="G2708" s="384" t="s">
        <v>5236</v>
      </c>
      <c r="H2708" s="381" t="b">
        <f t="shared" si="85"/>
        <v>0</v>
      </c>
    </row>
    <row r="2709" spans="1:8">
      <c r="A2709" s="379">
        <v>39302</v>
      </c>
      <c r="B2709" s="380" t="s">
        <v>5237</v>
      </c>
      <c r="C2709" s="379" t="s">
        <v>281</v>
      </c>
      <c r="D2709" s="383" t="str">
        <f t="shared" si="84"/>
        <v>16,88</v>
      </c>
      <c r="F2709" s="386">
        <v>29.26</v>
      </c>
      <c r="G2709" s="384" t="s">
        <v>5238</v>
      </c>
      <c r="H2709" s="381" t="b">
        <f t="shared" si="85"/>
        <v>0</v>
      </c>
    </row>
    <row r="2710" spans="1:8">
      <c r="A2710" s="379">
        <v>39303</v>
      </c>
      <c r="B2710" s="380" t="s">
        <v>5239</v>
      </c>
      <c r="C2710" s="379" t="s">
        <v>281</v>
      </c>
      <c r="D2710" s="383" t="str">
        <f t="shared" si="84"/>
        <v>29,67</v>
      </c>
      <c r="F2710" s="386">
        <v>8.9</v>
      </c>
      <c r="G2710" s="384" t="s">
        <v>5240</v>
      </c>
      <c r="H2710" s="381" t="b">
        <f t="shared" si="85"/>
        <v>0</v>
      </c>
    </row>
    <row r="2711" spans="1:8">
      <c r="A2711" s="379">
        <v>38923</v>
      </c>
      <c r="B2711" s="380" t="s">
        <v>5241</v>
      </c>
      <c r="C2711" s="379" t="s">
        <v>281</v>
      </c>
      <c r="D2711" s="383" t="str">
        <f t="shared" si="84"/>
        <v>9,45</v>
      </c>
      <c r="F2711" s="386">
        <v>13.12</v>
      </c>
      <c r="G2711" s="384" t="s">
        <v>5242</v>
      </c>
      <c r="H2711" s="381" t="b">
        <f t="shared" si="85"/>
        <v>0</v>
      </c>
    </row>
    <row r="2712" spans="1:8">
      <c r="A2712" s="379">
        <v>38925</v>
      </c>
      <c r="B2712" s="380" t="s">
        <v>5243</v>
      </c>
      <c r="C2712" s="379" t="s">
        <v>281</v>
      </c>
      <c r="D2712" s="383" t="str">
        <f t="shared" si="84"/>
        <v>10,16</v>
      </c>
      <c r="F2712" s="386">
        <v>45.66</v>
      </c>
      <c r="G2712" s="384" t="s">
        <v>5244</v>
      </c>
      <c r="H2712" s="381" t="b">
        <f t="shared" si="85"/>
        <v>0</v>
      </c>
    </row>
    <row r="2713" spans="1:8">
      <c r="A2713" s="379">
        <v>38926</v>
      </c>
      <c r="B2713" s="380" t="s">
        <v>5245</v>
      </c>
      <c r="C2713" s="379" t="s">
        <v>281</v>
      </c>
      <c r="D2713" s="383" t="str">
        <f t="shared" si="84"/>
        <v>14,51</v>
      </c>
      <c r="F2713" s="386">
        <v>2.61</v>
      </c>
      <c r="G2713" s="384" t="s">
        <v>5246</v>
      </c>
      <c r="H2713" s="381" t="b">
        <f t="shared" si="85"/>
        <v>0</v>
      </c>
    </row>
    <row r="2714" spans="1:8">
      <c r="A2714" s="379">
        <v>38927</v>
      </c>
      <c r="B2714" s="380" t="s">
        <v>5247</v>
      </c>
      <c r="C2714" s="379" t="s">
        <v>281</v>
      </c>
      <c r="D2714" s="383" t="str">
        <f t="shared" si="84"/>
        <v>15,51</v>
      </c>
      <c r="F2714" s="386">
        <v>4.04</v>
      </c>
      <c r="G2714" s="384" t="s">
        <v>5248</v>
      </c>
      <c r="H2714" s="381" t="b">
        <f t="shared" si="85"/>
        <v>0</v>
      </c>
    </row>
    <row r="2715" spans="1:8">
      <c r="A2715" s="379">
        <v>39304</v>
      </c>
      <c r="B2715" s="380" t="s">
        <v>5249</v>
      </c>
      <c r="C2715" s="379" t="s">
        <v>281</v>
      </c>
      <c r="D2715" s="383" t="str">
        <f t="shared" si="84"/>
        <v>11,95</v>
      </c>
      <c r="F2715" s="386">
        <v>9.42</v>
      </c>
      <c r="G2715" s="384" t="s">
        <v>323</v>
      </c>
      <c r="H2715" s="381" t="b">
        <f t="shared" si="85"/>
        <v>0</v>
      </c>
    </row>
    <row r="2716" spans="1:8">
      <c r="A2716" s="379">
        <v>38924</v>
      </c>
      <c r="B2716" s="380" t="s">
        <v>5250</v>
      </c>
      <c r="C2716" s="379" t="s">
        <v>281</v>
      </c>
      <c r="D2716" s="383" t="str">
        <f t="shared" si="84"/>
        <v>17,03</v>
      </c>
      <c r="F2716" s="386">
        <v>17.7</v>
      </c>
      <c r="G2716" s="384" t="s">
        <v>751</v>
      </c>
      <c r="H2716" s="381" t="b">
        <f t="shared" si="85"/>
        <v>0</v>
      </c>
    </row>
    <row r="2717" spans="1:8">
      <c r="A2717" s="379">
        <v>39305</v>
      </c>
      <c r="B2717" s="380" t="s">
        <v>5251</v>
      </c>
      <c r="C2717" s="379" t="s">
        <v>281</v>
      </c>
      <c r="D2717" s="383" t="str">
        <f t="shared" si="84"/>
        <v>15,65</v>
      </c>
      <c r="F2717" s="386">
        <v>58.82</v>
      </c>
      <c r="G2717" s="384" t="s">
        <v>5252</v>
      </c>
      <c r="H2717" s="381" t="b">
        <f t="shared" si="85"/>
        <v>0</v>
      </c>
    </row>
    <row r="2718" spans="1:8">
      <c r="A2718" s="379">
        <v>39306</v>
      </c>
      <c r="B2718" s="380" t="s">
        <v>5253</v>
      </c>
      <c r="C2718" s="379" t="s">
        <v>281</v>
      </c>
      <c r="D2718" s="383" t="str">
        <f t="shared" si="84"/>
        <v>19,58</v>
      </c>
      <c r="F2718" s="386">
        <v>3.35</v>
      </c>
      <c r="G2718" s="384" t="s">
        <v>5254</v>
      </c>
      <c r="H2718" s="381" t="b">
        <f t="shared" si="85"/>
        <v>0</v>
      </c>
    </row>
    <row r="2719" spans="1:8">
      <c r="A2719" s="379">
        <v>38928</v>
      </c>
      <c r="B2719" s="380" t="s">
        <v>5255</v>
      </c>
      <c r="C2719" s="379" t="s">
        <v>281</v>
      </c>
      <c r="D2719" s="383" t="str">
        <f t="shared" si="84"/>
        <v>17,20</v>
      </c>
      <c r="F2719" s="386">
        <v>5.0199999999999996</v>
      </c>
      <c r="G2719" s="384" t="s">
        <v>5256</v>
      </c>
      <c r="H2719" s="381" t="b">
        <f t="shared" si="85"/>
        <v>0</v>
      </c>
    </row>
    <row r="2720" spans="1:8">
      <c r="A2720" s="379">
        <v>38929</v>
      </c>
      <c r="B2720" s="380" t="s">
        <v>5257</v>
      </c>
      <c r="C2720" s="379" t="s">
        <v>281</v>
      </c>
      <c r="D2720" s="383" t="str">
        <f t="shared" si="84"/>
        <v>30,49</v>
      </c>
      <c r="F2720" s="386">
        <v>11.3</v>
      </c>
      <c r="G2720" s="384" t="s">
        <v>5258</v>
      </c>
      <c r="H2720" s="381" t="b">
        <f t="shared" si="85"/>
        <v>0</v>
      </c>
    </row>
    <row r="2721" spans="1:8">
      <c r="A2721" s="379">
        <v>39307</v>
      </c>
      <c r="B2721" s="380" t="s">
        <v>5259</v>
      </c>
      <c r="C2721" s="379" t="s">
        <v>281</v>
      </c>
      <c r="D2721" s="383" t="str">
        <f t="shared" si="84"/>
        <v>22,53</v>
      </c>
      <c r="F2721" s="386">
        <v>139.44999999999999</v>
      </c>
      <c r="G2721" s="384" t="s">
        <v>5260</v>
      </c>
      <c r="H2721" s="381" t="b">
        <f t="shared" si="85"/>
        <v>0</v>
      </c>
    </row>
    <row r="2722" spans="1:8">
      <c r="A2722" s="379">
        <v>38930</v>
      </c>
      <c r="B2722" s="380" t="s">
        <v>5261</v>
      </c>
      <c r="C2722" s="379" t="s">
        <v>281</v>
      </c>
      <c r="D2722" s="383" t="str">
        <f t="shared" si="84"/>
        <v>38,31</v>
      </c>
      <c r="F2722" s="386">
        <v>0.59</v>
      </c>
      <c r="G2722" s="384" t="s">
        <v>5262</v>
      </c>
      <c r="H2722" s="381" t="b">
        <f t="shared" si="85"/>
        <v>0</v>
      </c>
    </row>
    <row r="2723" spans="1:8">
      <c r="A2723" s="379">
        <v>38931</v>
      </c>
      <c r="B2723" s="380" t="s">
        <v>5263</v>
      </c>
      <c r="C2723" s="379" t="s">
        <v>281</v>
      </c>
      <c r="D2723" s="383" t="str">
        <f t="shared" si="84"/>
        <v>9,64</v>
      </c>
      <c r="F2723" s="386">
        <v>1</v>
      </c>
      <c r="G2723" s="384" t="s">
        <v>5264</v>
      </c>
      <c r="H2723" s="381" t="b">
        <f t="shared" si="85"/>
        <v>0</v>
      </c>
    </row>
    <row r="2724" spans="1:8">
      <c r="A2724" s="379">
        <v>38932</v>
      </c>
      <c r="B2724" s="380" t="s">
        <v>5265</v>
      </c>
      <c r="C2724" s="379" t="s">
        <v>281</v>
      </c>
      <c r="D2724" s="383" t="str">
        <f t="shared" si="84"/>
        <v>9,74</v>
      </c>
      <c r="F2724" s="386">
        <v>2.89</v>
      </c>
      <c r="G2724" s="384" t="s">
        <v>5266</v>
      </c>
      <c r="H2724" s="381" t="b">
        <f t="shared" si="85"/>
        <v>0</v>
      </c>
    </row>
    <row r="2725" spans="1:8">
      <c r="A2725" s="379">
        <v>38934</v>
      </c>
      <c r="B2725" s="380" t="s">
        <v>5267</v>
      </c>
      <c r="C2725" s="379" t="s">
        <v>281</v>
      </c>
      <c r="D2725" s="383" t="str">
        <f t="shared" si="84"/>
        <v>14,40</v>
      </c>
      <c r="F2725" s="386">
        <v>4.1100000000000003</v>
      </c>
      <c r="G2725" s="384" t="s">
        <v>3427</v>
      </c>
      <c r="H2725" s="381" t="b">
        <f t="shared" si="85"/>
        <v>0</v>
      </c>
    </row>
    <row r="2726" spans="1:8">
      <c r="A2726" s="379">
        <v>38935</v>
      </c>
      <c r="B2726" s="380" t="s">
        <v>5268</v>
      </c>
      <c r="C2726" s="379" t="s">
        <v>281</v>
      </c>
      <c r="D2726" s="383" t="str">
        <f t="shared" si="84"/>
        <v>15,41</v>
      </c>
      <c r="F2726" s="386">
        <v>4.93</v>
      </c>
      <c r="G2726" s="384" t="s">
        <v>5269</v>
      </c>
      <c r="H2726" s="381" t="b">
        <f t="shared" si="85"/>
        <v>0</v>
      </c>
    </row>
    <row r="2727" spans="1:8">
      <c r="A2727" s="379">
        <v>38936</v>
      </c>
      <c r="B2727" s="380" t="s">
        <v>5270</v>
      </c>
      <c r="C2727" s="379" t="s">
        <v>281</v>
      </c>
      <c r="D2727" s="383" t="str">
        <f t="shared" si="84"/>
        <v>16,50</v>
      </c>
      <c r="F2727" s="386">
        <v>19.09</v>
      </c>
      <c r="G2727" s="384" t="s">
        <v>3619</v>
      </c>
      <c r="H2727" s="381" t="b">
        <f t="shared" si="85"/>
        <v>0</v>
      </c>
    </row>
    <row r="2728" spans="1:8">
      <c r="A2728" s="379">
        <v>38937</v>
      </c>
      <c r="B2728" s="380" t="s">
        <v>5271</v>
      </c>
      <c r="C2728" s="379" t="s">
        <v>281</v>
      </c>
      <c r="D2728" s="383" t="str">
        <f t="shared" si="84"/>
        <v>20,11</v>
      </c>
      <c r="F2728" s="386">
        <v>43.86</v>
      </c>
      <c r="G2728" s="384" t="s">
        <v>5272</v>
      </c>
      <c r="H2728" s="381" t="b">
        <f t="shared" si="85"/>
        <v>0</v>
      </c>
    </row>
    <row r="2729" spans="1:8">
      <c r="A2729" s="379">
        <v>38938</v>
      </c>
      <c r="B2729" s="380" t="s">
        <v>5273</v>
      </c>
      <c r="C2729" s="379" t="s">
        <v>281</v>
      </c>
      <c r="D2729" s="383" t="str">
        <f t="shared" si="84"/>
        <v>29,90</v>
      </c>
      <c r="F2729" s="386">
        <v>52.03</v>
      </c>
      <c r="G2729" s="384" t="s">
        <v>5093</v>
      </c>
      <c r="H2729" s="381" t="b">
        <f t="shared" si="85"/>
        <v>0</v>
      </c>
    </row>
    <row r="2730" spans="1:8">
      <c r="A2730" s="379">
        <v>3489</v>
      </c>
      <c r="B2730" s="380" t="s">
        <v>5274</v>
      </c>
      <c r="C2730" s="379" t="s">
        <v>281</v>
      </c>
      <c r="D2730" s="383" t="str">
        <f t="shared" si="84"/>
        <v>8,90</v>
      </c>
      <c r="F2730" s="386">
        <v>61.06</v>
      </c>
      <c r="G2730" s="384" t="s">
        <v>2978</v>
      </c>
      <c r="H2730" s="381" t="b">
        <f t="shared" si="85"/>
        <v>0</v>
      </c>
    </row>
    <row r="2731" spans="1:8">
      <c r="A2731" s="379">
        <v>20151</v>
      </c>
      <c r="B2731" s="380" t="s">
        <v>5275</v>
      </c>
      <c r="C2731" s="379" t="s">
        <v>281</v>
      </c>
      <c r="D2731" s="383" t="str">
        <f t="shared" si="84"/>
        <v>13,12</v>
      </c>
      <c r="F2731" s="386">
        <v>9.0299999999999994</v>
      </c>
      <c r="G2731" s="384" t="s">
        <v>565</v>
      </c>
      <c r="H2731" s="381" t="b">
        <f t="shared" si="85"/>
        <v>0</v>
      </c>
    </row>
    <row r="2732" spans="1:8">
      <c r="A2732" s="379">
        <v>20152</v>
      </c>
      <c r="B2732" s="380" t="s">
        <v>5276</v>
      </c>
      <c r="C2732" s="379" t="s">
        <v>281</v>
      </c>
      <c r="D2732" s="383" t="str">
        <f t="shared" si="84"/>
        <v>45,66</v>
      </c>
      <c r="F2732" s="386">
        <v>13.43</v>
      </c>
      <c r="G2732" s="384" t="s">
        <v>5277</v>
      </c>
      <c r="H2732" s="381" t="b">
        <f t="shared" si="85"/>
        <v>0</v>
      </c>
    </row>
    <row r="2733" spans="1:8">
      <c r="A2733" s="379">
        <v>20148</v>
      </c>
      <c r="B2733" s="380" t="s">
        <v>5278</v>
      </c>
      <c r="C2733" s="379" t="s">
        <v>281</v>
      </c>
      <c r="D2733" s="383" t="str">
        <f t="shared" si="84"/>
        <v>2,61</v>
      </c>
      <c r="F2733" s="386">
        <v>17.36</v>
      </c>
      <c r="G2733" s="384" t="s">
        <v>5279</v>
      </c>
      <c r="H2733" s="381" t="b">
        <f t="shared" si="85"/>
        <v>0</v>
      </c>
    </row>
    <row r="2734" spans="1:8">
      <c r="A2734" s="379">
        <v>20149</v>
      </c>
      <c r="B2734" s="380" t="s">
        <v>5280</v>
      </c>
      <c r="C2734" s="379" t="s">
        <v>281</v>
      </c>
      <c r="D2734" s="383" t="str">
        <f t="shared" si="84"/>
        <v>4,04</v>
      </c>
      <c r="F2734" s="386">
        <v>21.46</v>
      </c>
      <c r="G2734" s="384" t="s">
        <v>2176</v>
      </c>
      <c r="H2734" s="381" t="b">
        <f t="shared" si="85"/>
        <v>0</v>
      </c>
    </row>
    <row r="2735" spans="1:8">
      <c r="A2735" s="379">
        <v>20150</v>
      </c>
      <c r="B2735" s="380" t="s">
        <v>5281</v>
      </c>
      <c r="C2735" s="379" t="s">
        <v>281</v>
      </c>
      <c r="D2735" s="383" t="str">
        <f t="shared" si="84"/>
        <v>9,42</v>
      </c>
      <c r="F2735" s="386">
        <v>20.399999999999999</v>
      </c>
      <c r="G2735" s="384" t="s">
        <v>5282</v>
      </c>
      <c r="H2735" s="381" t="b">
        <f t="shared" si="85"/>
        <v>0</v>
      </c>
    </row>
    <row r="2736" spans="1:8">
      <c r="A2736" s="379">
        <v>20157</v>
      </c>
      <c r="B2736" s="380" t="s">
        <v>5283</v>
      </c>
      <c r="C2736" s="379" t="s">
        <v>281</v>
      </c>
      <c r="D2736" s="383" t="str">
        <f t="shared" si="84"/>
        <v>17,70</v>
      </c>
      <c r="F2736" s="386">
        <v>25.5</v>
      </c>
      <c r="G2736" s="384" t="s">
        <v>5284</v>
      </c>
      <c r="H2736" s="381" t="b">
        <f t="shared" si="85"/>
        <v>0</v>
      </c>
    </row>
    <row r="2737" spans="1:8">
      <c r="A2737" s="379">
        <v>20158</v>
      </c>
      <c r="B2737" s="380" t="s">
        <v>5285</v>
      </c>
      <c r="C2737" s="379" t="s">
        <v>281</v>
      </c>
      <c r="D2737" s="383" t="str">
        <f t="shared" si="84"/>
        <v>58,82</v>
      </c>
      <c r="F2737" s="386">
        <v>352.73</v>
      </c>
      <c r="G2737" s="384" t="s">
        <v>5286</v>
      </c>
      <c r="H2737" s="381" t="b">
        <f t="shared" si="85"/>
        <v>0</v>
      </c>
    </row>
    <row r="2738" spans="1:8">
      <c r="A2738" s="379">
        <v>20154</v>
      </c>
      <c r="B2738" s="380" t="s">
        <v>5287</v>
      </c>
      <c r="C2738" s="379" t="s">
        <v>281</v>
      </c>
      <c r="D2738" s="383" t="str">
        <f t="shared" si="84"/>
        <v>3,35</v>
      </c>
      <c r="F2738" s="386">
        <v>44.37</v>
      </c>
      <c r="G2738" s="384" t="s">
        <v>5288</v>
      </c>
      <c r="H2738" s="381" t="b">
        <f t="shared" si="85"/>
        <v>0</v>
      </c>
    </row>
    <row r="2739" spans="1:8">
      <c r="A2739" s="379">
        <v>20155</v>
      </c>
      <c r="B2739" s="380" t="s">
        <v>5289</v>
      </c>
      <c r="C2739" s="379" t="s">
        <v>281</v>
      </c>
      <c r="D2739" s="383" t="str">
        <f t="shared" si="84"/>
        <v>5,02</v>
      </c>
      <c r="F2739" s="386">
        <v>41.69</v>
      </c>
      <c r="G2739" s="384" t="s">
        <v>5290</v>
      </c>
      <c r="H2739" s="381" t="b">
        <f t="shared" si="85"/>
        <v>0</v>
      </c>
    </row>
    <row r="2740" spans="1:8">
      <c r="A2740" s="379">
        <v>20156</v>
      </c>
      <c r="B2740" s="380" t="s">
        <v>5291</v>
      </c>
      <c r="C2740" s="379" t="s">
        <v>281</v>
      </c>
      <c r="D2740" s="383" t="str">
        <f t="shared" si="84"/>
        <v>11,30</v>
      </c>
      <c r="F2740" s="386">
        <v>9.91</v>
      </c>
      <c r="G2740" s="384" t="s">
        <v>5292</v>
      </c>
      <c r="H2740" s="381" t="b">
        <f t="shared" si="85"/>
        <v>0</v>
      </c>
    </row>
    <row r="2741" spans="1:8">
      <c r="A2741" s="379">
        <v>3512</v>
      </c>
      <c r="B2741" s="380" t="s">
        <v>5293</v>
      </c>
      <c r="C2741" s="379" t="s">
        <v>281</v>
      </c>
      <c r="D2741" s="383" t="str">
        <f t="shared" si="84"/>
        <v>139,45</v>
      </c>
      <c r="F2741" s="386">
        <v>15.81</v>
      </c>
      <c r="G2741" s="384" t="s">
        <v>5294</v>
      </c>
      <c r="H2741" s="381" t="b">
        <f t="shared" si="85"/>
        <v>0</v>
      </c>
    </row>
    <row r="2742" spans="1:8">
      <c r="A2742" s="379">
        <v>3499</v>
      </c>
      <c r="B2742" s="380" t="s">
        <v>5295</v>
      </c>
      <c r="C2742" s="379" t="s">
        <v>281</v>
      </c>
      <c r="D2742" s="383" t="str">
        <f t="shared" si="84"/>
        <v>0,59</v>
      </c>
      <c r="F2742" s="386">
        <v>6.77</v>
      </c>
      <c r="G2742" s="384" t="s">
        <v>1316</v>
      </c>
      <c r="H2742" s="381" t="b">
        <f t="shared" si="85"/>
        <v>0</v>
      </c>
    </row>
    <row r="2743" spans="1:8">
      <c r="A2743" s="379">
        <v>3500</v>
      </c>
      <c r="B2743" s="380" t="s">
        <v>5296</v>
      </c>
      <c r="C2743" s="379" t="s">
        <v>281</v>
      </c>
      <c r="D2743" s="383" t="str">
        <f t="shared" si="84"/>
        <v>1,00</v>
      </c>
      <c r="F2743" s="386">
        <v>33.659999999999997</v>
      </c>
      <c r="G2743" s="384" t="s">
        <v>5297</v>
      </c>
      <c r="H2743" s="381" t="b">
        <f t="shared" si="85"/>
        <v>0</v>
      </c>
    </row>
    <row r="2744" spans="1:8">
      <c r="A2744" s="379">
        <v>3501</v>
      </c>
      <c r="B2744" s="380" t="s">
        <v>5298</v>
      </c>
      <c r="C2744" s="379" t="s">
        <v>281</v>
      </c>
      <c r="D2744" s="383" t="str">
        <f t="shared" si="84"/>
        <v>2,89</v>
      </c>
      <c r="F2744" s="386">
        <v>56.54</v>
      </c>
      <c r="G2744" s="384" t="s">
        <v>3988</v>
      </c>
      <c r="H2744" s="381" t="b">
        <f t="shared" si="85"/>
        <v>0</v>
      </c>
    </row>
    <row r="2745" spans="1:8">
      <c r="A2745" s="379">
        <v>3502</v>
      </c>
      <c r="B2745" s="380" t="s">
        <v>5299</v>
      </c>
      <c r="C2745" s="379" t="s">
        <v>281</v>
      </c>
      <c r="D2745" s="383" t="str">
        <f t="shared" si="84"/>
        <v>4,11</v>
      </c>
      <c r="F2745" s="386">
        <v>22.42</v>
      </c>
      <c r="G2745" s="384" t="s">
        <v>5300</v>
      </c>
      <c r="H2745" s="381" t="b">
        <f t="shared" si="85"/>
        <v>0</v>
      </c>
    </row>
    <row r="2746" spans="1:8">
      <c r="A2746" s="379">
        <v>3503</v>
      </c>
      <c r="B2746" s="380" t="s">
        <v>5301</v>
      </c>
      <c r="C2746" s="379" t="s">
        <v>281</v>
      </c>
      <c r="D2746" s="383" t="str">
        <f t="shared" si="84"/>
        <v>4,93</v>
      </c>
      <c r="F2746" s="386">
        <v>11.11</v>
      </c>
      <c r="G2746" s="384" t="s">
        <v>3050</v>
      </c>
      <c r="H2746" s="381" t="b">
        <f t="shared" si="85"/>
        <v>0</v>
      </c>
    </row>
    <row r="2747" spans="1:8">
      <c r="A2747" s="379">
        <v>3477</v>
      </c>
      <c r="B2747" s="380" t="s">
        <v>5302</v>
      </c>
      <c r="C2747" s="379" t="s">
        <v>281</v>
      </c>
      <c r="D2747" s="383" t="str">
        <f t="shared" si="84"/>
        <v>19,09</v>
      </c>
      <c r="F2747" s="386">
        <v>12.33</v>
      </c>
      <c r="G2747" s="384" t="s">
        <v>5303</v>
      </c>
      <c r="H2747" s="381" t="b">
        <f t="shared" si="85"/>
        <v>0</v>
      </c>
    </row>
    <row r="2748" spans="1:8">
      <c r="A2748" s="379">
        <v>3478</v>
      </c>
      <c r="B2748" s="380" t="s">
        <v>5304</v>
      </c>
      <c r="C2748" s="379" t="s">
        <v>281</v>
      </c>
      <c r="D2748" s="383" t="str">
        <f t="shared" si="84"/>
        <v>43,86</v>
      </c>
      <c r="F2748" s="386">
        <v>3.09</v>
      </c>
      <c r="G2748" s="384" t="s">
        <v>5305</v>
      </c>
      <c r="H2748" s="381" t="b">
        <f t="shared" si="85"/>
        <v>0</v>
      </c>
    </row>
    <row r="2749" spans="1:8">
      <c r="A2749" s="379">
        <v>3525</v>
      </c>
      <c r="B2749" s="380" t="s">
        <v>5306</v>
      </c>
      <c r="C2749" s="379" t="s">
        <v>281</v>
      </c>
      <c r="D2749" s="383" t="str">
        <f t="shared" si="84"/>
        <v>52,03</v>
      </c>
      <c r="F2749" s="386">
        <v>3.84</v>
      </c>
      <c r="G2749" s="384" t="s">
        <v>5307</v>
      </c>
      <c r="H2749" s="381" t="b">
        <f t="shared" si="85"/>
        <v>0</v>
      </c>
    </row>
    <row r="2750" spans="1:8">
      <c r="A2750" s="379">
        <v>3511</v>
      </c>
      <c r="B2750" s="380" t="s">
        <v>5308</v>
      </c>
      <c r="C2750" s="379" t="s">
        <v>281</v>
      </c>
      <c r="D2750" s="383" t="str">
        <f t="shared" si="84"/>
        <v>61,06</v>
      </c>
      <c r="F2750" s="386">
        <v>4.1399999999999997</v>
      </c>
      <c r="G2750" s="384" t="s">
        <v>5309</v>
      </c>
      <c r="H2750" s="381" t="b">
        <f t="shared" si="85"/>
        <v>0</v>
      </c>
    </row>
    <row r="2751" spans="1:8">
      <c r="A2751" s="379">
        <v>38917</v>
      </c>
      <c r="B2751" s="380" t="s">
        <v>5310</v>
      </c>
      <c r="C2751" s="379" t="s">
        <v>281</v>
      </c>
      <c r="D2751" s="383" t="str">
        <f t="shared" si="84"/>
        <v>9,23</v>
      </c>
      <c r="F2751" s="386">
        <v>8.86</v>
      </c>
      <c r="G2751" s="384" t="s">
        <v>5311</v>
      </c>
      <c r="H2751" s="381" t="b">
        <f t="shared" si="85"/>
        <v>0</v>
      </c>
    </row>
    <row r="2752" spans="1:8">
      <c r="A2752" s="379">
        <v>38919</v>
      </c>
      <c r="B2752" s="380" t="s">
        <v>5312</v>
      </c>
      <c r="C2752" s="379" t="s">
        <v>281</v>
      </c>
      <c r="D2752" s="383" t="str">
        <f t="shared" si="84"/>
        <v>13,73</v>
      </c>
      <c r="F2752" s="386">
        <v>75.95</v>
      </c>
      <c r="G2752" s="384" t="s">
        <v>5313</v>
      </c>
      <c r="H2752" s="381" t="b">
        <f t="shared" si="85"/>
        <v>0</v>
      </c>
    </row>
    <row r="2753" spans="1:8">
      <c r="A2753" s="379">
        <v>38922</v>
      </c>
      <c r="B2753" s="380" t="s">
        <v>5314</v>
      </c>
      <c r="C2753" s="379" t="s">
        <v>281</v>
      </c>
      <c r="D2753" s="383" t="str">
        <f t="shared" si="84"/>
        <v>17,74</v>
      </c>
      <c r="F2753" s="386">
        <v>33.36</v>
      </c>
      <c r="G2753" s="384" t="s">
        <v>5315</v>
      </c>
      <c r="H2753" s="381" t="b">
        <f t="shared" si="85"/>
        <v>0</v>
      </c>
    </row>
    <row r="2754" spans="1:8">
      <c r="A2754" s="379">
        <v>38921</v>
      </c>
      <c r="B2754" s="380" t="s">
        <v>5316</v>
      </c>
      <c r="C2754" s="379" t="s">
        <v>281</v>
      </c>
      <c r="D2754" s="383" t="str">
        <f t="shared" ref="D2754:D2817" si="86">IF($J$2=$F$1,F2754,G2754)</f>
        <v>21,93</v>
      </c>
      <c r="F2754" s="386">
        <v>31.16</v>
      </c>
      <c r="G2754" s="384" t="s">
        <v>5317</v>
      </c>
      <c r="H2754" s="381" t="b">
        <f t="shared" ref="H2754:H2817" si="87">F2754=G2754</f>
        <v>0</v>
      </c>
    </row>
    <row r="2755" spans="1:8">
      <c r="A2755" s="379">
        <v>38918</v>
      </c>
      <c r="B2755" s="380" t="s">
        <v>5318</v>
      </c>
      <c r="C2755" s="379" t="s">
        <v>281</v>
      </c>
      <c r="D2755" s="383" t="str">
        <f t="shared" si="86"/>
        <v>20,84</v>
      </c>
      <c r="F2755" s="386">
        <v>88.42</v>
      </c>
      <c r="G2755" s="384" t="s">
        <v>1044</v>
      </c>
      <c r="H2755" s="381" t="b">
        <f t="shared" si="87"/>
        <v>0</v>
      </c>
    </row>
    <row r="2756" spans="1:8">
      <c r="A2756" s="379">
        <v>38920</v>
      </c>
      <c r="B2756" s="380" t="s">
        <v>5319</v>
      </c>
      <c r="C2756" s="379" t="s">
        <v>281</v>
      </c>
      <c r="D2756" s="383" t="str">
        <f t="shared" si="86"/>
        <v>26,06</v>
      </c>
      <c r="F2756" s="386">
        <v>99.71</v>
      </c>
      <c r="G2756" s="384" t="s">
        <v>5320</v>
      </c>
      <c r="H2756" s="381" t="b">
        <f t="shared" si="87"/>
        <v>0</v>
      </c>
    </row>
    <row r="2757" spans="1:8" ht="30">
      <c r="A2757" s="379">
        <v>3104</v>
      </c>
      <c r="B2757" s="380" t="s">
        <v>5321</v>
      </c>
      <c r="C2757" s="379" t="s">
        <v>3139</v>
      </c>
      <c r="D2757" s="383" t="str">
        <f t="shared" si="86"/>
        <v>367,69</v>
      </c>
      <c r="F2757" s="386">
        <v>3.97</v>
      </c>
      <c r="G2757" s="384" t="s">
        <v>5322</v>
      </c>
      <c r="H2757" s="381" t="b">
        <f t="shared" si="87"/>
        <v>0</v>
      </c>
    </row>
    <row r="2758" spans="1:8" ht="30">
      <c r="A2758" s="379">
        <v>12032</v>
      </c>
      <c r="B2758" s="380" t="s">
        <v>5323</v>
      </c>
      <c r="C2758" s="379" t="s">
        <v>1277</v>
      </c>
      <c r="D2758" s="383" t="str">
        <f t="shared" si="86"/>
        <v>45,27</v>
      </c>
      <c r="F2758" s="386">
        <v>6.97</v>
      </c>
      <c r="G2758" s="384" t="s">
        <v>5324</v>
      </c>
      <c r="H2758" s="381" t="b">
        <f t="shared" si="87"/>
        <v>0</v>
      </c>
    </row>
    <row r="2759" spans="1:8" ht="30">
      <c r="A2759" s="379">
        <v>12030</v>
      </c>
      <c r="B2759" s="380" t="s">
        <v>5325</v>
      </c>
      <c r="C2759" s="379" t="s">
        <v>1277</v>
      </c>
      <c r="D2759" s="383" t="str">
        <f t="shared" si="86"/>
        <v>42,54</v>
      </c>
      <c r="F2759" s="386">
        <v>21.32</v>
      </c>
      <c r="G2759" s="384" t="s">
        <v>5326</v>
      </c>
      <c r="H2759" s="381" t="b">
        <f t="shared" si="87"/>
        <v>0</v>
      </c>
    </row>
    <row r="2760" spans="1:8">
      <c r="A2760" s="379">
        <v>10908</v>
      </c>
      <c r="B2760" s="380" t="s">
        <v>5327</v>
      </c>
      <c r="C2760" s="379" t="s">
        <v>281</v>
      </c>
      <c r="D2760" s="383" t="str">
        <f t="shared" si="86"/>
        <v>9,91</v>
      </c>
      <c r="F2760" s="386">
        <v>9.25</v>
      </c>
      <c r="G2760" s="384" t="s">
        <v>3120</v>
      </c>
      <c r="H2760" s="381" t="b">
        <f t="shared" si="87"/>
        <v>0</v>
      </c>
    </row>
    <row r="2761" spans="1:8">
      <c r="A2761" s="379">
        <v>10909</v>
      </c>
      <c r="B2761" s="380" t="s">
        <v>5328</v>
      </c>
      <c r="C2761" s="379" t="s">
        <v>281</v>
      </c>
      <c r="D2761" s="383" t="str">
        <f t="shared" si="86"/>
        <v>15,81</v>
      </c>
      <c r="F2761" s="386">
        <v>13.33</v>
      </c>
      <c r="G2761" s="384" t="s">
        <v>5329</v>
      </c>
      <c r="H2761" s="381" t="b">
        <f t="shared" si="87"/>
        <v>0</v>
      </c>
    </row>
    <row r="2762" spans="1:8">
      <c r="A2762" s="379">
        <v>3669</v>
      </c>
      <c r="B2762" s="380" t="s">
        <v>5330</v>
      </c>
      <c r="C2762" s="379" t="s">
        <v>281</v>
      </c>
      <c r="D2762" s="383" t="str">
        <f t="shared" si="86"/>
        <v>6,77</v>
      </c>
      <c r="F2762" s="386">
        <v>5.03</v>
      </c>
      <c r="G2762" s="384" t="s">
        <v>4087</v>
      </c>
      <c r="H2762" s="381" t="b">
        <f t="shared" si="87"/>
        <v>0</v>
      </c>
    </row>
    <row r="2763" spans="1:8">
      <c r="A2763" s="379">
        <v>20138</v>
      </c>
      <c r="B2763" s="380" t="s">
        <v>5331</v>
      </c>
      <c r="C2763" s="379" t="s">
        <v>281</v>
      </c>
      <c r="D2763" s="383" t="str">
        <f t="shared" si="86"/>
        <v>33,66</v>
      </c>
      <c r="F2763" s="386">
        <v>7.41</v>
      </c>
      <c r="G2763" s="384" t="s">
        <v>5332</v>
      </c>
      <c r="H2763" s="381" t="b">
        <f t="shared" si="87"/>
        <v>0</v>
      </c>
    </row>
    <row r="2764" spans="1:8">
      <c r="A2764" s="379">
        <v>20139</v>
      </c>
      <c r="B2764" s="380" t="s">
        <v>5333</v>
      </c>
      <c r="C2764" s="379" t="s">
        <v>281</v>
      </c>
      <c r="D2764" s="383" t="str">
        <f t="shared" si="86"/>
        <v>56,54</v>
      </c>
      <c r="F2764" s="386">
        <v>9.43</v>
      </c>
      <c r="G2764" s="384" t="s">
        <v>5334</v>
      </c>
      <c r="H2764" s="381" t="b">
        <f t="shared" si="87"/>
        <v>0</v>
      </c>
    </row>
    <row r="2765" spans="1:8">
      <c r="A2765" s="379">
        <v>3668</v>
      </c>
      <c r="B2765" s="380" t="s">
        <v>5335</v>
      </c>
      <c r="C2765" s="379" t="s">
        <v>281</v>
      </c>
      <c r="D2765" s="383" t="str">
        <f t="shared" si="86"/>
        <v>22,42</v>
      </c>
      <c r="F2765" s="386">
        <v>12.3</v>
      </c>
      <c r="G2765" s="384" t="s">
        <v>5336</v>
      </c>
      <c r="H2765" s="381" t="b">
        <f t="shared" si="87"/>
        <v>0</v>
      </c>
    </row>
    <row r="2766" spans="1:8">
      <c r="A2766" s="379">
        <v>3656</v>
      </c>
      <c r="B2766" s="380" t="s">
        <v>5337</v>
      </c>
      <c r="C2766" s="379" t="s">
        <v>281</v>
      </c>
      <c r="D2766" s="383" t="str">
        <f t="shared" si="86"/>
        <v>11,11</v>
      </c>
      <c r="F2766" s="386">
        <v>2.08</v>
      </c>
      <c r="G2766" s="384" t="s">
        <v>5338</v>
      </c>
      <c r="H2766" s="381" t="b">
        <f t="shared" si="87"/>
        <v>0</v>
      </c>
    </row>
    <row r="2767" spans="1:8">
      <c r="A2767" s="379">
        <v>10911</v>
      </c>
      <c r="B2767" s="380" t="s">
        <v>5339</v>
      </c>
      <c r="C2767" s="379" t="s">
        <v>281</v>
      </c>
      <c r="D2767" s="383" t="str">
        <f t="shared" si="86"/>
        <v>12,33</v>
      </c>
      <c r="F2767" s="386">
        <v>0.83</v>
      </c>
      <c r="G2767" s="384" t="s">
        <v>2164</v>
      </c>
      <c r="H2767" s="381" t="b">
        <f t="shared" si="87"/>
        <v>0</v>
      </c>
    </row>
    <row r="2768" spans="1:8">
      <c r="A2768" s="379">
        <v>3654</v>
      </c>
      <c r="B2768" s="380" t="s">
        <v>5340</v>
      </c>
      <c r="C2768" s="379" t="s">
        <v>281</v>
      </c>
      <c r="D2768" s="383" t="str">
        <f t="shared" si="86"/>
        <v>3,09</v>
      </c>
      <c r="F2768" s="386">
        <v>67.38</v>
      </c>
      <c r="G2768" s="384" t="s">
        <v>4526</v>
      </c>
      <c r="H2768" s="381" t="b">
        <f t="shared" si="87"/>
        <v>0</v>
      </c>
    </row>
    <row r="2769" spans="1:8">
      <c r="A2769" s="379">
        <v>3664</v>
      </c>
      <c r="B2769" s="380" t="s">
        <v>5341</v>
      </c>
      <c r="C2769" s="379" t="s">
        <v>281</v>
      </c>
      <c r="D2769" s="383" t="str">
        <f t="shared" si="86"/>
        <v>3,84</v>
      </c>
      <c r="F2769" s="386">
        <v>139.55000000000001</v>
      </c>
      <c r="G2769" s="384" t="s">
        <v>5342</v>
      </c>
      <c r="H2769" s="381" t="b">
        <f t="shared" si="87"/>
        <v>0</v>
      </c>
    </row>
    <row r="2770" spans="1:8">
      <c r="A2770" s="379">
        <v>3657</v>
      </c>
      <c r="B2770" s="380" t="s">
        <v>5343</v>
      </c>
      <c r="C2770" s="379" t="s">
        <v>281</v>
      </c>
      <c r="D2770" s="383" t="str">
        <f t="shared" si="86"/>
        <v>4,14</v>
      </c>
      <c r="F2770" s="386">
        <v>390.46</v>
      </c>
      <c r="G2770" s="384" t="s">
        <v>3376</v>
      </c>
      <c r="H2770" s="381" t="b">
        <f t="shared" si="87"/>
        <v>0</v>
      </c>
    </row>
    <row r="2771" spans="1:8">
      <c r="A2771" s="379">
        <v>12625</v>
      </c>
      <c r="B2771" s="380" t="s">
        <v>5344</v>
      </c>
      <c r="C2771" s="379" t="s">
        <v>281</v>
      </c>
      <c r="D2771" s="383" t="str">
        <f t="shared" si="86"/>
        <v>7,76</v>
      </c>
      <c r="F2771" s="386">
        <v>588.04999999999995</v>
      </c>
      <c r="G2771" s="384" t="s">
        <v>5345</v>
      </c>
      <c r="H2771" s="381" t="b">
        <f t="shared" si="87"/>
        <v>0</v>
      </c>
    </row>
    <row r="2772" spans="1:8">
      <c r="A2772" s="379">
        <v>20136</v>
      </c>
      <c r="B2772" s="380" t="s">
        <v>5346</v>
      </c>
      <c r="C2772" s="379" t="s">
        <v>281</v>
      </c>
      <c r="D2772" s="383" t="str">
        <f t="shared" si="86"/>
        <v>75,95</v>
      </c>
      <c r="F2772" s="386">
        <v>819.14</v>
      </c>
      <c r="G2772" s="384" t="s">
        <v>5347</v>
      </c>
      <c r="H2772" s="381" t="b">
        <f t="shared" si="87"/>
        <v>0</v>
      </c>
    </row>
    <row r="2773" spans="1:8">
      <c r="A2773" s="379">
        <v>20144</v>
      </c>
      <c r="B2773" s="380" t="s">
        <v>5348</v>
      </c>
      <c r="C2773" s="379" t="s">
        <v>281</v>
      </c>
      <c r="D2773" s="383" t="str">
        <f t="shared" si="86"/>
        <v>33,36</v>
      </c>
      <c r="F2773" s="386">
        <v>374.86</v>
      </c>
      <c r="G2773" s="384" t="s">
        <v>5349</v>
      </c>
      <c r="H2773" s="381" t="b">
        <f t="shared" si="87"/>
        <v>0</v>
      </c>
    </row>
    <row r="2774" spans="1:8">
      <c r="A2774" s="379">
        <v>20143</v>
      </c>
      <c r="B2774" s="380" t="s">
        <v>5350</v>
      </c>
      <c r="C2774" s="379" t="s">
        <v>281</v>
      </c>
      <c r="D2774" s="383" t="str">
        <f t="shared" si="86"/>
        <v>31,16</v>
      </c>
      <c r="F2774" s="386">
        <v>469.33</v>
      </c>
      <c r="G2774" s="384" t="s">
        <v>5351</v>
      </c>
      <c r="H2774" s="381" t="b">
        <f t="shared" si="87"/>
        <v>0</v>
      </c>
    </row>
    <row r="2775" spans="1:8">
      <c r="A2775" s="379">
        <v>20145</v>
      </c>
      <c r="B2775" s="380" t="s">
        <v>5352</v>
      </c>
      <c r="C2775" s="379" t="s">
        <v>281</v>
      </c>
      <c r="D2775" s="383" t="str">
        <f t="shared" si="86"/>
        <v>88,42</v>
      </c>
      <c r="F2775" s="386">
        <v>650.94000000000005</v>
      </c>
      <c r="G2775" s="384" t="s">
        <v>5353</v>
      </c>
      <c r="H2775" s="381" t="b">
        <f t="shared" si="87"/>
        <v>0</v>
      </c>
    </row>
    <row r="2776" spans="1:8">
      <c r="A2776" s="379">
        <v>20146</v>
      </c>
      <c r="B2776" s="380" t="s">
        <v>5354</v>
      </c>
      <c r="C2776" s="379" t="s">
        <v>281</v>
      </c>
      <c r="D2776" s="383" t="str">
        <f t="shared" si="86"/>
        <v>99,71</v>
      </c>
      <c r="F2776" s="386">
        <v>859.79</v>
      </c>
      <c r="G2776" s="384" t="s">
        <v>5355</v>
      </c>
      <c r="H2776" s="381" t="b">
        <f t="shared" si="87"/>
        <v>0</v>
      </c>
    </row>
    <row r="2777" spans="1:8">
      <c r="A2777" s="379">
        <v>20140</v>
      </c>
      <c r="B2777" s="380" t="s">
        <v>5356</v>
      </c>
      <c r="C2777" s="379" t="s">
        <v>281</v>
      </c>
      <c r="D2777" s="383" t="str">
        <f t="shared" si="86"/>
        <v>3,97</v>
      </c>
      <c r="F2777" s="386">
        <v>257.07</v>
      </c>
      <c r="G2777" s="384" t="s">
        <v>5357</v>
      </c>
      <c r="H2777" s="381" t="b">
        <f t="shared" si="87"/>
        <v>0</v>
      </c>
    </row>
    <row r="2778" spans="1:8">
      <c r="A2778" s="379">
        <v>20141</v>
      </c>
      <c r="B2778" s="380" t="s">
        <v>5358</v>
      </c>
      <c r="C2778" s="379" t="s">
        <v>281</v>
      </c>
      <c r="D2778" s="383" t="str">
        <f t="shared" si="86"/>
        <v>6,97</v>
      </c>
      <c r="F2778" s="386">
        <v>298.19</v>
      </c>
      <c r="G2778" s="384" t="s">
        <v>3103</v>
      </c>
      <c r="H2778" s="381" t="b">
        <f t="shared" si="87"/>
        <v>0</v>
      </c>
    </row>
    <row r="2779" spans="1:8">
      <c r="A2779" s="379">
        <v>20142</v>
      </c>
      <c r="B2779" s="380" t="s">
        <v>5359</v>
      </c>
      <c r="C2779" s="379" t="s">
        <v>281</v>
      </c>
      <c r="D2779" s="383" t="str">
        <f t="shared" si="86"/>
        <v>21,32</v>
      </c>
      <c r="F2779" s="386">
        <v>327.52</v>
      </c>
      <c r="G2779" s="384" t="s">
        <v>2657</v>
      </c>
      <c r="H2779" s="381" t="b">
        <f t="shared" si="87"/>
        <v>0</v>
      </c>
    </row>
    <row r="2780" spans="1:8">
      <c r="A2780" s="379">
        <v>3659</v>
      </c>
      <c r="B2780" s="380" t="s">
        <v>5360</v>
      </c>
      <c r="C2780" s="379" t="s">
        <v>281</v>
      </c>
      <c r="D2780" s="383" t="str">
        <f t="shared" si="86"/>
        <v>9,25</v>
      </c>
      <c r="F2780" s="386">
        <v>55.69</v>
      </c>
      <c r="G2780" s="384" t="s">
        <v>325</v>
      </c>
      <c r="H2780" s="381" t="b">
        <f t="shared" si="87"/>
        <v>0</v>
      </c>
    </row>
    <row r="2781" spans="1:8">
      <c r="A2781" s="379">
        <v>3660</v>
      </c>
      <c r="B2781" s="380" t="s">
        <v>5361</v>
      </c>
      <c r="C2781" s="379" t="s">
        <v>281</v>
      </c>
      <c r="D2781" s="383" t="str">
        <f t="shared" si="86"/>
        <v>13,33</v>
      </c>
      <c r="F2781" s="386">
        <v>82.86</v>
      </c>
      <c r="G2781" s="384" t="s">
        <v>5362</v>
      </c>
      <c r="H2781" s="381" t="b">
        <f t="shared" si="87"/>
        <v>0</v>
      </c>
    </row>
    <row r="2782" spans="1:8">
      <c r="A2782" s="379">
        <v>3662</v>
      </c>
      <c r="B2782" s="380" t="s">
        <v>5363</v>
      </c>
      <c r="C2782" s="379" t="s">
        <v>281</v>
      </c>
      <c r="D2782" s="383" t="str">
        <f t="shared" si="86"/>
        <v>5,03</v>
      </c>
      <c r="F2782" s="386">
        <v>311.83999999999997</v>
      </c>
      <c r="G2782" s="384" t="s">
        <v>2328</v>
      </c>
      <c r="H2782" s="381" t="b">
        <f t="shared" si="87"/>
        <v>0</v>
      </c>
    </row>
    <row r="2783" spans="1:8">
      <c r="A2783" s="379">
        <v>3661</v>
      </c>
      <c r="B2783" s="380" t="s">
        <v>5364</v>
      </c>
      <c r="C2783" s="379" t="s">
        <v>281</v>
      </c>
      <c r="D2783" s="383" t="str">
        <f t="shared" si="86"/>
        <v>7,41</v>
      </c>
      <c r="F2783" s="386">
        <v>257.99</v>
      </c>
      <c r="G2783" s="384" t="s">
        <v>2562</v>
      </c>
      <c r="H2783" s="381" t="b">
        <f t="shared" si="87"/>
        <v>0</v>
      </c>
    </row>
    <row r="2784" spans="1:8">
      <c r="A2784" s="379">
        <v>3658</v>
      </c>
      <c r="B2784" s="380" t="s">
        <v>5365</v>
      </c>
      <c r="C2784" s="379" t="s">
        <v>281</v>
      </c>
      <c r="D2784" s="383" t="str">
        <f t="shared" si="86"/>
        <v>9,43</v>
      </c>
      <c r="F2784" s="386">
        <v>0.88</v>
      </c>
      <c r="G2784" s="384" t="s">
        <v>5366</v>
      </c>
      <c r="H2784" s="381" t="b">
        <f t="shared" si="87"/>
        <v>0</v>
      </c>
    </row>
    <row r="2785" spans="1:8">
      <c r="A2785" s="379">
        <v>3670</v>
      </c>
      <c r="B2785" s="380" t="s">
        <v>5367</v>
      </c>
      <c r="C2785" s="379" t="s">
        <v>281</v>
      </c>
      <c r="D2785" s="383" t="str">
        <f t="shared" si="86"/>
        <v>12,30</v>
      </c>
      <c r="F2785" s="386">
        <v>0.83</v>
      </c>
      <c r="G2785" s="384" t="s">
        <v>5368</v>
      </c>
      <c r="H2785" s="381" t="b">
        <f t="shared" si="87"/>
        <v>0</v>
      </c>
    </row>
    <row r="2786" spans="1:8">
      <c r="A2786" s="379">
        <v>3666</v>
      </c>
      <c r="B2786" s="380" t="s">
        <v>5369</v>
      </c>
      <c r="C2786" s="379" t="s">
        <v>281</v>
      </c>
      <c r="D2786" s="383" t="str">
        <f t="shared" si="86"/>
        <v>2,08</v>
      </c>
      <c r="F2786" s="386">
        <v>1.3</v>
      </c>
      <c r="G2786" s="384" t="s">
        <v>4046</v>
      </c>
      <c r="H2786" s="381" t="b">
        <f t="shared" si="87"/>
        <v>0</v>
      </c>
    </row>
    <row r="2787" spans="1:8">
      <c r="A2787" s="379">
        <v>14157</v>
      </c>
      <c r="B2787" s="380" t="s">
        <v>5370</v>
      </c>
      <c r="C2787" s="379" t="s">
        <v>281</v>
      </c>
      <c r="D2787" s="383" t="str">
        <f t="shared" si="86"/>
        <v>0,87</v>
      </c>
      <c r="F2787" s="386">
        <v>260.69</v>
      </c>
      <c r="G2787" s="384" t="s">
        <v>4498</v>
      </c>
      <c r="H2787" s="381" t="b">
        <f t="shared" si="87"/>
        <v>0</v>
      </c>
    </row>
    <row r="2788" spans="1:8">
      <c r="A2788" s="379">
        <v>3653</v>
      </c>
      <c r="B2788" s="380" t="s">
        <v>5371</v>
      </c>
      <c r="C2788" s="379" t="s">
        <v>281</v>
      </c>
      <c r="D2788" s="383" t="str">
        <f t="shared" si="86"/>
        <v>60,31</v>
      </c>
      <c r="F2788" s="386">
        <v>51.78</v>
      </c>
      <c r="G2788" s="384" t="s">
        <v>5372</v>
      </c>
      <c r="H2788" s="381" t="b">
        <f t="shared" si="87"/>
        <v>0</v>
      </c>
    </row>
    <row r="2789" spans="1:8">
      <c r="A2789" s="379">
        <v>3649</v>
      </c>
      <c r="B2789" s="380" t="s">
        <v>5373</v>
      </c>
      <c r="C2789" s="379" t="s">
        <v>281</v>
      </c>
      <c r="D2789" s="383" t="str">
        <f t="shared" si="86"/>
        <v>124,91</v>
      </c>
      <c r="F2789" s="386">
        <v>82.04</v>
      </c>
      <c r="G2789" s="384" t="s">
        <v>5374</v>
      </c>
      <c r="H2789" s="381" t="b">
        <f t="shared" si="87"/>
        <v>0</v>
      </c>
    </row>
    <row r="2790" spans="1:8">
      <c r="A2790" s="379">
        <v>42696</v>
      </c>
      <c r="B2790" s="380" t="s">
        <v>5375</v>
      </c>
      <c r="C2790" s="379" t="s">
        <v>281</v>
      </c>
      <c r="D2790" s="383" t="str">
        <f t="shared" si="86"/>
        <v>349,49</v>
      </c>
      <c r="F2790" s="386">
        <v>89.96</v>
      </c>
      <c r="G2790" s="384" t="s">
        <v>5376</v>
      </c>
      <c r="H2790" s="381" t="b">
        <f t="shared" si="87"/>
        <v>0</v>
      </c>
    </row>
    <row r="2791" spans="1:8">
      <c r="A2791" s="379">
        <v>42697</v>
      </c>
      <c r="B2791" s="380" t="s">
        <v>5377</v>
      </c>
      <c r="C2791" s="379" t="s">
        <v>281</v>
      </c>
      <c r="D2791" s="383" t="str">
        <f t="shared" si="86"/>
        <v>526,35</v>
      </c>
      <c r="F2791" s="386">
        <v>153.47</v>
      </c>
      <c r="G2791" s="384" t="s">
        <v>5378</v>
      </c>
      <c r="H2791" s="381" t="b">
        <f t="shared" si="87"/>
        <v>0</v>
      </c>
    </row>
    <row r="2792" spans="1:8">
      <c r="A2792" s="379">
        <v>42698</v>
      </c>
      <c r="B2792" s="380" t="s">
        <v>5379</v>
      </c>
      <c r="C2792" s="379" t="s">
        <v>281</v>
      </c>
      <c r="D2792" s="383" t="str">
        <f t="shared" si="86"/>
        <v>733,19</v>
      </c>
      <c r="F2792" s="386">
        <v>132.07</v>
      </c>
      <c r="G2792" s="384" t="s">
        <v>5380</v>
      </c>
      <c r="H2792" s="381" t="b">
        <f t="shared" si="87"/>
        <v>0</v>
      </c>
    </row>
    <row r="2793" spans="1:8">
      <c r="A2793" s="379">
        <v>39875</v>
      </c>
      <c r="B2793" s="380" t="s">
        <v>5381</v>
      </c>
      <c r="C2793" s="379" t="s">
        <v>281</v>
      </c>
      <c r="D2793" s="383" t="str">
        <f t="shared" si="86"/>
        <v>375,29</v>
      </c>
      <c r="F2793" s="386">
        <v>181.11</v>
      </c>
      <c r="G2793" s="384" t="s">
        <v>5382</v>
      </c>
      <c r="H2793" s="381" t="b">
        <f t="shared" si="87"/>
        <v>0</v>
      </c>
    </row>
    <row r="2794" spans="1:8">
      <c r="A2794" s="379">
        <v>39876</v>
      </c>
      <c r="B2794" s="380" t="s">
        <v>5383</v>
      </c>
      <c r="C2794" s="379" t="s">
        <v>281</v>
      </c>
      <c r="D2794" s="383" t="str">
        <f t="shared" si="86"/>
        <v>469,86</v>
      </c>
      <c r="F2794" s="386">
        <v>180.5</v>
      </c>
      <c r="G2794" s="384" t="s">
        <v>5384</v>
      </c>
      <c r="H2794" s="381" t="b">
        <f t="shared" si="87"/>
        <v>0</v>
      </c>
    </row>
    <row r="2795" spans="1:8">
      <c r="A2795" s="379">
        <v>39877</v>
      </c>
      <c r="B2795" s="380" t="s">
        <v>5385</v>
      </c>
      <c r="C2795" s="379" t="s">
        <v>281</v>
      </c>
      <c r="D2795" s="383" t="str">
        <f t="shared" si="86"/>
        <v>651,67</v>
      </c>
      <c r="F2795" s="386">
        <v>93.32</v>
      </c>
      <c r="G2795" s="384" t="s">
        <v>5386</v>
      </c>
      <c r="H2795" s="381" t="b">
        <f t="shared" si="87"/>
        <v>0</v>
      </c>
    </row>
    <row r="2796" spans="1:8">
      <c r="A2796" s="379">
        <v>39878</v>
      </c>
      <c r="B2796" s="380" t="s">
        <v>5387</v>
      </c>
      <c r="C2796" s="379" t="s">
        <v>281</v>
      </c>
      <c r="D2796" s="383" t="str">
        <f t="shared" si="86"/>
        <v>860,75</v>
      </c>
      <c r="F2796" s="386">
        <v>29.88</v>
      </c>
      <c r="G2796" s="384" t="s">
        <v>5388</v>
      </c>
      <c r="H2796" s="381" t="b">
        <f t="shared" si="87"/>
        <v>0</v>
      </c>
    </row>
    <row r="2797" spans="1:8">
      <c r="A2797" s="379">
        <v>39872</v>
      </c>
      <c r="B2797" s="380" t="s">
        <v>5389</v>
      </c>
      <c r="C2797" s="379" t="s">
        <v>281</v>
      </c>
      <c r="D2797" s="383" t="str">
        <f t="shared" si="86"/>
        <v>257,36</v>
      </c>
      <c r="F2797" s="386">
        <v>15.88</v>
      </c>
      <c r="G2797" s="384" t="s">
        <v>5390</v>
      </c>
      <c r="H2797" s="381" t="b">
        <f t="shared" si="87"/>
        <v>0</v>
      </c>
    </row>
    <row r="2798" spans="1:8">
      <c r="A2798" s="379">
        <v>39873</v>
      </c>
      <c r="B2798" s="380" t="s">
        <v>5391</v>
      </c>
      <c r="C2798" s="379" t="s">
        <v>281</v>
      </c>
      <c r="D2798" s="383" t="str">
        <f t="shared" si="86"/>
        <v>298,52</v>
      </c>
      <c r="F2798" s="386">
        <v>444.02</v>
      </c>
      <c r="G2798" s="384" t="s">
        <v>5392</v>
      </c>
      <c r="H2798" s="381" t="b">
        <f t="shared" si="87"/>
        <v>0</v>
      </c>
    </row>
    <row r="2799" spans="1:8">
      <c r="A2799" s="379">
        <v>39874</v>
      </c>
      <c r="B2799" s="380" t="s">
        <v>5393</v>
      </c>
      <c r="C2799" s="379" t="s">
        <v>281</v>
      </c>
      <c r="D2799" s="383" t="str">
        <f t="shared" si="86"/>
        <v>327,89</v>
      </c>
      <c r="F2799" s="386">
        <v>391.2</v>
      </c>
      <c r="G2799" s="384" t="s">
        <v>5394</v>
      </c>
      <c r="H2799" s="381" t="b">
        <f t="shared" si="87"/>
        <v>0</v>
      </c>
    </row>
    <row r="2800" spans="1:8">
      <c r="A2800" s="379">
        <v>3674</v>
      </c>
      <c r="B2800" s="380" t="s">
        <v>5395</v>
      </c>
      <c r="C2800" s="379" t="s">
        <v>322</v>
      </c>
      <c r="D2800" s="383" t="str">
        <f t="shared" si="86"/>
        <v>59,04</v>
      </c>
      <c r="F2800" s="386">
        <v>423.49</v>
      </c>
      <c r="G2800" s="384" t="s">
        <v>5396</v>
      </c>
      <c r="H2800" s="381" t="b">
        <f t="shared" si="87"/>
        <v>0</v>
      </c>
    </row>
    <row r="2801" spans="1:8">
      <c r="A2801" s="379">
        <v>3681</v>
      </c>
      <c r="B2801" s="380" t="s">
        <v>5397</v>
      </c>
      <c r="C2801" s="379" t="s">
        <v>322</v>
      </c>
      <c r="D2801" s="383" t="str">
        <f t="shared" si="86"/>
        <v>87,85</v>
      </c>
      <c r="F2801" s="386">
        <v>395.24</v>
      </c>
      <c r="G2801" s="384" t="s">
        <v>5398</v>
      </c>
      <c r="H2801" s="381" t="b">
        <f t="shared" si="87"/>
        <v>0</v>
      </c>
    </row>
    <row r="2802" spans="1:8">
      <c r="A2802" s="379">
        <v>3676</v>
      </c>
      <c r="B2802" s="380" t="s">
        <v>5399</v>
      </c>
      <c r="C2802" s="379" t="s">
        <v>322</v>
      </c>
      <c r="D2802" s="383" t="str">
        <f t="shared" si="86"/>
        <v>330,62</v>
      </c>
      <c r="F2802" s="386">
        <v>427.53</v>
      </c>
      <c r="G2802" s="384" t="s">
        <v>5400</v>
      </c>
      <c r="H2802" s="381" t="b">
        <f t="shared" si="87"/>
        <v>0</v>
      </c>
    </row>
    <row r="2803" spans="1:8">
      <c r="A2803" s="379">
        <v>3679</v>
      </c>
      <c r="B2803" s="380" t="s">
        <v>5401</v>
      </c>
      <c r="C2803" s="379" t="s">
        <v>322</v>
      </c>
      <c r="D2803" s="383" t="str">
        <f t="shared" si="86"/>
        <v>273,53</v>
      </c>
      <c r="F2803" s="386">
        <v>399.27</v>
      </c>
      <c r="G2803" s="384" t="s">
        <v>5402</v>
      </c>
      <c r="H2803" s="381" t="b">
        <f t="shared" si="87"/>
        <v>0</v>
      </c>
    </row>
    <row r="2804" spans="1:8">
      <c r="A2804" s="379">
        <v>3672</v>
      </c>
      <c r="B2804" s="380" t="s">
        <v>5403</v>
      </c>
      <c r="C2804" s="379" t="s">
        <v>322</v>
      </c>
      <c r="D2804" s="383" t="str">
        <f t="shared" si="86"/>
        <v>0,93</v>
      </c>
      <c r="F2804" s="386">
        <v>447.74</v>
      </c>
      <c r="G2804" s="384" t="s">
        <v>4184</v>
      </c>
      <c r="H2804" s="381" t="b">
        <f t="shared" si="87"/>
        <v>0</v>
      </c>
    </row>
    <row r="2805" spans="1:8">
      <c r="A2805" s="379">
        <v>3671</v>
      </c>
      <c r="B2805" s="380" t="s">
        <v>5404</v>
      </c>
      <c r="C2805" s="379" t="s">
        <v>322</v>
      </c>
      <c r="D2805" s="383" t="str">
        <f t="shared" si="86"/>
        <v>0,88</v>
      </c>
      <c r="F2805" s="386">
        <v>419.48</v>
      </c>
      <c r="G2805" s="384" t="s">
        <v>5405</v>
      </c>
      <c r="H2805" s="381" t="b">
        <f t="shared" si="87"/>
        <v>0</v>
      </c>
    </row>
    <row r="2806" spans="1:8">
      <c r="A2806" s="379">
        <v>3673</v>
      </c>
      <c r="B2806" s="380" t="s">
        <v>5406</v>
      </c>
      <c r="C2806" s="379" t="s">
        <v>322</v>
      </c>
      <c r="D2806" s="383" t="str">
        <f t="shared" si="86"/>
        <v>1,38</v>
      </c>
      <c r="F2806" s="386">
        <v>427.88</v>
      </c>
      <c r="G2806" s="384" t="s">
        <v>3693</v>
      </c>
      <c r="H2806" s="381" t="b">
        <f t="shared" si="87"/>
        <v>0</v>
      </c>
    </row>
    <row r="2807" spans="1:8">
      <c r="A2807" s="379">
        <v>38394</v>
      </c>
      <c r="B2807" s="380" t="s">
        <v>5407</v>
      </c>
      <c r="C2807" s="379" t="s">
        <v>281</v>
      </c>
      <c r="D2807" s="383" t="str">
        <f t="shared" si="86"/>
        <v>252,60</v>
      </c>
      <c r="F2807" s="386">
        <v>485.03</v>
      </c>
      <c r="G2807" s="384" t="s">
        <v>5408</v>
      </c>
      <c r="H2807" s="381" t="b">
        <f t="shared" si="87"/>
        <v>0</v>
      </c>
    </row>
    <row r="2808" spans="1:8">
      <c r="A2808" s="379">
        <v>3729</v>
      </c>
      <c r="B2808" s="380" t="s">
        <v>5409</v>
      </c>
      <c r="C2808" s="379" t="s">
        <v>281</v>
      </c>
      <c r="D2808" s="383" t="str">
        <f t="shared" si="86"/>
        <v>51,78</v>
      </c>
      <c r="F2808" s="386">
        <v>444.02</v>
      </c>
      <c r="G2808" s="384" t="s">
        <v>5410</v>
      </c>
      <c r="H2808" s="381" t="b">
        <f t="shared" si="87"/>
        <v>0</v>
      </c>
    </row>
    <row r="2809" spans="1:8" ht="45">
      <c r="A2809" s="379">
        <v>39357</v>
      </c>
      <c r="B2809" s="380" t="s">
        <v>5411</v>
      </c>
      <c r="C2809" s="379" t="s">
        <v>281</v>
      </c>
      <c r="D2809" s="383" t="str">
        <f t="shared" si="86"/>
        <v>83,84</v>
      </c>
      <c r="F2809" s="386">
        <v>500.53</v>
      </c>
      <c r="G2809" s="384" t="s">
        <v>5412</v>
      </c>
      <c r="H2809" s="381" t="b">
        <f t="shared" si="87"/>
        <v>0</v>
      </c>
    </row>
    <row r="2810" spans="1:8" ht="45">
      <c r="A2810" s="379">
        <v>39358</v>
      </c>
      <c r="B2810" s="380" t="s">
        <v>5413</v>
      </c>
      <c r="C2810" s="379" t="s">
        <v>281</v>
      </c>
      <c r="D2810" s="383" t="str">
        <f t="shared" si="86"/>
        <v>91,94</v>
      </c>
      <c r="F2810" s="386">
        <v>460.01</v>
      </c>
      <c r="G2810" s="384" t="s">
        <v>5414</v>
      </c>
      <c r="H2810" s="381" t="b">
        <f t="shared" si="87"/>
        <v>0</v>
      </c>
    </row>
    <row r="2811" spans="1:8" ht="45">
      <c r="A2811" s="379">
        <v>39356</v>
      </c>
      <c r="B2811" s="380" t="s">
        <v>5415</v>
      </c>
      <c r="C2811" s="379" t="s">
        <v>281</v>
      </c>
      <c r="D2811" s="383" t="str">
        <f t="shared" si="86"/>
        <v>156,85</v>
      </c>
      <c r="F2811" s="386">
        <v>503.6</v>
      </c>
      <c r="G2811" s="384" t="s">
        <v>5416</v>
      </c>
      <c r="H2811" s="381" t="b">
        <f t="shared" si="87"/>
        <v>0</v>
      </c>
    </row>
    <row r="2812" spans="1:8" ht="45">
      <c r="A2812" s="379">
        <v>39355</v>
      </c>
      <c r="B2812" s="380" t="s">
        <v>5417</v>
      </c>
      <c r="C2812" s="379" t="s">
        <v>281</v>
      </c>
      <c r="D2812" s="383" t="str">
        <f t="shared" si="86"/>
        <v>134,97</v>
      </c>
      <c r="F2812" s="386">
        <v>476.15</v>
      </c>
      <c r="G2812" s="384" t="s">
        <v>5418</v>
      </c>
      <c r="H2812" s="381" t="b">
        <f t="shared" si="87"/>
        <v>0</v>
      </c>
    </row>
    <row r="2813" spans="1:8" ht="45">
      <c r="A2813" s="379">
        <v>39353</v>
      </c>
      <c r="B2813" s="380" t="s">
        <v>5419</v>
      </c>
      <c r="C2813" s="379" t="s">
        <v>281</v>
      </c>
      <c r="D2813" s="383" t="str">
        <f t="shared" si="86"/>
        <v>185,09</v>
      </c>
      <c r="F2813" s="386">
        <v>532.83000000000004</v>
      </c>
      <c r="G2813" s="384" t="s">
        <v>5420</v>
      </c>
      <c r="H2813" s="381" t="b">
        <f t="shared" si="87"/>
        <v>0</v>
      </c>
    </row>
    <row r="2814" spans="1:8" ht="45">
      <c r="A2814" s="379">
        <v>39354</v>
      </c>
      <c r="B2814" s="380" t="s">
        <v>5421</v>
      </c>
      <c r="C2814" s="379" t="s">
        <v>281</v>
      </c>
      <c r="D2814" s="383" t="str">
        <f t="shared" si="86"/>
        <v>184,47</v>
      </c>
      <c r="F2814" s="386">
        <v>534.57000000000005</v>
      </c>
      <c r="G2814" s="384" t="s">
        <v>5422</v>
      </c>
      <c r="H2814" s="381" t="b">
        <f t="shared" si="87"/>
        <v>0</v>
      </c>
    </row>
    <row r="2815" spans="1:8">
      <c r="A2815" s="379">
        <v>39398</v>
      </c>
      <c r="B2815" s="380" t="s">
        <v>5423</v>
      </c>
      <c r="C2815" s="379" t="s">
        <v>281</v>
      </c>
      <c r="D2815" s="383" t="str">
        <f t="shared" si="86"/>
        <v>73,55</v>
      </c>
      <c r="F2815" s="386">
        <v>594.42999999999995</v>
      </c>
      <c r="G2815" s="384" t="s">
        <v>5424</v>
      </c>
      <c r="H2815" s="381" t="b">
        <f t="shared" si="87"/>
        <v>0</v>
      </c>
    </row>
    <row r="2816" spans="1:8" ht="30">
      <c r="A2816" s="379">
        <v>13343</v>
      </c>
      <c r="B2816" s="380" t="s">
        <v>5425</v>
      </c>
      <c r="C2816" s="379" t="s">
        <v>281</v>
      </c>
      <c r="D2816" s="383" t="str">
        <f t="shared" si="86"/>
        <v>30,91</v>
      </c>
      <c r="F2816" s="386">
        <v>548.49</v>
      </c>
      <c r="G2816" s="384" t="s">
        <v>5426</v>
      </c>
      <c r="H2816" s="381" t="b">
        <f t="shared" si="87"/>
        <v>0</v>
      </c>
    </row>
    <row r="2817" spans="1:8">
      <c r="A2817" s="379">
        <v>12118</v>
      </c>
      <c r="B2817" s="380" t="s">
        <v>5427</v>
      </c>
      <c r="C2817" s="379" t="s">
        <v>281</v>
      </c>
      <c r="D2817" s="383" t="str">
        <f t="shared" si="86"/>
        <v>16,00</v>
      </c>
      <c r="F2817" s="386">
        <v>644.84</v>
      </c>
      <c r="G2817" s="384" t="s">
        <v>5428</v>
      </c>
      <c r="H2817" s="381" t="b">
        <f t="shared" si="87"/>
        <v>0</v>
      </c>
    </row>
    <row r="2818" spans="1:8" ht="30">
      <c r="A2818" s="379">
        <v>39482</v>
      </c>
      <c r="B2818" s="380" t="s">
        <v>5429</v>
      </c>
      <c r="C2818" s="379" t="s">
        <v>281</v>
      </c>
      <c r="D2818" s="383" t="str">
        <f t="shared" ref="D2818:D2881" si="88">IF($J$2=$F$1,F2818,G2818)</f>
        <v>453,25</v>
      </c>
      <c r="F2818" s="386">
        <v>48.75</v>
      </c>
      <c r="G2818" s="384" t="s">
        <v>5430</v>
      </c>
      <c r="H2818" s="381" t="b">
        <f t="shared" ref="H2818:H2881" si="89">F2818=G2818</f>
        <v>0</v>
      </c>
    </row>
    <row r="2819" spans="1:8" ht="30">
      <c r="A2819" s="379">
        <v>39486</v>
      </c>
      <c r="B2819" s="380" t="s">
        <v>5431</v>
      </c>
      <c r="C2819" s="379" t="s">
        <v>281</v>
      </c>
      <c r="D2819" s="383" t="str">
        <f t="shared" si="88"/>
        <v>399,32</v>
      </c>
      <c r="F2819" s="386">
        <v>45.25</v>
      </c>
      <c r="G2819" s="384" t="s">
        <v>5432</v>
      </c>
      <c r="H2819" s="381" t="b">
        <f t="shared" si="89"/>
        <v>0</v>
      </c>
    </row>
    <row r="2820" spans="1:8" ht="30">
      <c r="A2820" s="379">
        <v>39483</v>
      </c>
      <c r="B2820" s="380" t="s">
        <v>5433</v>
      </c>
      <c r="C2820" s="379" t="s">
        <v>281</v>
      </c>
      <c r="D2820" s="383" t="str">
        <f t="shared" si="88"/>
        <v>432,29</v>
      </c>
      <c r="F2820" s="386">
        <v>45.51</v>
      </c>
      <c r="G2820" s="384" t="s">
        <v>5434</v>
      </c>
      <c r="H2820" s="381" t="b">
        <f t="shared" si="89"/>
        <v>0</v>
      </c>
    </row>
    <row r="2821" spans="1:8" ht="30">
      <c r="A2821" s="379">
        <v>39487</v>
      </c>
      <c r="B2821" s="380" t="s">
        <v>5435</v>
      </c>
      <c r="C2821" s="379" t="s">
        <v>281</v>
      </c>
      <c r="D2821" s="383" t="str">
        <f t="shared" si="88"/>
        <v>403,45</v>
      </c>
      <c r="F2821" s="386">
        <v>57.7</v>
      </c>
      <c r="G2821" s="384" t="s">
        <v>5436</v>
      </c>
      <c r="H2821" s="381" t="b">
        <f t="shared" si="89"/>
        <v>0</v>
      </c>
    </row>
    <row r="2822" spans="1:8" ht="30">
      <c r="A2822" s="379">
        <v>39484</v>
      </c>
      <c r="B2822" s="380" t="s">
        <v>5437</v>
      </c>
      <c r="C2822" s="379" t="s">
        <v>281</v>
      </c>
      <c r="D2822" s="383" t="str">
        <f t="shared" si="88"/>
        <v>436,41</v>
      </c>
      <c r="F2822" s="386">
        <v>44.69</v>
      </c>
      <c r="G2822" s="384" t="s">
        <v>5438</v>
      </c>
      <c r="H2822" s="381" t="b">
        <f t="shared" si="89"/>
        <v>0</v>
      </c>
    </row>
    <row r="2823" spans="1:8" ht="30">
      <c r="A2823" s="379">
        <v>39488</v>
      </c>
      <c r="B2823" s="380" t="s">
        <v>5439</v>
      </c>
      <c r="C2823" s="379" t="s">
        <v>281</v>
      </c>
      <c r="D2823" s="383" t="str">
        <f t="shared" si="88"/>
        <v>407,57</v>
      </c>
      <c r="F2823" s="386">
        <v>44.5</v>
      </c>
      <c r="G2823" s="384" t="s">
        <v>5440</v>
      </c>
      <c r="H2823" s="381" t="b">
        <f t="shared" si="89"/>
        <v>0</v>
      </c>
    </row>
    <row r="2824" spans="1:8" ht="30">
      <c r="A2824" s="379">
        <v>39485</v>
      </c>
      <c r="B2824" s="380" t="s">
        <v>5441</v>
      </c>
      <c r="C2824" s="379" t="s">
        <v>281</v>
      </c>
      <c r="D2824" s="383" t="str">
        <f t="shared" si="88"/>
        <v>457,04</v>
      </c>
      <c r="F2824" s="386">
        <v>46.38</v>
      </c>
      <c r="G2824" s="384" t="s">
        <v>5442</v>
      </c>
      <c r="H2824" s="381" t="b">
        <f t="shared" si="89"/>
        <v>0</v>
      </c>
    </row>
    <row r="2825" spans="1:8" ht="30">
      <c r="A2825" s="379">
        <v>39489</v>
      </c>
      <c r="B2825" s="380" t="s">
        <v>5443</v>
      </c>
      <c r="C2825" s="379" t="s">
        <v>281</v>
      </c>
      <c r="D2825" s="383" t="str">
        <f t="shared" si="88"/>
        <v>428,19</v>
      </c>
      <c r="F2825" s="386">
        <v>50.01</v>
      </c>
      <c r="G2825" s="384" t="s">
        <v>5444</v>
      </c>
      <c r="H2825" s="381" t="b">
        <f t="shared" si="89"/>
        <v>0</v>
      </c>
    </row>
    <row r="2826" spans="1:8" ht="30">
      <c r="A2826" s="379">
        <v>39494</v>
      </c>
      <c r="B2826" s="380" t="s">
        <v>5445</v>
      </c>
      <c r="C2826" s="379" t="s">
        <v>281</v>
      </c>
      <c r="D2826" s="383" t="str">
        <f t="shared" si="88"/>
        <v>436,76</v>
      </c>
      <c r="F2826" s="386">
        <v>46.22</v>
      </c>
      <c r="G2826" s="384" t="s">
        <v>5446</v>
      </c>
      <c r="H2826" s="381" t="b">
        <f t="shared" si="89"/>
        <v>0</v>
      </c>
    </row>
    <row r="2827" spans="1:8" ht="30">
      <c r="A2827" s="379">
        <v>39490</v>
      </c>
      <c r="B2827" s="380" t="s">
        <v>5447</v>
      </c>
      <c r="C2827" s="379" t="s">
        <v>281</v>
      </c>
      <c r="D2827" s="383" t="str">
        <f t="shared" si="88"/>
        <v>495,11</v>
      </c>
      <c r="F2827" s="386">
        <v>50.88</v>
      </c>
      <c r="G2827" s="384" t="s">
        <v>5448</v>
      </c>
      <c r="H2827" s="381" t="b">
        <f t="shared" si="89"/>
        <v>0</v>
      </c>
    </row>
    <row r="2828" spans="1:8" ht="30">
      <c r="A2828" s="379">
        <v>39495</v>
      </c>
      <c r="B2828" s="380" t="s">
        <v>5449</v>
      </c>
      <c r="C2828" s="379" t="s">
        <v>281</v>
      </c>
      <c r="D2828" s="383" t="str">
        <f t="shared" si="88"/>
        <v>453,25</v>
      </c>
      <c r="F2828" s="386">
        <v>53.46</v>
      </c>
      <c r="G2828" s="384" t="s">
        <v>5430</v>
      </c>
      <c r="H2828" s="381" t="b">
        <f t="shared" si="89"/>
        <v>0</v>
      </c>
    </row>
    <row r="2829" spans="1:8" ht="30">
      <c r="A2829" s="379">
        <v>39491</v>
      </c>
      <c r="B2829" s="380" t="s">
        <v>5450</v>
      </c>
      <c r="C2829" s="379" t="s">
        <v>281</v>
      </c>
      <c r="D2829" s="383" t="str">
        <f t="shared" si="88"/>
        <v>510,93</v>
      </c>
      <c r="F2829" s="386">
        <v>56.05</v>
      </c>
      <c r="G2829" s="384" t="s">
        <v>5451</v>
      </c>
      <c r="H2829" s="381" t="b">
        <f t="shared" si="89"/>
        <v>0</v>
      </c>
    </row>
    <row r="2830" spans="1:8" ht="30">
      <c r="A2830" s="379">
        <v>39496</v>
      </c>
      <c r="B2830" s="380" t="s">
        <v>5452</v>
      </c>
      <c r="C2830" s="379" t="s">
        <v>281</v>
      </c>
      <c r="D2830" s="383" t="str">
        <f t="shared" si="88"/>
        <v>469,56</v>
      </c>
      <c r="F2830" s="386">
        <v>64.680000000000007</v>
      </c>
      <c r="G2830" s="384" t="s">
        <v>5453</v>
      </c>
      <c r="H2830" s="381" t="b">
        <f t="shared" si="89"/>
        <v>0</v>
      </c>
    </row>
    <row r="2831" spans="1:8" ht="30">
      <c r="A2831" s="379">
        <v>39492</v>
      </c>
      <c r="B2831" s="380" t="s">
        <v>5454</v>
      </c>
      <c r="C2831" s="379" t="s">
        <v>281</v>
      </c>
      <c r="D2831" s="383" t="str">
        <f t="shared" si="88"/>
        <v>514,06</v>
      </c>
      <c r="F2831" s="386">
        <v>50.88</v>
      </c>
      <c r="G2831" s="384" t="s">
        <v>5455</v>
      </c>
      <c r="H2831" s="381" t="b">
        <f t="shared" si="89"/>
        <v>0</v>
      </c>
    </row>
    <row r="2832" spans="1:8" ht="30">
      <c r="A2832" s="379">
        <v>39497</v>
      </c>
      <c r="B2832" s="380" t="s">
        <v>5456</v>
      </c>
      <c r="C2832" s="379" t="s">
        <v>281</v>
      </c>
      <c r="D2832" s="383" t="str">
        <f t="shared" si="88"/>
        <v>486,04</v>
      </c>
      <c r="F2832" s="386">
        <v>369.1</v>
      </c>
      <c r="G2832" s="384" t="s">
        <v>5457</v>
      </c>
      <c r="H2832" s="381" t="b">
        <f t="shared" si="89"/>
        <v>0</v>
      </c>
    </row>
    <row r="2833" spans="1:8" ht="30">
      <c r="A2833" s="379">
        <v>39493</v>
      </c>
      <c r="B2833" s="380" t="s">
        <v>5458</v>
      </c>
      <c r="C2833" s="379" t="s">
        <v>281</v>
      </c>
      <c r="D2833" s="383" t="str">
        <f t="shared" si="88"/>
        <v>543,89</v>
      </c>
      <c r="F2833" s="386">
        <v>629.12</v>
      </c>
      <c r="G2833" s="384" t="s">
        <v>5459</v>
      </c>
      <c r="H2833" s="381" t="b">
        <f t="shared" si="89"/>
        <v>0</v>
      </c>
    </row>
    <row r="2834" spans="1:8" ht="30">
      <c r="A2834" s="379">
        <v>39500</v>
      </c>
      <c r="B2834" s="380" t="s">
        <v>5460</v>
      </c>
      <c r="C2834" s="379" t="s">
        <v>281</v>
      </c>
      <c r="D2834" s="383" t="str">
        <f t="shared" si="88"/>
        <v>545,67</v>
      </c>
      <c r="F2834" s="386">
        <v>67.09</v>
      </c>
      <c r="G2834" s="384" t="s">
        <v>5461</v>
      </c>
      <c r="H2834" s="381" t="b">
        <f t="shared" si="89"/>
        <v>0</v>
      </c>
    </row>
    <row r="2835" spans="1:8" ht="30">
      <c r="A2835" s="379">
        <v>39498</v>
      </c>
      <c r="B2835" s="380" t="s">
        <v>5462</v>
      </c>
      <c r="C2835" s="379" t="s">
        <v>281</v>
      </c>
      <c r="D2835" s="383" t="str">
        <f t="shared" si="88"/>
        <v>606,77</v>
      </c>
      <c r="F2835" s="386">
        <v>78.34</v>
      </c>
      <c r="G2835" s="384" t="s">
        <v>5463</v>
      </c>
      <c r="H2835" s="381" t="b">
        <f t="shared" si="89"/>
        <v>0</v>
      </c>
    </row>
    <row r="2836" spans="1:8" ht="30">
      <c r="A2836" s="379">
        <v>39501</v>
      </c>
      <c r="B2836" s="380" t="s">
        <v>5464</v>
      </c>
      <c r="C2836" s="379" t="s">
        <v>281</v>
      </c>
      <c r="D2836" s="383" t="str">
        <f t="shared" si="88"/>
        <v>559,88</v>
      </c>
      <c r="F2836" s="386">
        <v>0.7</v>
      </c>
      <c r="G2836" s="384" t="s">
        <v>5465</v>
      </c>
      <c r="H2836" s="381" t="b">
        <f t="shared" si="89"/>
        <v>0</v>
      </c>
    </row>
    <row r="2837" spans="1:8" ht="30">
      <c r="A2837" s="379">
        <v>39499</v>
      </c>
      <c r="B2837" s="380" t="s">
        <v>5466</v>
      </c>
      <c r="C2837" s="379" t="s">
        <v>281</v>
      </c>
      <c r="D2837" s="383" t="str">
        <f t="shared" si="88"/>
        <v>658,24</v>
      </c>
      <c r="F2837" s="386">
        <v>11.75</v>
      </c>
      <c r="G2837" s="384" t="s">
        <v>5467</v>
      </c>
      <c r="H2837" s="381" t="b">
        <f t="shared" si="89"/>
        <v>0</v>
      </c>
    </row>
    <row r="2838" spans="1:8">
      <c r="A2838" s="379">
        <v>3733</v>
      </c>
      <c r="B2838" s="380" t="s">
        <v>5468</v>
      </c>
      <c r="C2838" s="379" t="s">
        <v>286</v>
      </c>
      <c r="D2838" s="383" t="str">
        <f t="shared" si="88"/>
        <v>47,40</v>
      </c>
      <c r="F2838" s="386">
        <v>31.41</v>
      </c>
      <c r="G2838" s="384" t="s">
        <v>5469</v>
      </c>
      <c r="H2838" s="381" t="b">
        <f t="shared" si="89"/>
        <v>0</v>
      </c>
    </row>
    <row r="2839" spans="1:8">
      <c r="A2839" s="379">
        <v>3731</v>
      </c>
      <c r="B2839" s="380" t="s">
        <v>5470</v>
      </c>
      <c r="C2839" s="379" t="s">
        <v>286</v>
      </c>
      <c r="D2839" s="383" t="str">
        <f t="shared" si="88"/>
        <v>44,00</v>
      </c>
      <c r="F2839" s="386">
        <v>12.55</v>
      </c>
      <c r="G2839" s="384" t="s">
        <v>5471</v>
      </c>
      <c r="H2839" s="381" t="b">
        <f t="shared" si="89"/>
        <v>0</v>
      </c>
    </row>
    <row r="2840" spans="1:8">
      <c r="A2840" s="379">
        <v>38137</v>
      </c>
      <c r="B2840" s="380" t="s">
        <v>5472</v>
      </c>
      <c r="C2840" s="379" t="s">
        <v>286</v>
      </c>
      <c r="D2840" s="383" t="str">
        <f t="shared" si="88"/>
        <v>44,26</v>
      </c>
      <c r="F2840" s="386">
        <v>16.87</v>
      </c>
      <c r="G2840" s="384" t="s">
        <v>5473</v>
      </c>
      <c r="H2840" s="381" t="b">
        <f t="shared" si="89"/>
        <v>0</v>
      </c>
    </row>
    <row r="2841" spans="1:8">
      <c r="A2841" s="379">
        <v>38135</v>
      </c>
      <c r="B2841" s="380" t="s">
        <v>5474</v>
      </c>
      <c r="C2841" s="379" t="s">
        <v>286</v>
      </c>
      <c r="D2841" s="383" t="str">
        <f t="shared" si="88"/>
        <v>56,10</v>
      </c>
      <c r="F2841" s="386">
        <v>31.53</v>
      </c>
      <c r="G2841" s="384" t="s">
        <v>5475</v>
      </c>
      <c r="H2841" s="381" t="b">
        <f t="shared" si="89"/>
        <v>0</v>
      </c>
    </row>
    <row r="2842" spans="1:8">
      <c r="A2842" s="379">
        <v>38138</v>
      </c>
      <c r="B2842" s="380" t="s">
        <v>5476</v>
      </c>
      <c r="C2842" s="379" t="s">
        <v>286</v>
      </c>
      <c r="D2842" s="383" t="str">
        <f t="shared" si="88"/>
        <v>43,46</v>
      </c>
      <c r="F2842" s="386">
        <v>93.41</v>
      </c>
      <c r="G2842" s="384" t="s">
        <v>5477</v>
      </c>
      <c r="H2842" s="381" t="b">
        <f t="shared" si="89"/>
        <v>0</v>
      </c>
    </row>
    <row r="2843" spans="1:8" ht="30">
      <c r="A2843" s="379">
        <v>3736</v>
      </c>
      <c r="B2843" s="380" t="s">
        <v>5478</v>
      </c>
      <c r="C2843" s="379" t="s">
        <v>286</v>
      </c>
      <c r="D2843" s="383" t="str">
        <f t="shared" si="88"/>
        <v>44,50</v>
      </c>
      <c r="F2843" s="386">
        <v>6.95</v>
      </c>
      <c r="G2843" s="384" t="s">
        <v>5479</v>
      </c>
      <c r="H2843" s="381" t="b">
        <f t="shared" si="89"/>
        <v>0</v>
      </c>
    </row>
    <row r="2844" spans="1:8" ht="30">
      <c r="A2844" s="379">
        <v>3741</v>
      </c>
      <c r="B2844" s="380" t="s">
        <v>5480</v>
      </c>
      <c r="C2844" s="379" t="s">
        <v>286</v>
      </c>
      <c r="D2844" s="383" t="str">
        <f t="shared" si="88"/>
        <v>46,38</v>
      </c>
      <c r="F2844" s="386">
        <v>6.48</v>
      </c>
      <c r="G2844" s="384" t="s">
        <v>5481</v>
      </c>
      <c r="H2844" s="381" t="b">
        <f t="shared" si="89"/>
        <v>0</v>
      </c>
    </row>
    <row r="2845" spans="1:8" ht="30">
      <c r="A2845" s="379">
        <v>3745</v>
      </c>
      <c r="B2845" s="380" t="s">
        <v>5482</v>
      </c>
      <c r="C2845" s="379" t="s">
        <v>286</v>
      </c>
      <c r="D2845" s="383" t="str">
        <f t="shared" si="88"/>
        <v>50,01</v>
      </c>
      <c r="F2845" s="386">
        <v>7.93</v>
      </c>
      <c r="G2845" s="384" t="s">
        <v>1896</v>
      </c>
      <c r="H2845" s="381" t="b">
        <f t="shared" si="89"/>
        <v>0</v>
      </c>
    </row>
    <row r="2846" spans="1:8" ht="30">
      <c r="A2846" s="379">
        <v>3743</v>
      </c>
      <c r="B2846" s="380" t="s">
        <v>5483</v>
      </c>
      <c r="C2846" s="379" t="s">
        <v>286</v>
      </c>
      <c r="D2846" s="383" t="str">
        <f t="shared" si="88"/>
        <v>46,22</v>
      </c>
      <c r="F2846" s="386">
        <v>26.79</v>
      </c>
      <c r="G2846" s="384" t="s">
        <v>5484</v>
      </c>
      <c r="H2846" s="381" t="b">
        <f t="shared" si="89"/>
        <v>0</v>
      </c>
    </row>
    <row r="2847" spans="1:8" ht="30">
      <c r="A2847" s="379">
        <v>3744</v>
      </c>
      <c r="B2847" s="380" t="s">
        <v>5485</v>
      </c>
      <c r="C2847" s="379" t="s">
        <v>286</v>
      </c>
      <c r="D2847" s="383" t="str">
        <f t="shared" si="88"/>
        <v>50,88</v>
      </c>
      <c r="F2847" s="386">
        <v>48.48</v>
      </c>
      <c r="G2847" s="384" t="s">
        <v>5486</v>
      </c>
      <c r="H2847" s="381" t="b">
        <f t="shared" si="89"/>
        <v>0</v>
      </c>
    </row>
    <row r="2848" spans="1:8" ht="30">
      <c r="A2848" s="379">
        <v>3739</v>
      </c>
      <c r="B2848" s="380" t="s">
        <v>5487</v>
      </c>
      <c r="C2848" s="379" t="s">
        <v>286</v>
      </c>
      <c r="D2848" s="383" t="str">
        <f t="shared" si="88"/>
        <v>53,46</v>
      </c>
      <c r="F2848" s="386">
        <v>4.24</v>
      </c>
      <c r="G2848" s="384" t="s">
        <v>5488</v>
      </c>
      <c r="H2848" s="381" t="b">
        <f t="shared" si="89"/>
        <v>0</v>
      </c>
    </row>
    <row r="2849" spans="1:8" ht="30">
      <c r="A2849" s="379">
        <v>3737</v>
      </c>
      <c r="B2849" s="380" t="s">
        <v>5489</v>
      </c>
      <c r="C2849" s="379" t="s">
        <v>286</v>
      </c>
      <c r="D2849" s="383" t="str">
        <f t="shared" si="88"/>
        <v>56,05</v>
      </c>
      <c r="F2849" s="386">
        <v>5.52</v>
      </c>
      <c r="G2849" s="384" t="s">
        <v>5490</v>
      </c>
      <c r="H2849" s="381" t="b">
        <f t="shared" si="89"/>
        <v>0</v>
      </c>
    </row>
    <row r="2850" spans="1:8" ht="30">
      <c r="A2850" s="379">
        <v>3738</v>
      </c>
      <c r="B2850" s="380" t="s">
        <v>5491</v>
      </c>
      <c r="C2850" s="379" t="s">
        <v>286</v>
      </c>
      <c r="D2850" s="383" t="str">
        <f t="shared" si="88"/>
        <v>64,68</v>
      </c>
      <c r="F2850" s="386">
        <v>4.1399999999999997</v>
      </c>
      <c r="G2850" s="384" t="s">
        <v>5492</v>
      </c>
      <c r="H2850" s="381" t="b">
        <f t="shared" si="89"/>
        <v>0</v>
      </c>
    </row>
    <row r="2851" spans="1:8" ht="30">
      <c r="A2851" s="379">
        <v>3747</v>
      </c>
      <c r="B2851" s="380" t="s">
        <v>5493</v>
      </c>
      <c r="C2851" s="379" t="s">
        <v>286</v>
      </c>
      <c r="D2851" s="383" t="str">
        <f t="shared" si="88"/>
        <v>50,88</v>
      </c>
      <c r="F2851" s="386">
        <v>4.3899999999999997</v>
      </c>
      <c r="G2851" s="384" t="s">
        <v>5486</v>
      </c>
      <c r="H2851" s="381" t="b">
        <f t="shared" si="89"/>
        <v>0</v>
      </c>
    </row>
    <row r="2852" spans="1:8">
      <c r="A2852" s="379">
        <v>11649</v>
      </c>
      <c r="B2852" s="380" t="s">
        <v>5494</v>
      </c>
      <c r="C2852" s="379" t="s">
        <v>281</v>
      </c>
      <c r="D2852" s="383" t="str">
        <f t="shared" si="88"/>
        <v>369,10</v>
      </c>
      <c r="F2852" s="386">
        <v>21.41</v>
      </c>
      <c r="G2852" s="384" t="s">
        <v>5495</v>
      </c>
      <c r="H2852" s="381" t="b">
        <f t="shared" si="89"/>
        <v>0</v>
      </c>
    </row>
    <row r="2853" spans="1:8">
      <c r="A2853" s="379">
        <v>11650</v>
      </c>
      <c r="B2853" s="380" t="s">
        <v>5496</v>
      </c>
      <c r="C2853" s="379" t="s">
        <v>281</v>
      </c>
      <c r="D2853" s="383" t="str">
        <f t="shared" si="88"/>
        <v>629,12</v>
      </c>
      <c r="F2853" s="386">
        <v>36.119999999999997</v>
      </c>
      <c r="G2853" s="384" t="s">
        <v>5497</v>
      </c>
      <c r="H2853" s="381" t="b">
        <f t="shared" si="89"/>
        <v>0</v>
      </c>
    </row>
    <row r="2854" spans="1:8" ht="30">
      <c r="A2854" s="379">
        <v>3742</v>
      </c>
      <c r="B2854" s="380" t="s">
        <v>5498</v>
      </c>
      <c r="C2854" s="379" t="s">
        <v>286</v>
      </c>
      <c r="D2854" s="383" t="str">
        <f t="shared" si="88"/>
        <v>67,09</v>
      </c>
      <c r="F2854" s="386">
        <v>23.89</v>
      </c>
      <c r="G2854" s="384" t="s">
        <v>5499</v>
      </c>
      <c r="H2854" s="381" t="b">
        <f t="shared" si="89"/>
        <v>0</v>
      </c>
    </row>
    <row r="2855" spans="1:8" ht="30">
      <c r="A2855" s="379">
        <v>3746</v>
      </c>
      <c r="B2855" s="380" t="s">
        <v>5500</v>
      </c>
      <c r="C2855" s="379" t="s">
        <v>286</v>
      </c>
      <c r="D2855" s="383" t="str">
        <f t="shared" si="88"/>
        <v>78,34</v>
      </c>
      <c r="F2855" s="386">
        <v>20.37</v>
      </c>
      <c r="G2855" s="384" t="s">
        <v>5501</v>
      </c>
      <c r="H2855" s="381" t="b">
        <f t="shared" si="89"/>
        <v>0</v>
      </c>
    </row>
    <row r="2856" spans="1:8" ht="30">
      <c r="A2856" s="379">
        <v>21106</v>
      </c>
      <c r="B2856" s="380" t="s">
        <v>5502</v>
      </c>
      <c r="C2856" s="379" t="s">
        <v>331</v>
      </c>
      <c r="D2856" s="383" t="str">
        <f t="shared" si="88"/>
        <v>234,90</v>
      </c>
      <c r="F2856" s="386">
        <v>15.06</v>
      </c>
      <c r="G2856" s="384" t="s">
        <v>5503</v>
      </c>
      <c r="H2856" s="381" t="b">
        <f t="shared" si="89"/>
        <v>0</v>
      </c>
    </row>
    <row r="2857" spans="1:8">
      <c r="A2857" s="379">
        <v>3755</v>
      </c>
      <c r="B2857" s="380" t="s">
        <v>5504</v>
      </c>
      <c r="C2857" s="379" t="s">
        <v>281</v>
      </c>
      <c r="D2857" s="383" t="str">
        <f t="shared" si="88"/>
        <v>14,14</v>
      </c>
      <c r="F2857" s="386">
        <v>24.24</v>
      </c>
      <c r="G2857" s="384" t="s">
        <v>5505</v>
      </c>
      <c r="H2857" s="381" t="b">
        <f t="shared" si="89"/>
        <v>0</v>
      </c>
    </row>
    <row r="2858" spans="1:8">
      <c r="A2858" s="379">
        <v>3750</v>
      </c>
      <c r="B2858" s="380" t="s">
        <v>5506</v>
      </c>
      <c r="C2858" s="379" t="s">
        <v>281</v>
      </c>
      <c r="D2858" s="383" t="str">
        <f t="shared" si="88"/>
        <v>19,01</v>
      </c>
      <c r="F2858" s="386">
        <v>28.03</v>
      </c>
      <c r="G2858" s="384" t="s">
        <v>5507</v>
      </c>
      <c r="H2858" s="381" t="b">
        <f t="shared" si="89"/>
        <v>0</v>
      </c>
    </row>
    <row r="2859" spans="1:8">
      <c r="A2859" s="379">
        <v>3756</v>
      </c>
      <c r="B2859" s="380" t="s">
        <v>5508</v>
      </c>
      <c r="C2859" s="379" t="s">
        <v>281</v>
      </c>
      <c r="D2859" s="383" t="str">
        <f t="shared" si="88"/>
        <v>35,53</v>
      </c>
      <c r="F2859" s="386">
        <v>32.69</v>
      </c>
      <c r="G2859" s="384" t="s">
        <v>5509</v>
      </c>
      <c r="H2859" s="381" t="b">
        <f t="shared" si="89"/>
        <v>0</v>
      </c>
    </row>
    <row r="2860" spans="1:8">
      <c r="A2860" s="379">
        <v>39377</v>
      </c>
      <c r="B2860" s="380" t="s">
        <v>5510</v>
      </c>
      <c r="C2860" s="379" t="s">
        <v>281</v>
      </c>
      <c r="D2860" s="383" t="str">
        <f t="shared" si="88"/>
        <v>105,26</v>
      </c>
      <c r="F2860" s="386">
        <v>11.19</v>
      </c>
      <c r="G2860" s="384" t="s">
        <v>5511</v>
      </c>
      <c r="H2860" s="381" t="b">
        <f t="shared" si="89"/>
        <v>0</v>
      </c>
    </row>
    <row r="2861" spans="1:8">
      <c r="A2861" s="379">
        <v>38191</v>
      </c>
      <c r="B2861" s="380" t="s">
        <v>5512</v>
      </c>
      <c r="C2861" s="379" t="s">
        <v>281</v>
      </c>
      <c r="D2861" s="383" t="str">
        <f t="shared" si="88"/>
        <v>7,83</v>
      </c>
      <c r="F2861" s="386">
        <v>19.95</v>
      </c>
      <c r="G2861" s="384" t="s">
        <v>5513</v>
      </c>
      <c r="H2861" s="381" t="b">
        <f t="shared" si="89"/>
        <v>0</v>
      </c>
    </row>
    <row r="2862" spans="1:8">
      <c r="A2862" s="379">
        <v>39381</v>
      </c>
      <c r="B2862" s="380" t="s">
        <v>5514</v>
      </c>
      <c r="C2862" s="379" t="s">
        <v>281</v>
      </c>
      <c r="D2862" s="383" t="str">
        <f t="shared" si="88"/>
        <v>7,31</v>
      </c>
      <c r="F2862" s="386">
        <v>27.22</v>
      </c>
      <c r="G2862" s="384" t="s">
        <v>1556</v>
      </c>
      <c r="H2862" s="381" t="b">
        <f t="shared" si="89"/>
        <v>0</v>
      </c>
    </row>
    <row r="2863" spans="1:8">
      <c r="A2863" s="379">
        <v>38780</v>
      </c>
      <c r="B2863" s="380" t="s">
        <v>5515</v>
      </c>
      <c r="C2863" s="379" t="s">
        <v>281</v>
      </c>
      <c r="D2863" s="383" t="str">
        <f t="shared" si="88"/>
        <v>8,94</v>
      </c>
      <c r="F2863" s="386">
        <v>22.95</v>
      </c>
      <c r="G2863" s="384" t="s">
        <v>2772</v>
      </c>
      <c r="H2863" s="381" t="b">
        <f t="shared" si="89"/>
        <v>0</v>
      </c>
    </row>
    <row r="2864" spans="1:8">
      <c r="A2864" s="379">
        <v>38781</v>
      </c>
      <c r="B2864" s="380" t="s">
        <v>5516</v>
      </c>
      <c r="C2864" s="379" t="s">
        <v>281</v>
      </c>
      <c r="D2864" s="383" t="str">
        <f t="shared" si="88"/>
        <v>30,19</v>
      </c>
      <c r="F2864" s="386">
        <v>44.91</v>
      </c>
      <c r="G2864" s="384" t="s">
        <v>5517</v>
      </c>
      <c r="H2864" s="381" t="b">
        <f t="shared" si="89"/>
        <v>0</v>
      </c>
    </row>
    <row r="2865" spans="1:8">
      <c r="A2865" s="379">
        <v>38192</v>
      </c>
      <c r="B2865" s="380" t="s">
        <v>5518</v>
      </c>
      <c r="C2865" s="379" t="s">
        <v>281</v>
      </c>
      <c r="D2865" s="383" t="str">
        <f t="shared" si="88"/>
        <v>54,63</v>
      </c>
      <c r="F2865" s="383">
        <v>4254.03</v>
      </c>
      <c r="G2865" s="384" t="s">
        <v>5519</v>
      </c>
      <c r="H2865" s="381" t="b">
        <f t="shared" si="89"/>
        <v>0</v>
      </c>
    </row>
    <row r="2866" spans="1:8">
      <c r="A2866" s="379">
        <v>3753</v>
      </c>
      <c r="B2866" s="380" t="s">
        <v>5520</v>
      </c>
      <c r="C2866" s="379" t="s">
        <v>281</v>
      </c>
      <c r="D2866" s="383" t="str">
        <f t="shared" si="88"/>
        <v>4,78</v>
      </c>
      <c r="F2866" s="386">
        <v>100.69</v>
      </c>
      <c r="G2866" s="384" t="s">
        <v>5521</v>
      </c>
      <c r="H2866" s="381" t="b">
        <f t="shared" si="89"/>
        <v>0</v>
      </c>
    </row>
    <row r="2867" spans="1:8">
      <c r="A2867" s="379">
        <v>38782</v>
      </c>
      <c r="B2867" s="380" t="s">
        <v>5522</v>
      </c>
      <c r="C2867" s="379" t="s">
        <v>281</v>
      </c>
      <c r="D2867" s="383" t="str">
        <f t="shared" si="88"/>
        <v>6,22</v>
      </c>
      <c r="F2867" s="386">
        <v>102.64</v>
      </c>
      <c r="G2867" s="384" t="s">
        <v>761</v>
      </c>
      <c r="H2867" s="381" t="b">
        <f t="shared" si="89"/>
        <v>0</v>
      </c>
    </row>
    <row r="2868" spans="1:8">
      <c r="A2868" s="379">
        <v>38778</v>
      </c>
      <c r="B2868" s="380" t="s">
        <v>5523</v>
      </c>
      <c r="C2868" s="379" t="s">
        <v>281</v>
      </c>
      <c r="D2868" s="383" t="str">
        <f t="shared" si="88"/>
        <v>4,67</v>
      </c>
      <c r="F2868" s="386">
        <v>147.83000000000001</v>
      </c>
      <c r="G2868" s="384" t="s">
        <v>3388</v>
      </c>
      <c r="H2868" s="381" t="b">
        <f t="shared" si="89"/>
        <v>0</v>
      </c>
    </row>
    <row r="2869" spans="1:8">
      <c r="A2869" s="379">
        <v>38779</v>
      </c>
      <c r="B2869" s="380" t="s">
        <v>5524</v>
      </c>
      <c r="C2869" s="379" t="s">
        <v>281</v>
      </c>
      <c r="D2869" s="383" t="str">
        <f t="shared" si="88"/>
        <v>4,95</v>
      </c>
      <c r="F2869" s="386">
        <v>65.19</v>
      </c>
      <c r="G2869" s="384" t="s">
        <v>5525</v>
      </c>
      <c r="H2869" s="381" t="b">
        <f t="shared" si="89"/>
        <v>0</v>
      </c>
    </row>
    <row r="2870" spans="1:8">
      <c r="A2870" s="379">
        <v>39388</v>
      </c>
      <c r="B2870" s="380" t="s">
        <v>5526</v>
      </c>
      <c r="C2870" s="379" t="s">
        <v>281</v>
      </c>
      <c r="D2870" s="383" t="str">
        <f t="shared" si="88"/>
        <v>24,13</v>
      </c>
      <c r="F2870" s="386">
        <v>162.18</v>
      </c>
      <c r="G2870" s="384" t="s">
        <v>5527</v>
      </c>
      <c r="H2870" s="381" t="b">
        <f t="shared" si="89"/>
        <v>0</v>
      </c>
    </row>
    <row r="2871" spans="1:8">
      <c r="A2871" s="379">
        <v>39387</v>
      </c>
      <c r="B2871" s="380" t="s">
        <v>5528</v>
      </c>
      <c r="C2871" s="379" t="s">
        <v>281</v>
      </c>
      <c r="D2871" s="383" t="str">
        <f t="shared" si="88"/>
        <v>40,70</v>
      </c>
      <c r="F2871" s="386">
        <v>77.75</v>
      </c>
      <c r="G2871" s="384" t="s">
        <v>5529</v>
      </c>
      <c r="H2871" s="381" t="b">
        <f t="shared" si="89"/>
        <v>0</v>
      </c>
    </row>
    <row r="2872" spans="1:8">
      <c r="A2872" s="379">
        <v>39386</v>
      </c>
      <c r="B2872" s="380" t="s">
        <v>5530</v>
      </c>
      <c r="C2872" s="379" t="s">
        <v>281</v>
      </c>
      <c r="D2872" s="383" t="str">
        <f t="shared" si="88"/>
        <v>26,92</v>
      </c>
      <c r="F2872" s="386">
        <v>64.08</v>
      </c>
      <c r="G2872" s="384" t="s">
        <v>5531</v>
      </c>
      <c r="H2872" s="381" t="b">
        <f t="shared" si="89"/>
        <v>0</v>
      </c>
    </row>
    <row r="2873" spans="1:8">
      <c r="A2873" s="379">
        <v>38194</v>
      </c>
      <c r="B2873" s="380" t="s">
        <v>5532</v>
      </c>
      <c r="C2873" s="379" t="s">
        <v>281</v>
      </c>
      <c r="D2873" s="383" t="str">
        <f t="shared" si="88"/>
        <v>22,95</v>
      </c>
      <c r="F2873" s="386">
        <v>69.78</v>
      </c>
      <c r="G2873" s="384" t="s">
        <v>2663</v>
      </c>
      <c r="H2873" s="381" t="b">
        <f t="shared" si="89"/>
        <v>0</v>
      </c>
    </row>
    <row r="2874" spans="1:8">
      <c r="A2874" s="379">
        <v>38193</v>
      </c>
      <c r="B2874" s="380" t="s">
        <v>5533</v>
      </c>
      <c r="C2874" s="379" t="s">
        <v>281</v>
      </c>
      <c r="D2874" s="383" t="str">
        <f t="shared" si="88"/>
        <v>16,97</v>
      </c>
      <c r="F2874" s="386">
        <v>101.94</v>
      </c>
      <c r="G2874" s="384" t="s">
        <v>5534</v>
      </c>
      <c r="H2874" s="381" t="b">
        <f t="shared" si="89"/>
        <v>0</v>
      </c>
    </row>
    <row r="2875" spans="1:8">
      <c r="A2875" s="379">
        <v>12216</v>
      </c>
      <c r="B2875" s="380" t="s">
        <v>5535</v>
      </c>
      <c r="C2875" s="379" t="s">
        <v>281</v>
      </c>
      <c r="D2875" s="383" t="str">
        <f t="shared" si="88"/>
        <v>27,32</v>
      </c>
      <c r="F2875" s="386">
        <v>182.79</v>
      </c>
      <c r="G2875" s="384" t="s">
        <v>5536</v>
      </c>
      <c r="H2875" s="381" t="b">
        <f t="shared" si="89"/>
        <v>0</v>
      </c>
    </row>
    <row r="2876" spans="1:8">
      <c r="A2876" s="379">
        <v>3757</v>
      </c>
      <c r="B2876" s="380" t="s">
        <v>5537</v>
      </c>
      <c r="C2876" s="379" t="s">
        <v>281</v>
      </c>
      <c r="D2876" s="383" t="str">
        <f t="shared" si="88"/>
        <v>31,59</v>
      </c>
      <c r="F2876" s="386">
        <v>185.52</v>
      </c>
      <c r="G2876" s="384" t="s">
        <v>5538</v>
      </c>
      <c r="H2876" s="381" t="b">
        <f t="shared" si="89"/>
        <v>0</v>
      </c>
    </row>
    <row r="2877" spans="1:8">
      <c r="A2877" s="379">
        <v>3758</v>
      </c>
      <c r="B2877" s="380" t="s">
        <v>5539</v>
      </c>
      <c r="C2877" s="379" t="s">
        <v>281</v>
      </c>
      <c r="D2877" s="383" t="str">
        <f t="shared" si="88"/>
        <v>36,83</v>
      </c>
      <c r="F2877" s="386">
        <v>8.57</v>
      </c>
      <c r="G2877" s="384" t="s">
        <v>5540</v>
      </c>
      <c r="H2877" s="381" t="b">
        <f t="shared" si="89"/>
        <v>0</v>
      </c>
    </row>
    <row r="2878" spans="1:8">
      <c r="A2878" s="379">
        <v>12214</v>
      </c>
      <c r="B2878" s="380" t="s">
        <v>5541</v>
      </c>
      <c r="C2878" s="379" t="s">
        <v>281</v>
      </c>
      <c r="D2878" s="383" t="str">
        <f t="shared" si="88"/>
        <v>12,61</v>
      </c>
      <c r="F2878" s="383">
        <v>1517.7</v>
      </c>
      <c r="G2878" s="384" t="s">
        <v>5542</v>
      </c>
      <c r="H2878" s="381" t="b">
        <f t="shared" si="89"/>
        <v>0</v>
      </c>
    </row>
    <row r="2879" spans="1:8">
      <c r="A2879" s="379">
        <v>3749</v>
      </c>
      <c r="B2879" s="380" t="s">
        <v>5543</v>
      </c>
      <c r="C2879" s="379" t="s">
        <v>281</v>
      </c>
      <c r="D2879" s="383" t="str">
        <f t="shared" si="88"/>
        <v>22,48</v>
      </c>
      <c r="F2879" s="386">
        <v>66.349999999999994</v>
      </c>
      <c r="G2879" s="384" t="s">
        <v>2614</v>
      </c>
      <c r="H2879" s="381" t="b">
        <f t="shared" si="89"/>
        <v>0</v>
      </c>
    </row>
    <row r="2880" spans="1:8">
      <c r="A2880" s="379">
        <v>3751</v>
      </c>
      <c r="B2880" s="380" t="s">
        <v>5544</v>
      </c>
      <c r="C2880" s="379" t="s">
        <v>281</v>
      </c>
      <c r="D2880" s="383" t="str">
        <f t="shared" si="88"/>
        <v>30,68</v>
      </c>
      <c r="F2880" s="386">
        <v>14.1</v>
      </c>
      <c r="G2880" s="384" t="s">
        <v>5545</v>
      </c>
      <c r="H2880" s="381" t="b">
        <f t="shared" si="89"/>
        <v>0</v>
      </c>
    </row>
    <row r="2881" spans="1:8">
      <c r="A2881" s="379">
        <v>39376</v>
      </c>
      <c r="B2881" s="380" t="s">
        <v>5546</v>
      </c>
      <c r="C2881" s="379" t="s">
        <v>281</v>
      </c>
      <c r="D2881" s="383" t="str">
        <f t="shared" si="88"/>
        <v>25,86</v>
      </c>
      <c r="F2881" s="383">
        <v>98500</v>
      </c>
      <c r="G2881" s="384" t="s">
        <v>5547</v>
      </c>
      <c r="H2881" s="381" t="b">
        <f t="shared" si="89"/>
        <v>0</v>
      </c>
    </row>
    <row r="2882" spans="1:8">
      <c r="A2882" s="379">
        <v>3752</v>
      </c>
      <c r="B2882" s="380" t="s">
        <v>5548</v>
      </c>
      <c r="C2882" s="379" t="s">
        <v>281</v>
      </c>
      <c r="D2882" s="383" t="str">
        <f t="shared" ref="D2882:D2945" si="90">IF($J$2=$F$1,F2882,G2882)</f>
        <v>50,61</v>
      </c>
      <c r="F2882" s="383">
        <v>83643.100000000006</v>
      </c>
      <c r="G2882" s="384" t="s">
        <v>5549</v>
      </c>
      <c r="H2882" s="381" t="b">
        <f t="shared" ref="H2882:H2945" si="91">F2882=G2882</f>
        <v>0</v>
      </c>
    </row>
    <row r="2883" spans="1:8" ht="30">
      <c r="A2883" s="379">
        <v>746</v>
      </c>
      <c r="B2883" s="380" t="s">
        <v>5550</v>
      </c>
      <c r="C2883" s="379" t="s">
        <v>281</v>
      </c>
      <c r="D2883" s="383" t="str">
        <f t="shared" si="90"/>
        <v>4.109,28</v>
      </c>
      <c r="F2883" s="383">
        <v>140029.09</v>
      </c>
      <c r="G2883" s="384" t="s">
        <v>5551</v>
      </c>
      <c r="H2883" s="381" t="b">
        <f t="shared" si="91"/>
        <v>0</v>
      </c>
    </row>
    <row r="2884" spans="1:8">
      <c r="A2884" s="379">
        <v>36521</v>
      </c>
      <c r="B2884" s="380" t="s">
        <v>5552</v>
      </c>
      <c r="C2884" s="379" t="s">
        <v>281</v>
      </c>
      <c r="D2884" s="383" t="str">
        <f t="shared" si="90"/>
        <v>99,78</v>
      </c>
      <c r="F2884" s="383">
        <v>237651.71</v>
      </c>
      <c r="G2884" s="384" t="s">
        <v>5553</v>
      </c>
      <c r="H2884" s="381" t="b">
        <f t="shared" si="91"/>
        <v>0</v>
      </c>
    </row>
    <row r="2885" spans="1:8">
      <c r="A2885" s="379">
        <v>36794</v>
      </c>
      <c r="B2885" s="380" t="s">
        <v>5554</v>
      </c>
      <c r="C2885" s="379" t="s">
        <v>281</v>
      </c>
      <c r="D2885" s="383" t="str">
        <f t="shared" si="90"/>
        <v>101,72</v>
      </c>
      <c r="F2885" s="386">
        <v>9.48</v>
      </c>
      <c r="G2885" s="384" t="s">
        <v>5555</v>
      </c>
      <c r="H2885" s="381" t="b">
        <f t="shared" si="91"/>
        <v>0</v>
      </c>
    </row>
    <row r="2886" spans="1:8">
      <c r="A2886" s="379">
        <v>10426</v>
      </c>
      <c r="B2886" s="380" t="s">
        <v>5556</v>
      </c>
      <c r="C2886" s="379" t="s">
        <v>281</v>
      </c>
      <c r="D2886" s="383" t="str">
        <f t="shared" si="90"/>
        <v>146,50</v>
      </c>
      <c r="F2886" s="386">
        <v>10.49</v>
      </c>
      <c r="G2886" s="384" t="s">
        <v>5557</v>
      </c>
      <c r="H2886" s="381" t="b">
        <f t="shared" si="91"/>
        <v>0</v>
      </c>
    </row>
    <row r="2887" spans="1:8">
      <c r="A2887" s="379">
        <v>10425</v>
      </c>
      <c r="B2887" s="380" t="s">
        <v>5558</v>
      </c>
      <c r="C2887" s="379" t="s">
        <v>281</v>
      </c>
      <c r="D2887" s="383" t="str">
        <f t="shared" si="90"/>
        <v>64,60</v>
      </c>
      <c r="F2887" s="386">
        <v>1.77</v>
      </c>
      <c r="G2887" s="384" t="s">
        <v>5559</v>
      </c>
      <c r="H2887" s="381" t="b">
        <f t="shared" si="91"/>
        <v>0</v>
      </c>
    </row>
    <row r="2888" spans="1:8">
      <c r="A2888" s="379">
        <v>10431</v>
      </c>
      <c r="B2888" s="380" t="s">
        <v>5560</v>
      </c>
      <c r="C2888" s="379" t="s">
        <v>281</v>
      </c>
      <c r="D2888" s="383" t="str">
        <f t="shared" si="90"/>
        <v>160,72</v>
      </c>
      <c r="F2888" s="386">
        <v>2.1</v>
      </c>
      <c r="G2888" s="384" t="s">
        <v>5561</v>
      </c>
      <c r="H2888" s="381" t="b">
        <f t="shared" si="91"/>
        <v>0</v>
      </c>
    </row>
    <row r="2889" spans="1:8">
      <c r="A2889" s="379">
        <v>10429</v>
      </c>
      <c r="B2889" s="380" t="s">
        <v>5562</v>
      </c>
      <c r="C2889" s="379" t="s">
        <v>281</v>
      </c>
      <c r="D2889" s="383" t="str">
        <f t="shared" si="90"/>
        <v>77,05</v>
      </c>
      <c r="F2889" s="386">
        <v>0.5</v>
      </c>
      <c r="G2889" s="384" t="s">
        <v>5563</v>
      </c>
      <c r="H2889" s="381" t="b">
        <f t="shared" si="91"/>
        <v>0</v>
      </c>
    </row>
    <row r="2890" spans="1:8">
      <c r="A2890" s="379">
        <v>20269</v>
      </c>
      <c r="B2890" s="380" t="s">
        <v>5564</v>
      </c>
      <c r="C2890" s="379" t="s">
        <v>281</v>
      </c>
      <c r="D2890" s="383" t="str">
        <f t="shared" si="90"/>
        <v>63,50</v>
      </c>
      <c r="F2890" s="383">
        <v>5669.27</v>
      </c>
      <c r="G2890" s="384" t="s">
        <v>5565</v>
      </c>
      <c r="H2890" s="381" t="b">
        <f t="shared" si="91"/>
        <v>0</v>
      </c>
    </row>
    <row r="2891" spans="1:8">
      <c r="A2891" s="379">
        <v>20270</v>
      </c>
      <c r="B2891" s="380" t="s">
        <v>5566</v>
      </c>
      <c r="C2891" s="379" t="s">
        <v>281</v>
      </c>
      <c r="D2891" s="383" t="str">
        <f t="shared" si="90"/>
        <v>69,15</v>
      </c>
      <c r="F2891" s="386">
        <v>937.61</v>
      </c>
      <c r="G2891" s="384" t="s">
        <v>5567</v>
      </c>
      <c r="H2891" s="381" t="b">
        <f t="shared" si="91"/>
        <v>0</v>
      </c>
    </row>
    <row r="2892" spans="1:8">
      <c r="A2892" s="379">
        <v>11696</v>
      </c>
      <c r="B2892" s="380" t="s">
        <v>5568</v>
      </c>
      <c r="C2892" s="379" t="s">
        <v>281</v>
      </c>
      <c r="D2892" s="383" t="str">
        <f t="shared" si="90"/>
        <v>101,03</v>
      </c>
      <c r="F2892" s="386">
        <v>702.04</v>
      </c>
      <c r="G2892" s="384" t="s">
        <v>5569</v>
      </c>
      <c r="H2892" s="381" t="b">
        <f t="shared" si="91"/>
        <v>0</v>
      </c>
    </row>
    <row r="2893" spans="1:8">
      <c r="A2893" s="379">
        <v>10427</v>
      </c>
      <c r="B2893" s="380" t="s">
        <v>5570</v>
      </c>
      <c r="C2893" s="379" t="s">
        <v>281</v>
      </c>
      <c r="D2893" s="383" t="str">
        <f t="shared" si="90"/>
        <v>181,14</v>
      </c>
      <c r="F2893" s="386">
        <v>4.99</v>
      </c>
      <c r="G2893" s="384" t="s">
        <v>5571</v>
      </c>
      <c r="H2893" s="381" t="b">
        <f t="shared" si="91"/>
        <v>0</v>
      </c>
    </row>
    <row r="2894" spans="1:8">
      <c r="A2894" s="379">
        <v>10428</v>
      </c>
      <c r="B2894" s="380" t="s">
        <v>5572</v>
      </c>
      <c r="C2894" s="379" t="s">
        <v>281</v>
      </c>
      <c r="D2894" s="383" t="str">
        <f t="shared" si="90"/>
        <v>183,85</v>
      </c>
      <c r="F2894" s="386">
        <v>15</v>
      </c>
      <c r="G2894" s="384" t="s">
        <v>5573</v>
      </c>
      <c r="H2894" s="381" t="b">
        <f t="shared" si="91"/>
        <v>0</v>
      </c>
    </row>
    <row r="2895" spans="1:8">
      <c r="A2895" s="379">
        <v>2354</v>
      </c>
      <c r="B2895" s="380" t="s">
        <v>5574</v>
      </c>
      <c r="C2895" s="379" t="s">
        <v>289</v>
      </c>
      <c r="D2895" s="383" t="str">
        <f t="shared" si="90"/>
        <v>9,84</v>
      </c>
      <c r="F2895" s="386">
        <v>450</v>
      </c>
      <c r="G2895" s="384" t="s">
        <v>5575</v>
      </c>
      <c r="H2895" s="381" t="b">
        <f t="shared" si="91"/>
        <v>0</v>
      </c>
    </row>
    <row r="2896" spans="1:8">
      <c r="A2896" s="379">
        <v>40932</v>
      </c>
      <c r="B2896" s="380" t="s">
        <v>5576</v>
      </c>
      <c r="C2896" s="379" t="s">
        <v>672</v>
      </c>
      <c r="D2896" s="383" t="str">
        <f t="shared" si="90"/>
        <v>1.747,35</v>
      </c>
      <c r="F2896" s="386">
        <v>9.75</v>
      </c>
      <c r="G2896" s="384" t="s">
        <v>5577</v>
      </c>
      <c r="H2896" s="381" t="b">
        <f t="shared" si="91"/>
        <v>0</v>
      </c>
    </row>
    <row r="2897" spans="1:8">
      <c r="A2897" s="379">
        <v>10853</v>
      </c>
      <c r="B2897" s="380" t="s">
        <v>5578</v>
      </c>
      <c r="C2897" s="379" t="s">
        <v>281</v>
      </c>
      <c r="D2897" s="383" t="str">
        <f t="shared" si="90"/>
        <v>69,46</v>
      </c>
      <c r="F2897" s="386">
        <v>3.75</v>
      </c>
      <c r="G2897" s="384" t="s">
        <v>5579</v>
      </c>
      <c r="H2897" s="381" t="b">
        <f t="shared" si="91"/>
        <v>0</v>
      </c>
    </row>
    <row r="2898" spans="1:8">
      <c r="A2898" s="379">
        <v>5093</v>
      </c>
      <c r="B2898" s="380" t="s">
        <v>5580</v>
      </c>
      <c r="C2898" s="379" t="s">
        <v>1210</v>
      </c>
      <c r="D2898" s="383" t="str">
        <f t="shared" si="90"/>
        <v>14,39</v>
      </c>
      <c r="F2898" s="386">
        <v>1.97</v>
      </c>
      <c r="G2898" s="384" t="s">
        <v>5581</v>
      </c>
      <c r="H2898" s="381" t="b">
        <f t="shared" si="91"/>
        <v>0</v>
      </c>
    </row>
    <row r="2899" spans="1:8" ht="30">
      <c r="A2899" s="379">
        <v>37768</v>
      </c>
      <c r="B2899" s="380" t="s">
        <v>5582</v>
      </c>
      <c r="C2899" s="379" t="s">
        <v>281</v>
      </c>
      <c r="D2899" s="383" t="str">
        <f t="shared" si="90"/>
        <v>98.500,00</v>
      </c>
      <c r="F2899" s="386">
        <v>2.09</v>
      </c>
      <c r="G2899" s="384" t="s">
        <v>5583</v>
      </c>
      <c r="H2899" s="381" t="b">
        <f t="shared" si="91"/>
        <v>0</v>
      </c>
    </row>
    <row r="2900" spans="1:8">
      <c r="A2900" s="379">
        <v>37773</v>
      </c>
      <c r="B2900" s="380" t="s">
        <v>5584</v>
      </c>
      <c r="C2900" s="379" t="s">
        <v>281</v>
      </c>
      <c r="D2900" s="383" t="str">
        <f t="shared" si="90"/>
        <v>83.643,10</v>
      </c>
      <c r="F2900" s="386">
        <v>1.44</v>
      </c>
      <c r="G2900" s="384" t="s">
        <v>5585</v>
      </c>
      <c r="H2900" s="381" t="b">
        <f t="shared" si="91"/>
        <v>0</v>
      </c>
    </row>
    <row r="2901" spans="1:8">
      <c r="A2901" s="379">
        <v>37769</v>
      </c>
      <c r="B2901" s="380" t="s">
        <v>5586</v>
      </c>
      <c r="C2901" s="379" t="s">
        <v>281</v>
      </c>
      <c r="D2901" s="383" t="str">
        <f t="shared" si="90"/>
        <v>140.029,09</v>
      </c>
      <c r="F2901" s="386">
        <v>1.44</v>
      </c>
      <c r="G2901" s="384" t="s">
        <v>5587</v>
      </c>
      <c r="H2901" s="381" t="b">
        <f t="shared" si="91"/>
        <v>0</v>
      </c>
    </row>
    <row r="2902" spans="1:8">
      <c r="A2902" s="379">
        <v>37770</v>
      </c>
      <c r="B2902" s="380" t="s">
        <v>5588</v>
      </c>
      <c r="C2902" s="379" t="s">
        <v>281</v>
      </c>
      <c r="D2902" s="383" t="str">
        <f t="shared" si="90"/>
        <v>237.651,71</v>
      </c>
      <c r="F2902" s="386">
        <v>1.72</v>
      </c>
      <c r="G2902" s="384" t="s">
        <v>5589</v>
      </c>
      <c r="H2902" s="381" t="b">
        <f t="shared" si="91"/>
        <v>0</v>
      </c>
    </row>
    <row r="2903" spans="1:8">
      <c r="A2903" s="379">
        <v>38382</v>
      </c>
      <c r="B2903" s="380" t="s">
        <v>5590</v>
      </c>
      <c r="C2903" s="379" t="s">
        <v>281</v>
      </c>
      <c r="D2903" s="383" t="str">
        <f t="shared" si="90"/>
        <v>9,19</v>
      </c>
      <c r="F2903" s="386">
        <v>1.44</v>
      </c>
      <c r="G2903" s="384" t="s">
        <v>5591</v>
      </c>
      <c r="H2903" s="381" t="b">
        <f t="shared" si="91"/>
        <v>0</v>
      </c>
    </row>
    <row r="2904" spans="1:8">
      <c r="A2904" s="379">
        <v>6091</v>
      </c>
      <c r="B2904" s="380" t="s">
        <v>5592</v>
      </c>
      <c r="C2904" s="379" t="s">
        <v>425</v>
      </c>
      <c r="D2904" s="383" t="str">
        <f t="shared" si="90"/>
        <v>10,87</v>
      </c>
      <c r="F2904" s="386">
        <v>2.0099999999999998</v>
      </c>
      <c r="G2904" s="384" t="s">
        <v>5120</v>
      </c>
      <c r="H2904" s="381" t="b">
        <f t="shared" si="91"/>
        <v>0</v>
      </c>
    </row>
    <row r="2905" spans="1:8">
      <c r="A2905" s="379">
        <v>38383</v>
      </c>
      <c r="B2905" s="380" t="s">
        <v>5593</v>
      </c>
      <c r="C2905" s="379" t="s">
        <v>281</v>
      </c>
      <c r="D2905" s="383" t="str">
        <f t="shared" si="90"/>
        <v>1,72</v>
      </c>
      <c r="F2905" s="386">
        <v>495</v>
      </c>
      <c r="G2905" s="384" t="s">
        <v>5594</v>
      </c>
      <c r="H2905" s="381" t="b">
        <f t="shared" si="91"/>
        <v>0</v>
      </c>
    </row>
    <row r="2906" spans="1:8">
      <c r="A2906" s="379">
        <v>3768</v>
      </c>
      <c r="B2906" s="380" t="s">
        <v>5595</v>
      </c>
      <c r="C2906" s="379" t="s">
        <v>281</v>
      </c>
      <c r="D2906" s="383" t="str">
        <f t="shared" si="90"/>
        <v>2,56</v>
      </c>
      <c r="F2906" s="386">
        <v>386.71</v>
      </c>
      <c r="G2906" s="384" t="s">
        <v>4659</v>
      </c>
      <c r="H2906" s="381" t="b">
        <f t="shared" si="91"/>
        <v>0</v>
      </c>
    </row>
    <row r="2907" spans="1:8">
      <c r="A2907" s="379">
        <v>3767</v>
      </c>
      <c r="B2907" s="380" t="s">
        <v>5596</v>
      </c>
      <c r="C2907" s="379" t="s">
        <v>281</v>
      </c>
      <c r="D2907" s="383" t="str">
        <f t="shared" si="90"/>
        <v>0,61</v>
      </c>
      <c r="F2907" s="386">
        <v>618.75</v>
      </c>
      <c r="G2907" s="384" t="s">
        <v>1997</v>
      </c>
      <c r="H2907" s="381" t="b">
        <f t="shared" si="91"/>
        <v>0</v>
      </c>
    </row>
    <row r="2908" spans="1:8">
      <c r="A2908" s="379">
        <v>13192</v>
      </c>
      <c r="B2908" s="380" t="s">
        <v>5597</v>
      </c>
      <c r="C2908" s="379" t="s">
        <v>281</v>
      </c>
      <c r="D2908" s="383" t="str">
        <f t="shared" si="90"/>
        <v>5.765,02</v>
      </c>
      <c r="F2908" s="386">
        <v>562.03</v>
      </c>
      <c r="G2908" s="384" t="s">
        <v>5598</v>
      </c>
      <c r="H2908" s="381" t="b">
        <f t="shared" si="91"/>
        <v>0</v>
      </c>
    </row>
    <row r="2909" spans="1:8">
      <c r="A2909" s="379">
        <v>38413</v>
      </c>
      <c r="B2909" s="380" t="s">
        <v>5599</v>
      </c>
      <c r="C2909" s="379" t="s">
        <v>281</v>
      </c>
      <c r="D2909" s="383" t="str">
        <f t="shared" si="90"/>
        <v>953,45</v>
      </c>
      <c r="F2909" s="386">
        <v>618.75</v>
      </c>
      <c r="G2909" s="384" t="s">
        <v>5600</v>
      </c>
      <c r="H2909" s="381" t="b">
        <f t="shared" si="91"/>
        <v>0</v>
      </c>
    </row>
    <row r="2910" spans="1:8" ht="30">
      <c r="A2910" s="379">
        <v>42440</v>
      </c>
      <c r="B2910" s="380" t="s">
        <v>5601</v>
      </c>
      <c r="C2910" s="379" t="s">
        <v>281</v>
      </c>
      <c r="D2910" s="383" t="str">
        <f t="shared" si="90"/>
        <v>702,04</v>
      </c>
      <c r="F2910" s="386">
        <v>3.75</v>
      </c>
      <c r="G2910" s="384" t="s">
        <v>5602</v>
      </c>
      <c r="H2910" s="381" t="b">
        <f t="shared" si="91"/>
        <v>0</v>
      </c>
    </row>
    <row r="2911" spans="1:8" ht="30">
      <c r="A2911" s="379">
        <v>20193</v>
      </c>
      <c r="B2911" s="380" t="s">
        <v>5603</v>
      </c>
      <c r="C2911" s="379" t="s">
        <v>5604</v>
      </c>
      <c r="D2911" s="383" t="str">
        <f t="shared" si="90"/>
        <v>4,99</v>
      </c>
      <c r="F2911" s="386">
        <v>20.25</v>
      </c>
      <c r="G2911" s="384" t="s">
        <v>4951</v>
      </c>
      <c r="H2911" s="381" t="b">
        <f t="shared" si="91"/>
        <v>0</v>
      </c>
    </row>
    <row r="2912" spans="1:8">
      <c r="A2912" s="379">
        <v>10527</v>
      </c>
      <c r="B2912" s="380" t="s">
        <v>5605</v>
      </c>
      <c r="C2912" s="379" t="s">
        <v>5606</v>
      </c>
      <c r="D2912" s="383" t="str">
        <f t="shared" si="90"/>
        <v>15,00</v>
      </c>
      <c r="F2912" s="386">
        <v>37.96</v>
      </c>
      <c r="G2912" s="384" t="s">
        <v>5607</v>
      </c>
      <c r="H2912" s="381" t="b">
        <f t="shared" si="91"/>
        <v>0</v>
      </c>
    </row>
    <row r="2913" spans="1:8" ht="30">
      <c r="A2913" s="379">
        <v>41805</v>
      </c>
      <c r="B2913" s="380" t="s">
        <v>5608</v>
      </c>
      <c r="C2913" s="379" t="s">
        <v>672</v>
      </c>
      <c r="D2913" s="383" t="str">
        <f t="shared" si="90"/>
        <v>572,40</v>
      </c>
      <c r="F2913" s="386">
        <v>6.87</v>
      </c>
      <c r="G2913" s="384" t="s">
        <v>5609</v>
      </c>
      <c r="H2913" s="381" t="b">
        <f t="shared" si="91"/>
        <v>0</v>
      </c>
    </row>
    <row r="2914" spans="1:8">
      <c r="A2914" s="379">
        <v>40271</v>
      </c>
      <c r="B2914" s="380" t="s">
        <v>5610</v>
      </c>
      <c r="C2914" s="379" t="s">
        <v>672</v>
      </c>
      <c r="D2914" s="383" t="str">
        <f t="shared" si="90"/>
        <v>9,75</v>
      </c>
      <c r="F2914" s="386">
        <v>9.9</v>
      </c>
      <c r="G2914" s="384" t="s">
        <v>5611</v>
      </c>
      <c r="H2914" s="381" t="b">
        <f t="shared" si="91"/>
        <v>0</v>
      </c>
    </row>
    <row r="2915" spans="1:8">
      <c r="A2915" s="379">
        <v>40287</v>
      </c>
      <c r="B2915" s="380" t="s">
        <v>5612</v>
      </c>
      <c r="C2915" s="379" t="s">
        <v>672</v>
      </c>
      <c r="D2915" s="383" t="str">
        <f t="shared" si="90"/>
        <v>3,75</v>
      </c>
      <c r="F2915" s="386">
        <v>13.95</v>
      </c>
      <c r="G2915" s="384" t="s">
        <v>3699</v>
      </c>
      <c r="H2915" s="381" t="b">
        <f t="shared" si="91"/>
        <v>0</v>
      </c>
    </row>
    <row r="2916" spans="1:8">
      <c r="A2916" s="379">
        <v>40295</v>
      </c>
      <c r="B2916" s="380" t="s">
        <v>5613</v>
      </c>
      <c r="C2916" s="379" t="s">
        <v>289</v>
      </c>
      <c r="D2916" s="383" t="str">
        <f t="shared" si="90"/>
        <v>1,97</v>
      </c>
      <c r="F2916" s="386">
        <v>16.690000000000001</v>
      </c>
      <c r="G2916" s="384" t="s">
        <v>5614</v>
      </c>
      <c r="H2916" s="381" t="b">
        <f t="shared" si="91"/>
        <v>0</v>
      </c>
    </row>
    <row r="2917" spans="1:8">
      <c r="A2917" s="379">
        <v>745</v>
      </c>
      <c r="B2917" s="380" t="s">
        <v>5615</v>
      </c>
      <c r="C2917" s="379" t="s">
        <v>289</v>
      </c>
      <c r="D2917" s="383" t="str">
        <f t="shared" si="90"/>
        <v>2,09</v>
      </c>
      <c r="F2917" s="386">
        <v>10.78</v>
      </c>
      <c r="G2917" s="384" t="s">
        <v>2001</v>
      </c>
      <c r="H2917" s="381" t="b">
        <f t="shared" si="91"/>
        <v>0</v>
      </c>
    </row>
    <row r="2918" spans="1:8" ht="30">
      <c r="A2918" s="379">
        <v>4084</v>
      </c>
      <c r="B2918" s="380" t="s">
        <v>5616</v>
      </c>
      <c r="C2918" s="379" t="s">
        <v>289</v>
      </c>
      <c r="D2918" s="383" t="str">
        <f t="shared" si="90"/>
        <v>2,07</v>
      </c>
      <c r="F2918" s="386">
        <v>22.86</v>
      </c>
      <c r="G2918" s="384" t="s">
        <v>4040</v>
      </c>
      <c r="H2918" s="381" t="b">
        <f t="shared" si="91"/>
        <v>0</v>
      </c>
    </row>
    <row r="2919" spans="1:8" ht="30">
      <c r="A2919" s="379">
        <v>743</v>
      </c>
      <c r="B2919" s="380" t="s">
        <v>5617</v>
      </c>
      <c r="C2919" s="379" t="s">
        <v>289</v>
      </c>
      <c r="D2919" s="383" t="str">
        <f t="shared" si="90"/>
        <v>2,07</v>
      </c>
      <c r="F2919" s="386">
        <v>39.229999999999997</v>
      </c>
      <c r="G2919" s="384" t="s">
        <v>4040</v>
      </c>
      <c r="H2919" s="381" t="b">
        <f t="shared" si="91"/>
        <v>0</v>
      </c>
    </row>
    <row r="2920" spans="1:8" ht="30">
      <c r="A2920" s="379">
        <v>40293</v>
      </c>
      <c r="B2920" s="380" t="s">
        <v>5618</v>
      </c>
      <c r="C2920" s="379" t="s">
        <v>289</v>
      </c>
      <c r="D2920" s="383" t="str">
        <f t="shared" si="90"/>
        <v>2,48</v>
      </c>
      <c r="F2920" s="386">
        <v>47.82</v>
      </c>
      <c r="G2920" s="384" t="s">
        <v>2355</v>
      </c>
      <c r="H2920" s="381" t="b">
        <f t="shared" si="91"/>
        <v>0</v>
      </c>
    </row>
    <row r="2921" spans="1:8" ht="30">
      <c r="A2921" s="379">
        <v>40294</v>
      </c>
      <c r="B2921" s="380" t="s">
        <v>5619</v>
      </c>
      <c r="C2921" s="379" t="s">
        <v>289</v>
      </c>
      <c r="D2921" s="383" t="str">
        <f t="shared" si="90"/>
        <v>2,07</v>
      </c>
      <c r="F2921" s="386">
        <v>2.25</v>
      </c>
      <c r="G2921" s="384" t="s">
        <v>4040</v>
      </c>
      <c r="H2921" s="381" t="b">
        <f t="shared" si="91"/>
        <v>0</v>
      </c>
    </row>
    <row r="2922" spans="1:8" ht="30">
      <c r="A2922" s="379">
        <v>4085</v>
      </c>
      <c r="B2922" s="380" t="s">
        <v>5620</v>
      </c>
      <c r="C2922" s="379" t="s">
        <v>289</v>
      </c>
      <c r="D2922" s="383" t="str">
        <f t="shared" si="90"/>
        <v>2,89</v>
      </c>
      <c r="F2922" s="386">
        <v>2.7</v>
      </c>
      <c r="G2922" s="384" t="s">
        <v>3988</v>
      </c>
      <c r="H2922" s="381" t="b">
        <f t="shared" si="91"/>
        <v>0</v>
      </c>
    </row>
    <row r="2923" spans="1:8">
      <c r="A2923" s="379">
        <v>10775</v>
      </c>
      <c r="B2923" s="380" t="s">
        <v>5621</v>
      </c>
      <c r="C2923" s="379" t="s">
        <v>672</v>
      </c>
      <c r="D2923" s="383" t="str">
        <f t="shared" si="90"/>
        <v>515,00</v>
      </c>
      <c r="F2923" s="386">
        <v>2.92</v>
      </c>
      <c r="G2923" s="384" t="s">
        <v>5622</v>
      </c>
      <c r="H2923" s="381" t="b">
        <f t="shared" si="91"/>
        <v>0</v>
      </c>
    </row>
    <row r="2924" spans="1:8">
      <c r="A2924" s="379">
        <v>10776</v>
      </c>
      <c r="B2924" s="380" t="s">
        <v>5623</v>
      </c>
      <c r="C2924" s="379" t="s">
        <v>672</v>
      </c>
      <c r="D2924" s="383" t="str">
        <f t="shared" si="90"/>
        <v>402,34</v>
      </c>
      <c r="F2924" s="386">
        <v>1.21</v>
      </c>
      <c r="G2924" s="384" t="s">
        <v>5624</v>
      </c>
      <c r="H2924" s="381" t="b">
        <f t="shared" si="91"/>
        <v>0</v>
      </c>
    </row>
    <row r="2925" spans="1:8">
      <c r="A2925" s="379">
        <v>10779</v>
      </c>
      <c r="B2925" s="380" t="s">
        <v>5625</v>
      </c>
      <c r="C2925" s="379" t="s">
        <v>672</v>
      </c>
      <c r="D2925" s="383" t="str">
        <f t="shared" si="90"/>
        <v>643,75</v>
      </c>
      <c r="F2925" s="386">
        <v>1.04</v>
      </c>
      <c r="G2925" s="384" t="s">
        <v>5626</v>
      </c>
      <c r="H2925" s="381" t="b">
        <f t="shared" si="91"/>
        <v>0</v>
      </c>
    </row>
    <row r="2926" spans="1:8">
      <c r="A2926" s="379">
        <v>10777</v>
      </c>
      <c r="B2926" s="380" t="s">
        <v>5627</v>
      </c>
      <c r="C2926" s="379" t="s">
        <v>672</v>
      </c>
      <c r="D2926" s="383" t="str">
        <f t="shared" si="90"/>
        <v>584,73</v>
      </c>
      <c r="F2926" s="386">
        <v>2.25</v>
      </c>
      <c r="G2926" s="384" t="s">
        <v>5628</v>
      </c>
      <c r="H2926" s="381" t="b">
        <f t="shared" si="91"/>
        <v>0</v>
      </c>
    </row>
    <row r="2927" spans="1:8">
      <c r="A2927" s="379">
        <v>10778</v>
      </c>
      <c r="B2927" s="380" t="s">
        <v>5629</v>
      </c>
      <c r="C2927" s="379" t="s">
        <v>672</v>
      </c>
      <c r="D2927" s="383" t="str">
        <f t="shared" si="90"/>
        <v>643,75</v>
      </c>
      <c r="F2927" s="386">
        <v>523.26</v>
      </c>
      <c r="G2927" s="384" t="s">
        <v>5626</v>
      </c>
      <c r="H2927" s="381" t="b">
        <f t="shared" si="91"/>
        <v>0</v>
      </c>
    </row>
    <row r="2928" spans="1:8">
      <c r="A2928" s="379">
        <v>40339</v>
      </c>
      <c r="B2928" s="380" t="s">
        <v>5630</v>
      </c>
      <c r="C2928" s="379" t="s">
        <v>672</v>
      </c>
      <c r="D2928" s="383" t="str">
        <f t="shared" si="90"/>
        <v>3,75</v>
      </c>
      <c r="F2928" s="386">
        <v>15</v>
      </c>
      <c r="G2928" s="384" t="s">
        <v>3699</v>
      </c>
      <c r="H2928" s="381" t="b">
        <f t="shared" si="91"/>
        <v>0</v>
      </c>
    </row>
    <row r="2929" spans="1:8" ht="30">
      <c r="A2929" s="379">
        <v>3355</v>
      </c>
      <c r="B2929" s="380" t="s">
        <v>5631</v>
      </c>
      <c r="C2929" s="379" t="s">
        <v>289</v>
      </c>
      <c r="D2929" s="383" t="str">
        <f t="shared" si="90"/>
        <v>20,25</v>
      </c>
      <c r="F2929" s="386">
        <v>0.88</v>
      </c>
      <c r="G2929" s="384" t="s">
        <v>5632</v>
      </c>
      <c r="H2929" s="381" t="b">
        <f t="shared" si="91"/>
        <v>0</v>
      </c>
    </row>
    <row r="2930" spans="1:8" ht="30">
      <c r="A2930" s="379">
        <v>39814</v>
      </c>
      <c r="B2930" s="380" t="s">
        <v>5633</v>
      </c>
      <c r="C2930" s="379" t="s">
        <v>289</v>
      </c>
      <c r="D2930" s="383" t="str">
        <f t="shared" si="90"/>
        <v>37,96</v>
      </c>
      <c r="F2930" s="386">
        <v>0.91</v>
      </c>
      <c r="G2930" s="384" t="s">
        <v>308</v>
      </c>
      <c r="H2930" s="381" t="b">
        <f t="shared" si="91"/>
        <v>0</v>
      </c>
    </row>
    <row r="2931" spans="1:8" ht="30">
      <c r="A2931" s="379">
        <v>10749</v>
      </c>
      <c r="B2931" s="380" t="s">
        <v>5634</v>
      </c>
      <c r="C2931" s="379" t="s">
        <v>672</v>
      </c>
      <c r="D2931" s="383" t="str">
        <f t="shared" si="90"/>
        <v>6,87</v>
      </c>
      <c r="F2931" s="386">
        <v>7.33</v>
      </c>
      <c r="G2931" s="384" t="s">
        <v>2950</v>
      </c>
      <c r="H2931" s="381" t="b">
        <f t="shared" si="91"/>
        <v>0</v>
      </c>
    </row>
    <row r="2932" spans="1:8">
      <c r="A2932" s="379">
        <v>40290</v>
      </c>
      <c r="B2932" s="380" t="s">
        <v>5635</v>
      </c>
      <c r="C2932" s="379" t="s">
        <v>672</v>
      </c>
      <c r="D2932" s="383" t="str">
        <f t="shared" si="90"/>
        <v>9,90</v>
      </c>
      <c r="F2932" s="386">
        <v>40.43</v>
      </c>
      <c r="G2932" s="384" t="s">
        <v>1639</v>
      </c>
      <c r="H2932" s="381" t="b">
        <f t="shared" si="91"/>
        <v>0</v>
      </c>
    </row>
    <row r="2933" spans="1:8">
      <c r="A2933" s="379">
        <v>7252</v>
      </c>
      <c r="B2933" s="380" t="s">
        <v>5636</v>
      </c>
      <c r="C2933" s="379" t="s">
        <v>289</v>
      </c>
      <c r="D2933" s="383" t="str">
        <f t="shared" si="90"/>
        <v>2,09</v>
      </c>
      <c r="F2933" s="386">
        <v>31.57</v>
      </c>
      <c r="G2933" s="384" t="s">
        <v>2001</v>
      </c>
      <c r="H2933" s="381" t="b">
        <f t="shared" si="91"/>
        <v>0</v>
      </c>
    </row>
    <row r="2934" spans="1:8">
      <c r="A2934" s="379">
        <v>4778</v>
      </c>
      <c r="B2934" s="380" t="s">
        <v>5637</v>
      </c>
      <c r="C2934" s="379" t="s">
        <v>289</v>
      </c>
      <c r="D2934" s="383" t="str">
        <f t="shared" si="90"/>
        <v>2,70</v>
      </c>
      <c r="F2934" s="386">
        <v>127.78</v>
      </c>
      <c r="G2934" s="384" t="s">
        <v>5638</v>
      </c>
      <c r="H2934" s="381" t="b">
        <f t="shared" si="91"/>
        <v>0</v>
      </c>
    </row>
    <row r="2935" spans="1:8">
      <c r="A2935" s="379">
        <v>4780</v>
      </c>
      <c r="B2935" s="380" t="s">
        <v>5639</v>
      </c>
      <c r="C2935" s="379" t="s">
        <v>289</v>
      </c>
      <c r="D2935" s="383" t="str">
        <f t="shared" si="90"/>
        <v>2,92</v>
      </c>
      <c r="F2935" s="386">
        <v>135.61000000000001</v>
      </c>
      <c r="G2935" s="384" t="s">
        <v>2733</v>
      </c>
      <c r="H2935" s="381" t="b">
        <f t="shared" si="91"/>
        <v>0</v>
      </c>
    </row>
    <row r="2936" spans="1:8">
      <c r="A2936" s="379">
        <v>10809</v>
      </c>
      <c r="B2936" s="380" t="s">
        <v>5640</v>
      </c>
      <c r="C2936" s="379" t="s">
        <v>289</v>
      </c>
      <c r="D2936" s="383" t="str">
        <f t="shared" si="90"/>
        <v>1,00</v>
      </c>
      <c r="F2936" s="386">
        <v>32</v>
      </c>
      <c r="G2936" s="384" t="s">
        <v>5297</v>
      </c>
      <c r="H2936" s="381" t="b">
        <f t="shared" si="91"/>
        <v>0</v>
      </c>
    </row>
    <row r="2937" spans="1:8">
      <c r="A2937" s="379">
        <v>10811</v>
      </c>
      <c r="B2937" s="380" t="s">
        <v>5641</v>
      </c>
      <c r="C2937" s="379" t="s">
        <v>289</v>
      </c>
      <c r="D2937" s="383" t="str">
        <f t="shared" si="90"/>
        <v>0,86</v>
      </c>
      <c r="F2937" s="386">
        <v>659.39</v>
      </c>
      <c r="G2937" s="384" t="s">
        <v>5642</v>
      </c>
      <c r="H2937" s="381" t="b">
        <f t="shared" si="91"/>
        <v>0</v>
      </c>
    </row>
    <row r="2938" spans="1:8">
      <c r="A2938" s="379">
        <v>7247</v>
      </c>
      <c r="B2938" s="380" t="s">
        <v>5643</v>
      </c>
      <c r="C2938" s="379" t="s">
        <v>289</v>
      </c>
      <c r="D2938" s="383" t="str">
        <f t="shared" si="90"/>
        <v>2,09</v>
      </c>
      <c r="F2938" s="386">
        <v>24.2</v>
      </c>
      <c r="G2938" s="384" t="s">
        <v>2001</v>
      </c>
      <c r="H2938" s="381" t="b">
        <f t="shared" si="91"/>
        <v>0</v>
      </c>
    </row>
    <row r="2939" spans="1:8" ht="30">
      <c r="A2939" s="379">
        <v>40291</v>
      </c>
      <c r="B2939" s="380" t="s">
        <v>5644</v>
      </c>
      <c r="C2939" s="379" t="s">
        <v>672</v>
      </c>
      <c r="D2939" s="383" t="str">
        <f t="shared" si="90"/>
        <v>523,26</v>
      </c>
      <c r="F2939" s="386">
        <v>32.369999999999997</v>
      </c>
      <c r="G2939" s="384" t="s">
        <v>5645</v>
      </c>
      <c r="H2939" s="381" t="b">
        <f t="shared" si="91"/>
        <v>0</v>
      </c>
    </row>
    <row r="2940" spans="1:8" ht="30">
      <c r="A2940" s="379">
        <v>40275</v>
      </c>
      <c r="B2940" s="380" t="s">
        <v>5646</v>
      </c>
      <c r="C2940" s="379" t="s">
        <v>672</v>
      </c>
      <c r="D2940" s="383" t="str">
        <f t="shared" si="90"/>
        <v>15,00</v>
      </c>
      <c r="F2940" s="386">
        <v>33.74</v>
      </c>
      <c r="G2940" s="384" t="s">
        <v>5607</v>
      </c>
      <c r="H2940" s="381" t="b">
        <f t="shared" si="91"/>
        <v>0</v>
      </c>
    </row>
    <row r="2941" spans="1:8">
      <c r="A2941" s="379">
        <v>3777</v>
      </c>
      <c r="B2941" s="380" t="s">
        <v>5647</v>
      </c>
      <c r="C2941" s="379" t="s">
        <v>286</v>
      </c>
      <c r="D2941" s="383" t="str">
        <f t="shared" si="90"/>
        <v>0,88</v>
      </c>
      <c r="F2941" s="386">
        <v>8.68</v>
      </c>
      <c r="G2941" s="384" t="s">
        <v>5405</v>
      </c>
      <c r="H2941" s="381" t="b">
        <f t="shared" si="91"/>
        <v>0</v>
      </c>
    </row>
    <row r="2942" spans="1:8">
      <c r="A2942" s="379">
        <v>43067</v>
      </c>
      <c r="B2942" s="380" t="s">
        <v>5648</v>
      </c>
      <c r="C2942" s="379" t="s">
        <v>286</v>
      </c>
      <c r="D2942" s="383" t="str">
        <f t="shared" si="90"/>
        <v>0,91</v>
      </c>
      <c r="F2942" s="386">
        <v>49.78</v>
      </c>
      <c r="G2942" s="384" t="s">
        <v>2207</v>
      </c>
      <c r="H2942" s="381" t="b">
        <f t="shared" si="91"/>
        <v>0</v>
      </c>
    </row>
    <row r="2943" spans="1:8">
      <c r="A2943" s="379">
        <v>3779</v>
      </c>
      <c r="B2943" s="380" t="s">
        <v>5649</v>
      </c>
      <c r="C2943" s="379" t="s">
        <v>322</v>
      </c>
      <c r="D2943" s="383" t="str">
        <f t="shared" si="90"/>
        <v>7,33</v>
      </c>
      <c r="F2943" s="386">
        <v>14.43</v>
      </c>
      <c r="G2943" s="384" t="s">
        <v>789</v>
      </c>
      <c r="H2943" s="381" t="b">
        <f t="shared" si="91"/>
        <v>0</v>
      </c>
    </row>
    <row r="2944" spans="1:8">
      <c r="A2944" s="379">
        <v>3798</v>
      </c>
      <c r="B2944" s="380" t="s">
        <v>5650</v>
      </c>
      <c r="C2944" s="379" t="s">
        <v>281</v>
      </c>
      <c r="D2944" s="383" t="str">
        <f t="shared" si="90"/>
        <v>40,66</v>
      </c>
      <c r="F2944" s="386">
        <v>46.75</v>
      </c>
      <c r="G2944" s="384" t="s">
        <v>5651</v>
      </c>
      <c r="H2944" s="381" t="b">
        <f t="shared" si="91"/>
        <v>0</v>
      </c>
    </row>
    <row r="2945" spans="1:8" ht="30">
      <c r="A2945" s="379">
        <v>38769</v>
      </c>
      <c r="B2945" s="380" t="s">
        <v>5652</v>
      </c>
      <c r="C2945" s="379" t="s">
        <v>281</v>
      </c>
      <c r="D2945" s="383" t="str">
        <f t="shared" si="90"/>
        <v>31,75</v>
      </c>
      <c r="F2945" s="386">
        <v>15.12</v>
      </c>
      <c r="G2945" s="384" t="s">
        <v>5653</v>
      </c>
      <c r="H2945" s="381" t="b">
        <f t="shared" si="91"/>
        <v>0</v>
      </c>
    </row>
    <row r="2946" spans="1:8" ht="30">
      <c r="A2946" s="379">
        <v>39510</v>
      </c>
      <c r="B2946" s="380" t="s">
        <v>5654</v>
      </c>
      <c r="C2946" s="379" t="s">
        <v>281</v>
      </c>
      <c r="D2946" s="383" t="str">
        <f t="shared" ref="D2946:D3009" si="92">IF($J$2=$F$1,F2946,G2946)</f>
        <v>128,53</v>
      </c>
      <c r="F2946" s="386">
        <v>66.13</v>
      </c>
      <c r="G2946" s="384" t="s">
        <v>5655</v>
      </c>
      <c r="H2946" s="381" t="b">
        <f t="shared" ref="H2946:H3009" si="93">F2946=G2946</f>
        <v>0</v>
      </c>
    </row>
    <row r="2947" spans="1:8" ht="30">
      <c r="A2947" s="379">
        <v>38776</v>
      </c>
      <c r="B2947" s="380" t="s">
        <v>5656</v>
      </c>
      <c r="C2947" s="379" t="s">
        <v>281</v>
      </c>
      <c r="D2947" s="383" t="str">
        <f t="shared" si="92"/>
        <v>136,40</v>
      </c>
      <c r="F2947" s="386">
        <v>19.79</v>
      </c>
      <c r="G2947" s="384" t="s">
        <v>5657</v>
      </c>
      <c r="H2947" s="381" t="b">
        <f t="shared" si="93"/>
        <v>0</v>
      </c>
    </row>
    <row r="2948" spans="1:8">
      <c r="A2948" s="379">
        <v>38774</v>
      </c>
      <c r="B2948" s="380" t="s">
        <v>5658</v>
      </c>
      <c r="C2948" s="379" t="s">
        <v>281</v>
      </c>
      <c r="D2948" s="383" t="str">
        <f t="shared" si="92"/>
        <v>32,19</v>
      </c>
      <c r="F2948" s="386">
        <v>3.17</v>
      </c>
      <c r="G2948" s="384" t="s">
        <v>5659</v>
      </c>
      <c r="H2948" s="381" t="b">
        <f t="shared" si="93"/>
        <v>0</v>
      </c>
    </row>
    <row r="2949" spans="1:8">
      <c r="A2949" s="379">
        <v>42977</v>
      </c>
      <c r="B2949" s="380" t="s">
        <v>5660</v>
      </c>
      <c r="C2949" s="379" t="s">
        <v>281</v>
      </c>
      <c r="D2949" s="383" t="str">
        <f t="shared" si="92"/>
        <v>743,01</v>
      </c>
      <c r="F2949" s="386">
        <v>177.05</v>
      </c>
      <c r="G2949" s="384" t="s">
        <v>5661</v>
      </c>
      <c r="H2949" s="381" t="b">
        <f t="shared" si="93"/>
        <v>0</v>
      </c>
    </row>
    <row r="2950" spans="1:8" ht="30">
      <c r="A2950" s="379">
        <v>38889</v>
      </c>
      <c r="B2950" s="380" t="s">
        <v>5662</v>
      </c>
      <c r="C2950" s="379" t="s">
        <v>281</v>
      </c>
      <c r="D2950" s="383" t="str">
        <f t="shared" si="92"/>
        <v>24,34</v>
      </c>
      <c r="F2950" s="386">
        <v>76.8</v>
      </c>
      <c r="G2950" s="384" t="s">
        <v>5663</v>
      </c>
      <c r="H2950" s="381" t="b">
        <f t="shared" si="93"/>
        <v>0</v>
      </c>
    </row>
    <row r="2951" spans="1:8" ht="30">
      <c r="A2951" s="379">
        <v>38784</v>
      </c>
      <c r="B2951" s="380" t="s">
        <v>5664</v>
      </c>
      <c r="C2951" s="379" t="s">
        <v>281</v>
      </c>
      <c r="D2951" s="383" t="str">
        <f t="shared" si="92"/>
        <v>32,56</v>
      </c>
      <c r="F2951" s="386">
        <v>83.82</v>
      </c>
      <c r="G2951" s="384" t="s">
        <v>5665</v>
      </c>
      <c r="H2951" s="381" t="b">
        <f t="shared" si="93"/>
        <v>0</v>
      </c>
    </row>
    <row r="2952" spans="1:8" ht="30">
      <c r="A2952" s="379">
        <v>3788</v>
      </c>
      <c r="B2952" s="380" t="s">
        <v>5666</v>
      </c>
      <c r="C2952" s="379" t="s">
        <v>281</v>
      </c>
      <c r="D2952" s="383" t="str">
        <f t="shared" si="92"/>
        <v>33,93</v>
      </c>
      <c r="F2952" s="386">
        <v>103.25</v>
      </c>
      <c r="G2952" s="384" t="s">
        <v>5667</v>
      </c>
      <c r="H2952" s="381" t="b">
        <f t="shared" si="93"/>
        <v>0</v>
      </c>
    </row>
    <row r="2953" spans="1:8" ht="30">
      <c r="A2953" s="379">
        <v>12230</v>
      </c>
      <c r="B2953" s="380" t="s">
        <v>5668</v>
      </c>
      <c r="C2953" s="379" t="s">
        <v>281</v>
      </c>
      <c r="D2953" s="383" t="str">
        <f t="shared" si="92"/>
        <v>8,73</v>
      </c>
      <c r="F2953" s="386">
        <v>78.099999999999994</v>
      </c>
      <c r="G2953" s="384" t="s">
        <v>2537</v>
      </c>
      <c r="H2953" s="381" t="b">
        <f t="shared" si="93"/>
        <v>0</v>
      </c>
    </row>
    <row r="2954" spans="1:8" ht="30">
      <c r="A2954" s="379">
        <v>3780</v>
      </c>
      <c r="B2954" s="380" t="s">
        <v>5669</v>
      </c>
      <c r="C2954" s="379" t="s">
        <v>281</v>
      </c>
      <c r="D2954" s="383" t="str">
        <f t="shared" si="92"/>
        <v>50,07</v>
      </c>
      <c r="F2954" s="386">
        <v>64.78</v>
      </c>
      <c r="G2954" s="384" t="s">
        <v>5670</v>
      </c>
      <c r="H2954" s="381" t="b">
        <f t="shared" si="93"/>
        <v>0</v>
      </c>
    </row>
    <row r="2955" spans="1:8" ht="30">
      <c r="A2955" s="379">
        <v>12231</v>
      </c>
      <c r="B2955" s="380" t="s">
        <v>5671</v>
      </c>
      <c r="C2955" s="379" t="s">
        <v>281</v>
      </c>
      <c r="D2955" s="383" t="str">
        <f t="shared" si="92"/>
        <v>14,51</v>
      </c>
      <c r="F2955" s="386">
        <v>125.48</v>
      </c>
      <c r="G2955" s="384" t="s">
        <v>5246</v>
      </c>
      <c r="H2955" s="381" t="b">
        <f t="shared" si="93"/>
        <v>0</v>
      </c>
    </row>
    <row r="2956" spans="1:8" ht="30">
      <c r="A2956" s="379">
        <v>3811</v>
      </c>
      <c r="B2956" s="380" t="s">
        <v>5672</v>
      </c>
      <c r="C2956" s="379" t="s">
        <v>281</v>
      </c>
      <c r="D2956" s="383" t="str">
        <f t="shared" si="92"/>
        <v>47,03</v>
      </c>
      <c r="F2956" s="386">
        <v>232.22</v>
      </c>
      <c r="G2956" s="384" t="s">
        <v>5673</v>
      </c>
      <c r="H2956" s="381" t="b">
        <f t="shared" si="93"/>
        <v>0</v>
      </c>
    </row>
    <row r="2957" spans="1:8" ht="30">
      <c r="A2957" s="379">
        <v>12232</v>
      </c>
      <c r="B2957" s="380" t="s">
        <v>5674</v>
      </c>
      <c r="C2957" s="379" t="s">
        <v>281</v>
      </c>
      <c r="D2957" s="383" t="str">
        <f t="shared" si="92"/>
        <v>15,20</v>
      </c>
      <c r="F2957" s="386">
        <v>29.94</v>
      </c>
      <c r="G2957" s="384" t="s">
        <v>5675</v>
      </c>
      <c r="H2957" s="381" t="b">
        <f t="shared" si="93"/>
        <v>0</v>
      </c>
    </row>
    <row r="2958" spans="1:8" ht="30">
      <c r="A2958" s="379">
        <v>3799</v>
      </c>
      <c r="B2958" s="380" t="s">
        <v>5676</v>
      </c>
      <c r="C2958" s="379" t="s">
        <v>281</v>
      </c>
      <c r="D2958" s="383" t="str">
        <f t="shared" si="92"/>
        <v>66,51</v>
      </c>
      <c r="F2958" s="386">
        <v>34.659999999999997</v>
      </c>
      <c r="G2958" s="384" t="s">
        <v>5677</v>
      </c>
      <c r="H2958" s="381" t="b">
        <f t="shared" si="93"/>
        <v>0</v>
      </c>
    </row>
    <row r="2959" spans="1:8" ht="30">
      <c r="A2959" s="379">
        <v>12239</v>
      </c>
      <c r="B2959" s="380" t="s">
        <v>5678</v>
      </c>
      <c r="C2959" s="379" t="s">
        <v>281</v>
      </c>
      <c r="D2959" s="383" t="str">
        <f t="shared" si="92"/>
        <v>19,91</v>
      </c>
      <c r="F2959" s="386">
        <v>101.59</v>
      </c>
      <c r="G2959" s="384" t="s">
        <v>5679</v>
      </c>
      <c r="H2959" s="381" t="b">
        <f t="shared" si="93"/>
        <v>0</v>
      </c>
    </row>
    <row r="2960" spans="1:8">
      <c r="A2960" s="379">
        <v>38773</v>
      </c>
      <c r="B2960" s="380" t="s">
        <v>5680</v>
      </c>
      <c r="C2960" s="379" t="s">
        <v>281</v>
      </c>
      <c r="D2960" s="383" t="str">
        <f t="shared" si="92"/>
        <v>3,19</v>
      </c>
      <c r="F2960" s="386">
        <v>45.73</v>
      </c>
      <c r="G2960" s="384" t="s">
        <v>5681</v>
      </c>
      <c r="H2960" s="381" t="b">
        <f t="shared" si="93"/>
        <v>0</v>
      </c>
    </row>
    <row r="2961" spans="1:8">
      <c r="A2961" s="379">
        <v>12271</v>
      </c>
      <c r="B2961" s="380" t="s">
        <v>5682</v>
      </c>
      <c r="C2961" s="379" t="s">
        <v>281</v>
      </c>
      <c r="D2961" s="383" t="str">
        <f t="shared" si="92"/>
        <v>178,09</v>
      </c>
      <c r="F2961" s="386">
        <v>51.99</v>
      </c>
      <c r="G2961" s="384" t="s">
        <v>5683</v>
      </c>
      <c r="H2961" s="381" t="b">
        <f t="shared" si="93"/>
        <v>0</v>
      </c>
    </row>
    <row r="2962" spans="1:8">
      <c r="A2962" s="379">
        <v>38785</v>
      </c>
      <c r="B2962" s="380" t="s">
        <v>5684</v>
      </c>
      <c r="C2962" s="379" t="s">
        <v>281</v>
      </c>
      <c r="D2962" s="383" t="str">
        <f t="shared" si="92"/>
        <v>84,31</v>
      </c>
      <c r="F2962" s="386">
        <v>36.86</v>
      </c>
      <c r="G2962" s="384" t="s">
        <v>5685</v>
      </c>
      <c r="H2962" s="381" t="b">
        <f t="shared" si="93"/>
        <v>0</v>
      </c>
    </row>
    <row r="2963" spans="1:8">
      <c r="A2963" s="379">
        <v>38786</v>
      </c>
      <c r="B2963" s="380" t="s">
        <v>5686</v>
      </c>
      <c r="C2963" s="379" t="s">
        <v>281</v>
      </c>
      <c r="D2963" s="383" t="str">
        <f t="shared" si="92"/>
        <v>103,85</v>
      </c>
      <c r="F2963" s="386">
        <v>39.08</v>
      </c>
      <c r="G2963" s="384" t="s">
        <v>5687</v>
      </c>
      <c r="H2963" s="381" t="b">
        <f t="shared" si="93"/>
        <v>0</v>
      </c>
    </row>
    <row r="2964" spans="1:8">
      <c r="A2964" s="379">
        <v>39385</v>
      </c>
      <c r="B2964" s="380" t="s">
        <v>5688</v>
      </c>
      <c r="C2964" s="379" t="s">
        <v>281</v>
      </c>
      <c r="D2964" s="383" t="str">
        <f t="shared" si="92"/>
        <v>78,56</v>
      </c>
      <c r="F2964" s="386">
        <v>1.86</v>
      </c>
      <c r="G2964" s="384" t="s">
        <v>5689</v>
      </c>
      <c r="H2964" s="381" t="b">
        <f t="shared" si="93"/>
        <v>0</v>
      </c>
    </row>
    <row r="2965" spans="1:8">
      <c r="A2965" s="379">
        <v>39389</v>
      </c>
      <c r="B2965" s="380" t="s">
        <v>5690</v>
      </c>
      <c r="C2965" s="379" t="s">
        <v>281</v>
      </c>
      <c r="D2965" s="383" t="str">
        <f t="shared" si="92"/>
        <v>65,16</v>
      </c>
      <c r="F2965" s="386">
        <v>2.76</v>
      </c>
      <c r="G2965" s="384" t="s">
        <v>5691</v>
      </c>
      <c r="H2965" s="381" t="b">
        <f t="shared" si="93"/>
        <v>0</v>
      </c>
    </row>
    <row r="2966" spans="1:8">
      <c r="A2966" s="379">
        <v>39390</v>
      </c>
      <c r="B2966" s="380" t="s">
        <v>5692</v>
      </c>
      <c r="C2966" s="379" t="s">
        <v>281</v>
      </c>
      <c r="D2966" s="383" t="str">
        <f t="shared" si="92"/>
        <v>126,21</v>
      </c>
      <c r="F2966" s="386">
        <v>5.61</v>
      </c>
      <c r="G2966" s="384" t="s">
        <v>5693</v>
      </c>
      <c r="H2966" s="381" t="b">
        <f t="shared" si="93"/>
        <v>0</v>
      </c>
    </row>
    <row r="2967" spans="1:8">
      <c r="A2967" s="379">
        <v>39391</v>
      </c>
      <c r="B2967" s="380" t="s">
        <v>5694</v>
      </c>
      <c r="C2967" s="379" t="s">
        <v>281</v>
      </c>
      <c r="D2967" s="383" t="str">
        <f t="shared" si="92"/>
        <v>233,57</v>
      </c>
      <c r="F2967" s="386">
        <v>11.5</v>
      </c>
      <c r="G2967" s="384" t="s">
        <v>5695</v>
      </c>
      <c r="H2967" s="381" t="b">
        <f t="shared" si="93"/>
        <v>0</v>
      </c>
    </row>
    <row r="2968" spans="1:8" ht="30">
      <c r="A2968" s="379">
        <v>3803</v>
      </c>
      <c r="B2968" s="380" t="s">
        <v>5696</v>
      </c>
      <c r="C2968" s="379" t="s">
        <v>281</v>
      </c>
      <c r="D2968" s="383" t="str">
        <f t="shared" si="92"/>
        <v>30,11</v>
      </c>
      <c r="F2968" s="386">
        <v>15.81</v>
      </c>
      <c r="G2968" s="384" t="s">
        <v>5697</v>
      </c>
      <c r="H2968" s="381" t="b">
        <f t="shared" si="93"/>
        <v>0</v>
      </c>
    </row>
    <row r="2969" spans="1:8" ht="30">
      <c r="A2969" s="379">
        <v>38770</v>
      </c>
      <c r="B2969" s="380" t="s">
        <v>5698</v>
      </c>
      <c r="C2969" s="379" t="s">
        <v>281</v>
      </c>
      <c r="D2969" s="383" t="str">
        <f t="shared" si="92"/>
        <v>34,87</v>
      </c>
      <c r="F2969" s="386">
        <v>32.06</v>
      </c>
      <c r="G2969" s="384" t="s">
        <v>5699</v>
      </c>
      <c r="H2969" s="381" t="b">
        <f t="shared" si="93"/>
        <v>0</v>
      </c>
    </row>
    <row r="2970" spans="1:8">
      <c r="A2970" s="379">
        <v>12267</v>
      </c>
      <c r="B2970" s="380" t="s">
        <v>5700</v>
      </c>
      <c r="C2970" s="379" t="s">
        <v>281</v>
      </c>
      <c r="D2970" s="383" t="str">
        <f t="shared" si="92"/>
        <v>102,18</v>
      </c>
      <c r="F2970" s="386">
        <v>137.72</v>
      </c>
      <c r="G2970" s="384" t="s">
        <v>5701</v>
      </c>
      <c r="H2970" s="381" t="b">
        <f t="shared" si="93"/>
        <v>0</v>
      </c>
    </row>
    <row r="2971" spans="1:8" ht="45">
      <c r="A2971" s="379">
        <v>43068</v>
      </c>
      <c r="B2971" s="380" t="s">
        <v>5702</v>
      </c>
      <c r="C2971" s="379" t="s">
        <v>281</v>
      </c>
      <c r="D2971" s="383" t="str">
        <f t="shared" si="92"/>
        <v>51,53</v>
      </c>
      <c r="F2971" s="386">
        <v>154.77000000000001</v>
      </c>
      <c r="G2971" s="384" t="s">
        <v>5703</v>
      </c>
      <c r="H2971" s="381" t="b">
        <f t="shared" si="93"/>
        <v>0</v>
      </c>
    </row>
    <row r="2972" spans="1:8" ht="30">
      <c r="A2972" s="379">
        <v>12266</v>
      </c>
      <c r="B2972" s="380" t="s">
        <v>5704</v>
      </c>
      <c r="C2972" s="379" t="s">
        <v>281</v>
      </c>
      <c r="D2972" s="383" t="str">
        <f t="shared" si="92"/>
        <v>52,30</v>
      </c>
      <c r="F2972" s="386">
        <v>291.11</v>
      </c>
      <c r="G2972" s="384" t="s">
        <v>5705</v>
      </c>
      <c r="H2972" s="381" t="b">
        <f t="shared" si="93"/>
        <v>0</v>
      </c>
    </row>
    <row r="2973" spans="1:8" ht="30">
      <c r="A2973" s="379">
        <v>39378</v>
      </c>
      <c r="B2973" s="380" t="s">
        <v>5706</v>
      </c>
      <c r="C2973" s="379" t="s">
        <v>281</v>
      </c>
      <c r="D2973" s="383" t="str">
        <f t="shared" si="92"/>
        <v>37,08</v>
      </c>
      <c r="F2973" s="386">
        <v>213.93</v>
      </c>
      <c r="G2973" s="384" t="s">
        <v>5707</v>
      </c>
      <c r="H2973" s="381" t="b">
        <f t="shared" si="93"/>
        <v>0</v>
      </c>
    </row>
    <row r="2974" spans="1:8" ht="30">
      <c r="A2974" s="379">
        <v>43543</v>
      </c>
      <c r="B2974" s="380" t="s">
        <v>5708</v>
      </c>
      <c r="C2974" s="379" t="s">
        <v>281</v>
      </c>
      <c r="D2974" s="383" t="str">
        <f t="shared" si="92"/>
        <v>77,25</v>
      </c>
      <c r="F2974" s="386">
        <v>1.65</v>
      </c>
      <c r="G2974" s="384" t="s">
        <v>5709</v>
      </c>
      <c r="H2974" s="381" t="b">
        <f t="shared" si="93"/>
        <v>0</v>
      </c>
    </row>
    <row r="2975" spans="1:8" ht="30">
      <c r="A2975" s="379">
        <v>38775</v>
      </c>
      <c r="B2975" s="380" t="s">
        <v>5710</v>
      </c>
      <c r="C2975" s="379" t="s">
        <v>281</v>
      </c>
      <c r="D2975" s="383" t="str">
        <f t="shared" si="92"/>
        <v>39,31</v>
      </c>
      <c r="F2975" s="386">
        <v>3.18</v>
      </c>
      <c r="G2975" s="384" t="s">
        <v>2590</v>
      </c>
      <c r="H2975" s="381" t="b">
        <f t="shared" si="93"/>
        <v>0</v>
      </c>
    </row>
    <row r="2976" spans="1:8">
      <c r="A2976" s="379">
        <v>21119</v>
      </c>
      <c r="B2976" s="380" t="s">
        <v>5711</v>
      </c>
      <c r="C2976" s="379" t="s">
        <v>281</v>
      </c>
      <c r="D2976" s="383" t="str">
        <f t="shared" si="92"/>
        <v>1,91</v>
      </c>
      <c r="F2976" s="386">
        <v>6.39</v>
      </c>
      <c r="G2976" s="384" t="s">
        <v>5712</v>
      </c>
      <c r="H2976" s="381" t="b">
        <f t="shared" si="93"/>
        <v>0</v>
      </c>
    </row>
    <row r="2977" spans="1:8">
      <c r="A2977" s="379">
        <v>37974</v>
      </c>
      <c r="B2977" s="380" t="s">
        <v>5713</v>
      </c>
      <c r="C2977" s="379" t="s">
        <v>281</v>
      </c>
      <c r="D2977" s="383" t="str">
        <f t="shared" si="92"/>
        <v>2,84</v>
      </c>
      <c r="F2977" s="386">
        <v>14.11</v>
      </c>
      <c r="G2977" s="384" t="s">
        <v>5714</v>
      </c>
      <c r="H2977" s="381" t="b">
        <f t="shared" si="93"/>
        <v>0</v>
      </c>
    </row>
    <row r="2978" spans="1:8">
      <c r="A2978" s="379">
        <v>37975</v>
      </c>
      <c r="B2978" s="380" t="s">
        <v>5715</v>
      </c>
      <c r="C2978" s="379" t="s">
        <v>281</v>
      </c>
      <c r="D2978" s="383" t="str">
        <f t="shared" si="92"/>
        <v>5,77</v>
      </c>
      <c r="F2978" s="386">
        <v>17.899999999999999</v>
      </c>
      <c r="G2978" s="384" t="s">
        <v>2911</v>
      </c>
      <c r="H2978" s="381" t="b">
        <f t="shared" si="93"/>
        <v>0</v>
      </c>
    </row>
    <row r="2979" spans="1:8">
      <c r="A2979" s="379">
        <v>37976</v>
      </c>
      <c r="B2979" s="380" t="s">
        <v>5716</v>
      </c>
      <c r="C2979" s="379" t="s">
        <v>281</v>
      </c>
      <c r="D2979" s="383" t="str">
        <f t="shared" si="92"/>
        <v>11,83</v>
      </c>
      <c r="F2979" s="386">
        <v>29.23</v>
      </c>
      <c r="G2979" s="384" t="s">
        <v>2813</v>
      </c>
      <c r="H2979" s="381" t="b">
        <f t="shared" si="93"/>
        <v>0</v>
      </c>
    </row>
    <row r="2980" spans="1:8">
      <c r="A2980" s="379">
        <v>37977</v>
      </c>
      <c r="B2980" s="380" t="s">
        <v>5717</v>
      </c>
      <c r="C2980" s="379" t="s">
        <v>281</v>
      </c>
      <c r="D2980" s="383" t="str">
        <f t="shared" si="92"/>
        <v>16,27</v>
      </c>
      <c r="F2980" s="386">
        <v>95.82</v>
      </c>
      <c r="G2980" s="384" t="s">
        <v>2774</v>
      </c>
      <c r="H2980" s="381" t="b">
        <f t="shared" si="93"/>
        <v>0</v>
      </c>
    </row>
    <row r="2981" spans="1:8">
      <c r="A2981" s="379">
        <v>37978</v>
      </c>
      <c r="B2981" s="380" t="s">
        <v>5718</v>
      </c>
      <c r="C2981" s="379" t="s">
        <v>281</v>
      </c>
      <c r="D2981" s="383" t="str">
        <f t="shared" si="92"/>
        <v>32,98</v>
      </c>
      <c r="F2981" s="386">
        <v>146.71</v>
      </c>
      <c r="G2981" s="384" t="s">
        <v>595</v>
      </c>
      <c r="H2981" s="381" t="b">
        <f t="shared" si="93"/>
        <v>0</v>
      </c>
    </row>
    <row r="2982" spans="1:8">
      <c r="A2982" s="379">
        <v>37979</v>
      </c>
      <c r="B2982" s="380" t="s">
        <v>5719</v>
      </c>
      <c r="C2982" s="379" t="s">
        <v>281</v>
      </c>
      <c r="D2982" s="383" t="str">
        <f t="shared" si="92"/>
        <v>141,68</v>
      </c>
      <c r="F2982" s="386">
        <v>37.869999999999997</v>
      </c>
      <c r="G2982" s="384" t="s">
        <v>5720</v>
      </c>
      <c r="H2982" s="381" t="b">
        <f t="shared" si="93"/>
        <v>0</v>
      </c>
    </row>
    <row r="2983" spans="1:8">
      <c r="A2983" s="379">
        <v>37980</v>
      </c>
      <c r="B2983" s="380" t="s">
        <v>5721</v>
      </c>
      <c r="C2983" s="379" t="s">
        <v>281</v>
      </c>
      <c r="D2983" s="383" t="str">
        <f t="shared" si="92"/>
        <v>159,23</v>
      </c>
      <c r="F2983" s="386">
        <v>83.59</v>
      </c>
      <c r="G2983" s="384" t="s">
        <v>5722</v>
      </c>
      <c r="H2983" s="381" t="b">
        <f t="shared" si="93"/>
        <v>0</v>
      </c>
    </row>
    <row r="2984" spans="1:8">
      <c r="A2984" s="379">
        <v>36147</v>
      </c>
      <c r="B2984" s="380" t="s">
        <v>5723</v>
      </c>
      <c r="C2984" s="379" t="s">
        <v>1210</v>
      </c>
      <c r="D2984" s="383" t="str">
        <f t="shared" si="92"/>
        <v>301,46</v>
      </c>
      <c r="F2984" s="386">
        <v>149.1</v>
      </c>
      <c r="G2984" s="384" t="s">
        <v>5724</v>
      </c>
      <c r="H2984" s="381" t="b">
        <f t="shared" si="93"/>
        <v>0</v>
      </c>
    </row>
    <row r="2985" spans="1:8">
      <c r="A2985" s="379">
        <v>12731</v>
      </c>
      <c r="B2985" s="380" t="s">
        <v>5725</v>
      </c>
      <c r="C2985" s="379" t="s">
        <v>281</v>
      </c>
      <c r="D2985" s="383" t="str">
        <f t="shared" si="92"/>
        <v>214,17</v>
      </c>
      <c r="F2985" s="386">
        <v>271.58</v>
      </c>
      <c r="G2985" s="384" t="s">
        <v>5726</v>
      </c>
      <c r="H2985" s="381" t="b">
        <f t="shared" si="93"/>
        <v>0</v>
      </c>
    </row>
    <row r="2986" spans="1:8">
      <c r="A2986" s="379">
        <v>12723</v>
      </c>
      <c r="B2986" s="380" t="s">
        <v>5727</v>
      </c>
      <c r="C2986" s="379" t="s">
        <v>281</v>
      </c>
      <c r="D2986" s="383" t="str">
        <f t="shared" si="92"/>
        <v>1,66</v>
      </c>
      <c r="F2986" s="386">
        <v>372.75</v>
      </c>
      <c r="G2986" s="384" t="s">
        <v>1024</v>
      </c>
      <c r="H2986" s="381" t="b">
        <f t="shared" si="93"/>
        <v>0</v>
      </c>
    </row>
    <row r="2987" spans="1:8">
      <c r="A2987" s="379">
        <v>12724</v>
      </c>
      <c r="B2987" s="380" t="s">
        <v>5728</v>
      </c>
      <c r="C2987" s="379" t="s">
        <v>281</v>
      </c>
      <c r="D2987" s="383" t="str">
        <f t="shared" si="92"/>
        <v>3,19</v>
      </c>
      <c r="F2987" s="386">
        <v>27.93</v>
      </c>
      <c r="G2987" s="384" t="s">
        <v>5681</v>
      </c>
      <c r="H2987" s="381" t="b">
        <f t="shared" si="93"/>
        <v>0</v>
      </c>
    </row>
    <row r="2988" spans="1:8">
      <c r="A2988" s="379">
        <v>12725</v>
      </c>
      <c r="B2988" s="380" t="s">
        <v>5729</v>
      </c>
      <c r="C2988" s="379" t="s">
        <v>281</v>
      </c>
      <c r="D2988" s="383" t="str">
        <f t="shared" si="92"/>
        <v>6,40</v>
      </c>
      <c r="F2988" s="386">
        <v>8.8000000000000007</v>
      </c>
      <c r="G2988" s="384" t="s">
        <v>5730</v>
      </c>
      <c r="H2988" s="381" t="b">
        <f t="shared" si="93"/>
        <v>0</v>
      </c>
    </row>
    <row r="2989" spans="1:8">
      <c r="A2989" s="379">
        <v>12726</v>
      </c>
      <c r="B2989" s="380" t="s">
        <v>5731</v>
      </c>
      <c r="C2989" s="379" t="s">
        <v>281</v>
      </c>
      <c r="D2989" s="383" t="str">
        <f t="shared" si="92"/>
        <v>14,13</v>
      </c>
      <c r="F2989" s="386">
        <v>9.27</v>
      </c>
      <c r="G2989" s="384" t="s">
        <v>5732</v>
      </c>
      <c r="H2989" s="381" t="b">
        <f t="shared" si="93"/>
        <v>0</v>
      </c>
    </row>
    <row r="2990" spans="1:8">
      <c r="A2990" s="379">
        <v>12727</v>
      </c>
      <c r="B2990" s="380" t="s">
        <v>5733</v>
      </c>
      <c r="C2990" s="379" t="s">
        <v>281</v>
      </c>
      <c r="D2990" s="383" t="str">
        <f t="shared" si="92"/>
        <v>17,92</v>
      </c>
      <c r="F2990" s="386">
        <v>5.15</v>
      </c>
      <c r="G2990" s="384" t="s">
        <v>5734</v>
      </c>
      <c r="H2990" s="381" t="b">
        <f t="shared" si="93"/>
        <v>0</v>
      </c>
    </row>
    <row r="2991" spans="1:8">
      <c r="A2991" s="379">
        <v>12728</v>
      </c>
      <c r="B2991" s="380" t="s">
        <v>5735</v>
      </c>
      <c r="C2991" s="379" t="s">
        <v>281</v>
      </c>
      <c r="D2991" s="383" t="str">
        <f t="shared" si="92"/>
        <v>29,27</v>
      </c>
      <c r="F2991" s="386">
        <v>6.82</v>
      </c>
      <c r="G2991" s="384" t="s">
        <v>5736</v>
      </c>
      <c r="H2991" s="381" t="b">
        <f t="shared" si="93"/>
        <v>0</v>
      </c>
    </row>
    <row r="2992" spans="1:8">
      <c r="A2992" s="379">
        <v>12729</v>
      </c>
      <c r="B2992" s="380" t="s">
        <v>5737</v>
      </c>
      <c r="C2992" s="379" t="s">
        <v>281</v>
      </c>
      <c r="D2992" s="383" t="str">
        <f t="shared" si="92"/>
        <v>95,93</v>
      </c>
      <c r="F2992" s="386">
        <v>16.309999999999999</v>
      </c>
      <c r="G2992" s="384" t="s">
        <v>5738</v>
      </c>
      <c r="H2992" s="381" t="b">
        <f t="shared" si="93"/>
        <v>0</v>
      </c>
    </row>
    <row r="2993" spans="1:8">
      <c r="A2993" s="379">
        <v>12730</v>
      </c>
      <c r="B2993" s="380" t="s">
        <v>5739</v>
      </c>
      <c r="C2993" s="379" t="s">
        <v>281</v>
      </c>
      <c r="D2993" s="383" t="str">
        <f t="shared" si="92"/>
        <v>146,87</v>
      </c>
      <c r="F2993" s="386">
        <v>18.510000000000002</v>
      </c>
      <c r="G2993" s="384" t="s">
        <v>5740</v>
      </c>
      <c r="H2993" s="381" t="b">
        <f t="shared" si="93"/>
        <v>0</v>
      </c>
    </row>
    <row r="2994" spans="1:8">
      <c r="A2994" s="379">
        <v>3840</v>
      </c>
      <c r="B2994" s="380" t="s">
        <v>5741</v>
      </c>
      <c r="C2994" s="379" t="s">
        <v>281</v>
      </c>
      <c r="D2994" s="383" t="str">
        <f t="shared" si="92"/>
        <v>37,27</v>
      </c>
      <c r="F2994" s="386">
        <v>28.92</v>
      </c>
      <c r="G2994" s="384" t="s">
        <v>5742</v>
      </c>
      <c r="H2994" s="381" t="b">
        <f t="shared" si="93"/>
        <v>0</v>
      </c>
    </row>
    <row r="2995" spans="1:8">
      <c r="A2995" s="379">
        <v>3838</v>
      </c>
      <c r="B2995" s="380" t="s">
        <v>5743</v>
      </c>
      <c r="C2995" s="379" t="s">
        <v>281</v>
      </c>
      <c r="D2995" s="383" t="str">
        <f t="shared" si="92"/>
        <v>82,27</v>
      </c>
      <c r="F2995" s="386">
        <v>14.14</v>
      </c>
      <c r="G2995" s="384" t="s">
        <v>5744</v>
      </c>
      <c r="H2995" s="381" t="b">
        <f t="shared" si="93"/>
        <v>0</v>
      </c>
    </row>
    <row r="2996" spans="1:8">
      <c r="A2996" s="379">
        <v>3844</v>
      </c>
      <c r="B2996" s="380" t="s">
        <v>5745</v>
      </c>
      <c r="C2996" s="379" t="s">
        <v>281</v>
      </c>
      <c r="D2996" s="383" t="str">
        <f t="shared" si="92"/>
        <v>146,74</v>
      </c>
      <c r="F2996" s="386">
        <v>46.03</v>
      </c>
      <c r="G2996" s="384" t="s">
        <v>5746</v>
      </c>
      <c r="H2996" s="381" t="b">
        <f t="shared" si="93"/>
        <v>0</v>
      </c>
    </row>
    <row r="2997" spans="1:8">
      <c r="A2997" s="379">
        <v>3839</v>
      </c>
      <c r="B2997" s="380" t="s">
        <v>5747</v>
      </c>
      <c r="C2997" s="379" t="s">
        <v>281</v>
      </c>
      <c r="D2997" s="383" t="str">
        <f t="shared" si="92"/>
        <v>267,29</v>
      </c>
      <c r="F2997" s="386">
        <v>99.08</v>
      </c>
      <c r="G2997" s="384" t="s">
        <v>5748</v>
      </c>
      <c r="H2997" s="381" t="b">
        <f t="shared" si="93"/>
        <v>0</v>
      </c>
    </row>
    <row r="2998" spans="1:8">
      <c r="A2998" s="379">
        <v>3843</v>
      </c>
      <c r="B2998" s="380" t="s">
        <v>5749</v>
      </c>
      <c r="C2998" s="379" t="s">
        <v>281</v>
      </c>
      <c r="D2998" s="383" t="str">
        <f t="shared" si="92"/>
        <v>366,86</v>
      </c>
      <c r="F2998" s="386">
        <v>162</v>
      </c>
      <c r="G2998" s="384" t="s">
        <v>5750</v>
      </c>
      <c r="H2998" s="381" t="b">
        <f t="shared" si="93"/>
        <v>0</v>
      </c>
    </row>
    <row r="2999" spans="1:8">
      <c r="A2999" s="379">
        <v>3900</v>
      </c>
      <c r="B2999" s="380" t="s">
        <v>5751</v>
      </c>
      <c r="C2999" s="379" t="s">
        <v>281</v>
      </c>
      <c r="D2999" s="383" t="str">
        <f t="shared" si="92"/>
        <v>27,93</v>
      </c>
      <c r="F2999" s="386">
        <v>270.8</v>
      </c>
      <c r="G2999" s="384" t="s">
        <v>5752</v>
      </c>
      <c r="H2999" s="381" t="b">
        <f t="shared" si="93"/>
        <v>0</v>
      </c>
    </row>
    <row r="3000" spans="1:8">
      <c r="A3000" s="379">
        <v>3846</v>
      </c>
      <c r="B3000" s="380" t="s">
        <v>5753</v>
      </c>
      <c r="C3000" s="379" t="s">
        <v>281</v>
      </c>
      <c r="D3000" s="383" t="str">
        <f t="shared" si="92"/>
        <v>8,80</v>
      </c>
      <c r="F3000" s="386">
        <v>6.31</v>
      </c>
      <c r="G3000" s="384" t="s">
        <v>5754</v>
      </c>
      <c r="H3000" s="381" t="b">
        <f t="shared" si="93"/>
        <v>0</v>
      </c>
    </row>
    <row r="3001" spans="1:8">
      <c r="A3001" s="379">
        <v>3886</v>
      </c>
      <c r="B3001" s="380" t="s">
        <v>5755</v>
      </c>
      <c r="C3001" s="379" t="s">
        <v>281</v>
      </c>
      <c r="D3001" s="383" t="str">
        <f t="shared" si="92"/>
        <v>9,27</v>
      </c>
      <c r="F3001" s="386">
        <v>9.58</v>
      </c>
      <c r="G3001" s="384" t="s">
        <v>5756</v>
      </c>
      <c r="H3001" s="381" t="b">
        <f t="shared" si="93"/>
        <v>0</v>
      </c>
    </row>
    <row r="3002" spans="1:8">
      <c r="A3002" s="379">
        <v>3854</v>
      </c>
      <c r="B3002" s="380" t="s">
        <v>5757</v>
      </c>
      <c r="C3002" s="379" t="s">
        <v>281</v>
      </c>
      <c r="D3002" s="383" t="str">
        <f t="shared" si="92"/>
        <v>5,15</v>
      </c>
      <c r="F3002" s="386">
        <v>13.42</v>
      </c>
      <c r="G3002" s="384" t="s">
        <v>474</v>
      </c>
      <c r="H3002" s="381" t="b">
        <f t="shared" si="93"/>
        <v>0</v>
      </c>
    </row>
    <row r="3003" spans="1:8">
      <c r="A3003" s="379">
        <v>3873</v>
      </c>
      <c r="B3003" s="380" t="s">
        <v>5758</v>
      </c>
      <c r="C3003" s="379" t="s">
        <v>281</v>
      </c>
      <c r="D3003" s="383" t="str">
        <f t="shared" si="92"/>
        <v>6,82</v>
      </c>
      <c r="F3003" s="386">
        <v>23.17</v>
      </c>
      <c r="G3003" s="384" t="s">
        <v>5759</v>
      </c>
      <c r="H3003" s="381" t="b">
        <f t="shared" si="93"/>
        <v>0</v>
      </c>
    </row>
    <row r="3004" spans="1:8">
      <c r="A3004" s="379">
        <v>38021</v>
      </c>
      <c r="B3004" s="380" t="s">
        <v>5760</v>
      </c>
      <c r="C3004" s="379" t="s">
        <v>281</v>
      </c>
      <c r="D3004" s="383" t="str">
        <f t="shared" si="92"/>
        <v>16,31</v>
      </c>
      <c r="F3004" s="386">
        <v>32.450000000000003</v>
      </c>
      <c r="G3004" s="384" t="s">
        <v>5761</v>
      </c>
      <c r="H3004" s="381" t="b">
        <f t="shared" si="93"/>
        <v>0</v>
      </c>
    </row>
    <row r="3005" spans="1:8">
      <c r="A3005" s="379">
        <v>3847</v>
      </c>
      <c r="B3005" s="380" t="s">
        <v>5762</v>
      </c>
      <c r="C3005" s="379" t="s">
        <v>281</v>
      </c>
      <c r="D3005" s="383" t="str">
        <f t="shared" si="92"/>
        <v>18,51</v>
      </c>
      <c r="F3005" s="386">
        <v>37.58</v>
      </c>
      <c r="G3005" s="384" t="s">
        <v>5763</v>
      </c>
      <c r="H3005" s="381" t="b">
        <f t="shared" si="93"/>
        <v>0</v>
      </c>
    </row>
    <row r="3006" spans="1:8">
      <c r="A3006" s="379">
        <v>38022</v>
      </c>
      <c r="B3006" s="380" t="s">
        <v>5764</v>
      </c>
      <c r="C3006" s="379" t="s">
        <v>281</v>
      </c>
      <c r="D3006" s="383" t="str">
        <f t="shared" si="92"/>
        <v>28,92</v>
      </c>
      <c r="F3006" s="386">
        <v>10.81</v>
      </c>
      <c r="G3006" s="384" t="s">
        <v>5765</v>
      </c>
      <c r="H3006" s="381" t="b">
        <f t="shared" si="93"/>
        <v>0</v>
      </c>
    </row>
    <row r="3007" spans="1:8">
      <c r="A3007" s="379">
        <v>3833</v>
      </c>
      <c r="B3007" s="380" t="s">
        <v>5766</v>
      </c>
      <c r="C3007" s="379" t="s">
        <v>281</v>
      </c>
      <c r="D3007" s="383" t="str">
        <f t="shared" si="92"/>
        <v>12,65</v>
      </c>
      <c r="F3007" s="386">
        <v>23.61</v>
      </c>
      <c r="G3007" s="384" t="s">
        <v>5767</v>
      </c>
      <c r="H3007" s="381" t="b">
        <f t="shared" si="93"/>
        <v>0</v>
      </c>
    </row>
    <row r="3008" spans="1:8">
      <c r="A3008" s="379">
        <v>3835</v>
      </c>
      <c r="B3008" s="380" t="s">
        <v>5768</v>
      </c>
      <c r="C3008" s="379" t="s">
        <v>281</v>
      </c>
      <c r="D3008" s="383" t="str">
        <f t="shared" si="92"/>
        <v>41,20</v>
      </c>
      <c r="F3008" s="386">
        <v>14.67</v>
      </c>
      <c r="G3008" s="384" t="s">
        <v>5769</v>
      </c>
      <c r="H3008" s="381" t="b">
        <f t="shared" si="93"/>
        <v>0</v>
      </c>
    </row>
    <row r="3009" spans="1:8">
      <c r="A3009" s="379">
        <v>3836</v>
      </c>
      <c r="B3009" s="380" t="s">
        <v>5770</v>
      </c>
      <c r="C3009" s="379" t="s">
        <v>281</v>
      </c>
      <c r="D3009" s="383" t="str">
        <f t="shared" si="92"/>
        <v>88,68</v>
      </c>
      <c r="F3009" s="386">
        <v>47.41</v>
      </c>
      <c r="G3009" s="384" t="s">
        <v>5771</v>
      </c>
      <c r="H3009" s="381" t="b">
        <f t="shared" si="93"/>
        <v>0</v>
      </c>
    </row>
    <row r="3010" spans="1:8">
      <c r="A3010" s="379">
        <v>3830</v>
      </c>
      <c r="B3010" s="380" t="s">
        <v>5772</v>
      </c>
      <c r="C3010" s="379" t="s">
        <v>281</v>
      </c>
      <c r="D3010" s="383" t="str">
        <f t="shared" ref="D3010:D3073" si="94">IF($J$2=$F$1,F3010,G3010)</f>
        <v>145,00</v>
      </c>
      <c r="F3010" s="386">
        <v>7.75</v>
      </c>
      <c r="G3010" s="384" t="s">
        <v>5773</v>
      </c>
      <c r="H3010" s="381" t="b">
        <f t="shared" ref="H3010:H3073" si="95">F3010=G3010</f>
        <v>0</v>
      </c>
    </row>
    <row r="3011" spans="1:8">
      <c r="A3011" s="379">
        <v>3831</v>
      </c>
      <c r="B3011" s="380" t="s">
        <v>5774</v>
      </c>
      <c r="C3011" s="379" t="s">
        <v>281</v>
      </c>
      <c r="D3011" s="383" t="str">
        <f t="shared" si="94"/>
        <v>242,39</v>
      </c>
      <c r="F3011" s="386">
        <v>9.61</v>
      </c>
      <c r="G3011" s="384" t="s">
        <v>5775</v>
      </c>
      <c r="H3011" s="381" t="b">
        <f t="shared" si="95"/>
        <v>0</v>
      </c>
    </row>
    <row r="3012" spans="1:8">
      <c r="A3012" s="379">
        <v>37981</v>
      </c>
      <c r="B3012" s="380" t="s">
        <v>5776</v>
      </c>
      <c r="C3012" s="379" t="s">
        <v>281</v>
      </c>
      <c r="D3012" s="383" t="str">
        <f t="shared" si="94"/>
        <v>6,49</v>
      </c>
      <c r="F3012" s="386">
        <v>5.84</v>
      </c>
      <c r="G3012" s="384" t="s">
        <v>5777</v>
      </c>
      <c r="H3012" s="381" t="b">
        <f t="shared" si="95"/>
        <v>0</v>
      </c>
    </row>
    <row r="3013" spans="1:8">
      <c r="A3013" s="379">
        <v>37982</v>
      </c>
      <c r="B3013" s="380" t="s">
        <v>5778</v>
      </c>
      <c r="C3013" s="379" t="s">
        <v>281</v>
      </c>
      <c r="D3013" s="383" t="str">
        <f t="shared" si="94"/>
        <v>9,86</v>
      </c>
      <c r="F3013" s="386">
        <v>6.35</v>
      </c>
      <c r="G3013" s="384" t="s">
        <v>3441</v>
      </c>
      <c r="H3013" s="381" t="b">
        <f t="shared" si="95"/>
        <v>0</v>
      </c>
    </row>
    <row r="3014" spans="1:8">
      <c r="A3014" s="379">
        <v>37983</v>
      </c>
      <c r="B3014" s="380" t="s">
        <v>5779</v>
      </c>
      <c r="C3014" s="379" t="s">
        <v>281</v>
      </c>
      <c r="D3014" s="383" t="str">
        <f t="shared" si="94"/>
        <v>13,80</v>
      </c>
      <c r="F3014" s="386">
        <v>5.1100000000000003</v>
      </c>
      <c r="G3014" s="384" t="s">
        <v>3091</v>
      </c>
      <c r="H3014" s="381" t="b">
        <f t="shared" si="95"/>
        <v>0</v>
      </c>
    </row>
    <row r="3015" spans="1:8">
      <c r="A3015" s="379">
        <v>37984</v>
      </c>
      <c r="B3015" s="380" t="s">
        <v>5780</v>
      </c>
      <c r="C3015" s="379" t="s">
        <v>281</v>
      </c>
      <c r="D3015" s="383" t="str">
        <f t="shared" si="94"/>
        <v>23,84</v>
      </c>
      <c r="F3015" s="386">
        <v>10.54</v>
      </c>
      <c r="G3015" s="384" t="s">
        <v>5781</v>
      </c>
      <c r="H3015" s="381" t="b">
        <f t="shared" si="95"/>
        <v>0</v>
      </c>
    </row>
    <row r="3016" spans="1:8">
      <c r="A3016" s="379">
        <v>37985</v>
      </c>
      <c r="B3016" s="380" t="s">
        <v>5782</v>
      </c>
      <c r="C3016" s="379" t="s">
        <v>281</v>
      </c>
      <c r="D3016" s="383" t="str">
        <f t="shared" si="94"/>
        <v>33,38</v>
      </c>
      <c r="F3016" s="386">
        <v>8.61</v>
      </c>
      <c r="G3016" s="384" t="s">
        <v>5783</v>
      </c>
      <c r="H3016" s="381" t="b">
        <f t="shared" si="95"/>
        <v>0</v>
      </c>
    </row>
    <row r="3017" spans="1:8">
      <c r="A3017" s="379">
        <v>3826</v>
      </c>
      <c r="B3017" s="380" t="s">
        <v>5784</v>
      </c>
      <c r="C3017" s="379" t="s">
        <v>281</v>
      </c>
      <c r="D3017" s="383" t="str">
        <f t="shared" si="94"/>
        <v>36,99</v>
      </c>
      <c r="F3017" s="386">
        <v>2.78</v>
      </c>
      <c r="G3017" s="384" t="s">
        <v>5785</v>
      </c>
      <c r="H3017" s="381" t="b">
        <f t="shared" si="95"/>
        <v>0</v>
      </c>
    </row>
    <row r="3018" spans="1:8">
      <c r="A3018" s="379">
        <v>3825</v>
      </c>
      <c r="B3018" s="380" t="s">
        <v>5786</v>
      </c>
      <c r="C3018" s="379" t="s">
        <v>281</v>
      </c>
      <c r="D3018" s="383" t="str">
        <f t="shared" si="94"/>
        <v>10,63</v>
      </c>
      <c r="F3018" s="386">
        <v>6.16</v>
      </c>
      <c r="G3018" s="384" t="s">
        <v>763</v>
      </c>
      <c r="H3018" s="381" t="b">
        <f t="shared" si="95"/>
        <v>0</v>
      </c>
    </row>
    <row r="3019" spans="1:8">
      <c r="A3019" s="379">
        <v>3827</v>
      </c>
      <c r="B3019" s="380" t="s">
        <v>5787</v>
      </c>
      <c r="C3019" s="379" t="s">
        <v>281</v>
      </c>
      <c r="D3019" s="383" t="str">
        <f t="shared" si="94"/>
        <v>23,24</v>
      </c>
      <c r="F3019" s="386">
        <v>29.46</v>
      </c>
      <c r="G3019" s="384" t="s">
        <v>5788</v>
      </c>
      <c r="H3019" s="381" t="b">
        <f t="shared" si="95"/>
        <v>0</v>
      </c>
    </row>
    <row r="3020" spans="1:8">
      <c r="A3020" s="379">
        <v>20165</v>
      </c>
      <c r="B3020" s="380" t="s">
        <v>5789</v>
      </c>
      <c r="C3020" s="379" t="s">
        <v>281</v>
      </c>
      <c r="D3020" s="383" t="str">
        <f t="shared" si="94"/>
        <v>14,67</v>
      </c>
      <c r="F3020" s="386">
        <v>16.149999999999999</v>
      </c>
      <c r="G3020" s="384" t="s">
        <v>5790</v>
      </c>
      <c r="H3020" s="381" t="b">
        <f t="shared" si="95"/>
        <v>0</v>
      </c>
    </row>
    <row r="3021" spans="1:8">
      <c r="A3021" s="379">
        <v>20166</v>
      </c>
      <c r="B3021" s="380" t="s">
        <v>5791</v>
      </c>
      <c r="C3021" s="379" t="s">
        <v>281</v>
      </c>
      <c r="D3021" s="383" t="str">
        <f t="shared" si="94"/>
        <v>47,41</v>
      </c>
      <c r="F3021" s="386">
        <v>3.79</v>
      </c>
      <c r="G3021" s="384" t="s">
        <v>5792</v>
      </c>
      <c r="H3021" s="381" t="b">
        <f t="shared" si="95"/>
        <v>0</v>
      </c>
    </row>
    <row r="3022" spans="1:8">
      <c r="A3022" s="379">
        <v>20164</v>
      </c>
      <c r="B3022" s="380" t="s">
        <v>5793</v>
      </c>
      <c r="C3022" s="379" t="s">
        <v>281</v>
      </c>
      <c r="D3022" s="383" t="str">
        <f t="shared" si="94"/>
        <v>7,75</v>
      </c>
      <c r="F3022" s="386">
        <v>44.44</v>
      </c>
      <c r="G3022" s="384" t="s">
        <v>5794</v>
      </c>
      <c r="H3022" s="381" t="b">
        <f t="shared" si="95"/>
        <v>0</v>
      </c>
    </row>
    <row r="3023" spans="1:8">
      <c r="A3023" s="379">
        <v>3893</v>
      </c>
      <c r="B3023" s="380" t="s">
        <v>5795</v>
      </c>
      <c r="C3023" s="379" t="s">
        <v>281</v>
      </c>
      <c r="D3023" s="383" t="str">
        <f t="shared" si="94"/>
        <v>9,61</v>
      </c>
      <c r="F3023" s="386">
        <v>70.08</v>
      </c>
      <c r="G3023" s="384" t="s">
        <v>5796</v>
      </c>
      <c r="H3023" s="381" t="b">
        <f t="shared" si="95"/>
        <v>0</v>
      </c>
    </row>
    <row r="3024" spans="1:8">
      <c r="A3024" s="379">
        <v>3848</v>
      </c>
      <c r="B3024" s="380" t="s">
        <v>5797</v>
      </c>
      <c r="C3024" s="379" t="s">
        <v>281</v>
      </c>
      <c r="D3024" s="383" t="str">
        <f t="shared" si="94"/>
        <v>5,84</v>
      </c>
      <c r="F3024" s="386">
        <v>127.67</v>
      </c>
      <c r="G3024" s="384" t="s">
        <v>2530</v>
      </c>
      <c r="H3024" s="381" t="b">
        <f t="shared" si="95"/>
        <v>0</v>
      </c>
    </row>
    <row r="3025" spans="1:8">
      <c r="A3025" s="379">
        <v>3895</v>
      </c>
      <c r="B3025" s="380" t="s">
        <v>5798</v>
      </c>
      <c r="C3025" s="379" t="s">
        <v>281</v>
      </c>
      <c r="D3025" s="383" t="str">
        <f t="shared" si="94"/>
        <v>6,35</v>
      </c>
      <c r="F3025" s="386">
        <v>210.57</v>
      </c>
      <c r="G3025" s="384" t="s">
        <v>383</v>
      </c>
      <c r="H3025" s="381" t="b">
        <f t="shared" si="95"/>
        <v>0</v>
      </c>
    </row>
    <row r="3026" spans="1:8">
      <c r="A3026" s="379">
        <v>12404</v>
      </c>
      <c r="B3026" s="380" t="s">
        <v>5799</v>
      </c>
      <c r="C3026" s="379" t="s">
        <v>281</v>
      </c>
      <c r="D3026" s="383" t="str">
        <f t="shared" si="94"/>
        <v>5,11</v>
      </c>
      <c r="F3026" s="386">
        <v>0.66</v>
      </c>
      <c r="G3026" s="384" t="s">
        <v>1964</v>
      </c>
      <c r="H3026" s="381" t="b">
        <f t="shared" si="95"/>
        <v>0</v>
      </c>
    </row>
    <row r="3027" spans="1:8">
      <c r="A3027" s="379">
        <v>3939</v>
      </c>
      <c r="B3027" s="380" t="s">
        <v>5800</v>
      </c>
      <c r="C3027" s="379" t="s">
        <v>281</v>
      </c>
      <c r="D3027" s="383" t="str">
        <f t="shared" si="94"/>
        <v>10,54</v>
      </c>
      <c r="F3027" s="386">
        <v>0.75</v>
      </c>
      <c r="G3027" s="384" t="s">
        <v>2971</v>
      </c>
      <c r="H3027" s="381" t="b">
        <f t="shared" si="95"/>
        <v>0</v>
      </c>
    </row>
    <row r="3028" spans="1:8">
      <c r="A3028" s="379">
        <v>3911</v>
      </c>
      <c r="B3028" s="380" t="s">
        <v>5801</v>
      </c>
      <c r="C3028" s="379" t="s">
        <v>281</v>
      </c>
      <c r="D3028" s="383" t="str">
        <f t="shared" si="94"/>
        <v>8,61</v>
      </c>
      <c r="F3028" s="386">
        <v>1.22</v>
      </c>
      <c r="G3028" s="384" t="s">
        <v>4030</v>
      </c>
      <c r="H3028" s="381" t="b">
        <f t="shared" si="95"/>
        <v>0</v>
      </c>
    </row>
    <row r="3029" spans="1:8">
      <c r="A3029" s="379">
        <v>3908</v>
      </c>
      <c r="B3029" s="380" t="s">
        <v>5802</v>
      </c>
      <c r="C3029" s="379" t="s">
        <v>281</v>
      </c>
      <c r="D3029" s="383" t="str">
        <f t="shared" si="94"/>
        <v>2,78</v>
      </c>
      <c r="F3029" s="386">
        <v>15.94</v>
      </c>
      <c r="G3029" s="384" t="s">
        <v>1616</v>
      </c>
      <c r="H3029" s="381" t="b">
        <f t="shared" si="95"/>
        <v>0</v>
      </c>
    </row>
    <row r="3030" spans="1:8">
      <c r="A3030" s="379">
        <v>3910</v>
      </c>
      <c r="B3030" s="380" t="s">
        <v>5803</v>
      </c>
      <c r="C3030" s="379" t="s">
        <v>281</v>
      </c>
      <c r="D3030" s="383" t="str">
        <f t="shared" si="94"/>
        <v>6,16</v>
      </c>
      <c r="F3030" s="386">
        <v>8.99</v>
      </c>
      <c r="G3030" s="384" t="s">
        <v>5804</v>
      </c>
      <c r="H3030" s="381" t="b">
        <f t="shared" si="95"/>
        <v>0</v>
      </c>
    </row>
    <row r="3031" spans="1:8">
      <c r="A3031" s="379">
        <v>3913</v>
      </c>
      <c r="B3031" s="380" t="s">
        <v>5805</v>
      </c>
      <c r="C3031" s="379" t="s">
        <v>281</v>
      </c>
      <c r="D3031" s="383" t="str">
        <f t="shared" si="94"/>
        <v>29,46</v>
      </c>
      <c r="F3031" s="386">
        <v>8.99</v>
      </c>
      <c r="G3031" s="384" t="s">
        <v>5806</v>
      </c>
      <c r="H3031" s="381" t="b">
        <f t="shared" si="95"/>
        <v>0</v>
      </c>
    </row>
    <row r="3032" spans="1:8">
      <c r="A3032" s="379">
        <v>3912</v>
      </c>
      <c r="B3032" s="380" t="s">
        <v>5807</v>
      </c>
      <c r="C3032" s="379" t="s">
        <v>281</v>
      </c>
      <c r="D3032" s="383" t="str">
        <f t="shared" si="94"/>
        <v>16,15</v>
      </c>
      <c r="F3032" s="386">
        <v>6.2</v>
      </c>
      <c r="G3032" s="384" t="s">
        <v>302</v>
      </c>
      <c r="H3032" s="381" t="b">
        <f t="shared" si="95"/>
        <v>0</v>
      </c>
    </row>
    <row r="3033" spans="1:8">
      <c r="A3033" s="379">
        <v>3909</v>
      </c>
      <c r="B3033" s="380" t="s">
        <v>5808</v>
      </c>
      <c r="C3033" s="379" t="s">
        <v>281</v>
      </c>
      <c r="D3033" s="383" t="str">
        <f t="shared" si="94"/>
        <v>3,79</v>
      </c>
      <c r="F3033" s="386">
        <v>11.2</v>
      </c>
      <c r="G3033" s="384" t="s">
        <v>5166</v>
      </c>
      <c r="H3033" s="381" t="b">
        <f t="shared" si="95"/>
        <v>0</v>
      </c>
    </row>
    <row r="3034" spans="1:8">
      <c r="A3034" s="379">
        <v>3914</v>
      </c>
      <c r="B3034" s="380" t="s">
        <v>5809</v>
      </c>
      <c r="C3034" s="379" t="s">
        <v>281</v>
      </c>
      <c r="D3034" s="383" t="str">
        <f t="shared" si="94"/>
        <v>44,44</v>
      </c>
      <c r="F3034" s="386">
        <v>10.3</v>
      </c>
      <c r="G3034" s="384" t="s">
        <v>5810</v>
      </c>
      <c r="H3034" s="381" t="b">
        <f t="shared" si="95"/>
        <v>0</v>
      </c>
    </row>
    <row r="3035" spans="1:8">
      <c r="A3035" s="379">
        <v>3915</v>
      </c>
      <c r="B3035" s="380" t="s">
        <v>5811</v>
      </c>
      <c r="C3035" s="379" t="s">
        <v>281</v>
      </c>
      <c r="D3035" s="383" t="str">
        <f t="shared" si="94"/>
        <v>70,08</v>
      </c>
      <c r="F3035" s="386">
        <v>11.2</v>
      </c>
      <c r="G3035" s="384" t="s">
        <v>5812</v>
      </c>
      <c r="H3035" s="381" t="b">
        <f t="shared" si="95"/>
        <v>0</v>
      </c>
    </row>
    <row r="3036" spans="1:8">
      <c r="A3036" s="379">
        <v>3916</v>
      </c>
      <c r="B3036" s="380" t="s">
        <v>5813</v>
      </c>
      <c r="C3036" s="379" t="s">
        <v>281</v>
      </c>
      <c r="D3036" s="383" t="str">
        <f t="shared" si="94"/>
        <v>127,67</v>
      </c>
      <c r="F3036" s="386">
        <v>11.2</v>
      </c>
      <c r="G3036" s="384" t="s">
        <v>5814</v>
      </c>
      <c r="H3036" s="381" t="b">
        <f t="shared" si="95"/>
        <v>0</v>
      </c>
    </row>
    <row r="3037" spans="1:8">
      <c r="A3037" s="379">
        <v>3917</v>
      </c>
      <c r="B3037" s="380" t="s">
        <v>5815</v>
      </c>
      <c r="C3037" s="379" t="s">
        <v>281</v>
      </c>
      <c r="D3037" s="383" t="str">
        <f t="shared" si="94"/>
        <v>210,57</v>
      </c>
      <c r="F3037" s="386">
        <v>9.24</v>
      </c>
      <c r="G3037" s="384" t="s">
        <v>5816</v>
      </c>
      <c r="H3037" s="381" t="b">
        <f t="shared" si="95"/>
        <v>0</v>
      </c>
    </row>
    <row r="3038" spans="1:8">
      <c r="A3038" s="379">
        <v>1904</v>
      </c>
      <c r="B3038" s="380" t="s">
        <v>5817</v>
      </c>
      <c r="C3038" s="379" t="s">
        <v>281</v>
      </c>
      <c r="D3038" s="383" t="str">
        <f t="shared" si="94"/>
        <v>0,62</v>
      </c>
      <c r="F3038" s="386">
        <v>9.24</v>
      </c>
      <c r="G3038" s="384" t="s">
        <v>5818</v>
      </c>
      <c r="H3038" s="381" t="b">
        <f t="shared" si="95"/>
        <v>0</v>
      </c>
    </row>
    <row r="3039" spans="1:8">
      <c r="A3039" s="379">
        <v>1899</v>
      </c>
      <c r="B3039" s="380" t="s">
        <v>5819</v>
      </c>
      <c r="C3039" s="379" t="s">
        <v>281</v>
      </c>
      <c r="D3039" s="383" t="str">
        <f t="shared" si="94"/>
        <v>0,70</v>
      </c>
      <c r="F3039" s="386">
        <v>9.24</v>
      </c>
      <c r="G3039" s="384" t="s">
        <v>5820</v>
      </c>
      <c r="H3039" s="381" t="b">
        <f t="shared" si="95"/>
        <v>0</v>
      </c>
    </row>
    <row r="3040" spans="1:8">
      <c r="A3040" s="379">
        <v>1900</v>
      </c>
      <c r="B3040" s="380" t="s">
        <v>5821</v>
      </c>
      <c r="C3040" s="379" t="s">
        <v>281</v>
      </c>
      <c r="D3040" s="383" t="str">
        <f t="shared" si="94"/>
        <v>1,14</v>
      </c>
      <c r="F3040" s="386">
        <v>6.09</v>
      </c>
      <c r="G3040" s="384" t="s">
        <v>5822</v>
      </c>
      <c r="H3040" s="381" t="b">
        <f t="shared" si="95"/>
        <v>0</v>
      </c>
    </row>
    <row r="3041" spans="1:8">
      <c r="A3041" s="379">
        <v>12407</v>
      </c>
      <c r="B3041" s="380" t="s">
        <v>5823</v>
      </c>
      <c r="C3041" s="379" t="s">
        <v>281</v>
      </c>
      <c r="D3041" s="383" t="str">
        <f t="shared" si="94"/>
        <v>15,94</v>
      </c>
      <c r="F3041" s="386">
        <v>6.21</v>
      </c>
      <c r="G3041" s="384" t="s">
        <v>5824</v>
      </c>
      <c r="H3041" s="381" t="b">
        <f t="shared" si="95"/>
        <v>0</v>
      </c>
    </row>
    <row r="3042" spans="1:8">
      <c r="A3042" s="379">
        <v>12408</v>
      </c>
      <c r="B3042" s="380" t="s">
        <v>5825</v>
      </c>
      <c r="C3042" s="379" t="s">
        <v>281</v>
      </c>
      <c r="D3042" s="383" t="str">
        <f t="shared" si="94"/>
        <v>8,99</v>
      </c>
      <c r="F3042" s="386">
        <v>31.45</v>
      </c>
      <c r="G3042" s="384" t="s">
        <v>4103</v>
      </c>
      <c r="H3042" s="381" t="b">
        <f t="shared" si="95"/>
        <v>0</v>
      </c>
    </row>
    <row r="3043" spans="1:8">
      <c r="A3043" s="379">
        <v>12409</v>
      </c>
      <c r="B3043" s="380" t="s">
        <v>5826</v>
      </c>
      <c r="C3043" s="379" t="s">
        <v>281</v>
      </c>
      <c r="D3043" s="383" t="str">
        <f t="shared" si="94"/>
        <v>8,99</v>
      </c>
      <c r="F3043" s="386">
        <v>31.45</v>
      </c>
      <c r="G3043" s="384" t="s">
        <v>4103</v>
      </c>
      <c r="H3043" s="381" t="b">
        <f t="shared" si="95"/>
        <v>0</v>
      </c>
    </row>
    <row r="3044" spans="1:8">
      <c r="A3044" s="379">
        <v>12410</v>
      </c>
      <c r="B3044" s="380" t="s">
        <v>5827</v>
      </c>
      <c r="C3044" s="379" t="s">
        <v>281</v>
      </c>
      <c r="D3044" s="383" t="str">
        <f t="shared" si="94"/>
        <v>6,20</v>
      </c>
      <c r="F3044" s="386">
        <v>17.93</v>
      </c>
      <c r="G3044" s="384" t="s">
        <v>5828</v>
      </c>
      <c r="H3044" s="381" t="b">
        <f t="shared" si="95"/>
        <v>0</v>
      </c>
    </row>
    <row r="3045" spans="1:8">
      <c r="A3045" s="379">
        <v>3936</v>
      </c>
      <c r="B3045" s="380" t="s">
        <v>5829</v>
      </c>
      <c r="C3045" s="379" t="s">
        <v>281</v>
      </c>
      <c r="D3045" s="383" t="str">
        <f t="shared" si="94"/>
        <v>11,20</v>
      </c>
      <c r="F3045" s="386">
        <v>17.93</v>
      </c>
      <c r="G3045" s="384" t="s">
        <v>5830</v>
      </c>
      <c r="H3045" s="381" t="b">
        <f t="shared" si="95"/>
        <v>0</v>
      </c>
    </row>
    <row r="3046" spans="1:8">
      <c r="A3046" s="379">
        <v>3922</v>
      </c>
      <c r="B3046" s="380" t="s">
        <v>5831</v>
      </c>
      <c r="C3046" s="379" t="s">
        <v>281</v>
      </c>
      <c r="D3046" s="383" t="str">
        <f t="shared" si="94"/>
        <v>10,30</v>
      </c>
      <c r="F3046" s="386">
        <v>17.93</v>
      </c>
      <c r="G3046" s="384" t="s">
        <v>5832</v>
      </c>
      <c r="H3046" s="381" t="b">
        <f t="shared" si="95"/>
        <v>0</v>
      </c>
    </row>
    <row r="3047" spans="1:8">
      <c r="A3047" s="379">
        <v>3924</v>
      </c>
      <c r="B3047" s="380" t="s">
        <v>5833</v>
      </c>
      <c r="C3047" s="379" t="s">
        <v>281</v>
      </c>
      <c r="D3047" s="383" t="str">
        <f t="shared" si="94"/>
        <v>11,20</v>
      </c>
      <c r="F3047" s="386">
        <v>4.4000000000000004</v>
      </c>
      <c r="G3047" s="384" t="s">
        <v>5830</v>
      </c>
      <c r="H3047" s="381" t="b">
        <f t="shared" si="95"/>
        <v>0</v>
      </c>
    </row>
    <row r="3048" spans="1:8">
      <c r="A3048" s="379">
        <v>3923</v>
      </c>
      <c r="B3048" s="380" t="s">
        <v>5834</v>
      </c>
      <c r="C3048" s="379" t="s">
        <v>281</v>
      </c>
      <c r="D3048" s="383" t="str">
        <f t="shared" si="94"/>
        <v>11,20</v>
      </c>
      <c r="F3048" s="386">
        <v>47.92</v>
      </c>
      <c r="G3048" s="384" t="s">
        <v>5830</v>
      </c>
      <c r="H3048" s="381" t="b">
        <f t="shared" si="95"/>
        <v>0</v>
      </c>
    </row>
    <row r="3049" spans="1:8">
      <c r="A3049" s="379">
        <v>3937</v>
      </c>
      <c r="B3049" s="380" t="s">
        <v>5835</v>
      </c>
      <c r="C3049" s="379" t="s">
        <v>281</v>
      </c>
      <c r="D3049" s="383" t="str">
        <f t="shared" si="94"/>
        <v>9,24</v>
      </c>
      <c r="F3049" s="386">
        <v>47.92</v>
      </c>
      <c r="G3049" s="384" t="s">
        <v>1107</v>
      </c>
      <c r="H3049" s="381" t="b">
        <f t="shared" si="95"/>
        <v>0</v>
      </c>
    </row>
    <row r="3050" spans="1:8">
      <c r="A3050" s="379">
        <v>3921</v>
      </c>
      <c r="B3050" s="380" t="s">
        <v>5836</v>
      </c>
      <c r="C3050" s="379" t="s">
        <v>281</v>
      </c>
      <c r="D3050" s="383" t="str">
        <f t="shared" si="94"/>
        <v>9,24</v>
      </c>
      <c r="F3050" s="386">
        <v>47.92</v>
      </c>
      <c r="G3050" s="384" t="s">
        <v>1107</v>
      </c>
      <c r="H3050" s="381" t="b">
        <f t="shared" si="95"/>
        <v>0</v>
      </c>
    </row>
    <row r="3051" spans="1:8">
      <c r="A3051" s="379">
        <v>3920</v>
      </c>
      <c r="B3051" s="380" t="s">
        <v>5837</v>
      </c>
      <c r="C3051" s="379" t="s">
        <v>281</v>
      </c>
      <c r="D3051" s="383" t="str">
        <f t="shared" si="94"/>
        <v>9,24</v>
      </c>
      <c r="F3051" s="386">
        <v>82.75</v>
      </c>
      <c r="G3051" s="384" t="s">
        <v>1107</v>
      </c>
      <c r="H3051" s="381" t="b">
        <f t="shared" si="95"/>
        <v>0</v>
      </c>
    </row>
    <row r="3052" spans="1:8">
      <c r="A3052" s="379">
        <v>3938</v>
      </c>
      <c r="B3052" s="380" t="s">
        <v>5838</v>
      </c>
      <c r="C3052" s="379" t="s">
        <v>281</v>
      </c>
      <c r="D3052" s="383" t="str">
        <f t="shared" si="94"/>
        <v>6,09</v>
      </c>
      <c r="F3052" s="386">
        <v>82.75</v>
      </c>
      <c r="G3052" s="384" t="s">
        <v>468</v>
      </c>
      <c r="H3052" s="381" t="b">
        <f t="shared" si="95"/>
        <v>0</v>
      </c>
    </row>
    <row r="3053" spans="1:8">
      <c r="A3053" s="379">
        <v>3919</v>
      </c>
      <c r="B3053" s="380" t="s">
        <v>5839</v>
      </c>
      <c r="C3053" s="379" t="s">
        <v>281</v>
      </c>
      <c r="D3053" s="383" t="str">
        <f t="shared" si="94"/>
        <v>6,21</v>
      </c>
      <c r="F3053" s="386">
        <v>82.75</v>
      </c>
      <c r="G3053" s="384" t="s">
        <v>5840</v>
      </c>
      <c r="H3053" s="381" t="b">
        <f t="shared" si="95"/>
        <v>0</v>
      </c>
    </row>
    <row r="3054" spans="1:8">
      <c r="A3054" s="379">
        <v>3927</v>
      </c>
      <c r="B3054" s="380" t="s">
        <v>5841</v>
      </c>
      <c r="C3054" s="379" t="s">
        <v>281</v>
      </c>
      <c r="D3054" s="383" t="str">
        <f t="shared" si="94"/>
        <v>31,45</v>
      </c>
      <c r="F3054" s="386">
        <v>6.02</v>
      </c>
      <c r="G3054" s="384" t="s">
        <v>5842</v>
      </c>
      <c r="H3054" s="381" t="b">
        <f t="shared" si="95"/>
        <v>0</v>
      </c>
    </row>
    <row r="3055" spans="1:8">
      <c r="A3055" s="379">
        <v>3928</v>
      </c>
      <c r="B3055" s="380" t="s">
        <v>5843</v>
      </c>
      <c r="C3055" s="379" t="s">
        <v>281</v>
      </c>
      <c r="D3055" s="383" t="str">
        <f t="shared" si="94"/>
        <v>31,45</v>
      </c>
      <c r="F3055" s="386">
        <v>28.2</v>
      </c>
      <c r="G3055" s="384" t="s">
        <v>5842</v>
      </c>
      <c r="H3055" s="381" t="b">
        <f t="shared" si="95"/>
        <v>0</v>
      </c>
    </row>
    <row r="3056" spans="1:8">
      <c r="A3056" s="379">
        <v>3926</v>
      </c>
      <c r="B3056" s="380" t="s">
        <v>5844</v>
      </c>
      <c r="C3056" s="379" t="s">
        <v>281</v>
      </c>
      <c r="D3056" s="383" t="str">
        <f t="shared" si="94"/>
        <v>17,93</v>
      </c>
      <c r="F3056" s="386">
        <v>22.05</v>
      </c>
      <c r="G3056" s="384" t="s">
        <v>5845</v>
      </c>
      <c r="H3056" s="381" t="b">
        <f t="shared" si="95"/>
        <v>0</v>
      </c>
    </row>
    <row r="3057" spans="1:8">
      <c r="A3057" s="379">
        <v>3935</v>
      </c>
      <c r="B3057" s="380" t="s">
        <v>5846</v>
      </c>
      <c r="C3057" s="379" t="s">
        <v>281</v>
      </c>
      <c r="D3057" s="383" t="str">
        <f t="shared" si="94"/>
        <v>17,93</v>
      </c>
      <c r="F3057" s="386">
        <v>8.4</v>
      </c>
      <c r="G3057" s="384" t="s">
        <v>5845</v>
      </c>
      <c r="H3057" s="381" t="b">
        <f t="shared" si="95"/>
        <v>0</v>
      </c>
    </row>
    <row r="3058" spans="1:8">
      <c r="A3058" s="379">
        <v>3925</v>
      </c>
      <c r="B3058" s="380" t="s">
        <v>5847</v>
      </c>
      <c r="C3058" s="379" t="s">
        <v>281</v>
      </c>
      <c r="D3058" s="383" t="str">
        <f t="shared" si="94"/>
        <v>17,93</v>
      </c>
      <c r="F3058" s="386">
        <v>89.47</v>
      </c>
      <c r="G3058" s="384" t="s">
        <v>5845</v>
      </c>
      <c r="H3058" s="381" t="b">
        <f t="shared" si="95"/>
        <v>0</v>
      </c>
    </row>
    <row r="3059" spans="1:8">
      <c r="A3059" s="379">
        <v>12406</v>
      </c>
      <c r="B3059" s="380" t="s">
        <v>5848</v>
      </c>
      <c r="C3059" s="379" t="s">
        <v>281</v>
      </c>
      <c r="D3059" s="383" t="str">
        <f t="shared" si="94"/>
        <v>4,40</v>
      </c>
      <c r="F3059" s="386">
        <v>44.47</v>
      </c>
      <c r="G3059" s="384" t="s">
        <v>5849</v>
      </c>
      <c r="H3059" s="381" t="b">
        <f t="shared" si="95"/>
        <v>0</v>
      </c>
    </row>
    <row r="3060" spans="1:8">
      <c r="A3060" s="379">
        <v>3929</v>
      </c>
      <c r="B3060" s="380" t="s">
        <v>5850</v>
      </c>
      <c r="C3060" s="379" t="s">
        <v>281</v>
      </c>
      <c r="D3060" s="383" t="str">
        <f t="shared" si="94"/>
        <v>47,92</v>
      </c>
      <c r="F3060" s="386">
        <v>120.99</v>
      </c>
      <c r="G3060" s="384" t="s">
        <v>5851</v>
      </c>
      <c r="H3060" s="381" t="b">
        <f t="shared" si="95"/>
        <v>0</v>
      </c>
    </row>
    <row r="3061" spans="1:8">
      <c r="A3061" s="379">
        <v>3931</v>
      </c>
      <c r="B3061" s="380" t="s">
        <v>5852</v>
      </c>
      <c r="C3061" s="379" t="s">
        <v>281</v>
      </c>
      <c r="D3061" s="383" t="str">
        <f t="shared" si="94"/>
        <v>47,92</v>
      </c>
      <c r="F3061" s="386">
        <v>5.31</v>
      </c>
      <c r="G3061" s="384" t="s">
        <v>5851</v>
      </c>
      <c r="H3061" s="381" t="b">
        <f t="shared" si="95"/>
        <v>0</v>
      </c>
    </row>
    <row r="3062" spans="1:8">
      <c r="A3062" s="379">
        <v>3930</v>
      </c>
      <c r="B3062" s="380" t="s">
        <v>5853</v>
      </c>
      <c r="C3062" s="379" t="s">
        <v>281</v>
      </c>
      <c r="D3062" s="383" t="str">
        <f t="shared" si="94"/>
        <v>47,92</v>
      </c>
      <c r="F3062" s="386">
        <v>8.4700000000000006</v>
      </c>
      <c r="G3062" s="384" t="s">
        <v>5851</v>
      </c>
      <c r="H3062" s="381" t="b">
        <f t="shared" si="95"/>
        <v>0</v>
      </c>
    </row>
    <row r="3063" spans="1:8">
      <c r="A3063" s="379">
        <v>3932</v>
      </c>
      <c r="B3063" s="380" t="s">
        <v>5854</v>
      </c>
      <c r="C3063" s="379" t="s">
        <v>281</v>
      </c>
      <c r="D3063" s="383" t="str">
        <f t="shared" si="94"/>
        <v>82,75</v>
      </c>
      <c r="F3063" s="386">
        <v>9.4</v>
      </c>
      <c r="G3063" s="384" t="s">
        <v>5855</v>
      </c>
      <c r="H3063" s="381" t="b">
        <f t="shared" si="95"/>
        <v>0</v>
      </c>
    </row>
    <row r="3064" spans="1:8">
      <c r="A3064" s="379">
        <v>3933</v>
      </c>
      <c r="B3064" s="380" t="s">
        <v>5856</v>
      </c>
      <c r="C3064" s="379" t="s">
        <v>281</v>
      </c>
      <c r="D3064" s="383" t="str">
        <f t="shared" si="94"/>
        <v>82,75</v>
      </c>
      <c r="F3064" s="386">
        <v>14.87</v>
      </c>
      <c r="G3064" s="384" t="s">
        <v>5855</v>
      </c>
      <c r="H3064" s="381" t="b">
        <f t="shared" si="95"/>
        <v>0</v>
      </c>
    </row>
    <row r="3065" spans="1:8">
      <c r="A3065" s="379">
        <v>3934</v>
      </c>
      <c r="B3065" s="380" t="s">
        <v>5857</v>
      </c>
      <c r="C3065" s="379" t="s">
        <v>281</v>
      </c>
      <c r="D3065" s="383" t="str">
        <f t="shared" si="94"/>
        <v>82,75</v>
      </c>
      <c r="F3065" s="386">
        <v>11.54</v>
      </c>
      <c r="G3065" s="384" t="s">
        <v>5855</v>
      </c>
      <c r="H3065" s="381" t="b">
        <f t="shared" si="95"/>
        <v>0</v>
      </c>
    </row>
    <row r="3066" spans="1:8">
      <c r="A3066" s="379">
        <v>40355</v>
      </c>
      <c r="B3066" s="380" t="s">
        <v>5858</v>
      </c>
      <c r="C3066" s="379" t="s">
        <v>281</v>
      </c>
      <c r="D3066" s="383" t="str">
        <f t="shared" si="94"/>
        <v>6,72</v>
      </c>
      <c r="F3066" s="386">
        <v>15.06</v>
      </c>
      <c r="G3066" s="384" t="s">
        <v>5859</v>
      </c>
      <c r="H3066" s="381" t="b">
        <f t="shared" si="95"/>
        <v>0</v>
      </c>
    </row>
    <row r="3067" spans="1:8">
      <c r="A3067" s="379">
        <v>40364</v>
      </c>
      <c r="B3067" s="380" t="s">
        <v>5860</v>
      </c>
      <c r="C3067" s="379" t="s">
        <v>281</v>
      </c>
      <c r="D3067" s="383" t="str">
        <f t="shared" si="94"/>
        <v>31,51</v>
      </c>
      <c r="F3067" s="386">
        <v>22.66</v>
      </c>
      <c r="G3067" s="384" t="s">
        <v>5861</v>
      </c>
      <c r="H3067" s="381" t="b">
        <f t="shared" si="95"/>
        <v>0</v>
      </c>
    </row>
    <row r="3068" spans="1:8">
      <c r="A3068" s="379">
        <v>40361</v>
      </c>
      <c r="B3068" s="380" t="s">
        <v>5862</v>
      </c>
      <c r="C3068" s="379" t="s">
        <v>281</v>
      </c>
      <c r="D3068" s="383" t="str">
        <f t="shared" si="94"/>
        <v>24,64</v>
      </c>
      <c r="F3068" s="386">
        <v>23.91</v>
      </c>
      <c r="G3068" s="384" t="s">
        <v>5863</v>
      </c>
      <c r="H3068" s="381" t="b">
        <f t="shared" si="95"/>
        <v>0</v>
      </c>
    </row>
    <row r="3069" spans="1:8">
      <c r="A3069" s="379">
        <v>40358</v>
      </c>
      <c r="B3069" s="380" t="s">
        <v>5864</v>
      </c>
      <c r="C3069" s="379" t="s">
        <v>281</v>
      </c>
      <c r="D3069" s="383" t="str">
        <f t="shared" si="94"/>
        <v>9,39</v>
      </c>
      <c r="F3069" s="386">
        <v>2.89</v>
      </c>
      <c r="G3069" s="384" t="s">
        <v>2894</v>
      </c>
      <c r="H3069" s="381" t="b">
        <f t="shared" si="95"/>
        <v>0</v>
      </c>
    </row>
    <row r="3070" spans="1:8">
      <c r="A3070" s="379">
        <v>40370</v>
      </c>
      <c r="B3070" s="380" t="s">
        <v>5865</v>
      </c>
      <c r="C3070" s="379" t="s">
        <v>281</v>
      </c>
      <c r="D3070" s="383" t="str">
        <f t="shared" si="94"/>
        <v>99,98</v>
      </c>
      <c r="F3070" s="386">
        <v>2.21</v>
      </c>
      <c r="G3070" s="384" t="s">
        <v>5866</v>
      </c>
      <c r="H3070" s="381" t="b">
        <f t="shared" si="95"/>
        <v>0</v>
      </c>
    </row>
    <row r="3071" spans="1:8">
      <c r="A3071" s="379">
        <v>40367</v>
      </c>
      <c r="B3071" s="380" t="s">
        <v>5867</v>
      </c>
      <c r="C3071" s="379" t="s">
        <v>281</v>
      </c>
      <c r="D3071" s="383" t="str">
        <f t="shared" si="94"/>
        <v>49,69</v>
      </c>
      <c r="F3071" s="386">
        <v>0.86</v>
      </c>
      <c r="G3071" s="384" t="s">
        <v>5868</v>
      </c>
      <c r="H3071" s="381" t="b">
        <f t="shared" si="95"/>
        <v>0</v>
      </c>
    </row>
    <row r="3072" spans="1:8">
      <c r="A3072" s="379">
        <v>40373</v>
      </c>
      <c r="B3072" s="380" t="s">
        <v>5869</v>
      </c>
      <c r="C3072" s="379" t="s">
        <v>281</v>
      </c>
      <c r="D3072" s="383" t="str">
        <f t="shared" si="94"/>
        <v>135,21</v>
      </c>
      <c r="F3072" s="386">
        <v>2.4500000000000002</v>
      </c>
      <c r="G3072" s="384" t="s">
        <v>5870</v>
      </c>
      <c r="H3072" s="381" t="b">
        <f t="shared" si="95"/>
        <v>0</v>
      </c>
    </row>
    <row r="3073" spans="1:8">
      <c r="A3073" s="379">
        <v>38947</v>
      </c>
      <c r="B3073" s="380" t="s">
        <v>5871</v>
      </c>
      <c r="C3073" s="379" t="s">
        <v>281</v>
      </c>
      <c r="D3073" s="383" t="str">
        <f t="shared" si="94"/>
        <v>5,43</v>
      </c>
      <c r="F3073" s="386">
        <v>2.98</v>
      </c>
      <c r="G3073" s="384" t="s">
        <v>5872</v>
      </c>
      <c r="H3073" s="381" t="b">
        <f t="shared" si="95"/>
        <v>0</v>
      </c>
    </row>
    <row r="3074" spans="1:8">
      <c r="A3074" s="379">
        <v>38948</v>
      </c>
      <c r="B3074" s="380" t="s">
        <v>5873</v>
      </c>
      <c r="C3074" s="379" t="s">
        <v>281</v>
      </c>
      <c r="D3074" s="383" t="str">
        <f t="shared" ref="D3074:D3137" si="96">IF($J$2=$F$1,F3074,G3074)</f>
        <v>8,66</v>
      </c>
      <c r="F3074" s="386">
        <v>7.69</v>
      </c>
      <c r="G3074" s="384" t="s">
        <v>2040</v>
      </c>
      <c r="H3074" s="381" t="b">
        <f t="shared" ref="H3074:H3137" si="97">F3074=G3074</f>
        <v>0</v>
      </c>
    </row>
    <row r="3075" spans="1:8">
      <c r="A3075" s="379">
        <v>38949</v>
      </c>
      <c r="B3075" s="380" t="s">
        <v>5874</v>
      </c>
      <c r="C3075" s="379" t="s">
        <v>281</v>
      </c>
      <c r="D3075" s="383" t="str">
        <f t="shared" si="96"/>
        <v>9,61</v>
      </c>
      <c r="F3075" s="386">
        <v>3.24</v>
      </c>
      <c r="G3075" s="384" t="s">
        <v>5796</v>
      </c>
      <c r="H3075" s="381" t="b">
        <f t="shared" si="97"/>
        <v>0</v>
      </c>
    </row>
    <row r="3076" spans="1:8">
      <c r="A3076" s="379">
        <v>38951</v>
      </c>
      <c r="B3076" s="380" t="s">
        <v>5875</v>
      </c>
      <c r="C3076" s="379" t="s">
        <v>281</v>
      </c>
      <c r="D3076" s="383" t="str">
        <f t="shared" si="96"/>
        <v>15,20</v>
      </c>
      <c r="F3076" s="386">
        <v>2.17</v>
      </c>
      <c r="G3076" s="384" t="s">
        <v>5675</v>
      </c>
      <c r="H3076" s="381" t="b">
        <f t="shared" si="97"/>
        <v>0</v>
      </c>
    </row>
    <row r="3077" spans="1:8">
      <c r="A3077" s="379">
        <v>39312</v>
      </c>
      <c r="B3077" s="380" t="s">
        <v>5876</v>
      </c>
      <c r="C3077" s="379" t="s">
        <v>281</v>
      </c>
      <c r="D3077" s="383" t="str">
        <f t="shared" si="96"/>
        <v>11,79</v>
      </c>
      <c r="F3077" s="386">
        <v>161.97</v>
      </c>
      <c r="G3077" s="384" t="s">
        <v>5877</v>
      </c>
      <c r="H3077" s="381" t="b">
        <f t="shared" si="97"/>
        <v>0</v>
      </c>
    </row>
    <row r="3078" spans="1:8">
      <c r="A3078" s="379">
        <v>39313</v>
      </c>
      <c r="B3078" s="380" t="s">
        <v>5878</v>
      </c>
      <c r="C3078" s="379" t="s">
        <v>281</v>
      </c>
      <c r="D3078" s="383" t="str">
        <f t="shared" si="96"/>
        <v>15,39</v>
      </c>
      <c r="F3078" s="386">
        <v>264.18</v>
      </c>
      <c r="G3078" s="384" t="s">
        <v>4011</v>
      </c>
      <c r="H3078" s="381" t="b">
        <f t="shared" si="97"/>
        <v>0</v>
      </c>
    </row>
    <row r="3079" spans="1:8">
      <c r="A3079" s="379">
        <v>38950</v>
      </c>
      <c r="B3079" s="380" t="s">
        <v>5879</v>
      </c>
      <c r="C3079" s="379" t="s">
        <v>281</v>
      </c>
      <c r="D3079" s="383" t="str">
        <f t="shared" si="96"/>
        <v>23,16</v>
      </c>
      <c r="F3079" s="386">
        <v>13.16</v>
      </c>
      <c r="G3079" s="384" t="s">
        <v>5880</v>
      </c>
      <c r="H3079" s="381" t="b">
        <f t="shared" si="97"/>
        <v>0</v>
      </c>
    </row>
    <row r="3080" spans="1:8">
      <c r="A3080" s="379">
        <v>39314</v>
      </c>
      <c r="B3080" s="380" t="s">
        <v>5881</v>
      </c>
      <c r="C3080" s="379" t="s">
        <v>281</v>
      </c>
      <c r="D3080" s="383" t="str">
        <f t="shared" si="96"/>
        <v>24,44</v>
      </c>
      <c r="F3080" s="386">
        <v>10.86</v>
      </c>
      <c r="G3080" s="384" t="s">
        <v>5882</v>
      </c>
      <c r="H3080" s="381" t="b">
        <f t="shared" si="97"/>
        <v>0</v>
      </c>
    </row>
    <row r="3081" spans="1:8">
      <c r="A3081" s="379">
        <v>3907</v>
      </c>
      <c r="B3081" s="380" t="s">
        <v>5883</v>
      </c>
      <c r="C3081" s="379" t="s">
        <v>281</v>
      </c>
      <c r="D3081" s="383" t="str">
        <f t="shared" si="96"/>
        <v>2,89</v>
      </c>
      <c r="F3081" s="386">
        <v>10.19</v>
      </c>
      <c r="G3081" s="384" t="s">
        <v>3988</v>
      </c>
      <c r="H3081" s="381" t="b">
        <f t="shared" si="97"/>
        <v>0</v>
      </c>
    </row>
    <row r="3082" spans="1:8">
      <c r="A3082" s="379">
        <v>3889</v>
      </c>
      <c r="B3082" s="380" t="s">
        <v>5884</v>
      </c>
      <c r="C3082" s="379" t="s">
        <v>281</v>
      </c>
      <c r="D3082" s="383" t="str">
        <f t="shared" si="96"/>
        <v>2,21</v>
      </c>
      <c r="F3082" s="386">
        <v>21.99</v>
      </c>
      <c r="G3082" s="384" t="s">
        <v>5885</v>
      </c>
      <c r="H3082" s="381" t="b">
        <f t="shared" si="97"/>
        <v>0</v>
      </c>
    </row>
    <row r="3083" spans="1:8">
      <c r="A3083" s="379">
        <v>3868</v>
      </c>
      <c r="B3083" s="380" t="s">
        <v>5886</v>
      </c>
      <c r="C3083" s="379" t="s">
        <v>281</v>
      </c>
      <c r="D3083" s="383" t="str">
        <f t="shared" si="96"/>
        <v>0,86</v>
      </c>
      <c r="F3083" s="386">
        <v>17.2</v>
      </c>
      <c r="G3083" s="384" t="s">
        <v>5642</v>
      </c>
      <c r="H3083" s="381" t="b">
        <f t="shared" si="97"/>
        <v>0</v>
      </c>
    </row>
    <row r="3084" spans="1:8">
      <c r="A3084" s="379">
        <v>3869</v>
      </c>
      <c r="B3084" s="380" t="s">
        <v>5887</v>
      </c>
      <c r="C3084" s="379" t="s">
        <v>281</v>
      </c>
      <c r="D3084" s="383" t="str">
        <f t="shared" si="96"/>
        <v>2,45</v>
      </c>
      <c r="F3084" s="386">
        <v>7.49</v>
      </c>
      <c r="G3084" s="384" t="s">
        <v>352</v>
      </c>
      <c r="H3084" s="381" t="b">
        <f t="shared" si="97"/>
        <v>0</v>
      </c>
    </row>
    <row r="3085" spans="1:8">
      <c r="A3085" s="379">
        <v>3872</v>
      </c>
      <c r="B3085" s="380" t="s">
        <v>5888</v>
      </c>
      <c r="C3085" s="379" t="s">
        <v>281</v>
      </c>
      <c r="D3085" s="383" t="str">
        <f t="shared" si="96"/>
        <v>2,98</v>
      </c>
      <c r="F3085" s="386">
        <v>11.28</v>
      </c>
      <c r="G3085" s="384" t="s">
        <v>3226</v>
      </c>
      <c r="H3085" s="381" t="b">
        <f t="shared" si="97"/>
        <v>0</v>
      </c>
    </row>
    <row r="3086" spans="1:8">
      <c r="A3086" s="379">
        <v>3850</v>
      </c>
      <c r="B3086" s="380" t="s">
        <v>5889</v>
      </c>
      <c r="C3086" s="379" t="s">
        <v>281</v>
      </c>
      <c r="D3086" s="383" t="str">
        <f t="shared" si="96"/>
        <v>7,69</v>
      </c>
      <c r="F3086" s="386">
        <v>69.650000000000006</v>
      </c>
      <c r="G3086" s="384" t="s">
        <v>5890</v>
      </c>
      <c r="H3086" s="381" t="b">
        <f t="shared" si="97"/>
        <v>0</v>
      </c>
    </row>
    <row r="3087" spans="1:8">
      <c r="A3087" s="379">
        <v>38023</v>
      </c>
      <c r="B3087" s="380" t="s">
        <v>5891</v>
      </c>
      <c r="C3087" s="379" t="s">
        <v>281</v>
      </c>
      <c r="D3087" s="383" t="str">
        <f t="shared" si="96"/>
        <v>3,24</v>
      </c>
      <c r="F3087" s="386">
        <v>34.659999999999997</v>
      </c>
      <c r="G3087" s="384" t="s">
        <v>407</v>
      </c>
      <c r="H3087" s="381" t="b">
        <f t="shared" si="97"/>
        <v>0</v>
      </c>
    </row>
    <row r="3088" spans="1:8">
      <c r="A3088" s="379">
        <v>37986</v>
      </c>
      <c r="B3088" s="380" t="s">
        <v>5892</v>
      </c>
      <c r="C3088" s="379" t="s">
        <v>281</v>
      </c>
      <c r="D3088" s="383" t="str">
        <f t="shared" si="96"/>
        <v>2,23</v>
      </c>
      <c r="F3088" s="386">
        <v>8.4</v>
      </c>
      <c r="G3088" s="384" t="s">
        <v>2319</v>
      </c>
      <c r="H3088" s="381" t="b">
        <f t="shared" si="97"/>
        <v>0</v>
      </c>
    </row>
    <row r="3089" spans="1:8">
      <c r="A3089" s="379">
        <v>37987</v>
      </c>
      <c r="B3089" s="380" t="s">
        <v>5893</v>
      </c>
      <c r="C3089" s="379" t="s">
        <v>281</v>
      </c>
      <c r="D3089" s="383" t="str">
        <f t="shared" si="96"/>
        <v>166,62</v>
      </c>
      <c r="F3089" s="386">
        <v>94.29</v>
      </c>
      <c r="G3089" s="384" t="s">
        <v>5894</v>
      </c>
      <c r="H3089" s="381" t="b">
        <f t="shared" si="97"/>
        <v>0</v>
      </c>
    </row>
    <row r="3090" spans="1:8">
      <c r="A3090" s="379">
        <v>37988</v>
      </c>
      <c r="B3090" s="380" t="s">
        <v>5895</v>
      </c>
      <c r="C3090" s="379" t="s">
        <v>281</v>
      </c>
      <c r="D3090" s="383" t="str">
        <f t="shared" si="96"/>
        <v>271,78</v>
      </c>
      <c r="F3090" s="386">
        <v>2.5099999999999998</v>
      </c>
      <c r="G3090" s="384" t="s">
        <v>5896</v>
      </c>
      <c r="H3090" s="381" t="b">
        <f t="shared" si="97"/>
        <v>0</v>
      </c>
    </row>
    <row r="3091" spans="1:8">
      <c r="A3091" s="379">
        <v>21120</v>
      </c>
      <c r="B3091" s="380" t="s">
        <v>5897</v>
      </c>
      <c r="C3091" s="379" t="s">
        <v>281</v>
      </c>
      <c r="D3091" s="383" t="str">
        <f t="shared" si="96"/>
        <v>13,54</v>
      </c>
      <c r="F3091" s="386">
        <v>1.83</v>
      </c>
      <c r="G3091" s="384" t="s">
        <v>5898</v>
      </c>
      <c r="H3091" s="381" t="b">
        <f t="shared" si="97"/>
        <v>0</v>
      </c>
    </row>
    <row r="3092" spans="1:8">
      <c r="A3092" s="379">
        <v>39318</v>
      </c>
      <c r="B3092" s="380" t="s">
        <v>5899</v>
      </c>
      <c r="C3092" s="379" t="s">
        <v>281</v>
      </c>
      <c r="D3092" s="383" t="str">
        <f t="shared" si="96"/>
        <v>11,17</v>
      </c>
      <c r="F3092" s="386">
        <v>0.56999999999999995</v>
      </c>
      <c r="G3092" s="384" t="s">
        <v>607</v>
      </c>
      <c r="H3092" s="381" t="b">
        <f t="shared" si="97"/>
        <v>0</v>
      </c>
    </row>
    <row r="3093" spans="1:8">
      <c r="A3093" s="379">
        <v>20162</v>
      </c>
      <c r="B3093" s="380" t="s">
        <v>5900</v>
      </c>
      <c r="C3093" s="379" t="s">
        <v>281</v>
      </c>
      <c r="D3093" s="383" t="str">
        <f t="shared" si="96"/>
        <v>10,19</v>
      </c>
      <c r="F3093" s="386">
        <v>1.17</v>
      </c>
      <c r="G3093" s="384" t="s">
        <v>3802</v>
      </c>
      <c r="H3093" s="381" t="b">
        <f t="shared" si="97"/>
        <v>0</v>
      </c>
    </row>
    <row r="3094" spans="1:8">
      <c r="A3094" s="379">
        <v>40366</v>
      </c>
      <c r="B3094" s="380" t="s">
        <v>5901</v>
      </c>
      <c r="C3094" s="379" t="s">
        <v>281</v>
      </c>
      <c r="D3094" s="383" t="str">
        <f t="shared" si="96"/>
        <v>24,58</v>
      </c>
      <c r="F3094" s="386">
        <v>8.09</v>
      </c>
      <c r="G3094" s="384" t="s">
        <v>5902</v>
      </c>
      <c r="H3094" s="381" t="b">
        <f t="shared" si="97"/>
        <v>0</v>
      </c>
    </row>
    <row r="3095" spans="1:8">
      <c r="A3095" s="379">
        <v>40363</v>
      </c>
      <c r="B3095" s="380" t="s">
        <v>5903</v>
      </c>
      <c r="C3095" s="379" t="s">
        <v>281</v>
      </c>
      <c r="D3095" s="383" t="str">
        <f t="shared" si="96"/>
        <v>19,22</v>
      </c>
      <c r="F3095" s="386">
        <v>3.63</v>
      </c>
      <c r="G3095" s="384" t="s">
        <v>5904</v>
      </c>
      <c r="H3095" s="381" t="b">
        <f t="shared" si="97"/>
        <v>0</v>
      </c>
    </row>
    <row r="3096" spans="1:8">
      <c r="A3096" s="379">
        <v>40354</v>
      </c>
      <c r="B3096" s="380" t="s">
        <v>5905</v>
      </c>
      <c r="C3096" s="379" t="s">
        <v>281</v>
      </c>
      <c r="D3096" s="383" t="str">
        <f t="shared" si="96"/>
        <v>8,37</v>
      </c>
      <c r="F3096" s="386">
        <v>0.84</v>
      </c>
      <c r="G3096" s="384" t="s">
        <v>547</v>
      </c>
      <c r="H3096" s="381" t="b">
        <f t="shared" si="97"/>
        <v>0</v>
      </c>
    </row>
    <row r="3097" spans="1:8">
      <c r="A3097" s="379">
        <v>40360</v>
      </c>
      <c r="B3097" s="380" t="s">
        <v>5906</v>
      </c>
      <c r="C3097" s="379" t="s">
        <v>281</v>
      </c>
      <c r="D3097" s="383" t="str">
        <f t="shared" si="96"/>
        <v>12,60</v>
      </c>
      <c r="F3097" s="386">
        <v>10.86</v>
      </c>
      <c r="G3097" s="384" t="s">
        <v>4620</v>
      </c>
      <c r="H3097" s="381" t="b">
        <f t="shared" si="97"/>
        <v>0</v>
      </c>
    </row>
    <row r="3098" spans="1:8">
      <c r="A3098" s="379">
        <v>40372</v>
      </c>
      <c r="B3098" s="380" t="s">
        <v>5907</v>
      </c>
      <c r="C3098" s="379" t="s">
        <v>281</v>
      </c>
      <c r="D3098" s="383" t="str">
        <f t="shared" si="96"/>
        <v>77,83</v>
      </c>
      <c r="F3098" s="386">
        <v>19.079999999999998</v>
      </c>
      <c r="G3098" s="384" t="s">
        <v>5908</v>
      </c>
      <c r="H3098" s="381" t="b">
        <f t="shared" si="97"/>
        <v>0</v>
      </c>
    </row>
    <row r="3099" spans="1:8">
      <c r="A3099" s="379">
        <v>40369</v>
      </c>
      <c r="B3099" s="380" t="s">
        <v>5909</v>
      </c>
      <c r="C3099" s="379" t="s">
        <v>281</v>
      </c>
      <c r="D3099" s="383" t="str">
        <f t="shared" si="96"/>
        <v>38,74</v>
      </c>
      <c r="F3099" s="386">
        <v>24.62</v>
      </c>
      <c r="G3099" s="384" t="s">
        <v>795</v>
      </c>
      <c r="H3099" s="381" t="b">
        <f t="shared" si="97"/>
        <v>0</v>
      </c>
    </row>
    <row r="3100" spans="1:8">
      <c r="A3100" s="379">
        <v>40357</v>
      </c>
      <c r="B3100" s="380" t="s">
        <v>5910</v>
      </c>
      <c r="C3100" s="379" t="s">
        <v>281</v>
      </c>
      <c r="D3100" s="383" t="str">
        <f t="shared" si="96"/>
        <v>9,39</v>
      </c>
      <c r="F3100" s="386">
        <v>1.58</v>
      </c>
      <c r="G3100" s="384" t="s">
        <v>2894</v>
      </c>
      <c r="H3100" s="381" t="b">
        <f t="shared" si="97"/>
        <v>0</v>
      </c>
    </row>
    <row r="3101" spans="1:8">
      <c r="A3101" s="379">
        <v>40375</v>
      </c>
      <c r="B3101" s="380" t="s">
        <v>5911</v>
      </c>
      <c r="C3101" s="379" t="s">
        <v>281</v>
      </c>
      <c r="D3101" s="383" t="str">
        <f t="shared" si="96"/>
        <v>105,36</v>
      </c>
      <c r="F3101" s="386">
        <v>1.68</v>
      </c>
      <c r="G3101" s="384" t="s">
        <v>5912</v>
      </c>
      <c r="H3101" s="381" t="b">
        <f t="shared" si="97"/>
        <v>0</v>
      </c>
    </row>
    <row r="3102" spans="1:8">
      <c r="A3102" s="379">
        <v>1893</v>
      </c>
      <c r="B3102" s="380" t="s">
        <v>5913</v>
      </c>
      <c r="C3102" s="379" t="s">
        <v>281</v>
      </c>
      <c r="D3102" s="383" t="str">
        <f t="shared" si="96"/>
        <v>2,34</v>
      </c>
      <c r="F3102" s="386">
        <v>1.96</v>
      </c>
      <c r="G3102" s="384" t="s">
        <v>1395</v>
      </c>
      <c r="H3102" s="381" t="b">
        <f t="shared" si="97"/>
        <v>0</v>
      </c>
    </row>
    <row r="3103" spans="1:8">
      <c r="A3103" s="379">
        <v>1902</v>
      </c>
      <c r="B3103" s="380" t="s">
        <v>5914</v>
      </c>
      <c r="C3103" s="379" t="s">
        <v>281</v>
      </c>
      <c r="D3103" s="383" t="str">
        <f t="shared" si="96"/>
        <v>1,70</v>
      </c>
      <c r="F3103" s="386">
        <v>3.48</v>
      </c>
      <c r="G3103" s="384" t="s">
        <v>3697</v>
      </c>
      <c r="H3103" s="381" t="b">
        <f t="shared" si="97"/>
        <v>0</v>
      </c>
    </row>
    <row r="3104" spans="1:8">
      <c r="A3104" s="379">
        <v>1901</v>
      </c>
      <c r="B3104" s="380" t="s">
        <v>5915</v>
      </c>
      <c r="C3104" s="379" t="s">
        <v>281</v>
      </c>
      <c r="D3104" s="383" t="str">
        <f t="shared" si="96"/>
        <v>0,53</v>
      </c>
      <c r="F3104" s="386">
        <v>5.03</v>
      </c>
      <c r="G3104" s="384" t="s">
        <v>5916</v>
      </c>
      <c r="H3104" s="381" t="b">
        <f t="shared" si="97"/>
        <v>0</v>
      </c>
    </row>
    <row r="3105" spans="1:8">
      <c r="A3105" s="379">
        <v>1892</v>
      </c>
      <c r="B3105" s="380" t="s">
        <v>5917</v>
      </c>
      <c r="C3105" s="379" t="s">
        <v>281</v>
      </c>
      <c r="D3105" s="383" t="str">
        <f t="shared" si="96"/>
        <v>1,09</v>
      </c>
      <c r="F3105" s="386">
        <v>7.02</v>
      </c>
      <c r="G3105" s="384" t="s">
        <v>389</v>
      </c>
      <c r="H3105" s="381" t="b">
        <f t="shared" si="97"/>
        <v>0</v>
      </c>
    </row>
    <row r="3106" spans="1:8">
      <c r="A3106" s="379">
        <v>1907</v>
      </c>
      <c r="B3106" s="380" t="s">
        <v>5918</v>
      </c>
      <c r="C3106" s="379" t="s">
        <v>281</v>
      </c>
      <c r="D3106" s="383" t="str">
        <f t="shared" si="96"/>
        <v>7,54</v>
      </c>
      <c r="F3106" s="386">
        <v>10.24</v>
      </c>
      <c r="G3106" s="384" t="s">
        <v>3116</v>
      </c>
      <c r="H3106" s="381" t="b">
        <f t="shared" si="97"/>
        <v>0</v>
      </c>
    </row>
    <row r="3107" spans="1:8">
      <c r="A3107" s="379">
        <v>1894</v>
      </c>
      <c r="B3107" s="380" t="s">
        <v>5919</v>
      </c>
      <c r="C3107" s="379" t="s">
        <v>281</v>
      </c>
      <c r="D3107" s="383" t="str">
        <f t="shared" si="96"/>
        <v>3,39</v>
      </c>
      <c r="F3107" s="386">
        <v>15.6</v>
      </c>
      <c r="G3107" s="384" t="s">
        <v>5920</v>
      </c>
      <c r="H3107" s="381" t="b">
        <f t="shared" si="97"/>
        <v>0</v>
      </c>
    </row>
    <row r="3108" spans="1:8">
      <c r="A3108" s="379">
        <v>1891</v>
      </c>
      <c r="B3108" s="380" t="s">
        <v>5921</v>
      </c>
      <c r="C3108" s="379" t="s">
        <v>281</v>
      </c>
      <c r="D3108" s="383" t="str">
        <f t="shared" si="96"/>
        <v>0,78</v>
      </c>
      <c r="F3108" s="386">
        <v>3.92</v>
      </c>
      <c r="G3108" s="384" t="s">
        <v>5922</v>
      </c>
      <c r="H3108" s="381" t="b">
        <f t="shared" si="97"/>
        <v>0</v>
      </c>
    </row>
    <row r="3109" spans="1:8">
      <c r="A3109" s="379">
        <v>1896</v>
      </c>
      <c r="B3109" s="380" t="s">
        <v>5923</v>
      </c>
      <c r="C3109" s="379" t="s">
        <v>281</v>
      </c>
      <c r="D3109" s="383" t="str">
        <f t="shared" si="96"/>
        <v>10,12</v>
      </c>
      <c r="F3109" s="386">
        <v>6.06</v>
      </c>
      <c r="G3109" s="384" t="s">
        <v>5924</v>
      </c>
      <c r="H3109" s="381" t="b">
        <f t="shared" si="97"/>
        <v>0</v>
      </c>
    </row>
    <row r="3110" spans="1:8">
      <c r="A3110" s="379">
        <v>1895</v>
      </c>
      <c r="B3110" s="380" t="s">
        <v>5925</v>
      </c>
      <c r="C3110" s="379" t="s">
        <v>281</v>
      </c>
      <c r="D3110" s="383" t="str">
        <f t="shared" si="96"/>
        <v>17,79</v>
      </c>
      <c r="F3110" s="386">
        <v>12.29</v>
      </c>
      <c r="G3110" s="384" t="s">
        <v>3499</v>
      </c>
      <c r="H3110" s="381" t="b">
        <f t="shared" si="97"/>
        <v>0</v>
      </c>
    </row>
    <row r="3111" spans="1:8">
      <c r="A3111" s="379">
        <v>2641</v>
      </c>
      <c r="B3111" s="380" t="s">
        <v>5926</v>
      </c>
      <c r="C3111" s="379" t="s">
        <v>281</v>
      </c>
      <c r="D3111" s="383" t="str">
        <f t="shared" si="96"/>
        <v>24,86</v>
      </c>
      <c r="F3111" s="386">
        <v>18.329999999999998</v>
      </c>
      <c r="G3111" s="384" t="s">
        <v>5927</v>
      </c>
      <c r="H3111" s="381" t="b">
        <f t="shared" si="97"/>
        <v>0</v>
      </c>
    </row>
    <row r="3112" spans="1:8">
      <c r="A3112" s="379">
        <v>2636</v>
      </c>
      <c r="B3112" s="380" t="s">
        <v>5928</v>
      </c>
      <c r="C3112" s="379" t="s">
        <v>281</v>
      </c>
      <c r="D3112" s="383" t="str">
        <f t="shared" si="96"/>
        <v>1,60</v>
      </c>
      <c r="F3112" s="386">
        <v>7.99</v>
      </c>
      <c r="G3112" s="384" t="s">
        <v>5929</v>
      </c>
      <c r="H3112" s="381" t="b">
        <f t="shared" si="97"/>
        <v>0</v>
      </c>
    </row>
    <row r="3113" spans="1:8">
      <c r="A3113" s="379">
        <v>2637</v>
      </c>
      <c r="B3113" s="380" t="s">
        <v>5930</v>
      </c>
      <c r="C3113" s="379" t="s">
        <v>281</v>
      </c>
      <c r="D3113" s="383" t="str">
        <f t="shared" si="96"/>
        <v>1,70</v>
      </c>
      <c r="F3113" s="386">
        <v>11.56</v>
      </c>
      <c r="G3113" s="384" t="s">
        <v>3697</v>
      </c>
      <c r="H3113" s="381" t="b">
        <f t="shared" si="97"/>
        <v>0</v>
      </c>
    </row>
    <row r="3114" spans="1:8">
      <c r="A3114" s="379">
        <v>2638</v>
      </c>
      <c r="B3114" s="380" t="s">
        <v>5931</v>
      </c>
      <c r="C3114" s="379" t="s">
        <v>281</v>
      </c>
      <c r="D3114" s="383" t="str">
        <f t="shared" si="96"/>
        <v>1,98</v>
      </c>
      <c r="F3114" s="386">
        <v>17.52</v>
      </c>
      <c r="G3114" s="384" t="s">
        <v>1966</v>
      </c>
      <c r="H3114" s="381" t="b">
        <f t="shared" si="97"/>
        <v>0</v>
      </c>
    </row>
    <row r="3115" spans="1:8">
      <c r="A3115" s="379">
        <v>2639</v>
      </c>
      <c r="B3115" s="380" t="s">
        <v>5932</v>
      </c>
      <c r="C3115" s="379" t="s">
        <v>281</v>
      </c>
      <c r="D3115" s="383" t="str">
        <f t="shared" si="96"/>
        <v>3,51</v>
      </c>
      <c r="F3115" s="386">
        <v>26.33</v>
      </c>
      <c r="G3115" s="384" t="s">
        <v>2729</v>
      </c>
      <c r="H3115" s="381" t="b">
        <f t="shared" si="97"/>
        <v>0</v>
      </c>
    </row>
    <row r="3116" spans="1:8">
      <c r="A3116" s="379">
        <v>2644</v>
      </c>
      <c r="B3116" s="380" t="s">
        <v>5933</v>
      </c>
      <c r="C3116" s="379" t="s">
        <v>281</v>
      </c>
      <c r="D3116" s="383" t="str">
        <f t="shared" si="96"/>
        <v>5,08</v>
      </c>
      <c r="F3116" s="386">
        <v>1.67</v>
      </c>
      <c r="G3116" s="384" t="s">
        <v>5934</v>
      </c>
      <c r="H3116" s="381" t="b">
        <f t="shared" si="97"/>
        <v>0</v>
      </c>
    </row>
    <row r="3117" spans="1:8">
      <c r="A3117" s="379">
        <v>2643</v>
      </c>
      <c r="B3117" s="380" t="s">
        <v>5935</v>
      </c>
      <c r="C3117" s="379" t="s">
        <v>281</v>
      </c>
      <c r="D3117" s="383" t="str">
        <f t="shared" si="96"/>
        <v>7,09</v>
      </c>
      <c r="F3117" s="386">
        <v>3.95</v>
      </c>
      <c r="G3117" s="384" t="s">
        <v>5936</v>
      </c>
      <c r="H3117" s="381" t="b">
        <f t="shared" si="97"/>
        <v>0</v>
      </c>
    </row>
    <row r="3118" spans="1:8">
      <c r="A3118" s="379">
        <v>2640</v>
      </c>
      <c r="B3118" s="380" t="s">
        <v>5937</v>
      </c>
      <c r="C3118" s="379" t="s">
        <v>281</v>
      </c>
      <c r="D3118" s="383" t="str">
        <f t="shared" si="96"/>
        <v>10,34</v>
      </c>
      <c r="F3118" s="386">
        <v>6.39</v>
      </c>
      <c r="G3118" s="384" t="s">
        <v>5938</v>
      </c>
      <c r="H3118" s="381" t="b">
        <f t="shared" si="97"/>
        <v>0</v>
      </c>
    </row>
    <row r="3119" spans="1:8">
      <c r="A3119" s="379">
        <v>2642</v>
      </c>
      <c r="B3119" s="380" t="s">
        <v>5939</v>
      </c>
      <c r="C3119" s="379" t="s">
        <v>281</v>
      </c>
      <c r="D3119" s="383" t="str">
        <f t="shared" si="96"/>
        <v>15,75</v>
      </c>
      <c r="F3119" s="386">
        <v>14.19</v>
      </c>
      <c r="G3119" s="384" t="s">
        <v>4033</v>
      </c>
      <c r="H3119" s="381" t="b">
        <f t="shared" si="97"/>
        <v>0</v>
      </c>
    </row>
    <row r="3120" spans="1:8">
      <c r="A3120" s="379">
        <v>38943</v>
      </c>
      <c r="B3120" s="380" t="s">
        <v>5940</v>
      </c>
      <c r="C3120" s="379" t="s">
        <v>281</v>
      </c>
      <c r="D3120" s="383" t="str">
        <f t="shared" si="96"/>
        <v>4,01</v>
      </c>
      <c r="F3120" s="386">
        <v>21.87</v>
      </c>
      <c r="G3120" s="384" t="s">
        <v>5941</v>
      </c>
      <c r="H3120" s="381" t="b">
        <f t="shared" si="97"/>
        <v>0</v>
      </c>
    </row>
    <row r="3121" spans="1:8">
      <c r="A3121" s="379">
        <v>38944</v>
      </c>
      <c r="B3121" s="380" t="s">
        <v>5942</v>
      </c>
      <c r="C3121" s="379" t="s">
        <v>281</v>
      </c>
      <c r="D3121" s="383" t="str">
        <f t="shared" si="96"/>
        <v>6,19</v>
      </c>
      <c r="F3121" s="386">
        <v>33.56</v>
      </c>
      <c r="G3121" s="384" t="s">
        <v>1362</v>
      </c>
      <c r="H3121" s="381" t="b">
        <f t="shared" si="97"/>
        <v>0</v>
      </c>
    </row>
    <row r="3122" spans="1:8">
      <c r="A3122" s="379">
        <v>38945</v>
      </c>
      <c r="B3122" s="380" t="s">
        <v>5943</v>
      </c>
      <c r="C3122" s="379" t="s">
        <v>281</v>
      </c>
      <c r="D3122" s="383" t="str">
        <f t="shared" si="96"/>
        <v>12,56</v>
      </c>
      <c r="F3122" s="386">
        <v>95.82</v>
      </c>
      <c r="G3122" s="384" t="s">
        <v>745</v>
      </c>
      <c r="H3122" s="381" t="b">
        <f t="shared" si="97"/>
        <v>0</v>
      </c>
    </row>
    <row r="3123" spans="1:8">
      <c r="A3123" s="379">
        <v>38946</v>
      </c>
      <c r="B3123" s="380" t="s">
        <v>5944</v>
      </c>
      <c r="C3123" s="379" t="s">
        <v>281</v>
      </c>
      <c r="D3123" s="383" t="str">
        <f t="shared" si="96"/>
        <v>18,74</v>
      </c>
      <c r="F3123" s="386">
        <v>68.63</v>
      </c>
      <c r="G3123" s="384" t="s">
        <v>1934</v>
      </c>
      <c r="H3123" s="381" t="b">
        <f t="shared" si="97"/>
        <v>0</v>
      </c>
    </row>
    <row r="3124" spans="1:8">
      <c r="A3124" s="379">
        <v>39308</v>
      </c>
      <c r="B3124" s="380" t="s">
        <v>5945</v>
      </c>
      <c r="C3124" s="379" t="s">
        <v>281</v>
      </c>
      <c r="D3124" s="383" t="str">
        <f t="shared" si="96"/>
        <v>8,17</v>
      </c>
      <c r="F3124" s="386">
        <v>0.99</v>
      </c>
      <c r="G3124" s="384" t="s">
        <v>5946</v>
      </c>
      <c r="H3124" s="381" t="b">
        <f t="shared" si="97"/>
        <v>0</v>
      </c>
    </row>
    <row r="3125" spans="1:8">
      <c r="A3125" s="379">
        <v>39309</v>
      </c>
      <c r="B3125" s="380" t="s">
        <v>5947</v>
      </c>
      <c r="C3125" s="379" t="s">
        <v>281</v>
      </c>
      <c r="D3125" s="383" t="str">
        <f t="shared" si="96"/>
        <v>11,81</v>
      </c>
      <c r="F3125" s="386">
        <v>1.5</v>
      </c>
      <c r="G3125" s="384" t="s">
        <v>1684</v>
      </c>
      <c r="H3125" s="381" t="b">
        <f t="shared" si="97"/>
        <v>0</v>
      </c>
    </row>
    <row r="3126" spans="1:8">
      <c r="A3126" s="379">
        <v>39310</v>
      </c>
      <c r="B3126" s="380" t="s">
        <v>5948</v>
      </c>
      <c r="C3126" s="379" t="s">
        <v>281</v>
      </c>
      <c r="D3126" s="383" t="str">
        <f t="shared" si="96"/>
        <v>17,90</v>
      </c>
      <c r="F3126" s="386">
        <v>1.98</v>
      </c>
      <c r="G3126" s="384" t="s">
        <v>5949</v>
      </c>
      <c r="H3126" s="381" t="b">
        <f t="shared" si="97"/>
        <v>0</v>
      </c>
    </row>
    <row r="3127" spans="1:8">
      <c r="A3127" s="379">
        <v>39311</v>
      </c>
      <c r="B3127" s="380" t="s">
        <v>5950</v>
      </c>
      <c r="C3127" s="379" t="s">
        <v>281</v>
      </c>
      <c r="D3127" s="383" t="str">
        <f t="shared" si="96"/>
        <v>26,91</v>
      </c>
      <c r="F3127" s="386">
        <v>5.03</v>
      </c>
      <c r="G3127" s="384" t="s">
        <v>5951</v>
      </c>
      <c r="H3127" s="381" t="b">
        <f t="shared" si="97"/>
        <v>0</v>
      </c>
    </row>
    <row r="3128" spans="1:8">
      <c r="A3128" s="379">
        <v>39855</v>
      </c>
      <c r="B3128" s="380" t="s">
        <v>5952</v>
      </c>
      <c r="C3128" s="379" t="s">
        <v>281</v>
      </c>
      <c r="D3128" s="383" t="str">
        <f t="shared" si="96"/>
        <v>1,68</v>
      </c>
      <c r="F3128" s="386">
        <v>7.6</v>
      </c>
      <c r="G3128" s="384" t="s">
        <v>4291</v>
      </c>
      <c r="H3128" s="381" t="b">
        <f t="shared" si="97"/>
        <v>0</v>
      </c>
    </row>
    <row r="3129" spans="1:8">
      <c r="A3129" s="379">
        <v>39856</v>
      </c>
      <c r="B3129" s="380" t="s">
        <v>5953</v>
      </c>
      <c r="C3129" s="379" t="s">
        <v>281</v>
      </c>
      <c r="D3129" s="383" t="str">
        <f t="shared" si="96"/>
        <v>3,95</v>
      </c>
      <c r="F3129" s="386">
        <v>11.31</v>
      </c>
      <c r="G3129" s="384" t="s">
        <v>5954</v>
      </c>
      <c r="H3129" s="381" t="b">
        <f t="shared" si="97"/>
        <v>0</v>
      </c>
    </row>
    <row r="3130" spans="1:8">
      <c r="A3130" s="379">
        <v>39857</v>
      </c>
      <c r="B3130" s="380" t="s">
        <v>5955</v>
      </c>
      <c r="C3130" s="379" t="s">
        <v>281</v>
      </c>
      <c r="D3130" s="383" t="str">
        <f t="shared" si="96"/>
        <v>6,40</v>
      </c>
      <c r="F3130" s="386">
        <v>26.57</v>
      </c>
      <c r="G3130" s="384" t="s">
        <v>5730</v>
      </c>
      <c r="H3130" s="381" t="b">
        <f t="shared" si="97"/>
        <v>0</v>
      </c>
    </row>
    <row r="3131" spans="1:8">
      <c r="A3131" s="379">
        <v>39858</v>
      </c>
      <c r="B3131" s="380" t="s">
        <v>5956</v>
      </c>
      <c r="C3131" s="379" t="s">
        <v>281</v>
      </c>
      <c r="D3131" s="383" t="str">
        <f t="shared" si="96"/>
        <v>14,20</v>
      </c>
      <c r="F3131" s="386">
        <v>42.89</v>
      </c>
      <c r="G3131" s="384" t="s">
        <v>5957</v>
      </c>
      <c r="H3131" s="381" t="b">
        <f t="shared" si="97"/>
        <v>0</v>
      </c>
    </row>
    <row r="3132" spans="1:8">
      <c r="A3132" s="379">
        <v>39859</v>
      </c>
      <c r="B3132" s="380" t="s">
        <v>5958</v>
      </c>
      <c r="C3132" s="379" t="s">
        <v>281</v>
      </c>
      <c r="D3132" s="383" t="str">
        <f t="shared" si="96"/>
        <v>21,89</v>
      </c>
      <c r="F3132" s="386">
        <v>51.66</v>
      </c>
      <c r="G3132" s="384" t="s">
        <v>5959</v>
      </c>
      <c r="H3132" s="381" t="b">
        <f t="shared" si="97"/>
        <v>0</v>
      </c>
    </row>
    <row r="3133" spans="1:8">
      <c r="A3133" s="379">
        <v>39860</v>
      </c>
      <c r="B3133" s="380" t="s">
        <v>5960</v>
      </c>
      <c r="C3133" s="379" t="s">
        <v>281</v>
      </c>
      <c r="D3133" s="383" t="str">
        <f t="shared" si="96"/>
        <v>33,60</v>
      </c>
      <c r="F3133" s="386">
        <v>0.43</v>
      </c>
      <c r="G3133" s="384" t="s">
        <v>5961</v>
      </c>
      <c r="H3133" s="381" t="b">
        <f t="shared" si="97"/>
        <v>0</v>
      </c>
    </row>
    <row r="3134" spans="1:8">
      <c r="A3134" s="379">
        <v>39861</v>
      </c>
      <c r="B3134" s="380" t="s">
        <v>5962</v>
      </c>
      <c r="C3134" s="379" t="s">
        <v>281</v>
      </c>
      <c r="D3134" s="383" t="str">
        <f t="shared" si="96"/>
        <v>95,93</v>
      </c>
      <c r="F3134" s="386">
        <v>0.52</v>
      </c>
      <c r="G3134" s="384" t="s">
        <v>5738</v>
      </c>
      <c r="H3134" s="381" t="b">
        <f t="shared" si="97"/>
        <v>0</v>
      </c>
    </row>
    <row r="3135" spans="1:8">
      <c r="A3135" s="379">
        <v>38447</v>
      </c>
      <c r="B3135" s="380" t="s">
        <v>5963</v>
      </c>
      <c r="C3135" s="379" t="s">
        <v>281</v>
      </c>
      <c r="D3135" s="383" t="str">
        <f t="shared" si="96"/>
        <v>77,04</v>
      </c>
      <c r="F3135" s="386">
        <v>1.28</v>
      </c>
      <c r="G3135" s="384" t="s">
        <v>5964</v>
      </c>
      <c r="H3135" s="381" t="b">
        <f t="shared" si="97"/>
        <v>0</v>
      </c>
    </row>
    <row r="3136" spans="1:8">
      <c r="A3136" s="379">
        <v>36320</v>
      </c>
      <c r="B3136" s="380" t="s">
        <v>5965</v>
      </c>
      <c r="C3136" s="379" t="s">
        <v>281</v>
      </c>
      <c r="D3136" s="383" t="str">
        <f t="shared" si="96"/>
        <v>1,11</v>
      </c>
      <c r="F3136" s="386">
        <v>2.61</v>
      </c>
      <c r="G3136" s="384" t="s">
        <v>4075</v>
      </c>
      <c r="H3136" s="381" t="b">
        <f t="shared" si="97"/>
        <v>0</v>
      </c>
    </row>
    <row r="3137" spans="1:8">
      <c r="A3137" s="379">
        <v>36324</v>
      </c>
      <c r="B3137" s="380" t="s">
        <v>5966</v>
      </c>
      <c r="C3137" s="379" t="s">
        <v>281</v>
      </c>
      <c r="D3137" s="383" t="str">
        <f t="shared" si="96"/>
        <v>1,69</v>
      </c>
      <c r="F3137" s="386">
        <v>3.07</v>
      </c>
      <c r="G3137" s="384" t="s">
        <v>739</v>
      </c>
      <c r="H3137" s="381" t="b">
        <f t="shared" si="97"/>
        <v>0</v>
      </c>
    </row>
    <row r="3138" spans="1:8">
      <c r="A3138" s="379">
        <v>38441</v>
      </c>
      <c r="B3138" s="380" t="s">
        <v>5967</v>
      </c>
      <c r="C3138" s="379" t="s">
        <v>281</v>
      </c>
      <c r="D3138" s="383" t="str">
        <f t="shared" ref="D3138:D3201" si="98">IF($J$2=$F$1,F3138,G3138)</f>
        <v>2,22</v>
      </c>
      <c r="F3138" s="386">
        <v>8</v>
      </c>
      <c r="G3138" s="384" t="s">
        <v>5151</v>
      </c>
      <c r="H3138" s="381" t="b">
        <f t="shared" ref="H3138:H3201" si="99">F3138=G3138</f>
        <v>0</v>
      </c>
    </row>
    <row r="3139" spans="1:8">
      <c r="A3139" s="379">
        <v>38442</v>
      </c>
      <c r="B3139" s="380" t="s">
        <v>5968</v>
      </c>
      <c r="C3139" s="379" t="s">
        <v>281</v>
      </c>
      <c r="D3139" s="383" t="str">
        <f t="shared" si="98"/>
        <v>5,65</v>
      </c>
      <c r="F3139" s="386">
        <v>13.91</v>
      </c>
      <c r="G3139" s="384" t="s">
        <v>5203</v>
      </c>
      <c r="H3139" s="381" t="b">
        <f t="shared" si="99"/>
        <v>0</v>
      </c>
    </row>
    <row r="3140" spans="1:8">
      <c r="A3140" s="379">
        <v>38443</v>
      </c>
      <c r="B3140" s="380" t="s">
        <v>5969</v>
      </c>
      <c r="C3140" s="379" t="s">
        <v>281</v>
      </c>
      <c r="D3140" s="383" t="str">
        <f t="shared" si="98"/>
        <v>8,53</v>
      </c>
      <c r="F3140" s="386">
        <v>31.84</v>
      </c>
      <c r="G3140" s="384" t="s">
        <v>5970</v>
      </c>
      <c r="H3140" s="381" t="b">
        <f t="shared" si="99"/>
        <v>0</v>
      </c>
    </row>
    <row r="3141" spans="1:8">
      <c r="A3141" s="379">
        <v>38444</v>
      </c>
      <c r="B3141" s="380" t="s">
        <v>5971</v>
      </c>
      <c r="C3141" s="379" t="s">
        <v>281</v>
      </c>
      <c r="D3141" s="383" t="str">
        <f t="shared" si="98"/>
        <v>12,70</v>
      </c>
      <c r="F3141" s="386">
        <v>15.48</v>
      </c>
      <c r="G3141" s="384" t="s">
        <v>5972</v>
      </c>
      <c r="H3141" s="381" t="b">
        <f t="shared" si="99"/>
        <v>0</v>
      </c>
    </row>
    <row r="3142" spans="1:8">
      <c r="A3142" s="379">
        <v>38445</v>
      </c>
      <c r="B3142" s="380" t="s">
        <v>5973</v>
      </c>
      <c r="C3142" s="379" t="s">
        <v>281</v>
      </c>
      <c r="D3142" s="383" t="str">
        <f t="shared" si="98"/>
        <v>29,83</v>
      </c>
      <c r="F3142" s="386">
        <v>4.8899999999999997</v>
      </c>
      <c r="G3142" s="384" t="s">
        <v>5974</v>
      </c>
      <c r="H3142" s="381" t="b">
        <f t="shared" si="99"/>
        <v>0</v>
      </c>
    </row>
    <row r="3143" spans="1:8">
      <c r="A3143" s="379">
        <v>38446</v>
      </c>
      <c r="B3143" s="380" t="s">
        <v>5975</v>
      </c>
      <c r="C3143" s="379" t="s">
        <v>281</v>
      </c>
      <c r="D3143" s="383" t="str">
        <f t="shared" si="98"/>
        <v>48,14</v>
      </c>
      <c r="F3143" s="386">
        <v>4.47</v>
      </c>
      <c r="G3143" s="384" t="s">
        <v>5976</v>
      </c>
      <c r="H3143" s="381" t="b">
        <f t="shared" si="99"/>
        <v>0</v>
      </c>
    </row>
    <row r="3144" spans="1:8">
      <c r="A3144" s="379">
        <v>3867</v>
      </c>
      <c r="B3144" s="380" t="s">
        <v>5977</v>
      </c>
      <c r="C3144" s="379" t="s">
        <v>281</v>
      </c>
      <c r="D3144" s="383" t="str">
        <f t="shared" si="98"/>
        <v>51,66</v>
      </c>
      <c r="F3144" s="386">
        <v>9.8699999999999992</v>
      </c>
      <c r="G3144" s="384" t="s">
        <v>5978</v>
      </c>
      <c r="H3144" s="381" t="b">
        <f t="shared" si="99"/>
        <v>0</v>
      </c>
    </row>
    <row r="3145" spans="1:8">
      <c r="A3145" s="379">
        <v>3861</v>
      </c>
      <c r="B3145" s="380" t="s">
        <v>5979</v>
      </c>
      <c r="C3145" s="379" t="s">
        <v>281</v>
      </c>
      <c r="D3145" s="383" t="str">
        <f t="shared" si="98"/>
        <v>0,43</v>
      </c>
      <c r="F3145" s="386">
        <v>22.27</v>
      </c>
      <c r="G3145" s="384" t="s">
        <v>1098</v>
      </c>
      <c r="H3145" s="381" t="b">
        <f t="shared" si="99"/>
        <v>0</v>
      </c>
    </row>
    <row r="3146" spans="1:8">
      <c r="A3146" s="379">
        <v>3904</v>
      </c>
      <c r="B3146" s="380" t="s">
        <v>5980</v>
      </c>
      <c r="C3146" s="379" t="s">
        <v>281</v>
      </c>
      <c r="D3146" s="383" t="str">
        <f t="shared" si="98"/>
        <v>0,52</v>
      </c>
      <c r="F3146" s="386">
        <v>10.119999999999999</v>
      </c>
      <c r="G3146" s="384" t="s">
        <v>5981</v>
      </c>
      <c r="H3146" s="381" t="b">
        <f t="shared" si="99"/>
        <v>0</v>
      </c>
    </row>
    <row r="3147" spans="1:8">
      <c r="A3147" s="379">
        <v>3903</v>
      </c>
      <c r="B3147" s="380" t="s">
        <v>5982</v>
      </c>
      <c r="C3147" s="379" t="s">
        <v>281</v>
      </c>
      <c r="D3147" s="383" t="str">
        <f t="shared" si="98"/>
        <v>1,28</v>
      </c>
      <c r="F3147" s="386">
        <v>1.03</v>
      </c>
      <c r="G3147" s="384" t="s">
        <v>5983</v>
      </c>
      <c r="H3147" s="381" t="b">
        <f t="shared" si="99"/>
        <v>0</v>
      </c>
    </row>
    <row r="3148" spans="1:8">
      <c r="A3148" s="379">
        <v>3862</v>
      </c>
      <c r="B3148" s="380" t="s">
        <v>5984</v>
      </c>
      <c r="C3148" s="379" t="s">
        <v>281</v>
      </c>
      <c r="D3148" s="383" t="str">
        <f t="shared" si="98"/>
        <v>2,61</v>
      </c>
      <c r="F3148" s="386">
        <v>2.57</v>
      </c>
      <c r="G3148" s="384" t="s">
        <v>5279</v>
      </c>
      <c r="H3148" s="381" t="b">
        <f t="shared" si="99"/>
        <v>0</v>
      </c>
    </row>
    <row r="3149" spans="1:8">
      <c r="A3149" s="379">
        <v>3863</v>
      </c>
      <c r="B3149" s="380" t="s">
        <v>5985</v>
      </c>
      <c r="C3149" s="379" t="s">
        <v>281</v>
      </c>
      <c r="D3149" s="383" t="str">
        <f t="shared" si="98"/>
        <v>3,07</v>
      </c>
      <c r="F3149" s="386">
        <v>1.54</v>
      </c>
      <c r="G3149" s="384" t="s">
        <v>2309</v>
      </c>
      <c r="H3149" s="381" t="b">
        <f t="shared" si="99"/>
        <v>0</v>
      </c>
    </row>
    <row r="3150" spans="1:8">
      <c r="A3150" s="379">
        <v>3864</v>
      </c>
      <c r="B3150" s="380" t="s">
        <v>5986</v>
      </c>
      <c r="C3150" s="379" t="s">
        <v>281</v>
      </c>
      <c r="D3150" s="383" t="str">
        <f t="shared" si="98"/>
        <v>8,00</v>
      </c>
      <c r="F3150" s="386">
        <v>32.619999999999997</v>
      </c>
      <c r="G3150" s="384" t="s">
        <v>4750</v>
      </c>
      <c r="H3150" s="381" t="b">
        <f t="shared" si="99"/>
        <v>0</v>
      </c>
    </row>
    <row r="3151" spans="1:8">
      <c r="A3151" s="379">
        <v>3865</v>
      </c>
      <c r="B3151" s="380" t="s">
        <v>5987</v>
      </c>
      <c r="C3151" s="379" t="s">
        <v>281</v>
      </c>
      <c r="D3151" s="383" t="str">
        <f t="shared" si="98"/>
        <v>13,91</v>
      </c>
      <c r="F3151" s="386">
        <v>11.92</v>
      </c>
      <c r="G3151" s="384" t="s">
        <v>5197</v>
      </c>
      <c r="H3151" s="381" t="b">
        <f t="shared" si="99"/>
        <v>0</v>
      </c>
    </row>
    <row r="3152" spans="1:8">
      <c r="A3152" s="379">
        <v>3866</v>
      </c>
      <c r="B3152" s="380" t="s">
        <v>5988</v>
      </c>
      <c r="C3152" s="379" t="s">
        <v>281</v>
      </c>
      <c r="D3152" s="383" t="str">
        <f t="shared" si="98"/>
        <v>31,84</v>
      </c>
      <c r="F3152" s="386">
        <v>22.99</v>
      </c>
      <c r="G3152" s="384" t="s">
        <v>5989</v>
      </c>
      <c r="H3152" s="381" t="b">
        <f t="shared" si="99"/>
        <v>0</v>
      </c>
    </row>
    <row r="3153" spans="1:8">
      <c r="A3153" s="379">
        <v>3902</v>
      </c>
      <c r="B3153" s="380" t="s">
        <v>5990</v>
      </c>
      <c r="C3153" s="379" t="s">
        <v>281</v>
      </c>
      <c r="D3153" s="383" t="str">
        <f t="shared" si="98"/>
        <v>15,48</v>
      </c>
      <c r="F3153" s="386">
        <v>8.26</v>
      </c>
      <c r="G3153" s="384" t="s">
        <v>5991</v>
      </c>
      <c r="H3153" s="381" t="b">
        <f t="shared" si="99"/>
        <v>0</v>
      </c>
    </row>
    <row r="3154" spans="1:8">
      <c r="A3154" s="379">
        <v>3878</v>
      </c>
      <c r="B3154" s="380" t="s">
        <v>5992</v>
      </c>
      <c r="C3154" s="379" t="s">
        <v>281</v>
      </c>
      <c r="D3154" s="383" t="str">
        <f t="shared" si="98"/>
        <v>4,89</v>
      </c>
      <c r="F3154" s="386">
        <v>24.53</v>
      </c>
      <c r="G3154" s="384" t="s">
        <v>1174</v>
      </c>
      <c r="H3154" s="381" t="b">
        <f t="shared" si="99"/>
        <v>0</v>
      </c>
    </row>
    <row r="3155" spans="1:8">
      <c r="A3155" s="379">
        <v>3877</v>
      </c>
      <c r="B3155" s="380" t="s">
        <v>5993</v>
      </c>
      <c r="C3155" s="379" t="s">
        <v>281</v>
      </c>
      <c r="D3155" s="383" t="str">
        <f t="shared" si="98"/>
        <v>4,47</v>
      </c>
      <c r="F3155" s="386">
        <v>3.06</v>
      </c>
      <c r="G3155" s="384" t="s">
        <v>426</v>
      </c>
      <c r="H3155" s="381" t="b">
        <f t="shared" si="99"/>
        <v>0</v>
      </c>
    </row>
    <row r="3156" spans="1:8">
      <c r="A3156" s="379">
        <v>3879</v>
      </c>
      <c r="B3156" s="380" t="s">
        <v>5994</v>
      </c>
      <c r="C3156" s="379" t="s">
        <v>281</v>
      </c>
      <c r="D3156" s="383" t="str">
        <f t="shared" si="98"/>
        <v>9,87</v>
      </c>
      <c r="F3156" s="386">
        <v>4.8099999999999996</v>
      </c>
      <c r="G3156" s="384" t="s">
        <v>1271</v>
      </c>
      <c r="H3156" s="381" t="b">
        <f t="shared" si="99"/>
        <v>0</v>
      </c>
    </row>
    <row r="3157" spans="1:8">
      <c r="A3157" s="379">
        <v>3880</v>
      </c>
      <c r="B3157" s="380" t="s">
        <v>5995</v>
      </c>
      <c r="C3157" s="379" t="s">
        <v>281</v>
      </c>
      <c r="D3157" s="383" t="str">
        <f t="shared" si="98"/>
        <v>22,27</v>
      </c>
      <c r="F3157" s="386">
        <v>6.81</v>
      </c>
      <c r="G3157" s="384" t="s">
        <v>5996</v>
      </c>
      <c r="H3157" s="381" t="b">
        <f t="shared" si="99"/>
        <v>0</v>
      </c>
    </row>
    <row r="3158" spans="1:8">
      <c r="A3158" s="379">
        <v>12892</v>
      </c>
      <c r="B3158" s="380" t="s">
        <v>5997</v>
      </c>
      <c r="C3158" s="379" t="s">
        <v>1210</v>
      </c>
      <c r="D3158" s="383" t="str">
        <f t="shared" si="98"/>
        <v>10,48</v>
      </c>
      <c r="F3158" s="386">
        <v>3.6</v>
      </c>
      <c r="G3158" s="384" t="s">
        <v>5998</v>
      </c>
      <c r="H3158" s="381" t="b">
        <f t="shared" si="99"/>
        <v>0</v>
      </c>
    </row>
    <row r="3159" spans="1:8">
      <c r="A3159" s="379">
        <v>3883</v>
      </c>
      <c r="B3159" s="380" t="s">
        <v>5999</v>
      </c>
      <c r="C3159" s="379" t="s">
        <v>281</v>
      </c>
      <c r="D3159" s="383" t="str">
        <f t="shared" si="98"/>
        <v>1,03</v>
      </c>
      <c r="F3159" s="386">
        <v>17.45</v>
      </c>
      <c r="G3159" s="384" t="s">
        <v>2091</v>
      </c>
      <c r="H3159" s="381" t="b">
        <f t="shared" si="99"/>
        <v>0</v>
      </c>
    </row>
    <row r="3160" spans="1:8">
      <c r="A3160" s="379">
        <v>3876</v>
      </c>
      <c r="B3160" s="380" t="s">
        <v>6000</v>
      </c>
      <c r="C3160" s="379" t="s">
        <v>281</v>
      </c>
      <c r="D3160" s="383" t="str">
        <f t="shared" si="98"/>
        <v>2,57</v>
      </c>
      <c r="F3160" s="386">
        <v>0.76</v>
      </c>
      <c r="G3160" s="384" t="s">
        <v>5155</v>
      </c>
      <c r="H3160" s="381" t="b">
        <f t="shared" si="99"/>
        <v>0</v>
      </c>
    </row>
    <row r="3161" spans="1:8">
      <c r="A3161" s="379">
        <v>3884</v>
      </c>
      <c r="B3161" s="380" t="s">
        <v>6001</v>
      </c>
      <c r="C3161" s="379" t="s">
        <v>281</v>
      </c>
      <c r="D3161" s="383" t="str">
        <f t="shared" si="98"/>
        <v>1,54</v>
      </c>
      <c r="F3161" s="386">
        <v>1.64</v>
      </c>
      <c r="G3161" s="384" t="s">
        <v>6002</v>
      </c>
      <c r="H3161" s="381" t="b">
        <f t="shared" si="99"/>
        <v>0</v>
      </c>
    </row>
    <row r="3162" spans="1:8">
      <c r="A3162" s="379">
        <v>3837</v>
      </c>
      <c r="B3162" s="380" t="s">
        <v>6003</v>
      </c>
      <c r="C3162" s="379" t="s">
        <v>281</v>
      </c>
      <c r="D3162" s="383" t="str">
        <f t="shared" si="98"/>
        <v>32,11</v>
      </c>
      <c r="F3162" s="386">
        <v>3.11</v>
      </c>
      <c r="G3162" s="384" t="s">
        <v>6004</v>
      </c>
      <c r="H3162" s="381" t="b">
        <f t="shared" si="99"/>
        <v>0</v>
      </c>
    </row>
    <row r="3163" spans="1:8">
      <c r="A3163" s="379">
        <v>3845</v>
      </c>
      <c r="B3163" s="380" t="s">
        <v>6005</v>
      </c>
      <c r="C3163" s="379" t="s">
        <v>281</v>
      </c>
      <c r="D3163" s="383" t="str">
        <f t="shared" si="98"/>
        <v>11,73</v>
      </c>
      <c r="F3163" s="386">
        <v>3.42</v>
      </c>
      <c r="G3163" s="384" t="s">
        <v>6006</v>
      </c>
      <c r="H3163" s="381" t="b">
        <f t="shared" si="99"/>
        <v>0</v>
      </c>
    </row>
    <row r="3164" spans="1:8">
      <c r="A3164" s="379">
        <v>11045</v>
      </c>
      <c r="B3164" s="380" t="s">
        <v>6007</v>
      </c>
      <c r="C3164" s="379" t="s">
        <v>281</v>
      </c>
      <c r="D3164" s="383" t="str">
        <f t="shared" si="98"/>
        <v>22,62</v>
      </c>
      <c r="F3164" s="386">
        <v>3.63</v>
      </c>
      <c r="G3164" s="384" t="s">
        <v>6008</v>
      </c>
      <c r="H3164" s="381" t="b">
        <f t="shared" si="99"/>
        <v>0</v>
      </c>
    </row>
    <row r="3165" spans="1:8">
      <c r="A3165" s="379">
        <v>20170</v>
      </c>
      <c r="B3165" s="380" t="s">
        <v>6009</v>
      </c>
      <c r="C3165" s="379" t="s">
        <v>281</v>
      </c>
      <c r="D3165" s="383" t="str">
        <f t="shared" si="98"/>
        <v>8,26</v>
      </c>
      <c r="F3165" s="386">
        <v>4.5</v>
      </c>
      <c r="G3165" s="384" t="s">
        <v>4115</v>
      </c>
      <c r="H3165" s="381" t="b">
        <f t="shared" si="99"/>
        <v>0</v>
      </c>
    </row>
    <row r="3166" spans="1:8">
      <c r="A3166" s="379">
        <v>20171</v>
      </c>
      <c r="B3166" s="380" t="s">
        <v>6010</v>
      </c>
      <c r="C3166" s="379" t="s">
        <v>281</v>
      </c>
      <c r="D3166" s="383" t="str">
        <f t="shared" si="98"/>
        <v>24,53</v>
      </c>
      <c r="F3166" s="386">
        <v>12.26</v>
      </c>
      <c r="G3166" s="384" t="s">
        <v>6011</v>
      </c>
      <c r="H3166" s="381" t="b">
        <f t="shared" si="99"/>
        <v>0</v>
      </c>
    </row>
    <row r="3167" spans="1:8">
      <c r="A3167" s="379">
        <v>20167</v>
      </c>
      <c r="B3167" s="380" t="s">
        <v>6012</v>
      </c>
      <c r="C3167" s="379" t="s">
        <v>281</v>
      </c>
      <c r="D3167" s="383" t="str">
        <f t="shared" si="98"/>
        <v>3,06</v>
      </c>
      <c r="F3167" s="386">
        <v>0.91</v>
      </c>
      <c r="G3167" s="384" t="s">
        <v>6013</v>
      </c>
      <c r="H3167" s="381" t="b">
        <f t="shared" si="99"/>
        <v>0</v>
      </c>
    </row>
    <row r="3168" spans="1:8">
      <c r="A3168" s="379">
        <v>20168</v>
      </c>
      <c r="B3168" s="380" t="s">
        <v>6014</v>
      </c>
      <c r="C3168" s="379" t="s">
        <v>281</v>
      </c>
      <c r="D3168" s="383" t="str">
        <f t="shared" si="98"/>
        <v>4,81</v>
      </c>
      <c r="F3168" s="386">
        <v>1.1499999999999999</v>
      </c>
      <c r="G3168" s="384" t="s">
        <v>3209</v>
      </c>
      <c r="H3168" s="381" t="b">
        <f t="shared" si="99"/>
        <v>0</v>
      </c>
    </row>
    <row r="3169" spans="1:8">
      <c r="A3169" s="379">
        <v>20169</v>
      </c>
      <c r="B3169" s="380" t="s">
        <v>6015</v>
      </c>
      <c r="C3169" s="379" t="s">
        <v>281</v>
      </c>
      <c r="D3169" s="383" t="str">
        <f t="shared" si="98"/>
        <v>6,81</v>
      </c>
      <c r="F3169" s="386">
        <v>1.08</v>
      </c>
      <c r="G3169" s="384" t="s">
        <v>6016</v>
      </c>
      <c r="H3169" s="381" t="b">
        <f t="shared" si="99"/>
        <v>0</v>
      </c>
    </row>
    <row r="3170" spans="1:8">
      <c r="A3170" s="379">
        <v>3899</v>
      </c>
      <c r="B3170" s="380" t="s">
        <v>6017</v>
      </c>
      <c r="C3170" s="379" t="s">
        <v>281</v>
      </c>
      <c r="D3170" s="383" t="str">
        <f t="shared" si="98"/>
        <v>3,60</v>
      </c>
      <c r="F3170" s="386">
        <v>3.56</v>
      </c>
      <c r="G3170" s="384" t="s">
        <v>4023</v>
      </c>
      <c r="H3170" s="381" t="b">
        <f t="shared" si="99"/>
        <v>0</v>
      </c>
    </row>
    <row r="3171" spans="1:8">
      <c r="A3171" s="379">
        <v>38676</v>
      </c>
      <c r="B3171" s="380" t="s">
        <v>6018</v>
      </c>
      <c r="C3171" s="379" t="s">
        <v>281</v>
      </c>
      <c r="D3171" s="383" t="str">
        <f t="shared" si="98"/>
        <v>17,45</v>
      </c>
      <c r="F3171" s="386">
        <v>7.89</v>
      </c>
      <c r="G3171" s="384" t="s">
        <v>6019</v>
      </c>
      <c r="H3171" s="381" t="b">
        <f t="shared" si="99"/>
        <v>0</v>
      </c>
    </row>
    <row r="3172" spans="1:8">
      <c r="A3172" s="379">
        <v>3897</v>
      </c>
      <c r="B3172" s="380" t="s">
        <v>6020</v>
      </c>
      <c r="C3172" s="379" t="s">
        <v>281</v>
      </c>
      <c r="D3172" s="383" t="str">
        <f t="shared" si="98"/>
        <v>0,76</v>
      </c>
      <c r="F3172" s="386">
        <v>16.38</v>
      </c>
      <c r="G3172" s="384" t="s">
        <v>502</v>
      </c>
      <c r="H3172" s="381" t="b">
        <f t="shared" si="99"/>
        <v>0</v>
      </c>
    </row>
    <row r="3173" spans="1:8">
      <c r="A3173" s="379">
        <v>3875</v>
      </c>
      <c r="B3173" s="380" t="s">
        <v>6021</v>
      </c>
      <c r="C3173" s="379" t="s">
        <v>281</v>
      </c>
      <c r="D3173" s="383" t="str">
        <f t="shared" si="98"/>
        <v>1,64</v>
      </c>
      <c r="F3173" s="383">
        <v>1691.86</v>
      </c>
      <c r="G3173" s="384" t="s">
        <v>1384</v>
      </c>
      <c r="H3173" s="381" t="b">
        <f t="shared" si="99"/>
        <v>0</v>
      </c>
    </row>
    <row r="3174" spans="1:8">
      <c r="A3174" s="379">
        <v>3898</v>
      </c>
      <c r="B3174" s="380" t="s">
        <v>6022</v>
      </c>
      <c r="C3174" s="379" t="s">
        <v>281</v>
      </c>
      <c r="D3174" s="383" t="str">
        <f t="shared" si="98"/>
        <v>3,11</v>
      </c>
      <c r="F3174" s="386">
        <v>16.27</v>
      </c>
      <c r="G3174" s="384" t="s">
        <v>2152</v>
      </c>
      <c r="H3174" s="381" t="b">
        <f t="shared" si="99"/>
        <v>0</v>
      </c>
    </row>
    <row r="3175" spans="1:8">
      <c r="A3175" s="379">
        <v>3855</v>
      </c>
      <c r="B3175" s="380" t="s">
        <v>6023</v>
      </c>
      <c r="C3175" s="379" t="s">
        <v>281</v>
      </c>
      <c r="D3175" s="383" t="str">
        <f t="shared" si="98"/>
        <v>3,42</v>
      </c>
      <c r="F3175" s="386">
        <v>38.82</v>
      </c>
      <c r="G3175" s="384" t="s">
        <v>6024</v>
      </c>
      <c r="H3175" s="381" t="b">
        <f t="shared" si="99"/>
        <v>0</v>
      </c>
    </row>
    <row r="3176" spans="1:8">
      <c r="A3176" s="379">
        <v>3874</v>
      </c>
      <c r="B3176" s="380" t="s">
        <v>6025</v>
      </c>
      <c r="C3176" s="379" t="s">
        <v>281</v>
      </c>
      <c r="D3176" s="383" t="str">
        <f t="shared" si="98"/>
        <v>3,63</v>
      </c>
      <c r="F3176" s="386">
        <v>7.48</v>
      </c>
      <c r="G3176" s="384" t="s">
        <v>4287</v>
      </c>
      <c r="H3176" s="381" t="b">
        <f t="shared" si="99"/>
        <v>0</v>
      </c>
    </row>
    <row r="3177" spans="1:8">
      <c r="A3177" s="379">
        <v>3870</v>
      </c>
      <c r="B3177" s="380" t="s">
        <v>6026</v>
      </c>
      <c r="C3177" s="379" t="s">
        <v>281</v>
      </c>
      <c r="D3177" s="383" t="str">
        <f t="shared" si="98"/>
        <v>4,50</v>
      </c>
      <c r="F3177" s="386">
        <v>133.79</v>
      </c>
      <c r="G3177" s="384" t="s">
        <v>455</v>
      </c>
      <c r="H3177" s="381" t="b">
        <f t="shared" si="99"/>
        <v>0</v>
      </c>
    </row>
    <row r="3178" spans="1:8">
      <c r="A3178" s="379">
        <v>38678</v>
      </c>
      <c r="B3178" s="380" t="s">
        <v>6027</v>
      </c>
      <c r="C3178" s="379" t="s">
        <v>281</v>
      </c>
      <c r="D3178" s="383" t="str">
        <f t="shared" si="98"/>
        <v>12,26</v>
      </c>
      <c r="F3178" s="386">
        <v>8.06</v>
      </c>
      <c r="G3178" s="384" t="s">
        <v>6028</v>
      </c>
      <c r="H3178" s="381" t="b">
        <f t="shared" si="99"/>
        <v>0</v>
      </c>
    </row>
    <row r="3179" spans="1:8">
      <c r="A3179" s="379">
        <v>3859</v>
      </c>
      <c r="B3179" s="380" t="s">
        <v>6029</v>
      </c>
      <c r="C3179" s="379" t="s">
        <v>281</v>
      </c>
      <c r="D3179" s="383" t="str">
        <f t="shared" si="98"/>
        <v>0,91</v>
      </c>
      <c r="F3179" s="386">
        <v>26.46</v>
      </c>
      <c r="G3179" s="384" t="s">
        <v>2207</v>
      </c>
      <c r="H3179" s="381" t="b">
        <f t="shared" si="99"/>
        <v>0</v>
      </c>
    </row>
    <row r="3180" spans="1:8">
      <c r="A3180" s="379">
        <v>3856</v>
      </c>
      <c r="B3180" s="380" t="s">
        <v>6030</v>
      </c>
      <c r="C3180" s="379" t="s">
        <v>281</v>
      </c>
      <c r="D3180" s="383" t="str">
        <f t="shared" si="98"/>
        <v>1,15</v>
      </c>
      <c r="F3180" s="386">
        <v>10.49</v>
      </c>
      <c r="G3180" s="384" t="s">
        <v>4274</v>
      </c>
      <c r="H3180" s="381" t="b">
        <f t="shared" si="99"/>
        <v>0</v>
      </c>
    </row>
    <row r="3181" spans="1:8">
      <c r="A3181" s="379">
        <v>3906</v>
      </c>
      <c r="B3181" s="380" t="s">
        <v>6031</v>
      </c>
      <c r="C3181" s="379" t="s">
        <v>281</v>
      </c>
      <c r="D3181" s="383" t="str">
        <f t="shared" si="98"/>
        <v>1,08</v>
      </c>
      <c r="F3181" s="386">
        <v>30.53</v>
      </c>
      <c r="G3181" s="384" t="s">
        <v>1710</v>
      </c>
      <c r="H3181" s="381" t="b">
        <f t="shared" si="99"/>
        <v>0</v>
      </c>
    </row>
    <row r="3182" spans="1:8">
      <c r="A3182" s="379">
        <v>3860</v>
      </c>
      <c r="B3182" s="380" t="s">
        <v>6032</v>
      </c>
      <c r="C3182" s="379" t="s">
        <v>281</v>
      </c>
      <c r="D3182" s="383" t="str">
        <f t="shared" si="98"/>
        <v>3,56</v>
      </c>
      <c r="F3182" s="386">
        <v>108.54</v>
      </c>
      <c r="G3182" s="384" t="s">
        <v>6033</v>
      </c>
      <c r="H3182" s="381" t="b">
        <f t="shared" si="99"/>
        <v>0</v>
      </c>
    </row>
    <row r="3183" spans="1:8">
      <c r="A3183" s="379">
        <v>3905</v>
      </c>
      <c r="B3183" s="380" t="s">
        <v>6034</v>
      </c>
      <c r="C3183" s="379" t="s">
        <v>281</v>
      </c>
      <c r="D3183" s="383" t="str">
        <f t="shared" si="98"/>
        <v>7,89</v>
      </c>
      <c r="F3183" s="386">
        <v>12.67</v>
      </c>
      <c r="G3183" s="384" t="s">
        <v>6035</v>
      </c>
      <c r="H3183" s="381" t="b">
        <f t="shared" si="99"/>
        <v>0</v>
      </c>
    </row>
    <row r="3184" spans="1:8">
      <c r="A3184" s="379">
        <v>3871</v>
      </c>
      <c r="B3184" s="380" t="s">
        <v>6036</v>
      </c>
      <c r="C3184" s="379" t="s">
        <v>281</v>
      </c>
      <c r="D3184" s="383" t="str">
        <f t="shared" si="98"/>
        <v>16,38</v>
      </c>
      <c r="F3184" s="383">
        <v>2241.5100000000002</v>
      </c>
      <c r="G3184" s="384" t="s">
        <v>6037</v>
      </c>
      <c r="H3184" s="381" t="b">
        <f t="shared" si="99"/>
        <v>0</v>
      </c>
    </row>
    <row r="3185" spans="1:8">
      <c r="A3185" s="379">
        <v>37429</v>
      </c>
      <c r="B3185" s="380" t="s">
        <v>6038</v>
      </c>
      <c r="C3185" s="379" t="s">
        <v>281</v>
      </c>
      <c r="D3185" s="383" t="str">
        <f t="shared" si="98"/>
        <v>1.743,13</v>
      </c>
      <c r="F3185" s="386">
        <v>2.15</v>
      </c>
      <c r="G3185" s="384" t="s">
        <v>6039</v>
      </c>
      <c r="H3185" s="381" t="b">
        <f t="shared" si="99"/>
        <v>0</v>
      </c>
    </row>
    <row r="3186" spans="1:8">
      <c r="A3186" s="379">
        <v>37426</v>
      </c>
      <c r="B3186" s="380" t="s">
        <v>6040</v>
      </c>
      <c r="C3186" s="379" t="s">
        <v>281</v>
      </c>
      <c r="D3186" s="383" t="str">
        <f t="shared" si="98"/>
        <v>16,76</v>
      </c>
      <c r="F3186" s="386">
        <v>6.32</v>
      </c>
      <c r="G3186" s="384" t="s">
        <v>2011</v>
      </c>
      <c r="H3186" s="381" t="b">
        <f t="shared" si="99"/>
        <v>0</v>
      </c>
    </row>
    <row r="3187" spans="1:8">
      <c r="A3187" s="379">
        <v>37427</v>
      </c>
      <c r="B3187" s="380" t="s">
        <v>6041</v>
      </c>
      <c r="C3187" s="379" t="s">
        <v>281</v>
      </c>
      <c r="D3187" s="383" t="str">
        <f t="shared" si="98"/>
        <v>39,99</v>
      </c>
      <c r="F3187" s="386">
        <v>8.82</v>
      </c>
      <c r="G3187" s="384" t="s">
        <v>6042</v>
      </c>
      <c r="H3187" s="381" t="b">
        <f t="shared" si="99"/>
        <v>0</v>
      </c>
    </row>
    <row r="3188" spans="1:8">
      <c r="A3188" s="379">
        <v>37424</v>
      </c>
      <c r="B3188" s="380" t="s">
        <v>6043</v>
      </c>
      <c r="C3188" s="379" t="s">
        <v>281</v>
      </c>
      <c r="D3188" s="383" t="str">
        <f t="shared" si="98"/>
        <v>7,70</v>
      </c>
      <c r="F3188" s="386">
        <v>1.78</v>
      </c>
      <c r="G3188" s="384" t="s">
        <v>6044</v>
      </c>
      <c r="H3188" s="381" t="b">
        <f t="shared" si="99"/>
        <v>0</v>
      </c>
    </row>
    <row r="3189" spans="1:8">
      <c r="A3189" s="379">
        <v>37428</v>
      </c>
      <c r="B3189" s="380" t="s">
        <v>6045</v>
      </c>
      <c r="C3189" s="379" t="s">
        <v>281</v>
      </c>
      <c r="D3189" s="383" t="str">
        <f t="shared" si="98"/>
        <v>137,84</v>
      </c>
      <c r="F3189" s="386">
        <v>2.2799999999999998</v>
      </c>
      <c r="G3189" s="384" t="s">
        <v>6046</v>
      </c>
      <c r="H3189" s="381" t="b">
        <f t="shared" si="99"/>
        <v>0</v>
      </c>
    </row>
    <row r="3190" spans="1:8">
      <c r="A3190" s="379">
        <v>37425</v>
      </c>
      <c r="B3190" s="380" t="s">
        <v>6047</v>
      </c>
      <c r="C3190" s="379" t="s">
        <v>281</v>
      </c>
      <c r="D3190" s="383" t="str">
        <f t="shared" si="98"/>
        <v>8,30</v>
      </c>
      <c r="F3190" s="386">
        <v>2.0099999999999998</v>
      </c>
      <c r="G3190" s="384" t="s">
        <v>3024</v>
      </c>
      <c r="H3190" s="381" t="b">
        <f t="shared" si="99"/>
        <v>0</v>
      </c>
    </row>
    <row r="3191" spans="1:8" ht="30">
      <c r="A3191" s="379">
        <v>11519</v>
      </c>
      <c r="B3191" s="380" t="s">
        <v>6048</v>
      </c>
      <c r="C3191" s="379" t="s">
        <v>1210</v>
      </c>
      <c r="D3191" s="383" t="str">
        <f t="shared" si="98"/>
        <v>27,58</v>
      </c>
      <c r="F3191" s="386">
        <v>54.28</v>
      </c>
      <c r="G3191" s="384" t="s">
        <v>6049</v>
      </c>
      <c r="H3191" s="381" t="b">
        <f t="shared" si="99"/>
        <v>0</v>
      </c>
    </row>
    <row r="3192" spans="1:8" ht="30">
      <c r="A3192" s="379">
        <v>11520</v>
      </c>
      <c r="B3192" s="380" t="s">
        <v>6050</v>
      </c>
      <c r="C3192" s="379" t="s">
        <v>1210</v>
      </c>
      <c r="D3192" s="383" t="str">
        <f t="shared" si="98"/>
        <v>10,93</v>
      </c>
      <c r="F3192" s="386">
        <v>5.89</v>
      </c>
      <c r="G3192" s="384" t="s">
        <v>6051</v>
      </c>
      <c r="H3192" s="381" t="b">
        <f t="shared" si="99"/>
        <v>0</v>
      </c>
    </row>
    <row r="3193" spans="1:8">
      <c r="A3193" s="379">
        <v>11518</v>
      </c>
      <c r="B3193" s="380" t="s">
        <v>6052</v>
      </c>
      <c r="C3193" s="379" t="s">
        <v>1210</v>
      </c>
      <c r="D3193" s="383" t="str">
        <f t="shared" si="98"/>
        <v>31,82</v>
      </c>
      <c r="F3193" s="386">
        <v>14.55</v>
      </c>
      <c r="G3193" s="384" t="s">
        <v>6053</v>
      </c>
      <c r="H3193" s="381" t="b">
        <f t="shared" si="99"/>
        <v>0</v>
      </c>
    </row>
    <row r="3194" spans="1:8">
      <c r="A3194" s="379">
        <v>38473</v>
      </c>
      <c r="B3194" s="380" t="s">
        <v>6054</v>
      </c>
      <c r="C3194" s="379" t="s">
        <v>281</v>
      </c>
      <c r="D3194" s="383" t="str">
        <f t="shared" si="98"/>
        <v>132,82</v>
      </c>
      <c r="F3194" s="386">
        <v>11.4</v>
      </c>
      <c r="G3194" s="384" t="s">
        <v>6055</v>
      </c>
      <c r="H3194" s="381" t="b">
        <f t="shared" si="99"/>
        <v>0</v>
      </c>
    </row>
    <row r="3195" spans="1:8">
      <c r="A3195" s="379">
        <v>4244</v>
      </c>
      <c r="B3195" s="380" t="s">
        <v>6056</v>
      </c>
      <c r="C3195" s="379" t="s">
        <v>289</v>
      </c>
      <c r="D3195" s="383" t="str">
        <f t="shared" si="98"/>
        <v>14,55</v>
      </c>
      <c r="F3195" s="386">
        <v>13.72</v>
      </c>
      <c r="G3195" s="384" t="s">
        <v>4739</v>
      </c>
      <c r="H3195" s="381" t="b">
        <f t="shared" si="99"/>
        <v>0</v>
      </c>
    </row>
    <row r="3196" spans="1:8">
      <c r="A3196" s="379">
        <v>40977</v>
      </c>
      <c r="B3196" s="380" t="s">
        <v>6057</v>
      </c>
      <c r="C3196" s="379" t="s">
        <v>672</v>
      </c>
      <c r="D3196" s="383" t="str">
        <f t="shared" si="98"/>
        <v>2.580,69</v>
      </c>
      <c r="F3196" s="386">
        <v>22.93</v>
      </c>
      <c r="G3196" s="384" t="s">
        <v>6058</v>
      </c>
      <c r="H3196" s="381" t="b">
        <f t="shared" si="99"/>
        <v>0</v>
      </c>
    </row>
    <row r="3197" spans="1:8">
      <c r="A3197" s="379">
        <v>2742</v>
      </c>
      <c r="B3197" s="380" t="s">
        <v>6059</v>
      </c>
      <c r="C3197" s="379" t="s">
        <v>322</v>
      </c>
      <c r="D3197" s="383" t="str">
        <f t="shared" si="98"/>
        <v>2,26</v>
      </c>
      <c r="F3197" s="386">
        <v>56.61</v>
      </c>
      <c r="G3197" s="384" t="s">
        <v>2095</v>
      </c>
      <c r="H3197" s="381" t="b">
        <f t="shared" si="99"/>
        <v>0</v>
      </c>
    </row>
    <row r="3198" spans="1:8">
      <c r="A3198" s="379">
        <v>2748</v>
      </c>
      <c r="B3198" s="380" t="s">
        <v>6060</v>
      </c>
      <c r="C3198" s="379" t="s">
        <v>322</v>
      </c>
      <c r="D3198" s="383" t="str">
        <f t="shared" si="98"/>
        <v>6,64</v>
      </c>
      <c r="F3198" s="386">
        <v>114.45</v>
      </c>
      <c r="G3198" s="384" t="s">
        <v>6061</v>
      </c>
      <c r="H3198" s="381" t="b">
        <f t="shared" si="99"/>
        <v>0</v>
      </c>
    </row>
    <row r="3199" spans="1:8">
      <c r="A3199" s="379">
        <v>2736</v>
      </c>
      <c r="B3199" s="380" t="s">
        <v>6062</v>
      </c>
      <c r="C3199" s="379" t="s">
        <v>322</v>
      </c>
      <c r="D3199" s="383" t="str">
        <f t="shared" si="98"/>
        <v>9,27</v>
      </c>
      <c r="F3199" s="383">
        <v>1646.64</v>
      </c>
      <c r="G3199" s="384" t="s">
        <v>5756</v>
      </c>
      <c r="H3199" s="381" t="b">
        <f t="shared" si="99"/>
        <v>0</v>
      </c>
    </row>
    <row r="3200" spans="1:8">
      <c r="A3200" s="379">
        <v>2745</v>
      </c>
      <c r="B3200" s="380" t="s">
        <v>6063</v>
      </c>
      <c r="C3200" s="379" t="s">
        <v>322</v>
      </c>
      <c r="D3200" s="383" t="str">
        <f t="shared" si="98"/>
        <v>1,87</v>
      </c>
      <c r="F3200" s="386">
        <v>22.5</v>
      </c>
      <c r="G3200" s="384" t="s">
        <v>4561</v>
      </c>
      <c r="H3200" s="381" t="b">
        <f t="shared" si="99"/>
        <v>0</v>
      </c>
    </row>
    <row r="3201" spans="1:8">
      <c r="A3201" s="379">
        <v>2751</v>
      </c>
      <c r="B3201" s="380" t="s">
        <v>6064</v>
      </c>
      <c r="C3201" s="379" t="s">
        <v>322</v>
      </c>
      <c r="D3201" s="383" t="str">
        <f t="shared" si="98"/>
        <v>2,39</v>
      </c>
      <c r="F3201" s="386">
        <v>1.66</v>
      </c>
      <c r="G3201" s="384" t="s">
        <v>6065</v>
      </c>
      <c r="H3201" s="381" t="b">
        <f t="shared" si="99"/>
        <v>0</v>
      </c>
    </row>
    <row r="3202" spans="1:8">
      <c r="A3202" s="379">
        <v>14439</v>
      </c>
      <c r="B3202" s="380" t="s">
        <v>6066</v>
      </c>
      <c r="C3202" s="379" t="s">
        <v>322</v>
      </c>
      <c r="D3202" s="383" t="str">
        <f t="shared" ref="D3202:D3265" si="100">IF($J$2=$F$1,F3202,G3202)</f>
        <v>2,12</v>
      </c>
      <c r="F3202" s="386">
        <v>0.87</v>
      </c>
      <c r="G3202" s="384" t="s">
        <v>3992</v>
      </c>
      <c r="H3202" s="381" t="b">
        <f t="shared" ref="H3202:H3265" si="101">F3202=G3202</f>
        <v>0</v>
      </c>
    </row>
    <row r="3203" spans="1:8">
      <c r="A3203" s="379">
        <v>2731</v>
      </c>
      <c r="B3203" s="380" t="s">
        <v>6067</v>
      </c>
      <c r="C3203" s="379" t="s">
        <v>322</v>
      </c>
      <c r="D3203" s="383" t="str">
        <f t="shared" si="100"/>
        <v>56,31</v>
      </c>
      <c r="F3203" s="386">
        <v>6.17</v>
      </c>
      <c r="G3203" s="384" t="s">
        <v>6068</v>
      </c>
      <c r="H3203" s="381" t="b">
        <f t="shared" si="101"/>
        <v>0</v>
      </c>
    </row>
    <row r="3204" spans="1:8">
      <c r="A3204" s="379">
        <v>21138</v>
      </c>
      <c r="B3204" s="380" t="s">
        <v>6069</v>
      </c>
      <c r="C3204" s="379" t="s">
        <v>322</v>
      </c>
      <c r="D3204" s="383" t="str">
        <f t="shared" si="100"/>
        <v>6,11</v>
      </c>
      <c r="F3204" s="386">
        <v>8.42</v>
      </c>
      <c r="G3204" s="384" t="s">
        <v>6070</v>
      </c>
      <c r="H3204" s="381" t="b">
        <f t="shared" si="101"/>
        <v>0</v>
      </c>
    </row>
    <row r="3205" spans="1:8">
      <c r="A3205" s="379">
        <v>2747</v>
      </c>
      <c r="B3205" s="380" t="s">
        <v>6071</v>
      </c>
      <c r="C3205" s="379" t="s">
        <v>322</v>
      </c>
      <c r="D3205" s="383" t="str">
        <f t="shared" si="100"/>
        <v>15,10</v>
      </c>
      <c r="F3205" s="386">
        <v>2.4700000000000002</v>
      </c>
      <c r="G3205" s="384" t="s">
        <v>6072</v>
      </c>
      <c r="H3205" s="381" t="b">
        <f t="shared" si="101"/>
        <v>0</v>
      </c>
    </row>
    <row r="3206" spans="1:8">
      <c r="A3206" s="379">
        <v>4115</v>
      </c>
      <c r="B3206" s="380" t="s">
        <v>6073</v>
      </c>
      <c r="C3206" s="379" t="s">
        <v>322</v>
      </c>
      <c r="D3206" s="383" t="str">
        <f t="shared" si="100"/>
        <v>11,82</v>
      </c>
      <c r="F3206" s="386">
        <v>0.64</v>
      </c>
      <c r="G3206" s="384" t="s">
        <v>6074</v>
      </c>
      <c r="H3206" s="381" t="b">
        <f t="shared" si="101"/>
        <v>0</v>
      </c>
    </row>
    <row r="3207" spans="1:8">
      <c r="A3207" s="379">
        <v>2729</v>
      </c>
      <c r="B3207" s="380" t="s">
        <v>6075</v>
      </c>
      <c r="C3207" s="379" t="s">
        <v>281</v>
      </c>
      <c r="D3207" s="383" t="str">
        <f t="shared" si="100"/>
        <v>14,23</v>
      </c>
      <c r="F3207" s="386">
        <v>1.0900000000000001</v>
      </c>
      <c r="G3207" s="384" t="s">
        <v>3003</v>
      </c>
      <c r="H3207" s="381" t="b">
        <f t="shared" si="101"/>
        <v>0</v>
      </c>
    </row>
    <row r="3208" spans="1:8">
      <c r="A3208" s="379">
        <v>4119</v>
      </c>
      <c r="B3208" s="380" t="s">
        <v>6076</v>
      </c>
      <c r="C3208" s="379" t="s">
        <v>322</v>
      </c>
      <c r="D3208" s="383" t="str">
        <f t="shared" si="100"/>
        <v>23,78</v>
      </c>
      <c r="F3208" s="386">
        <v>3.46</v>
      </c>
      <c r="G3208" s="384" t="s">
        <v>6077</v>
      </c>
      <c r="H3208" s="381" t="b">
        <f t="shared" si="101"/>
        <v>0</v>
      </c>
    </row>
    <row r="3209" spans="1:8">
      <c r="A3209" s="379">
        <v>2794</v>
      </c>
      <c r="B3209" s="380" t="s">
        <v>6078</v>
      </c>
      <c r="C3209" s="379" t="s">
        <v>322</v>
      </c>
      <c r="D3209" s="383" t="str">
        <f t="shared" si="100"/>
        <v>58,72</v>
      </c>
      <c r="F3209" s="386">
        <v>250</v>
      </c>
      <c r="G3209" s="384" t="s">
        <v>6079</v>
      </c>
      <c r="H3209" s="381" t="b">
        <f t="shared" si="101"/>
        <v>0</v>
      </c>
    </row>
    <row r="3210" spans="1:8">
      <c r="A3210" s="379">
        <v>2788</v>
      </c>
      <c r="B3210" s="380" t="s">
        <v>6080</v>
      </c>
      <c r="C3210" s="379" t="s">
        <v>322</v>
      </c>
      <c r="D3210" s="383" t="str">
        <f t="shared" si="100"/>
        <v>118,73</v>
      </c>
      <c r="F3210" s="386">
        <v>308.16000000000003</v>
      </c>
      <c r="G3210" s="384" t="s">
        <v>6081</v>
      </c>
      <c r="H3210" s="381" t="b">
        <f t="shared" si="101"/>
        <v>0</v>
      </c>
    </row>
    <row r="3211" spans="1:8">
      <c r="A3211" s="379">
        <v>4006</v>
      </c>
      <c r="B3211" s="380" t="s">
        <v>6082</v>
      </c>
      <c r="C3211" s="379" t="s">
        <v>665</v>
      </c>
      <c r="D3211" s="383" t="str">
        <f t="shared" si="100"/>
        <v>1.564,61</v>
      </c>
      <c r="F3211" s="386">
        <v>383.66</v>
      </c>
      <c r="G3211" s="384" t="s">
        <v>6083</v>
      </c>
      <c r="H3211" s="381" t="b">
        <f t="shared" si="101"/>
        <v>0</v>
      </c>
    </row>
    <row r="3212" spans="1:8">
      <c r="A3212" s="379">
        <v>36151</v>
      </c>
      <c r="B3212" s="380" t="s">
        <v>6084</v>
      </c>
      <c r="C3212" s="379" t="s">
        <v>281</v>
      </c>
      <c r="D3212" s="383" t="str">
        <f t="shared" si="100"/>
        <v>23,30</v>
      </c>
      <c r="F3212" s="386">
        <v>409.65</v>
      </c>
      <c r="G3212" s="384" t="s">
        <v>6085</v>
      </c>
      <c r="H3212" s="381" t="b">
        <f t="shared" si="101"/>
        <v>0</v>
      </c>
    </row>
    <row r="3213" spans="1:8">
      <c r="A3213" s="379">
        <v>37457</v>
      </c>
      <c r="B3213" s="380" t="s">
        <v>6086</v>
      </c>
      <c r="C3213" s="379" t="s">
        <v>322</v>
      </c>
      <c r="D3213" s="383" t="str">
        <f t="shared" si="100"/>
        <v>1,91</v>
      </c>
      <c r="F3213" s="386">
        <v>370.04</v>
      </c>
      <c r="G3213" s="384" t="s">
        <v>5712</v>
      </c>
      <c r="H3213" s="381" t="b">
        <f t="shared" si="101"/>
        <v>0</v>
      </c>
    </row>
    <row r="3214" spans="1:8">
      <c r="A3214" s="379">
        <v>37456</v>
      </c>
      <c r="B3214" s="380" t="s">
        <v>6087</v>
      </c>
      <c r="C3214" s="379" t="s">
        <v>322</v>
      </c>
      <c r="D3214" s="383" t="str">
        <f t="shared" si="100"/>
        <v>1,00</v>
      </c>
      <c r="F3214" s="386">
        <v>441.21</v>
      </c>
      <c r="G3214" s="384" t="s">
        <v>5297</v>
      </c>
      <c r="H3214" s="381" t="b">
        <f t="shared" si="101"/>
        <v>0</v>
      </c>
    </row>
    <row r="3215" spans="1:8">
      <c r="A3215" s="379">
        <v>37461</v>
      </c>
      <c r="B3215" s="380" t="s">
        <v>6088</v>
      </c>
      <c r="C3215" s="379" t="s">
        <v>322</v>
      </c>
      <c r="D3215" s="383" t="str">
        <f t="shared" si="100"/>
        <v>7,09</v>
      </c>
      <c r="F3215" s="386">
        <v>445.54</v>
      </c>
      <c r="G3215" s="384" t="s">
        <v>5936</v>
      </c>
      <c r="H3215" s="381" t="b">
        <f t="shared" si="101"/>
        <v>0</v>
      </c>
    </row>
    <row r="3216" spans="1:8">
      <c r="A3216" s="379">
        <v>37460</v>
      </c>
      <c r="B3216" s="380" t="s">
        <v>6089</v>
      </c>
      <c r="C3216" s="379" t="s">
        <v>322</v>
      </c>
      <c r="D3216" s="383" t="str">
        <f t="shared" si="100"/>
        <v>9,69</v>
      </c>
      <c r="F3216" s="386">
        <v>581.67999999999995</v>
      </c>
      <c r="G3216" s="384" t="s">
        <v>6090</v>
      </c>
      <c r="H3216" s="381" t="b">
        <f t="shared" si="101"/>
        <v>0</v>
      </c>
    </row>
    <row r="3217" spans="1:8">
      <c r="A3217" s="379">
        <v>37458</v>
      </c>
      <c r="B3217" s="380" t="s">
        <v>6091</v>
      </c>
      <c r="C3217" s="379" t="s">
        <v>322</v>
      </c>
      <c r="D3217" s="383" t="str">
        <f t="shared" si="100"/>
        <v>2,84</v>
      </c>
      <c r="F3217" s="386">
        <v>496.28</v>
      </c>
      <c r="G3217" s="384" t="s">
        <v>5714</v>
      </c>
      <c r="H3217" s="381" t="b">
        <f t="shared" si="101"/>
        <v>0</v>
      </c>
    </row>
    <row r="3218" spans="1:8">
      <c r="A3218" s="379">
        <v>37454</v>
      </c>
      <c r="B3218" s="380" t="s">
        <v>6092</v>
      </c>
      <c r="C3218" s="379" t="s">
        <v>322</v>
      </c>
      <c r="D3218" s="383" t="str">
        <f t="shared" si="100"/>
        <v>0,74</v>
      </c>
      <c r="F3218" s="386">
        <v>625</v>
      </c>
      <c r="G3218" s="384" t="s">
        <v>1322</v>
      </c>
      <c r="H3218" s="381" t="b">
        <f t="shared" si="101"/>
        <v>0</v>
      </c>
    </row>
    <row r="3219" spans="1:8">
      <c r="A3219" s="379">
        <v>37455</v>
      </c>
      <c r="B3219" s="380" t="s">
        <v>6093</v>
      </c>
      <c r="C3219" s="379" t="s">
        <v>322</v>
      </c>
      <c r="D3219" s="383" t="str">
        <f t="shared" si="100"/>
        <v>1,25</v>
      </c>
      <c r="F3219" s="386">
        <v>759.9</v>
      </c>
      <c r="G3219" s="384" t="s">
        <v>2315</v>
      </c>
      <c r="H3219" s="381" t="b">
        <f t="shared" si="101"/>
        <v>0</v>
      </c>
    </row>
    <row r="3220" spans="1:8">
      <c r="A3220" s="379">
        <v>37459</v>
      </c>
      <c r="B3220" s="380" t="s">
        <v>6094</v>
      </c>
      <c r="C3220" s="379" t="s">
        <v>322</v>
      </c>
      <c r="D3220" s="383" t="str">
        <f t="shared" si="100"/>
        <v>3,98</v>
      </c>
      <c r="F3220" s="386">
        <v>866.33</v>
      </c>
      <c r="G3220" s="384" t="s">
        <v>6095</v>
      </c>
      <c r="H3220" s="381" t="b">
        <f t="shared" si="101"/>
        <v>0</v>
      </c>
    </row>
    <row r="3221" spans="1:8" ht="30">
      <c r="A3221" s="379">
        <v>21029</v>
      </c>
      <c r="B3221" s="380" t="s">
        <v>6096</v>
      </c>
      <c r="C3221" s="379" t="s">
        <v>281</v>
      </c>
      <c r="D3221" s="383" t="str">
        <f t="shared" si="100"/>
        <v>250,00</v>
      </c>
      <c r="F3221" s="386">
        <v>10.029999999999999</v>
      </c>
      <c r="G3221" s="384" t="s">
        <v>6097</v>
      </c>
      <c r="H3221" s="381" t="b">
        <f t="shared" si="101"/>
        <v>0</v>
      </c>
    </row>
    <row r="3222" spans="1:8" ht="30">
      <c r="A3222" s="379">
        <v>21030</v>
      </c>
      <c r="B3222" s="380" t="s">
        <v>6098</v>
      </c>
      <c r="C3222" s="379" t="s">
        <v>281</v>
      </c>
      <c r="D3222" s="383" t="str">
        <f t="shared" si="100"/>
        <v>308,16</v>
      </c>
      <c r="F3222" s="386">
        <v>8.06</v>
      </c>
      <c r="G3222" s="384" t="s">
        <v>6099</v>
      </c>
      <c r="H3222" s="381" t="b">
        <f t="shared" si="101"/>
        <v>0</v>
      </c>
    </row>
    <row r="3223" spans="1:8" ht="30">
      <c r="A3223" s="379">
        <v>21031</v>
      </c>
      <c r="B3223" s="380" t="s">
        <v>6100</v>
      </c>
      <c r="C3223" s="379" t="s">
        <v>281</v>
      </c>
      <c r="D3223" s="383" t="str">
        <f t="shared" si="100"/>
        <v>383,66</v>
      </c>
      <c r="F3223" s="383">
        <v>480611.84000000003</v>
      </c>
      <c r="G3223" s="384" t="s">
        <v>6101</v>
      </c>
      <c r="H3223" s="381" t="b">
        <f t="shared" si="101"/>
        <v>0</v>
      </c>
    </row>
    <row r="3224" spans="1:8" ht="30">
      <c r="A3224" s="379">
        <v>21032</v>
      </c>
      <c r="B3224" s="380" t="s">
        <v>6102</v>
      </c>
      <c r="C3224" s="379" t="s">
        <v>281</v>
      </c>
      <c r="D3224" s="383" t="str">
        <f t="shared" si="100"/>
        <v>409,65</v>
      </c>
      <c r="F3224" s="383">
        <v>427288.5</v>
      </c>
      <c r="G3224" s="384" t="s">
        <v>6103</v>
      </c>
      <c r="H3224" s="381" t="b">
        <f t="shared" si="101"/>
        <v>0</v>
      </c>
    </row>
    <row r="3225" spans="1:8" ht="30">
      <c r="A3225" s="379">
        <v>37527</v>
      </c>
      <c r="B3225" s="380" t="s">
        <v>6104</v>
      </c>
      <c r="C3225" s="379" t="s">
        <v>281</v>
      </c>
      <c r="D3225" s="383" t="str">
        <f t="shared" si="100"/>
        <v>370,04</v>
      </c>
      <c r="F3225" s="386">
        <v>100.35</v>
      </c>
      <c r="G3225" s="384" t="s">
        <v>6105</v>
      </c>
      <c r="H3225" s="381" t="b">
        <f t="shared" si="101"/>
        <v>0</v>
      </c>
    </row>
    <row r="3226" spans="1:8" ht="30">
      <c r="A3226" s="379">
        <v>37528</v>
      </c>
      <c r="B3226" s="380" t="s">
        <v>6106</v>
      </c>
      <c r="C3226" s="379" t="s">
        <v>281</v>
      </c>
      <c r="D3226" s="383" t="str">
        <f t="shared" si="100"/>
        <v>441,21</v>
      </c>
      <c r="F3226" s="386">
        <v>159.18</v>
      </c>
      <c r="G3226" s="384" t="s">
        <v>6107</v>
      </c>
      <c r="H3226" s="381" t="b">
        <f t="shared" si="101"/>
        <v>0</v>
      </c>
    </row>
    <row r="3227" spans="1:8" ht="30">
      <c r="A3227" s="379">
        <v>37529</v>
      </c>
      <c r="B3227" s="380" t="s">
        <v>6108</v>
      </c>
      <c r="C3227" s="379" t="s">
        <v>281</v>
      </c>
      <c r="D3227" s="383" t="str">
        <f t="shared" si="100"/>
        <v>445,54</v>
      </c>
      <c r="F3227" s="386">
        <v>6.55</v>
      </c>
      <c r="G3227" s="384" t="s">
        <v>6109</v>
      </c>
      <c r="H3227" s="381" t="b">
        <f t="shared" si="101"/>
        <v>0</v>
      </c>
    </row>
    <row r="3228" spans="1:8" ht="30">
      <c r="A3228" s="379">
        <v>37530</v>
      </c>
      <c r="B3228" s="380" t="s">
        <v>6110</v>
      </c>
      <c r="C3228" s="379" t="s">
        <v>281</v>
      </c>
      <c r="D3228" s="383" t="str">
        <f t="shared" si="100"/>
        <v>581,68</v>
      </c>
      <c r="F3228" s="386">
        <v>4.6100000000000003</v>
      </c>
      <c r="G3228" s="384" t="s">
        <v>6111</v>
      </c>
      <c r="H3228" s="381" t="b">
        <f t="shared" si="101"/>
        <v>0</v>
      </c>
    </row>
    <row r="3229" spans="1:8" ht="30">
      <c r="A3229" s="379">
        <v>21034</v>
      </c>
      <c r="B3229" s="380" t="s">
        <v>6112</v>
      </c>
      <c r="C3229" s="379" t="s">
        <v>281</v>
      </c>
      <c r="D3229" s="383" t="str">
        <f t="shared" si="100"/>
        <v>496,28</v>
      </c>
      <c r="F3229" s="386">
        <v>17.66</v>
      </c>
      <c r="G3229" s="384" t="s">
        <v>6113</v>
      </c>
      <c r="H3229" s="381" t="b">
        <f t="shared" si="101"/>
        <v>0</v>
      </c>
    </row>
    <row r="3230" spans="1:8" ht="30">
      <c r="A3230" s="379">
        <v>37531</v>
      </c>
      <c r="B3230" s="380" t="s">
        <v>6114</v>
      </c>
      <c r="C3230" s="379" t="s">
        <v>281</v>
      </c>
      <c r="D3230" s="383" t="str">
        <f t="shared" si="100"/>
        <v>625,00</v>
      </c>
      <c r="F3230" s="386">
        <v>35.14</v>
      </c>
      <c r="G3230" s="384" t="s">
        <v>6115</v>
      </c>
      <c r="H3230" s="381" t="b">
        <f t="shared" si="101"/>
        <v>0</v>
      </c>
    </row>
    <row r="3231" spans="1:8" ht="30">
      <c r="A3231" s="379">
        <v>21036</v>
      </c>
      <c r="B3231" s="380" t="s">
        <v>6116</v>
      </c>
      <c r="C3231" s="379" t="s">
        <v>281</v>
      </c>
      <c r="D3231" s="383" t="str">
        <f t="shared" si="100"/>
        <v>759,90</v>
      </c>
      <c r="F3231" s="386">
        <v>36.36</v>
      </c>
      <c r="G3231" s="384" t="s">
        <v>6117</v>
      </c>
      <c r="H3231" s="381" t="b">
        <f t="shared" si="101"/>
        <v>0</v>
      </c>
    </row>
    <row r="3232" spans="1:8" ht="30">
      <c r="A3232" s="379">
        <v>21037</v>
      </c>
      <c r="B3232" s="380" t="s">
        <v>6118</v>
      </c>
      <c r="C3232" s="379" t="s">
        <v>281</v>
      </c>
      <c r="D3232" s="383" t="str">
        <f t="shared" si="100"/>
        <v>866,33</v>
      </c>
      <c r="F3232" s="386">
        <v>44.65</v>
      </c>
      <c r="G3232" s="384" t="s">
        <v>6119</v>
      </c>
      <c r="H3232" s="381" t="b">
        <f t="shared" si="101"/>
        <v>0</v>
      </c>
    </row>
    <row r="3233" spans="1:8" ht="30">
      <c r="A3233" s="379">
        <v>20185</v>
      </c>
      <c r="B3233" s="380" t="s">
        <v>6120</v>
      </c>
      <c r="C3233" s="379" t="s">
        <v>322</v>
      </c>
      <c r="D3233" s="383" t="str">
        <f t="shared" si="100"/>
        <v>11,53</v>
      </c>
      <c r="F3233" s="386">
        <v>64.959999999999994</v>
      </c>
      <c r="G3233" s="384" t="s">
        <v>6121</v>
      </c>
      <c r="H3233" s="381" t="b">
        <f t="shared" si="101"/>
        <v>0</v>
      </c>
    </row>
    <row r="3234" spans="1:8">
      <c r="A3234" s="379">
        <v>20260</v>
      </c>
      <c r="B3234" s="380" t="s">
        <v>6122</v>
      </c>
      <c r="C3234" s="379" t="s">
        <v>281</v>
      </c>
      <c r="D3234" s="383" t="str">
        <f t="shared" si="100"/>
        <v>9,27</v>
      </c>
      <c r="F3234" s="386">
        <v>25.66</v>
      </c>
      <c r="G3234" s="384" t="s">
        <v>5756</v>
      </c>
      <c r="H3234" s="381" t="b">
        <f t="shared" si="101"/>
        <v>0</v>
      </c>
    </row>
    <row r="3235" spans="1:8">
      <c r="A3235" s="379">
        <v>37523</v>
      </c>
      <c r="B3235" s="380" t="s">
        <v>6123</v>
      </c>
      <c r="C3235" s="379" t="s">
        <v>281</v>
      </c>
      <c r="D3235" s="383" t="str">
        <f t="shared" si="100"/>
        <v>367.288,77</v>
      </c>
      <c r="F3235" s="386">
        <v>10.130000000000001</v>
      </c>
      <c r="G3235" s="384" t="s">
        <v>6124</v>
      </c>
      <c r="H3235" s="381" t="b">
        <f t="shared" si="101"/>
        <v>0</v>
      </c>
    </row>
    <row r="3236" spans="1:8">
      <c r="A3236" s="379">
        <v>37515</v>
      </c>
      <c r="B3236" s="380" t="s">
        <v>6125</v>
      </c>
      <c r="C3236" s="379" t="s">
        <v>281</v>
      </c>
      <c r="D3236" s="383" t="str">
        <f t="shared" si="100"/>
        <v>326.538,50</v>
      </c>
      <c r="F3236" s="386">
        <v>6.58</v>
      </c>
      <c r="G3236" s="384" t="s">
        <v>6126</v>
      </c>
      <c r="H3236" s="381" t="b">
        <f t="shared" si="101"/>
        <v>0</v>
      </c>
    </row>
    <row r="3237" spans="1:8">
      <c r="A3237" s="379">
        <v>12899</v>
      </c>
      <c r="B3237" s="380" t="s">
        <v>6127</v>
      </c>
      <c r="C3237" s="379" t="s">
        <v>281</v>
      </c>
      <c r="D3237" s="383" t="str">
        <f t="shared" si="100"/>
        <v>97,71</v>
      </c>
      <c r="F3237" s="386">
        <v>4.2300000000000004</v>
      </c>
      <c r="G3237" s="384" t="s">
        <v>6128</v>
      </c>
      <c r="H3237" s="381" t="b">
        <f t="shared" si="101"/>
        <v>0</v>
      </c>
    </row>
    <row r="3238" spans="1:8">
      <c r="A3238" s="379">
        <v>12898</v>
      </c>
      <c r="B3238" s="380" t="s">
        <v>6129</v>
      </c>
      <c r="C3238" s="379" t="s">
        <v>281</v>
      </c>
      <c r="D3238" s="383" t="str">
        <f t="shared" si="100"/>
        <v>155,00</v>
      </c>
      <c r="F3238" s="386">
        <v>17.32</v>
      </c>
      <c r="G3238" s="384" t="s">
        <v>6130</v>
      </c>
      <c r="H3238" s="381" t="b">
        <f t="shared" si="101"/>
        <v>0</v>
      </c>
    </row>
    <row r="3239" spans="1:8">
      <c r="A3239" s="379">
        <v>42528</v>
      </c>
      <c r="B3239" s="380" t="s">
        <v>6131</v>
      </c>
      <c r="C3239" s="379" t="s">
        <v>286</v>
      </c>
      <c r="D3239" s="383" t="str">
        <f t="shared" si="100"/>
        <v>6,14</v>
      </c>
      <c r="F3239" s="386">
        <v>16.14</v>
      </c>
      <c r="G3239" s="384" t="s">
        <v>3477</v>
      </c>
      <c r="H3239" s="381" t="b">
        <f t="shared" si="101"/>
        <v>0</v>
      </c>
    </row>
    <row r="3240" spans="1:8">
      <c r="A3240" s="379">
        <v>39696</v>
      </c>
      <c r="B3240" s="380" t="s">
        <v>6132</v>
      </c>
      <c r="C3240" s="379" t="s">
        <v>286</v>
      </c>
      <c r="D3240" s="383" t="str">
        <f t="shared" si="100"/>
        <v>4,32</v>
      </c>
      <c r="F3240" s="386">
        <v>10.55</v>
      </c>
      <c r="G3240" s="384" t="s">
        <v>6133</v>
      </c>
      <c r="H3240" s="381" t="b">
        <f t="shared" si="101"/>
        <v>0</v>
      </c>
    </row>
    <row r="3241" spans="1:8">
      <c r="A3241" s="379">
        <v>39700</v>
      </c>
      <c r="B3241" s="380" t="s">
        <v>6134</v>
      </c>
      <c r="C3241" s="379" t="s">
        <v>286</v>
      </c>
      <c r="D3241" s="383" t="str">
        <f t="shared" si="100"/>
        <v>18,70</v>
      </c>
      <c r="F3241" s="386">
        <v>8.5399999999999991</v>
      </c>
      <c r="G3241" s="384" t="s">
        <v>6135</v>
      </c>
      <c r="H3241" s="381" t="b">
        <f t="shared" si="101"/>
        <v>0</v>
      </c>
    </row>
    <row r="3242" spans="1:8">
      <c r="A3242" s="379">
        <v>11621</v>
      </c>
      <c r="B3242" s="380" t="s">
        <v>6136</v>
      </c>
      <c r="C3242" s="379" t="s">
        <v>286</v>
      </c>
      <c r="D3242" s="383" t="str">
        <f t="shared" si="100"/>
        <v>37,22</v>
      </c>
      <c r="F3242" s="386">
        <v>12.88</v>
      </c>
      <c r="G3242" s="384" t="s">
        <v>6137</v>
      </c>
      <c r="H3242" s="381" t="b">
        <f t="shared" si="101"/>
        <v>0</v>
      </c>
    </row>
    <row r="3243" spans="1:8">
      <c r="A3243" s="379">
        <v>4014</v>
      </c>
      <c r="B3243" s="380" t="s">
        <v>6138</v>
      </c>
      <c r="C3243" s="379" t="s">
        <v>286</v>
      </c>
      <c r="D3243" s="383" t="str">
        <f t="shared" si="100"/>
        <v>38,51</v>
      </c>
      <c r="F3243" s="386">
        <v>13.67</v>
      </c>
      <c r="G3243" s="384" t="s">
        <v>6139</v>
      </c>
      <c r="H3243" s="381" t="b">
        <f t="shared" si="101"/>
        <v>0</v>
      </c>
    </row>
    <row r="3244" spans="1:8">
      <c r="A3244" s="379">
        <v>4015</v>
      </c>
      <c r="B3244" s="380" t="s">
        <v>6140</v>
      </c>
      <c r="C3244" s="379" t="s">
        <v>286</v>
      </c>
      <c r="D3244" s="383" t="str">
        <f t="shared" si="100"/>
        <v>47,29</v>
      </c>
      <c r="F3244" s="386">
        <v>17.09</v>
      </c>
      <c r="G3244" s="384" t="s">
        <v>6141</v>
      </c>
      <c r="H3244" s="381" t="b">
        <f t="shared" si="101"/>
        <v>0</v>
      </c>
    </row>
    <row r="3245" spans="1:8">
      <c r="A3245" s="379">
        <v>4017</v>
      </c>
      <c r="B3245" s="380" t="s">
        <v>6142</v>
      </c>
      <c r="C3245" s="379" t="s">
        <v>286</v>
      </c>
      <c r="D3245" s="383" t="str">
        <f t="shared" si="100"/>
        <v>68,81</v>
      </c>
      <c r="F3245" s="386">
        <v>25.63</v>
      </c>
      <c r="G3245" s="384" t="s">
        <v>6143</v>
      </c>
      <c r="H3245" s="381" t="b">
        <f t="shared" si="101"/>
        <v>0</v>
      </c>
    </row>
    <row r="3246" spans="1:8">
      <c r="A3246" s="379">
        <v>4016</v>
      </c>
      <c r="B3246" s="380" t="s">
        <v>6144</v>
      </c>
      <c r="C3246" s="379" t="s">
        <v>286</v>
      </c>
      <c r="D3246" s="383" t="str">
        <f t="shared" si="100"/>
        <v>27,18</v>
      </c>
      <c r="F3246" s="386">
        <v>34.340000000000003</v>
      </c>
      <c r="G3246" s="384" t="s">
        <v>988</v>
      </c>
      <c r="H3246" s="381" t="b">
        <f t="shared" si="101"/>
        <v>0</v>
      </c>
    </row>
    <row r="3247" spans="1:8">
      <c r="A3247" s="379">
        <v>39699</v>
      </c>
      <c r="B3247" s="380" t="s">
        <v>6145</v>
      </c>
      <c r="C3247" s="379" t="s">
        <v>286</v>
      </c>
      <c r="D3247" s="383" t="str">
        <f t="shared" si="100"/>
        <v>10,61</v>
      </c>
      <c r="F3247" s="386">
        <v>42.64</v>
      </c>
      <c r="G3247" s="384" t="s">
        <v>6146</v>
      </c>
      <c r="H3247" s="381" t="b">
        <f t="shared" si="101"/>
        <v>0</v>
      </c>
    </row>
    <row r="3248" spans="1:8">
      <c r="A3248" s="379">
        <v>38544</v>
      </c>
      <c r="B3248" s="380" t="s">
        <v>6147</v>
      </c>
      <c r="C3248" s="379" t="s">
        <v>286</v>
      </c>
      <c r="D3248" s="383" t="str">
        <f t="shared" si="100"/>
        <v>6,97</v>
      </c>
      <c r="F3248" s="386">
        <v>9.51</v>
      </c>
      <c r="G3248" s="384" t="s">
        <v>3103</v>
      </c>
      <c r="H3248" s="381" t="b">
        <f t="shared" si="101"/>
        <v>0</v>
      </c>
    </row>
    <row r="3249" spans="1:8">
      <c r="A3249" s="379">
        <v>38545</v>
      </c>
      <c r="B3249" s="380" t="s">
        <v>6148</v>
      </c>
      <c r="C3249" s="379" t="s">
        <v>286</v>
      </c>
      <c r="D3249" s="383" t="str">
        <f t="shared" si="100"/>
        <v>4,48</v>
      </c>
      <c r="F3249" s="386">
        <v>13.43</v>
      </c>
      <c r="G3249" s="384" t="s">
        <v>1096</v>
      </c>
      <c r="H3249" s="381" t="b">
        <f t="shared" si="101"/>
        <v>0</v>
      </c>
    </row>
    <row r="3250" spans="1:8">
      <c r="A3250" s="379">
        <v>42527</v>
      </c>
      <c r="B3250" s="380" t="s">
        <v>6149</v>
      </c>
      <c r="C3250" s="379" t="s">
        <v>286</v>
      </c>
      <c r="D3250" s="383" t="str">
        <f t="shared" si="100"/>
        <v>16,23</v>
      </c>
      <c r="F3250" s="386">
        <v>15.23</v>
      </c>
      <c r="G3250" s="384" t="s">
        <v>6150</v>
      </c>
      <c r="H3250" s="381" t="b">
        <f t="shared" si="101"/>
        <v>0</v>
      </c>
    </row>
    <row r="3251" spans="1:8">
      <c r="A3251" s="379">
        <v>39323</v>
      </c>
      <c r="B3251" s="380" t="s">
        <v>6151</v>
      </c>
      <c r="C3251" s="379" t="s">
        <v>286</v>
      </c>
      <c r="D3251" s="383" t="str">
        <f t="shared" si="100"/>
        <v>17,10</v>
      </c>
      <c r="F3251" s="386">
        <v>18.7</v>
      </c>
      <c r="G3251" s="384" t="s">
        <v>3663</v>
      </c>
      <c r="H3251" s="381" t="b">
        <f t="shared" si="101"/>
        <v>0</v>
      </c>
    </row>
    <row r="3252" spans="1:8" ht="30">
      <c r="A3252" s="379">
        <v>626</v>
      </c>
      <c r="B3252" s="380" t="s">
        <v>6152</v>
      </c>
      <c r="C3252" s="379" t="s">
        <v>331</v>
      </c>
      <c r="D3252" s="383" t="str">
        <f t="shared" si="100"/>
        <v>13,88</v>
      </c>
      <c r="F3252" s="386">
        <v>27.68</v>
      </c>
      <c r="G3252" s="384" t="s">
        <v>4586</v>
      </c>
      <c r="H3252" s="381" t="b">
        <f t="shared" si="101"/>
        <v>0</v>
      </c>
    </row>
    <row r="3253" spans="1:8">
      <c r="A3253" s="379">
        <v>25860</v>
      </c>
      <c r="B3253" s="380" t="s">
        <v>6153</v>
      </c>
      <c r="C3253" s="379" t="s">
        <v>286</v>
      </c>
      <c r="D3253" s="383" t="str">
        <f t="shared" si="100"/>
        <v>8,79</v>
      </c>
      <c r="F3253" s="386">
        <v>37.409999999999997</v>
      </c>
      <c r="G3253" s="384" t="s">
        <v>2388</v>
      </c>
      <c r="H3253" s="381" t="b">
        <f t="shared" si="101"/>
        <v>0</v>
      </c>
    </row>
    <row r="3254" spans="1:8">
      <c r="A3254" s="379">
        <v>25861</v>
      </c>
      <c r="B3254" s="380" t="s">
        <v>6154</v>
      </c>
      <c r="C3254" s="379" t="s">
        <v>286</v>
      </c>
      <c r="D3254" s="383" t="str">
        <f t="shared" si="100"/>
        <v>13,27</v>
      </c>
      <c r="F3254" s="386">
        <v>46.66</v>
      </c>
      <c r="G3254" s="384" t="s">
        <v>6155</v>
      </c>
      <c r="H3254" s="381" t="b">
        <f t="shared" si="101"/>
        <v>0</v>
      </c>
    </row>
    <row r="3255" spans="1:8">
      <c r="A3255" s="379">
        <v>25862</v>
      </c>
      <c r="B3255" s="380" t="s">
        <v>6156</v>
      </c>
      <c r="C3255" s="379" t="s">
        <v>286</v>
      </c>
      <c r="D3255" s="383" t="str">
        <f t="shared" si="100"/>
        <v>14,09</v>
      </c>
      <c r="F3255" s="383">
        <v>505925.24</v>
      </c>
      <c r="G3255" s="384" t="s">
        <v>3043</v>
      </c>
      <c r="H3255" s="381" t="b">
        <f t="shared" si="101"/>
        <v>0</v>
      </c>
    </row>
    <row r="3256" spans="1:8">
      <c r="A3256" s="379">
        <v>25863</v>
      </c>
      <c r="B3256" s="380" t="s">
        <v>6157</v>
      </c>
      <c r="C3256" s="379" t="s">
        <v>286</v>
      </c>
      <c r="D3256" s="383" t="str">
        <f t="shared" si="100"/>
        <v>17,61</v>
      </c>
      <c r="F3256" s="383">
        <v>78291.97</v>
      </c>
      <c r="G3256" s="384" t="s">
        <v>6158</v>
      </c>
      <c r="H3256" s="381" t="b">
        <f t="shared" si="101"/>
        <v>0</v>
      </c>
    </row>
    <row r="3257" spans="1:8">
      <c r="A3257" s="379">
        <v>25864</v>
      </c>
      <c r="B3257" s="380" t="s">
        <v>6159</v>
      </c>
      <c r="C3257" s="379" t="s">
        <v>286</v>
      </c>
      <c r="D3257" s="383" t="str">
        <f t="shared" si="100"/>
        <v>26,41</v>
      </c>
      <c r="F3257" s="383">
        <v>32775.089999999997</v>
      </c>
      <c r="G3257" s="384" t="s">
        <v>6160</v>
      </c>
      <c r="H3257" s="381" t="b">
        <f t="shared" si="101"/>
        <v>0</v>
      </c>
    </row>
    <row r="3258" spans="1:8">
      <c r="A3258" s="379">
        <v>25865</v>
      </c>
      <c r="B3258" s="380" t="s">
        <v>6161</v>
      </c>
      <c r="C3258" s="379" t="s">
        <v>286</v>
      </c>
      <c r="D3258" s="383" t="str">
        <f t="shared" si="100"/>
        <v>35,38</v>
      </c>
      <c r="F3258" s="383">
        <v>16025.47</v>
      </c>
      <c r="G3258" s="384" t="s">
        <v>6162</v>
      </c>
      <c r="H3258" s="381" t="b">
        <f t="shared" si="101"/>
        <v>0</v>
      </c>
    </row>
    <row r="3259" spans="1:8">
      <c r="A3259" s="379">
        <v>25866</v>
      </c>
      <c r="B3259" s="380" t="s">
        <v>6163</v>
      </c>
      <c r="C3259" s="379" t="s">
        <v>286</v>
      </c>
      <c r="D3259" s="383" t="str">
        <f t="shared" si="100"/>
        <v>43,93</v>
      </c>
      <c r="F3259" s="383">
        <v>325295.92</v>
      </c>
      <c r="G3259" s="384" t="s">
        <v>6164</v>
      </c>
      <c r="H3259" s="381" t="b">
        <f t="shared" si="101"/>
        <v>0</v>
      </c>
    </row>
    <row r="3260" spans="1:8">
      <c r="A3260" s="379">
        <v>25868</v>
      </c>
      <c r="B3260" s="380" t="s">
        <v>6165</v>
      </c>
      <c r="C3260" s="379" t="s">
        <v>286</v>
      </c>
      <c r="D3260" s="383" t="str">
        <f t="shared" si="100"/>
        <v>9,80</v>
      </c>
      <c r="F3260" s="383">
        <v>17291.87</v>
      </c>
      <c r="G3260" s="384" t="s">
        <v>5116</v>
      </c>
      <c r="H3260" s="381" t="b">
        <f t="shared" si="101"/>
        <v>0</v>
      </c>
    </row>
    <row r="3261" spans="1:8">
      <c r="A3261" s="379">
        <v>25869</v>
      </c>
      <c r="B3261" s="380" t="s">
        <v>6166</v>
      </c>
      <c r="C3261" s="379" t="s">
        <v>286</v>
      </c>
      <c r="D3261" s="383" t="str">
        <f t="shared" si="100"/>
        <v>13,84</v>
      </c>
      <c r="F3261" s="386">
        <v>629</v>
      </c>
      <c r="G3261" s="384" t="s">
        <v>1844</v>
      </c>
      <c r="H3261" s="381" t="b">
        <f t="shared" si="101"/>
        <v>0</v>
      </c>
    </row>
    <row r="3262" spans="1:8">
      <c r="A3262" s="379">
        <v>25870</v>
      </c>
      <c r="B3262" s="380" t="s">
        <v>6167</v>
      </c>
      <c r="C3262" s="379" t="s">
        <v>286</v>
      </c>
      <c r="D3262" s="383" t="str">
        <f t="shared" si="100"/>
        <v>15,69</v>
      </c>
      <c r="F3262" s="386">
        <v>13.23</v>
      </c>
      <c r="G3262" s="384" t="s">
        <v>6168</v>
      </c>
      <c r="H3262" s="381" t="b">
        <f t="shared" si="101"/>
        <v>0</v>
      </c>
    </row>
    <row r="3263" spans="1:8">
      <c r="A3263" s="379">
        <v>25871</v>
      </c>
      <c r="B3263" s="380" t="s">
        <v>6169</v>
      </c>
      <c r="C3263" s="379" t="s">
        <v>286</v>
      </c>
      <c r="D3263" s="383" t="str">
        <f t="shared" si="100"/>
        <v>19,26</v>
      </c>
      <c r="F3263" s="383">
        <v>2341.46</v>
      </c>
      <c r="G3263" s="384" t="s">
        <v>6170</v>
      </c>
      <c r="H3263" s="381" t="b">
        <f t="shared" si="101"/>
        <v>0</v>
      </c>
    </row>
    <row r="3264" spans="1:8">
      <c r="A3264" s="379">
        <v>25867</v>
      </c>
      <c r="B3264" s="380" t="s">
        <v>6171</v>
      </c>
      <c r="C3264" s="379" t="s">
        <v>286</v>
      </c>
      <c r="D3264" s="383" t="str">
        <f t="shared" si="100"/>
        <v>28,52</v>
      </c>
      <c r="F3264" s="386">
        <v>13.23</v>
      </c>
      <c r="G3264" s="384" t="s">
        <v>3335</v>
      </c>
      <c r="H3264" s="381" t="b">
        <f t="shared" si="101"/>
        <v>0</v>
      </c>
    </row>
    <row r="3265" spans="1:8">
      <c r="A3265" s="379">
        <v>25872</v>
      </c>
      <c r="B3265" s="380" t="s">
        <v>6172</v>
      </c>
      <c r="C3265" s="379" t="s">
        <v>286</v>
      </c>
      <c r="D3265" s="383" t="str">
        <f t="shared" si="100"/>
        <v>38,54</v>
      </c>
      <c r="F3265" s="383">
        <v>2342.15</v>
      </c>
      <c r="G3265" s="384" t="s">
        <v>6173</v>
      </c>
      <c r="H3265" s="381" t="b">
        <f t="shared" si="101"/>
        <v>0</v>
      </c>
    </row>
    <row r="3266" spans="1:8">
      <c r="A3266" s="379">
        <v>25873</v>
      </c>
      <c r="B3266" s="380" t="s">
        <v>6174</v>
      </c>
      <c r="C3266" s="379" t="s">
        <v>286</v>
      </c>
      <c r="D3266" s="383" t="str">
        <f t="shared" ref="D3266:D3329" si="102">IF($J$2=$F$1,F3266,G3266)</f>
        <v>48,07</v>
      </c>
      <c r="F3266" s="386">
        <v>26.36</v>
      </c>
      <c r="G3266" s="384" t="s">
        <v>6175</v>
      </c>
      <c r="H3266" s="381" t="b">
        <f t="shared" ref="H3266:H3329" si="103">F3266=G3266</f>
        <v>0</v>
      </c>
    </row>
    <row r="3267" spans="1:8">
      <c r="A3267" s="379">
        <v>40637</v>
      </c>
      <c r="B3267" s="380" t="s">
        <v>6176</v>
      </c>
      <c r="C3267" s="379" t="s">
        <v>281</v>
      </c>
      <c r="D3267" s="383" t="str">
        <f t="shared" si="102"/>
        <v>505.925,24</v>
      </c>
      <c r="F3267" s="383">
        <v>7923.69</v>
      </c>
      <c r="G3267" s="384" t="s">
        <v>6177</v>
      </c>
      <c r="H3267" s="381" t="b">
        <f t="shared" si="103"/>
        <v>0</v>
      </c>
    </row>
    <row r="3268" spans="1:8">
      <c r="A3268" s="379">
        <v>13836</v>
      </c>
      <c r="B3268" s="380" t="s">
        <v>6178</v>
      </c>
      <c r="C3268" s="379" t="s">
        <v>281</v>
      </c>
      <c r="D3268" s="383" t="str">
        <f t="shared" si="102"/>
        <v>78.291,97</v>
      </c>
      <c r="F3268" s="383">
        <v>14772.74</v>
      </c>
      <c r="G3268" s="384" t="s">
        <v>6179</v>
      </c>
      <c r="H3268" s="381" t="b">
        <f t="shared" si="103"/>
        <v>0</v>
      </c>
    </row>
    <row r="3269" spans="1:8" ht="30">
      <c r="A3269" s="379">
        <v>14534</v>
      </c>
      <c r="B3269" s="380" t="s">
        <v>6180</v>
      </c>
      <c r="C3269" s="379" t="s">
        <v>281</v>
      </c>
      <c r="D3269" s="383" t="str">
        <f t="shared" si="102"/>
        <v>32.775,09</v>
      </c>
      <c r="F3269" s="383">
        <v>16999.650000000001</v>
      </c>
      <c r="G3269" s="384" t="s">
        <v>6181</v>
      </c>
      <c r="H3269" s="381" t="b">
        <f t="shared" si="103"/>
        <v>0</v>
      </c>
    </row>
    <row r="3270" spans="1:8">
      <c r="A3270" s="379">
        <v>14619</v>
      </c>
      <c r="B3270" s="380" t="s">
        <v>6182</v>
      </c>
      <c r="C3270" s="379" t="s">
        <v>281</v>
      </c>
      <c r="D3270" s="383" t="str">
        <f t="shared" si="102"/>
        <v>16.296,14</v>
      </c>
      <c r="F3270" s="383">
        <v>16055.92</v>
      </c>
      <c r="G3270" s="384" t="s">
        <v>6183</v>
      </c>
      <c r="H3270" s="381" t="b">
        <f t="shared" si="103"/>
        <v>0</v>
      </c>
    </row>
    <row r="3271" spans="1:8" ht="30">
      <c r="A3271" s="379">
        <v>14535</v>
      </c>
      <c r="B3271" s="380" t="s">
        <v>6184</v>
      </c>
      <c r="C3271" s="379" t="s">
        <v>281</v>
      </c>
      <c r="D3271" s="383" t="str">
        <f t="shared" si="102"/>
        <v>325.295,92</v>
      </c>
      <c r="F3271" s="383">
        <v>18065.09</v>
      </c>
      <c r="G3271" s="384" t="s">
        <v>6185</v>
      </c>
      <c r="H3271" s="381" t="b">
        <f t="shared" si="103"/>
        <v>0</v>
      </c>
    </row>
    <row r="3272" spans="1:8" ht="45">
      <c r="A3272" s="379">
        <v>39813</v>
      </c>
      <c r="B3272" s="380" t="s">
        <v>6186</v>
      </c>
      <c r="C3272" s="379" t="s">
        <v>281</v>
      </c>
      <c r="D3272" s="383" t="str">
        <f t="shared" si="102"/>
        <v>17.291,87</v>
      </c>
      <c r="F3272" s="383">
        <v>33241.01</v>
      </c>
      <c r="G3272" s="384" t="s">
        <v>6187</v>
      </c>
      <c r="H3272" s="381" t="b">
        <f t="shared" si="103"/>
        <v>0</v>
      </c>
    </row>
    <row r="3273" spans="1:8" ht="30">
      <c r="A3273" s="379">
        <v>40403</v>
      </c>
      <c r="B3273" s="380" t="s">
        <v>6188</v>
      </c>
      <c r="C3273" s="379" t="s">
        <v>281</v>
      </c>
      <c r="D3273" s="383" t="str">
        <f t="shared" si="102"/>
        <v>710,96</v>
      </c>
      <c r="F3273" s="383">
        <v>18590.849999999999</v>
      </c>
      <c r="G3273" s="384" t="s">
        <v>6189</v>
      </c>
      <c r="H3273" s="381" t="b">
        <f t="shared" si="103"/>
        <v>0</v>
      </c>
    </row>
    <row r="3274" spans="1:8">
      <c r="A3274" s="379">
        <v>12868</v>
      </c>
      <c r="B3274" s="380" t="s">
        <v>6190</v>
      </c>
      <c r="C3274" s="379" t="s">
        <v>289</v>
      </c>
      <c r="D3274" s="383" t="str">
        <f t="shared" si="102"/>
        <v>15,20</v>
      </c>
      <c r="F3274" s="383">
        <v>18240.46</v>
      </c>
      <c r="G3274" s="384" t="s">
        <v>5675</v>
      </c>
      <c r="H3274" s="381" t="b">
        <f t="shared" si="103"/>
        <v>0</v>
      </c>
    </row>
    <row r="3275" spans="1:8">
      <c r="A3275" s="379">
        <v>40916</v>
      </c>
      <c r="B3275" s="380" t="s">
        <v>6191</v>
      </c>
      <c r="C3275" s="379" t="s">
        <v>672</v>
      </c>
      <c r="D3275" s="383" t="str">
        <f t="shared" si="102"/>
        <v>2.695,75</v>
      </c>
      <c r="F3275" s="386">
        <v>30.37</v>
      </c>
      <c r="G3275" s="384" t="s">
        <v>6192</v>
      </c>
      <c r="H3275" s="381" t="b">
        <f t="shared" si="103"/>
        <v>0</v>
      </c>
    </row>
    <row r="3276" spans="1:8">
      <c r="A3276" s="379">
        <v>4755</v>
      </c>
      <c r="B3276" s="380" t="s">
        <v>6193</v>
      </c>
      <c r="C3276" s="379" t="s">
        <v>289</v>
      </c>
      <c r="D3276" s="383" t="str">
        <f t="shared" si="102"/>
        <v>15,20</v>
      </c>
      <c r="F3276" s="386">
        <v>43.65</v>
      </c>
      <c r="G3276" s="384" t="s">
        <v>5675</v>
      </c>
      <c r="H3276" s="381" t="b">
        <f t="shared" si="103"/>
        <v>0</v>
      </c>
    </row>
    <row r="3277" spans="1:8">
      <c r="A3277" s="379">
        <v>41067</v>
      </c>
      <c r="B3277" s="380" t="s">
        <v>6194</v>
      </c>
      <c r="C3277" s="379" t="s">
        <v>672</v>
      </c>
      <c r="D3277" s="383" t="str">
        <f t="shared" si="102"/>
        <v>2.696,55</v>
      </c>
      <c r="F3277" s="386">
        <v>89.03</v>
      </c>
      <c r="G3277" s="384" t="s">
        <v>6195</v>
      </c>
      <c r="H3277" s="381" t="b">
        <f t="shared" si="103"/>
        <v>0</v>
      </c>
    </row>
    <row r="3278" spans="1:8">
      <c r="A3278" s="379">
        <v>38463</v>
      </c>
      <c r="B3278" s="380" t="s">
        <v>6196</v>
      </c>
      <c r="C3278" s="379" t="s">
        <v>281</v>
      </c>
      <c r="D3278" s="383" t="str">
        <f t="shared" si="102"/>
        <v>32,26</v>
      </c>
      <c r="F3278" s="386">
        <v>22.95</v>
      </c>
      <c r="G3278" s="384" t="s">
        <v>6197</v>
      </c>
      <c r="H3278" s="381" t="b">
        <f t="shared" si="103"/>
        <v>0</v>
      </c>
    </row>
    <row r="3279" spans="1:8" ht="30">
      <c r="A3279" s="379">
        <v>40703</v>
      </c>
      <c r="B3279" s="380" t="s">
        <v>6198</v>
      </c>
      <c r="C3279" s="379" t="s">
        <v>281</v>
      </c>
      <c r="D3279" s="383" t="str">
        <f t="shared" si="102"/>
        <v>7.809,68</v>
      </c>
      <c r="F3279" s="386">
        <v>57.3</v>
      </c>
      <c r="G3279" s="384" t="s">
        <v>6199</v>
      </c>
      <c r="H3279" s="381" t="b">
        <f t="shared" si="103"/>
        <v>0</v>
      </c>
    </row>
    <row r="3280" spans="1:8">
      <c r="A3280" s="379">
        <v>14531</v>
      </c>
      <c r="B3280" s="380" t="s">
        <v>6200</v>
      </c>
      <c r="C3280" s="379" t="s">
        <v>281</v>
      </c>
      <c r="D3280" s="383" t="str">
        <f t="shared" si="102"/>
        <v>14.560,18</v>
      </c>
      <c r="F3280" s="386">
        <v>3.18</v>
      </c>
      <c r="G3280" s="384" t="s">
        <v>6201</v>
      </c>
      <c r="H3280" s="381" t="b">
        <f t="shared" si="103"/>
        <v>0</v>
      </c>
    </row>
    <row r="3281" spans="1:8">
      <c r="A3281" s="379">
        <v>36533</v>
      </c>
      <c r="B3281" s="380" t="s">
        <v>6202</v>
      </c>
      <c r="C3281" s="379" t="s">
        <v>281</v>
      </c>
      <c r="D3281" s="383" t="str">
        <f t="shared" si="102"/>
        <v>16.755,05</v>
      </c>
      <c r="F3281" s="386">
        <v>11.46</v>
      </c>
      <c r="G3281" s="384" t="s">
        <v>6203</v>
      </c>
      <c r="H3281" s="381" t="b">
        <f t="shared" si="103"/>
        <v>0</v>
      </c>
    </row>
    <row r="3282" spans="1:8">
      <c r="A3282" s="379">
        <v>11616</v>
      </c>
      <c r="B3282" s="380" t="s">
        <v>6204</v>
      </c>
      <c r="C3282" s="379" t="s">
        <v>281</v>
      </c>
      <c r="D3282" s="383" t="str">
        <f t="shared" si="102"/>
        <v>15.824,89</v>
      </c>
      <c r="F3282" s="386">
        <v>4.18</v>
      </c>
      <c r="G3282" s="384" t="s">
        <v>6205</v>
      </c>
      <c r="H3282" s="381" t="b">
        <f t="shared" si="103"/>
        <v>0</v>
      </c>
    </row>
    <row r="3283" spans="1:8">
      <c r="A3283" s="379">
        <v>41898</v>
      </c>
      <c r="B3283" s="380" t="s">
        <v>6206</v>
      </c>
      <c r="C3283" s="379" t="s">
        <v>281</v>
      </c>
      <c r="D3283" s="383" t="str">
        <f t="shared" si="102"/>
        <v>17.805,16</v>
      </c>
      <c r="F3283" s="386">
        <v>3</v>
      </c>
      <c r="G3283" s="384" t="s">
        <v>6207</v>
      </c>
      <c r="H3283" s="381" t="b">
        <f t="shared" si="103"/>
        <v>0</v>
      </c>
    </row>
    <row r="3284" spans="1:8">
      <c r="A3284" s="379">
        <v>13447</v>
      </c>
      <c r="B3284" s="380" t="s">
        <v>6208</v>
      </c>
      <c r="C3284" s="379" t="s">
        <v>281</v>
      </c>
      <c r="D3284" s="383" t="str">
        <f t="shared" si="102"/>
        <v>32.762,72</v>
      </c>
      <c r="F3284" s="386">
        <v>35.9</v>
      </c>
      <c r="G3284" s="384" t="s">
        <v>6209</v>
      </c>
      <c r="H3284" s="381" t="b">
        <f t="shared" si="103"/>
        <v>0</v>
      </c>
    </row>
    <row r="3285" spans="1:8">
      <c r="A3285" s="379">
        <v>14529</v>
      </c>
      <c r="B3285" s="380" t="s">
        <v>6210</v>
      </c>
      <c r="C3285" s="379" t="s">
        <v>281</v>
      </c>
      <c r="D3285" s="383" t="str">
        <f t="shared" si="102"/>
        <v>18.323,36</v>
      </c>
      <c r="F3285" s="386">
        <v>75.08</v>
      </c>
      <c r="G3285" s="384" t="s">
        <v>6211</v>
      </c>
      <c r="H3285" s="381" t="b">
        <f t="shared" si="103"/>
        <v>0</v>
      </c>
    </row>
    <row r="3286" spans="1:8">
      <c r="A3286" s="379">
        <v>10747</v>
      </c>
      <c r="B3286" s="380" t="s">
        <v>6212</v>
      </c>
      <c r="C3286" s="379" t="s">
        <v>281</v>
      </c>
      <c r="D3286" s="383" t="str">
        <f t="shared" si="102"/>
        <v>17.978,01</v>
      </c>
      <c r="F3286" s="386">
        <v>5.54</v>
      </c>
      <c r="G3286" s="384" t="s">
        <v>6213</v>
      </c>
      <c r="H3286" s="381" t="b">
        <f t="shared" si="103"/>
        <v>0</v>
      </c>
    </row>
    <row r="3287" spans="1:8">
      <c r="A3287" s="379">
        <v>36141</v>
      </c>
      <c r="B3287" s="380" t="s">
        <v>6214</v>
      </c>
      <c r="C3287" s="379" t="s">
        <v>281</v>
      </c>
      <c r="D3287" s="383" t="str">
        <f t="shared" si="102"/>
        <v>31,45</v>
      </c>
      <c r="F3287" s="386">
        <v>5.58</v>
      </c>
      <c r="G3287" s="384" t="s">
        <v>5842</v>
      </c>
      <c r="H3287" s="381" t="b">
        <f t="shared" si="103"/>
        <v>0</v>
      </c>
    </row>
    <row r="3288" spans="1:8">
      <c r="A3288" s="379">
        <v>4053</v>
      </c>
      <c r="B3288" s="380" t="s">
        <v>6215</v>
      </c>
      <c r="C3288" s="379" t="s">
        <v>4653</v>
      </c>
      <c r="D3288" s="383" t="str">
        <f t="shared" si="102"/>
        <v>53,25</v>
      </c>
      <c r="F3288" s="386">
        <v>6.61</v>
      </c>
      <c r="G3288" s="384" t="s">
        <v>6216</v>
      </c>
      <c r="H3288" s="381" t="b">
        <f t="shared" si="103"/>
        <v>0</v>
      </c>
    </row>
    <row r="3289" spans="1:8">
      <c r="A3289" s="379">
        <v>4052</v>
      </c>
      <c r="B3289" s="380" t="s">
        <v>6217</v>
      </c>
      <c r="C3289" s="379" t="s">
        <v>642</v>
      </c>
      <c r="D3289" s="383" t="str">
        <f t="shared" si="102"/>
        <v>108,61</v>
      </c>
      <c r="F3289" s="386">
        <v>31.86</v>
      </c>
      <c r="G3289" s="384" t="s">
        <v>6218</v>
      </c>
      <c r="H3289" s="381" t="b">
        <f t="shared" si="103"/>
        <v>0</v>
      </c>
    </row>
    <row r="3290" spans="1:8">
      <c r="A3290" s="379">
        <v>4056</v>
      </c>
      <c r="B3290" s="380" t="s">
        <v>6219</v>
      </c>
      <c r="C3290" s="379" t="s">
        <v>4653</v>
      </c>
      <c r="D3290" s="383" t="str">
        <f t="shared" si="102"/>
        <v>28,00</v>
      </c>
      <c r="F3290" s="386">
        <v>152.06</v>
      </c>
      <c r="G3290" s="384" t="s">
        <v>6220</v>
      </c>
      <c r="H3290" s="381" t="b">
        <f t="shared" si="103"/>
        <v>0</v>
      </c>
    </row>
    <row r="3291" spans="1:8">
      <c r="A3291" s="379">
        <v>4051</v>
      </c>
      <c r="B3291" s="380" t="s">
        <v>6221</v>
      </c>
      <c r="C3291" s="379" t="s">
        <v>642</v>
      </c>
      <c r="D3291" s="383" t="str">
        <f t="shared" si="102"/>
        <v>69,90</v>
      </c>
      <c r="F3291" s="386">
        <v>171.04</v>
      </c>
      <c r="G3291" s="384" t="s">
        <v>714</v>
      </c>
      <c r="H3291" s="381" t="b">
        <f t="shared" si="103"/>
        <v>0</v>
      </c>
    </row>
    <row r="3292" spans="1:8">
      <c r="A3292" s="379">
        <v>4048</v>
      </c>
      <c r="B3292" s="380" t="s">
        <v>6221</v>
      </c>
      <c r="C3292" s="379" t="s">
        <v>425</v>
      </c>
      <c r="D3292" s="383" t="str">
        <f t="shared" si="102"/>
        <v>3,88</v>
      </c>
      <c r="F3292" s="386">
        <v>858.22</v>
      </c>
      <c r="G3292" s="384" t="s">
        <v>3197</v>
      </c>
      <c r="H3292" s="381" t="b">
        <f t="shared" si="103"/>
        <v>0</v>
      </c>
    </row>
    <row r="3293" spans="1:8">
      <c r="A3293" s="379">
        <v>4047</v>
      </c>
      <c r="B3293" s="380" t="s">
        <v>6221</v>
      </c>
      <c r="C3293" s="379" t="s">
        <v>4653</v>
      </c>
      <c r="D3293" s="383" t="str">
        <f t="shared" si="102"/>
        <v>13,98</v>
      </c>
      <c r="F3293" s="386">
        <v>875.59</v>
      </c>
      <c r="G3293" s="384" t="s">
        <v>3724</v>
      </c>
      <c r="H3293" s="381" t="b">
        <f t="shared" si="103"/>
        <v>0</v>
      </c>
    </row>
    <row r="3294" spans="1:8" ht="30">
      <c r="A3294" s="379">
        <v>39434</v>
      </c>
      <c r="B3294" s="380" t="s">
        <v>6222</v>
      </c>
      <c r="C3294" s="379" t="s">
        <v>331</v>
      </c>
      <c r="D3294" s="383" t="str">
        <f t="shared" si="102"/>
        <v>4,18</v>
      </c>
      <c r="F3294" s="386">
        <v>14.18</v>
      </c>
      <c r="G3294" s="384" t="s">
        <v>4297</v>
      </c>
      <c r="H3294" s="381" t="b">
        <f t="shared" si="103"/>
        <v>0</v>
      </c>
    </row>
    <row r="3295" spans="1:8">
      <c r="A3295" s="379">
        <v>39433</v>
      </c>
      <c r="B3295" s="380" t="s">
        <v>6223</v>
      </c>
      <c r="C3295" s="379" t="s">
        <v>331</v>
      </c>
      <c r="D3295" s="383" t="str">
        <f t="shared" si="102"/>
        <v>3,00</v>
      </c>
      <c r="F3295" s="383">
        <v>2510.17</v>
      </c>
      <c r="G3295" s="384" t="s">
        <v>4759</v>
      </c>
      <c r="H3295" s="381" t="b">
        <f t="shared" si="103"/>
        <v>0</v>
      </c>
    </row>
    <row r="3296" spans="1:8">
      <c r="A3296" s="379">
        <v>4049</v>
      </c>
      <c r="B3296" s="380" t="s">
        <v>6224</v>
      </c>
      <c r="C3296" s="379" t="s">
        <v>425</v>
      </c>
      <c r="D3296" s="383" t="str">
        <f t="shared" si="102"/>
        <v>43,79</v>
      </c>
      <c r="F3296" s="386">
        <v>14.74</v>
      </c>
      <c r="G3296" s="384" t="s">
        <v>6225</v>
      </c>
      <c r="H3296" s="381" t="b">
        <f t="shared" si="103"/>
        <v>0</v>
      </c>
    </row>
    <row r="3297" spans="1:8">
      <c r="A3297" s="379">
        <v>38120</v>
      </c>
      <c r="B3297" s="380" t="s">
        <v>6226</v>
      </c>
      <c r="C3297" s="379" t="s">
        <v>331</v>
      </c>
      <c r="D3297" s="383" t="str">
        <f t="shared" si="102"/>
        <v>98,78</v>
      </c>
      <c r="F3297" s="383">
        <v>2608.9499999999998</v>
      </c>
      <c r="G3297" s="384" t="s">
        <v>6227</v>
      </c>
      <c r="H3297" s="381" t="b">
        <f t="shared" si="103"/>
        <v>0</v>
      </c>
    </row>
    <row r="3298" spans="1:8">
      <c r="A3298" s="379">
        <v>38877</v>
      </c>
      <c r="B3298" s="380" t="s">
        <v>6228</v>
      </c>
      <c r="C3298" s="379" t="s">
        <v>331</v>
      </c>
      <c r="D3298" s="383" t="str">
        <f t="shared" si="102"/>
        <v>5,93</v>
      </c>
      <c r="F3298" s="383">
        <v>1700.11</v>
      </c>
      <c r="G3298" s="384" t="s">
        <v>1831</v>
      </c>
      <c r="H3298" s="381" t="b">
        <f t="shared" si="103"/>
        <v>0</v>
      </c>
    </row>
    <row r="3299" spans="1:8">
      <c r="A3299" s="379">
        <v>34546</v>
      </c>
      <c r="B3299" s="380" t="s">
        <v>6229</v>
      </c>
      <c r="C3299" s="379" t="s">
        <v>331</v>
      </c>
      <c r="D3299" s="383" t="str">
        <f t="shared" si="102"/>
        <v>5,98</v>
      </c>
      <c r="F3299" s="386">
        <v>3.78</v>
      </c>
      <c r="G3299" s="384" t="s">
        <v>4571</v>
      </c>
      <c r="H3299" s="381" t="b">
        <f t="shared" si="103"/>
        <v>0</v>
      </c>
    </row>
    <row r="3300" spans="1:8">
      <c r="A3300" s="379">
        <v>10498</v>
      </c>
      <c r="B3300" s="380" t="s">
        <v>6230</v>
      </c>
      <c r="C3300" s="379" t="s">
        <v>331</v>
      </c>
      <c r="D3300" s="383" t="str">
        <f t="shared" si="102"/>
        <v>6,61</v>
      </c>
      <c r="F3300" s="386">
        <v>2.2799999999999998</v>
      </c>
      <c r="G3300" s="384" t="s">
        <v>2921</v>
      </c>
      <c r="H3300" s="381" t="b">
        <f t="shared" si="103"/>
        <v>0</v>
      </c>
    </row>
    <row r="3301" spans="1:8">
      <c r="A3301" s="379">
        <v>4823</v>
      </c>
      <c r="B3301" s="380" t="s">
        <v>6231</v>
      </c>
      <c r="C3301" s="379" t="s">
        <v>331</v>
      </c>
      <c r="D3301" s="383" t="str">
        <f t="shared" si="102"/>
        <v>29,13</v>
      </c>
      <c r="F3301" s="386">
        <v>2.33</v>
      </c>
      <c r="G3301" s="384" t="s">
        <v>6232</v>
      </c>
      <c r="H3301" s="381" t="b">
        <f t="shared" si="103"/>
        <v>0</v>
      </c>
    </row>
    <row r="3302" spans="1:8">
      <c r="A3302" s="379">
        <v>12357</v>
      </c>
      <c r="B3302" s="380" t="s">
        <v>6233</v>
      </c>
      <c r="C3302" s="379" t="s">
        <v>281</v>
      </c>
      <c r="D3302" s="383" t="str">
        <f t="shared" si="102"/>
        <v>152,06</v>
      </c>
      <c r="F3302" s="386">
        <v>1.61</v>
      </c>
      <c r="G3302" s="384" t="s">
        <v>6234</v>
      </c>
      <c r="H3302" s="381" t="b">
        <f t="shared" si="103"/>
        <v>0</v>
      </c>
    </row>
    <row r="3303" spans="1:8">
      <c r="A3303" s="379">
        <v>12358</v>
      </c>
      <c r="B3303" s="380" t="s">
        <v>6235</v>
      </c>
      <c r="C3303" s="379" t="s">
        <v>281</v>
      </c>
      <c r="D3303" s="383" t="str">
        <f t="shared" si="102"/>
        <v>171,04</v>
      </c>
      <c r="F3303" s="386">
        <v>2.11</v>
      </c>
      <c r="G3303" s="384" t="s">
        <v>6236</v>
      </c>
      <c r="H3303" s="381" t="b">
        <f t="shared" si="103"/>
        <v>0</v>
      </c>
    </row>
    <row r="3304" spans="1:8">
      <c r="A3304" s="379">
        <v>11079</v>
      </c>
      <c r="B3304" s="380" t="s">
        <v>6237</v>
      </c>
      <c r="C3304" s="379" t="s">
        <v>665</v>
      </c>
      <c r="D3304" s="383" t="str">
        <f t="shared" si="102"/>
        <v>998,08</v>
      </c>
      <c r="F3304" s="386">
        <v>1.33</v>
      </c>
      <c r="G3304" s="384" t="s">
        <v>6238</v>
      </c>
      <c r="H3304" s="381" t="b">
        <f t="shared" si="103"/>
        <v>0</v>
      </c>
    </row>
    <row r="3305" spans="1:8">
      <c r="A3305" s="379">
        <v>11082</v>
      </c>
      <c r="B3305" s="380" t="s">
        <v>6239</v>
      </c>
      <c r="C3305" s="379" t="s">
        <v>665</v>
      </c>
      <c r="D3305" s="383" t="str">
        <f t="shared" si="102"/>
        <v>1.018,28</v>
      </c>
      <c r="F3305" s="386">
        <v>2.2599999999999998</v>
      </c>
      <c r="G3305" s="384" t="s">
        <v>6240</v>
      </c>
      <c r="H3305" s="381" t="b">
        <f t="shared" si="103"/>
        <v>0</v>
      </c>
    </row>
    <row r="3306" spans="1:8">
      <c r="A3306" s="379">
        <v>4058</v>
      </c>
      <c r="B3306" s="380" t="s">
        <v>6241</v>
      </c>
      <c r="C3306" s="379" t="s">
        <v>289</v>
      </c>
      <c r="D3306" s="383" t="str">
        <f t="shared" si="102"/>
        <v>16,29</v>
      </c>
      <c r="F3306" s="386">
        <v>1.62</v>
      </c>
      <c r="G3306" s="384" t="s">
        <v>2718</v>
      </c>
      <c r="H3306" s="381" t="b">
        <f t="shared" si="103"/>
        <v>0</v>
      </c>
    </row>
    <row r="3307" spans="1:8">
      <c r="A3307" s="379">
        <v>40974</v>
      </c>
      <c r="B3307" s="380" t="s">
        <v>6242</v>
      </c>
      <c r="C3307" s="379" t="s">
        <v>672</v>
      </c>
      <c r="D3307" s="383" t="str">
        <f t="shared" si="102"/>
        <v>2.890,00</v>
      </c>
      <c r="F3307" s="386">
        <v>3.36</v>
      </c>
      <c r="G3307" s="384" t="s">
        <v>6243</v>
      </c>
      <c r="H3307" s="381" t="b">
        <f t="shared" si="103"/>
        <v>0</v>
      </c>
    </row>
    <row r="3308" spans="1:8">
      <c r="A3308" s="379">
        <v>34794</v>
      </c>
      <c r="B3308" s="380" t="s">
        <v>6244</v>
      </c>
      <c r="C3308" s="379" t="s">
        <v>289</v>
      </c>
      <c r="D3308" s="383" t="str">
        <f t="shared" si="102"/>
        <v>16,93</v>
      </c>
      <c r="F3308" s="386">
        <v>1.02</v>
      </c>
      <c r="G3308" s="384" t="s">
        <v>6245</v>
      </c>
      <c r="H3308" s="381" t="b">
        <f t="shared" si="103"/>
        <v>0</v>
      </c>
    </row>
    <row r="3309" spans="1:8">
      <c r="A3309" s="379">
        <v>40925</v>
      </c>
      <c r="B3309" s="380" t="s">
        <v>6246</v>
      </c>
      <c r="C3309" s="379" t="s">
        <v>672</v>
      </c>
      <c r="D3309" s="383" t="str">
        <f t="shared" si="102"/>
        <v>3.003,72</v>
      </c>
      <c r="F3309" s="386">
        <v>1.02</v>
      </c>
      <c r="G3309" s="384" t="s">
        <v>6247</v>
      </c>
      <c r="H3309" s="381" t="b">
        <f t="shared" si="103"/>
        <v>0</v>
      </c>
    </row>
    <row r="3310" spans="1:8">
      <c r="A3310" s="379">
        <v>13741</v>
      </c>
      <c r="B3310" s="380" t="s">
        <v>6248</v>
      </c>
      <c r="C3310" s="379" t="s">
        <v>281</v>
      </c>
      <c r="D3310" s="383" t="str">
        <f t="shared" si="102"/>
        <v>1.568,47</v>
      </c>
      <c r="F3310" s="386">
        <v>1.1299999999999999</v>
      </c>
      <c r="G3310" s="384" t="s">
        <v>6249</v>
      </c>
      <c r="H3310" s="381" t="b">
        <f t="shared" si="103"/>
        <v>0</v>
      </c>
    </row>
    <row r="3311" spans="1:8">
      <c r="A3311" s="379">
        <v>3288</v>
      </c>
      <c r="B3311" s="380" t="s">
        <v>6250</v>
      </c>
      <c r="C3311" s="379" t="s">
        <v>322</v>
      </c>
      <c r="D3311" s="383" t="str">
        <f t="shared" si="102"/>
        <v>3,87</v>
      </c>
      <c r="F3311" s="386">
        <v>1.28</v>
      </c>
      <c r="G3311" s="384" t="s">
        <v>6251</v>
      </c>
      <c r="H3311" s="381" t="b">
        <f t="shared" si="103"/>
        <v>0</v>
      </c>
    </row>
    <row r="3312" spans="1:8">
      <c r="A3312" s="379">
        <v>13587</v>
      </c>
      <c r="B3312" s="380" t="s">
        <v>6252</v>
      </c>
      <c r="C3312" s="379" t="s">
        <v>322</v>
      </c>
      <c r="D3312" s="383" t="str">
        <f t="shared" si="102"/>
        <v>2,33</v>
      </c>
      <c r="F3312" s="386">
        <v>1.68</v>
      </c>
      <c r="G3312" s="384" t="s">
        <v>2395</v>
      </c>
      <c r="H3312" s="381" t="b">
        <f t="shared" si="103"/>
        <v>0</v>
      </c>
    </row>
    <row r="3313" spans="1:8">
      <c r="A3313" s="379">
        <v>38598</v>
      </c>
      <c r="B3313" s="380" t="s">
        <v>6253</v>
      </c>
      <c r="C3313" s="379" t="s">
        <v>281</v>
      </c>
      <c r="D3313" s="383" t="str">
        <f t="shared" si="102"/>
        <v>2,41</v>
      </c>
      <c r="F3313" s="386">
        <v>1.94</v>
      </c>
      <c r="G3313" s="384" t="s">
        <v>1704</v>
      </c>
      <c r="H3313" s="381" t="b">
        <f t="shared" si="103"/>
        <v>0</v>
      </c>
    </row>
    <row r="3314" spans="1:8">
      <c r="A3314" s="379">
        <v>38595</v>
      </c>
      <c r="B3314" s="380" t="s">
        <v>6254</v>
      </c>
      <c r="C3314" s="379" t="s">
        <v>281</v>
      </c>
      <c r="D3314" s="383" t="str">
        <f t="shared" si="102"/>
        <v>1,66</v>
      </c>
      <c r="F3314" s="386">
        <v>1.1299999999999999</v>
      </c>
      <c r="G3314" s="384" t="s">
        <v>1024</v>
      </c>
      <c r="H3314" s="381" t="b">
        <f t="shared" si="103"/>
        <v>0</v>
      </c>
    </row>
    <row r="3315" spans="1:8">
      <c r="A3315" s="379">
        <v>38592</v>
      </c>
      <c r="B3315" s="380" t="s">
        <v>6255</v>
      </c>
      <c r="C3315" s="379" t="s">
        <v>281</v>
      </c>
      <c r="D3315" s="383" t="str">
        <f t="shared" si="102"/>
        <v>2,18</v>
      </c>
      <c r="F3315" s="386">
        <v>1.5</v>
      </c>
      <c r="G3315" s="384" t="s">
        <v>6256</v>
      </c>
      <c r="H3315" s="381" t="b">
        <f t="shared" si="103"/>
        <v>0</v>
      </c>
    </row>
    <row r="3316" spans="1:8">
      <c r="A3316" s="379">
        <v>38588</v>
      </c>
      <c r="B3316" s="380" t="s">
        <v>6257</v>
      </c>
      <c r="C3316" s="379" t="s">
        <v>281</v>
      </c>
      <c r="D3316" s="383" t="str">
        <f t="shared" si="102"/>
        <v>1,37</v>
      </c>
      <c r="F3316" s="386">
        <v>1.72</v>
      </c>
      <c r="G3316" s="384" t="s">
        <v>376</v>
      </c>
      <c r="H3316" s="381" t="b">
        <f t="shared" si="103"/>
        <v>0</v>
      </c>
    </row>
    <row r="3317" spans="1:8">
      <c r="A3317" s="379">
        <v>38593</v>
      </c>
      <c r="B3317" s="380" t="s">
        <v>6258</v>
      </c>
      <c r="C3317" s="379" t="s">
        <v>281</v>
      </c>
      <c r="D3317" s="383" t="str">
        <f t="shared" si="102"/>
        <v>2,34</v>
      </c>
      <c r="F3317" s="386">
        <v>1.05</v>
      </c>
      <c r="G3317" s="384" t="s">
        <v>1395</v>
      </c>
      <c r="H3317" s="381" t="b">
        <f t="shared" si="103"/>
        <v>0</v>
      </c>
    </row>
    <row r="3318" spans="1:8">
      <c r="A3318" s="379">
        <v>38589</v>
      </c>
      <c r="B3318" s="380" t="s">
        <v>6259</v>
      </c>
      <c r="C3318" s="379" t="s">
        <v>281</v>
      </c>
      <c r="D3318" s="383" t="str">
        <f t="shared" si="102"/>
        <v>1,67</v>
      </c>
      <c r="F3318" s="386">
        <v>18.149999999999999</v>
      </c>
      <c r="G3318" s="384" t="s">
        <v>2742</v>
      </c>
      <c r="H3318" s="381" t="b">
        <f t="shared" si="103"/>
        <v>0</v>
      </c>
    </row>
    <row r="3319" spans="1:8">
      <c r="A3319" s="379">
        <v>38594</v>
      </c>
      <c r="B3319" s="380" t="s">
        <v>6260</v>
      </c>
      <c r="C3319" s="379" t="s">
        <v>281</v>
      </c>
      <c r="D3319" s="383" t="str">
        <f t="shared" si="102"/>
        <v>3,47</v>
      </c>
      <c r="F3319" s="386">
        <v>22</v>
      </c>
      <c r="G3319" s="384" t="s">
        <v>1974</v>
      </c>
      <c r="H3319" s="381" t="b">
        <f t="shared" si="103"/>
        <v>0</v>
      </c>
    </row>
    <row r="3320" spans="1:8">
      <c r="A3320" s="379">
        <v>34787</v>
      </c>
      <c r="B3320" s="380" t="s">
        <v>6261</v>
      </c>
      <c r="C3320" s="379" t="s">
        <v>281</v>
      </c>
      <c r="D3320" s="383" t="str">
        <f t="shared" si="102"/>
        <v>1,01</v>
      </c>
      <c r="F3320" s="386">
        <v>17.600000000000001</v>
      </c>
      <c r="G3320" s="384" t="s">
        <v>4276</v>
      </c>
      <c r="H3320" s="381" t="b">
        <f t="shared" si="103"/>
        <v>0</v>
      </c>
    </row>
    <row r="3321" spans="1:8">
      <c r="A3321" s="379">
        <v>34788</v>
      </c>
      <c r="B3321" s="380" t="s">
        <v>6262</v>
      </c>
      <c r="C3321" s="379" t="s">
        <v>281</v>
      </c>
      <c r="D3321" s="383" t="str">
        <f t="shared" si="102"/>
        <v>1,02</v>
      </c>
      <c r="F3321" s="383">
        <v>11200</v>
      </c>
      <c r="G3321" s="384" t="s">
        <v>338</v>
      </c>
      <c r="H3321" s="381" t="b">
        <f t="shared" si="103"/>
        <v>0</v>
      </c>
    </row>
    <row r="3322" spans="1:8">
      <c r="A3322" s="379">
        <v>34784</v>
      </c>
      <c r="B3322" s="380" t="s">
        <v>6263</v>
      </c>
      <c r="C3322" s="379" t="s">
        <v>281</v>
      </c>
      <c r="D3322" s="383" t="str">
        <f t="shared" si="102"/>
        <v>1,12</v>
      </c>
      <c r="F3322" s="386">
        <v>26.33</v>
      </c>
      <c r="G3322" s="384" t="s">
        <v>3071</v>
      </c>
      <c r="H3322" s="381" t="b">
        <f t="shared" si="103"/>
        <v>0</v>
      </c>
    </row>
    <row r="3323" spans="1:8">
      <c r="A3323" s="379">
        <v>34781</v>
      </c>
      <c r="B3323" s="380" t="s">
        <v>6264</v>
      </c>
      <c r="C3323" s="379" t="s">
        <v>281</v>
      </c>
      <c r="D3323" s="383" t="str">
        <f t="shared" si="102"/>
        <v>1,27</v>
      </c>
      <c r="F3323" s="383">
        <v>4657.37</v>
      </c>
      <c r="G3323" s="384" t="s">
        <v>1880</v>
      </c>
      <c r="H3323" s="381" t="b">
        <f t="shared" si="103"/>
        <v>0</v>
      </c>
    </row>
    <row r="3324" spans="1:8">
      <c r="A3324" s="379">
        <v>34773</v>
      </c>
      <c r="B3324" s="380" t="s">
        <v>6265</v>
      </c>
      <c r="C3324" s="379" t="s">
        <v>281</v>
      </c>
      <c r="D3324" s="383" t="str">
        <f t="shared" si="102"/>
        <v>1,73</v>
      </c>
      <c r="F3324" s="386">
        <v>1.82</v>
      </c>
      <c r="G3324" s="384" t="s">
        <v>6266</v>
      </c>
      <c r="H3324" s="381" t="b">
        <f t="shared" si="103"/>
        <v>0</v>
      </c>
    </row>
    <row r="3325" spans="1:8">
      <c r="A3325" s="379">
        <v>34769</v>
      </c>
      <c r="B3325" s="380" t="s">
        <v>6267</v>
      </c>
      <c r="C3325" s="379" t="s">
        <v>281</v>
      </c>
      <c r="D3325" s="383" t="str">
        <f t="shared" si="102"/>
        <v>2,01</v>
      </c>
      <c r="F3325" s="383">
        <v>10535.03</v>
      </c>
      <c r="G3325" s="384" t="s">
        <v>6268</v>
      </c>
      <c r="H3325" s="381" t="b">
        <f t="shared" si="103"/>
        <v>0</v>
      </c>
    </row>
    <row r="3326" spans="1:8">
      <c r="A3326" s="379">
        <v>34763</v>
      </c>
      <c r="B3326" s="380" t="s">
        <v>6269</v>
      </c>
      <c r="C3326" s="379" t="s">
        <v>281</v>
      </c>
      <c r="D3326" s="383" t="str">
        <f t="shared" si="102"/>
        <v>1,16</v>
      </c>
      <c r="F3326" s="386">
        <v>8.66</v>
      </c>
      <c r="G3326" s="384" t="s">
        <v>2370</v>
      </c>
      <c r="H3326" s="381" t="b">
        <f t="shared" si="103"/>
        <v>0</v>
      </c>
    </row>
    <row r="3327" spans="1:8">
      <c r="A3327" s="379">
        <v>34774</v>
      </c>
      <c r="B3327" s="380" t="s">
        <v>6270</v>
      </c>
      <c r="C3327" s="379" t="s">
        <v>281</v>
      </c>
      <c r="D3327" s="383" t="str">
        <f t="shared" si="102"/>
        <v>1,55</v>
      </c>
      <c r="F3327" s="386">
        <v>8.66</v>
      </c>
      <c r="G3327" s="384" t="s">
        <v>1959</v>
      </c>
      <c r="H3327" s="381" t="b">
        <f t="shared" si="103"/>
        <v>0</v>
      </c>
    </row>
    <row r="3328" spans="1:8">
      <c r="A3328" s="379">
        <v>34771</v>
      </c>
      <c r="B3328" s="380" t="s">
        <v>6271</v>
      </c>
      <c r="C3328" s="379" t="s">
        <v>281</v>
      </c>
      <c r="D3328" s="383" t="str">
        <f t="shared" si="102"/>
        <v>1,78</v>
      </c>
      <c r="F3328" s="386">
        <v>453.98</v>
      </c>
      <c r="G3328" s="384" t="s">
        <v>5175</v>
      </c>
      <c r="H3328" s="381" t="b">
        <f t="shared" si="103"/>
        <v>0</v>
      </c>
    </row>
    <row r="3329" spans="1:8">
      <c r="A3329" s="379">
        <v>34764</v>
      </c>
      <c r="B3329" s="380" t="s">
        <v>6272</v>
      </c>
      <c r="C3329" s="379" t="s">
        <v>281</v>
      </c>
      <c r="D3329" s="383" t="str">
        <f t="shared" si="102"/>
        <v>1,09</v>
      </c>
      <c r="F3329" s="386">
        <v>541.58000000000004</v>
      </c>
      <c r="G3329" s="384" t="s">
        <v>389</v>
      </c>
      <c r="H3329" s="381" t="b">
        <f t="shared" si="103"/>
        <v>0</v>
      </c>
    </row>
    <row r="3330" spans="1:8">
      <c r="A3330" s="379">
        <v>4062</v>
      </c>
      <c r="B3330" s="380" t="s">
        <v>6273</v>
      </c>
      <c r="C3330" s="379" t="s">
        <v>281</v>
      </c>
      <c r="D3330" s="383" t="str">
        <f t="shared" ref="D3330:D3393" si="104">IF($J$2=$F$1,F3330,G3330)</f>
        <v>20,62</v>
      </c>
      <c r="F3330" s="386">
        <v>598.57000000000005</v>
      </c>
      <c r="G3330" s="384" t="s">
        <v>6274</v>
      </c>
      <c r="H3330" s="381" t="b">
        <f t="shared" ref="H3330:H3393" si="105">F3330=G3330</f>
        <v>0</v>
      </c>
    </row>
    <row r="3331" spans="1:8">
      <c r="A3331" s="379">
        <v>4059</v>
      </c>
      <c r="B3331" s="380" t="s">
        <v>6275</v>
      </c>
      <c r="C3331" s="379" t="s">
        <v>322</v>
      </c>
      <c r="D3331" s="383" t="str">
        <f t="shared" si="104"/>
        <v>25,00</v>
      </c>
      <c r="F3331" s="386">
        <v>227.11</v>
      </c>
      <c r="G3331" s="384" t="s">
        <v>6276</v>
      </c>
      <c r="H3331" s="381" t="b">
        <f t="shared" si="105"/>
        <v>0</v>
      </c>
    </row>
    <row r="3332" spans="1:8">
      <c r="A3332" s="379">
        <v>4061</v>
      </c>
      <c r="B3332" s="380" t="s">
        <v>6277</v>
      </c>
      <c r="C3332" s="379" t="s">
        <v>281</v>
      </c>
      <c r="D3332" s="383" t="str">
        <f t="shared" si="104"/>
        <v>20,00</v>
      </c>
      <c r="F3332" s="386">
        <v>244.59</v>
      </c>
      <c r="G3332" s="384" t="s">
        <v>6278</v>
      </c>
      <c r="H3332" s="381" t="b">
        <f t="shared" si="105"/>
        <v>0</v>
      </c>
    </row>
    <row r="3333" spans="1:8">
      <c r="A3333" s="379">
        <v>41315</v>
      </c>
      <c r="B3333" s="380" t="s">
        <v>6279</v>
      </c>
      <c r="C3333" s="379" t="s">
        <v>331</v>
      </c>
      <c r="D3333" s="383" t="str">
        <f t="shared" si="104"/>
        <v>57,47</v>
      </c>
      <c r="F3333" s="383">
        <v>158877.5</v>
      </c>
      <c r="G3333" s="384" t="s">
        <v>6280</v>
      </c>
      <c r="H3333" s="381" t="b">
        <f t="shared" si="105"/>
        <v>0</v>
      </c>
    </row>
    <row r="3334" spans="1:8">
      <c r="A3334" s="379">
        <v>43148</v>
      </c>
      <c r="B3334" s="380" t="s">
        <v>6281</v>
      </c>
      <c r="C3334" s="379" t="s">
        <v>331</v>
      </c>
      <c r="D3334" s="383" t="str">
        <f t="shared" si="104"/>
        <v>39,01</v>
      </c>
      <c r="F3334" s="383">
        <v>245194.59</v>
      </c>
      <c r="G3334" s="384" t="s">
        <v>6282</v>
      </c>
      <c r="H3334" s="381" t="b">
        <f t="shared" si="105"/>
        <v>0</v>
      </c>
    </row>
    <row r="3335" spans="1:8">
      <c r="A3335" s="379">
        <v>43147</v>
      </c>
      <c r="B3335" s="380" t="s">
        <v>6283</v>
      </c>
      <c r="C3335" s="379" t="s">
        <v>331</v>
      </c>
      <c r="D3335" s="383" t="str">
        <f t="shared" si="104"/>
        <v>15,11</v>
      </c>
      <c r="F3335" s="383">
        <v>241175.01</v>
      </c>
      <c r="G3335" s="384" t="s">
        <v>6284</v>
      </c>
      <c r="H3335" s="381" t="b">
        <f t="shared" si="105"/>
        <v>0</v>
      </c>
    </row>
    <row r="3336" spans="1:8">
      <c r="A3336" s="379">
        <v>10608</v>
      </c>
      <c r="B3336" s="380" t="s">
        <v>6285</v>
      </c>
      <c r="C3336" s="379" t="s">
        <v>281</v>
      </c>
      <c r="D3336" s="383" t="str">
        <f t="shared" si="104"/>
        <v>11.200,00</v>
      </c>
      <c r="F3336" s="383">
        <v>294233.51</v>
      </c>
      <c r="G3336" s="384" t="s">
        <v>6286</v>
      </c>
      <c r="H3336" s="381" t="b">
        <f t="shared" si="105"/>
        <v>0</v>
      </c>
    </row>
    <row r="3337" spans="1:8">
      <c r="A3337" s="379">
        <v>4069</v>
      </c>
      <c r="B3337" s="380" t="s">
        <v>6287</v>
      </c>
      <c r="C3337" s="379" t="s">
        <v>289</v>
      </c>
      <c r="D3337" s="383" t="str">
        <f t="shared" si="104"/>
        <v>30,25</v>
      </c>
      <c r="F3337" s="383">
        <v>303085.76</v>
      </c>
      <c r="G3337" s="384" t="s">
        <v>6288</v>
      </c>
      <c r="H3337" s="381" t="b">
        <f t="shared" si="105"/>
        <v>0</v>
      </c>
    </row>
    <row r="3338" spans="1:8">
      <c r="A3338" s="379">
        <v>40819</v>
      </c>
      <c r="B3338" s="380" t="s">
        <v>6289</v>
      </c>
      <c r="C3338" s="379" t="s">
        <v>672</v>
      </c>
      <c r="D3338" s="383" t="str">
        <f t="shared" si="104"/>
        <v>5.362,11</v>
      </c>
      <c r="F3338" s="386">
        <v>60.51</v>
      </c>
      <c r="G3338" s="384" t="s">
        <v>6290</v>
      </c>
      <c r="H3338" s="381" t="b">
        <f t="shared" si="105"/>
        <v>0</v>
      </c>
    </row>
    <row r="3339" spans="1:8">
      <c r="A3339" s="379">
        <v>34361</v>
      </c>
      <c r="B3339" s="380" t="s">
        <v>6291</v>
      </c>
      <c r="C3339" s="379" t="s">
        <v>331</v>
      </c>
      <c r="D3339" s="383" t="str">
        <f t="shared" si="104"/>
        <v>10,99</v>
      </c>
      <c r="F3339" s="386">
        <v>81.63</v>
      </c>
      <c r="G3339" s="384" t="s">
        <v>6292</v>
      </c>
      <c r="H3339" s="381" t="b">
        <f t="shared" si="105"/>
        <v>0</v>
      </c>
    </row>
    <row r="3340" spans="1:8">
      <c r="A3340" s="379">
        <v>36512</v>
      </c>
      <c r="B3340" s="380" t="s">
        <v>6293</v>
      </c>
      <c r="C3340" s="379" t="s">
        <v>281</v>
      </c>
      <c r="D3340" s="383" t="str">
        <f t="shared" si="104"/>
        <v>10.066,81</v>
      </c>
      <c r="F3340" s="386">
        <v>200.06</v>
      </c>
      <c r="G3340" s="384" t="s">
        <v>6294</v>
      </c>
      <c r="H3340" s="381" t="b">
        <f t="shared" si="105"/>
        <v>0</v>
      </c>
    </row>
    <row r="3341" spans="1:8">
      <c r="A3341" s="379">
        <v>25972</v>
      </c>
      <c r="B3341" s="380" t="s">
        <v>6295</v>
      </c>
      <c r="C3341" s="379" t="s">
        <v>331</v>
      </c>
      <c r="D3341" s="383" t="str">
        <f t="shared" si="104"/>
        <v>8,66</v>
      </c>
      <c r="F3341" s="386">
        <v>323.91000000000003</v>
      </c>
      <c r="G3341" s="384" t="s">
        <v>2040</v>
      </c>
      <c r="H3341" s="381" t="b">
        <f t="shared" si="105"/>
        <v>0</v>
      </c>
    </row>
    <row r="3342" spans="1:8">
      <c r="A3342" s="379">
        <v>25973</v>
      </c>
      <c r="B3342" s="380" t="s">
        <v>6296</v>
      </c>
      <c r="C3342" s="379" t="s">
        <v>331</v>
      </c>
      <c r="D3342" s="383" t="str">
        <f t="shared" si="104"/>
        <v>8,66</v>
      </c>
      <c r="F3342" s="383">
        <v>10361.16</v>
      </c>
      <c r="G3342" s="384" t="s">
        <v>2040</v>
      </c>
      <c r="H3342" s="381" t="b">
        <f t="shared" si="105"/>
        <v>0</v>
      </c>
    </row>
    <row r="3343" spans="1:8">
      <c r="A3343" s="379">
        <v>11697</v>
      </c>
      <c r="B3343" s="380" t="s">
        <v>6297</v>
      </c>
      <c r="C3343" s="379" t="s">
        <v>281</v>
      </c>
      <c r="D3343" s="383" t="str">
        <f t="shared" si="104"/>
        <v>475,28</v>
      </c>
      <c r="F3343" s="383">
        <v>10958.67</v>
      </c>
      <c r="G3343" s="384" t="s">
        <v>6298</v>
      </c>
      <c r="H3343" s="381" t="b">
        <f t="shared" si="105"/>
        <v>0</v>
      </c>
    </row>
    <row r="3344" spans="1:8">
      <c r="A3344" s="379">
        <v>11698</v>
      </c>
      <c r="B3344" s="380" t="s">
        <v>6299</v>
      </c>
      <c r="C3344" s="379" t="s">
        <v>281</v>
      </c>
      <c r="D3344" s="383" t="str">
        <f t="shared" si="104"/>
        <v>566,98</v>
      </c>
      <c r="F3344" s="383">
        <v>13039.34</v>
      </c>
      <c r="G3344" s="384" t="s">
        <v>6300</v>
      </c>
      <c r="H3344" s="381" t="b">
        <f t="shared" si="105"/>
        <v>0</v>
      </c>
    </row>
    <row r="3345" spans="1:8">
      <c r="A3345" s="379">
        <v>11699</v>
      </c>
      <c r="B3345" s="380" t="s">
        <v>6301</v>
      </c>
      <c r="C3345" s="379" t="s">
        <v>281</v>
      </c>
      <c r="D3345" s="383" t="str">
        <f t="shared" si="104"/>
        <v>626,64</v>
      </c>
      <c r="F3345" s="386">
        <v>248.15</v>
      </c>
      <c r="G3345" s="384" t="s">
        <v>6302</v>
      </c>
      <c r="H3345" s="381" t="b">
        <f t="shared" si="105"/>
        <v>0</v>
      </c>
    </row>
    <row r="3346" spans="1:8">
      <c r="A3346" s="379">
        <v>10432</v>
      </c>
      <c r="B3346" s="380" t="s">
        <v>6303</v>
      </c>
      <c r="C3346" s="379" t="s">
        <v>281</v>
      </c>
      <c r="D3346" s="383" t="str">
        <f t="shared" si="104"/>
        <v>225,06</v>
      </c>
      <c r="F3346" s="383">
        <v>51863.33</v>
      </c>
      <c r="G3346" s="384" t="s">
        <v>6304</v>
      </c>
      <c r="H3346" s="381" t="b">
        <f t="shared" si="105"/>
        <v>0</v>
      </c>
    </row>
    <row r="3347" spans="1:8">
      <c r="A3347" s="379">
        <v>10430</v>
      </c>
      <c r="B3347" s="380" t="s">
        <v>6305</v>
      </c>
      <c r="C3347" s="379" t="s">
        <v>281</v>
      </c>
      <c r="D3347" s="383" t="str">
        <f t="shared" si="104"/>
        <v>242,38</v>
      </c>
      <c r="F3347" s="386">
        <v>38.880000000000003</v>
      </c>
      <c r="G3347" s="384" t="s">
        <v>6306</v>
      </c>
      <c r="H3347" s="381" t="b">
        <f t="shared" si="105"/>
        <v>0</v>
      </c>
    </row>
    <row r="3348" spans="1:8">
      <c r="A3348" s="379">
        <v>37514</v>
      </c>
      <c r="B3348" s="380" t="s">
        <v>6307</v>
      </c>
      <c r="C3348" s="379" t="s">
        <v>281</v>
      </c>
      <c r="D3348" s="383" t="str">
        <f t="shared" si="104"/>
        <v>144.877,50</v>
      </c>
      <c r="F3348" s="386">
        <v>225.71</v>
      </c>
      <c r="G3348" s="384" t="s">
        <v>6308</v>
      </c>
      <c r="H3348" s="381" t="b">
        <f t="shared" si="105"/>
        <v>0</v>
      </c>
    </row>
    <row r="3349" spans="1:8">
      <c r="A3349" s="379">
        <v>37519</v>
      </c>
      <c r="B3349" s="380" t="s">
        <v>6309</v>
      </c>
      <c r="C3349" s="379" t="s">
        <v>281</v>
      </c>
      <c r="D3349" s="383" t="str">
        <f t="shared" si="104"/>
        <v>223.588,48</v>
      </c>
      <c r="F3349" s="386">
        <v>190.02</v>
      </c>
      <c r="G3349" s="384" t="s">
        <v>6310</v>
      </c>
      <c r="H3349" s="381" t="b">
        <f t="shared" si="105"/>
        <v>0</v>
      </c>
    </row>
    <row r="3350" spans="1:8">
      <c r="A3350" s="379">
        <v>37520</v>
      </c>
      <c r="B3350" s="380" t="s">
        <v>6311</v>
      </c>
      <c r="C3350" s="379" t="s">
        <v>281</v>
      </c>
      <c r="D3350" s="383" t="str">
        <f t="shared" si="104"/>
        <v>219.923,10</v>
      </c>
      <c r="F3350" s="386">
        <v>146.97</v>
      </c>
      <c r="G3350" s="384" t="s">
        <v>6312</v>
      </c>
      <c r="H3350" s="381" t="b">
        <f t="shared" si="105"/>
        <v>0</v>
      </c>
    </row>
    <row r="3351" spans="1:8">
      <c r="A3351" s="379">
        <v>37521</v>
      </c>
      <c r="B3351" s="380" t="s">
        <v>6313</v>
      </c>
      <c r="C3351" s="379" t="s">
        <v>281</v>
      </c>
      <c r="D3351" s="383" t="str">
        <f t="shared" si="104"/>
        <v>268.306,19</v>
      </c>
      <c r="F3351" s="386">
        <v>125.09</v>
      </c>
      <c r="G3351" s="384" t="s">
        <v>6314</v>
      </c>
      <c r="H3351" s="381" t="b">
        <f t="shared" si="105"/>
        <v>0</v>
      </c>
    </row>
    <row r="3352" spans="1:8">
      <c r="A3352" s="379">
        <v>37522</v>
      </c>
      <c r="B3352" s="380" t="s">
        <v>6315</v>
      </c>
      <c r="C3352" s="379" t="s">
        <v>281</v>
      </c>
      <c r="D3352" s="383" t="str">
        <f t="shared" si="104"/>
        <v>276.378,38</v>
      </c>
      <c r="F3352" s="383">
        <v>1052.5899999999999</v>
      </c>
      <c r="G3352" s="384" t="s">
        <v>6316</v>
      </c>
      <c r="H3352" s="381" t="b">
        <f t="shared" si="105"/>
        <v>0</v>
      </c>
    </row>
    <row r="3353" spans="1:8" ht="30">
      <c r="A3353" s="379">
        <v>21109</v>
      </c>
      <c r="B3353" s="380" t="s">
        <v>6317</v>
      </c>
      <c r="C3353" s="379" t="s">
        <v>281</v>
      </c>
      <c r="D3353" s="383" t="str">
        <f t="shared" si="104"/>
        <v>60,51</v>
      </c>
      <c r="F3353" s="386">
        <v>13.08</v>
      </c>
      <c r="G3353" s="384" t="s">
        <v>6318</v>
      </c>
      <c r="H3353" s="381" t="b">
        <f t="shared" si="105"/>
        <v>0</v>
      </c>
    </row>
    <row r="3354" spans="1:8">
      <c r="A3354" s="379">
        <v>36800</v>
      </c>
      <c r="B3354" s="380" t="s">
        <v>6319</v>
      </c>
      <c r="C3354" s="379" t="s">
        <v>281</v>
      </c>
      <c r="D3354" s="383" t="str">
        <f t="shared" si="104"/>
        <v>77,32</v>
      </c>
      <c r="F3354" s="383">
        <v>2314.67</v>
      </c>
      <c r="G3354" s="384" t="s">
        <v>6320</v>
      </c>
      <c r="H3354" s="381" t="b">
        <f t="shared" si="105"/>
        <v>0</v>
      </c>
    </row>
    <row r="3355" spans="1:8">
      <c r="A3355" s="379">
        <v>11769</v>
      </c>
      <c r="B3355" s="380" t="s">
        <v>6321</v>
      </c>
      <c r="C3355" s="379" t="s">
        <v>281</v>
      </c>
      <c r="D3355" s="383" t="str">
        <f t="shared" si="104"/>
        <v>189,50</v>
      </c>
      <c r="F3355" s="386">
        <v>8.8699999999999992</v>
      </c>
      <c r="G3355" s="384" t="s">
        <v>6322</v>
      </c>
      <c r="H3355" s="381" t="b">
        <f t="shared" si="105"/>
        <v>0</v>
      </c>
    </row>
    <row r="3356" spans="1:8">
      <c r="A3356" s="379">
        <v>36793</v>
      </c>
      <c r="B3356" s="380" t="s">
        <v>6323</v>
      </c>
      <c r="C3356" s="379" t="s">
        <v>281</v>
      </c>
      <c r="D3356" s="383" t="str">
        <f t="shared" si="104"/>
        <v>306,81</v>
      </c>
      <c r="F3356" s="383">
        <v>1569.45</v>
      </c>
      <c r="G3356" s="384" t="s">
        <v>6324</v>
      </c>
      <c r="H3356" s="381" t="b">
        <f t="shared" si="105"/>
        <v>0</v>
      </c>
    </row>
    <row r="3357" spans="1:8" ht="30">
      <c r="A3357" s="379">
        <v>37546</v>
      </c>
      <c r="B3357" s="380" t="s">
        <v>6325</v>
      </c>
      <c r="C3357" s="379" t="s">
        <v>281</v>
      </c>
      <c r="D3357" s="383" t="str">
        <f t="shared" si="104"/>
        <v>9.698,10</v>
      </c>
      <c r="F3357" s="386">
        <v>14.57</v>
      </c>
      <c r="G3357" s="384" t="s">
        <v>6326</v>
      </c>
      <c r="H3357" s="381" t="b">
        <f t="shared" si="105"/>
        <v>0</v>
      </c>
    </row>
    <row r="3358" spans="1:8" ht="30">
      <c r="A3358" s="379">
        <v>37544</v>
      </c>
      <c r="B3358" s="380" t="s">
        <v>6327</v>
      </c>
      <c r="C3358" s="379" t="s">
        <v>281</v>
      </c>
      <c r="D3358" s="383" t="str">
        <f t="shared" si="104"/>
        <v>10.257,37</v>
      </c>
      <c r="F3358" s="383">
        <v>2580.12</v>
      </c>
      <c r="G3358" s="384" t="s">
        <v>6328</v>
      </c>
      <c r="H3358" s="381" t="b">
        <f t="shared" si="105"/>
        <v>0</v>
      </c>
    </row>
    <row r="3359" spans="1:8" ht="30">
      <c r="A3359" s="379">
        <v>37545</v>
      </c>
      <c r="B3359" s="380" t="s">
        <v>6329</v>
      </c>
      <c r="C3359" s="379" t="s">
        <v>281</v>
      </c>
      <c r="D3359" s="383" t="str">
        <f t="shared" si="104"/>
        <v>12.204,90</v>
      </c>
      <c r="F3359" s="386">
        <v>217.74</v>
      </c>
      <c r="G3359" s="384" t="s">
        <v>6330</v>
      </c>
      <c r="H3359" s="381" t="b">
        <f t="shared" si="105"/>
        <v>0</v>
      </c>
    </row>
    <row r="3360" spans="1:8">
      <c r="A3360" s="379">
        <v>11771</v>
      </c>
      <c r="B3360" s="380" t="s">
        <v>6331</v>
      </c>
      <c r="C3360" s="379" t="s">
        <v>281</v>
      </c>
      <c r="D3360" s="383" t="str">
        <f t="shared" si="104"/>
        <v>235,05</v>
      </c>
      <c r="F3360" s="383">
        <v>1783.26</v>
      </c>
      <c r="G3360" s="384" t="s">
        <v>6332</v>
      </c>
      <c r="H3360" s="381" t="b">
        <f t="shared" si="105"/>
        <v>0</v>
      </c>
    </row>
    <row r="3361" spans="1:8" ht="30">
      <c r="A3361" s="379">
        <v>39919</v>
      </c>
      <c r="B3361" s="380" t="s">
        <v>6333</v>
      </c>
      <c r="C3361" s="379" t="s">
        <v>281</v>
      </c>
      <c r="D3361" s="383" t="str">
        <f t="shared" si="104"/>
        <v>48.544,37</v>
      </c>
      <c r="F3361" s="383">
        <v>4764.54</v>
      </c>
      <c r="G3361" s="384" t="s">
        <v>6334</v>
      </c>
      <c r="H3361" s="381" t="b">
        <f t="shared" si="105"/>
        <v>0</v>
      </c>
    </row>
    <row r="3362" spans="1:8">
      <c r="A3362" s="379">
        <v>38385</v>
      </c>
      <c r="B3362" s="380" t="s">
        <v>6335</v>
      </c>
      <c r="C3362" s="379" t="s">
        <v>281</v>
      </c>
      <c r="D3362" s="383" t="str">
        <f t="shared" si="104"/>
        <v>37,67</v>
      </c>
      <c r="F3362" s="383">
        <v>2368.14</v>
      </c>
      <c r="G3362" s="384" t="s">
        <v>4875</v>
      </c>
      <c r="H3362" s="381" t="b">
        <f t="shared" si="105"/>
        <v>0</v>
      </c>
    </row>
    <row r="3363" spans="1:8">
      <c r="A3363" s="379">
        <v>37587</v>
      </c>
      <c r="B3363" s="380" t="s">
        <v>6336</v>
      </c>
      <c r="C3363" s="379" t="s">
        <v>281</v>
      </c>
      <c r="D3363" s="383" t="str">
        <f t="shared" si="104"/>
        <v>213,79</v>
      </c>
      <c r="F3363" s="383">
        <v>2225.77</v>
      </c>
      <c r="G3363" s="384" t="s">
        <v>6337</v>
      </c>
      <c r="H3363" s="381" t="b">
        <f t="shared" si="105"/>
        <v>0</v>
      </c>
    </row>
    <row r="3364" spans="1:8">
      <c r="A3364" s="379">
        <v>11571</v>
      </c>
      <c r="B3364" s="380" t="s">
        <v>6338</v>
      </c>
      <c r="C3364" s="379" t="s">
        <v>281</v>
      </c>
      <c r="D3364" s="383" t="str">
        <f t="shared" si="104"/>
        <v>193,88</v>
      </c>
      <c r="F3364" s="383">
        <v>2744.64</v>
      </c>
      <c r="G3364" s="384" t="s">
        <v>6339</v>
      </c>
      <c r="H3364" s="381" t="b">
        <f t="shared" si="105"/>
        <v>0</v>
      </c>
    </row>
    <row r="3365" spans="1:8">
      <c r="A3365" s="379">
        <v>11561</v>
      </c>
      <c r="B3365" s="380" t="s">
        <v>6340</v>
      </c>
      <c r="C3365" s="379" t="s">
        <v>281</v>
      </c>
      <c r="D3365" s="383" t="str">
        <f t="shared" si="104"/>
        <v>149,95</v>
      </c>
      <c r="F3365" s="383">
        <v>555000</v>
      </c>
      <c r="G3365" s="384" t="s">
        <v>6341</v>
      </c>
      <c r="H3365" s="381" t="b">
        <f t="shared" si="105"/>
        <v>0</v>
      </c>
    </row>
    <row r="3366" spans="1:8">
      <c r="A3366" s="379">
        <v>11560</v>
      </c>
      <c r="B3366" s="380" t="s">
        <v>6342</v>
      </c>
      <c r="C3366" s="379" t="s">
        <v>281</v>
      </c>
      <c r="D3366" s="383" t="str">
        <f t="shared" si="104"/>
        <v>127,63</v>
      </c>
      <c r="F3366" s="383">
        <v>689656.7</v>
      </c>
      <c r="G3366" s="384" t="s">
        <v>6343</v>
      </c>
      <c r="H3366" s="381" t="b">
        <f t="shared" si="105"/>
        <v>0</v>
      </c>
    </row>
    <row r="3367" spans="1:8">
      <c r="A3367" s="379">
        <v>11499</v>
      </c>
      <c r="B3367" s="380" t="s">
        <v>6344</v>
      </c>
      <c r="C3367" s="379" t="s">
        <v>281</v>
      </c>
      <c r="D3367" s="383" t="str">
        <f t="shared" si="104"/>
        <v>1.097,24</v>
      </c>
      <c r="F3367" s="383">
        <v>725952.65</v>
      </c>
      <c r="G3367" s="384" t="s">
        <v>6345</v>
      </c>
      <c r="H3367" s="381" t="b">
        <f t="shared" si="105"/>
        <v>0</v>
      </c>
    </row>
    <row r="3368" spans="1:8">
      <c r="A3368" s="379">
        <v>34761</v>
      </c>
      <c r="B3368" s="380" t="s">
        <v>6346</v>
      </c>
      <c r="C3368" s="379" t="s">
        <v>289</v>
      </c>
      <c r="D3368" s="383" t="str">
        <f t="shared" si="104"/>
        <v>15,03</v>
      </c>
      <c r="F3368" s="383">
        <v>2511.16</v>
      </c>
      <c r="G3368" s="384" t="s">
        <v>6347</v>
      </c>
      <c r="H3368" s="381" t="b">
        <f t="shared" si="105"/>
        <v>0</v>
      </c>
    </row>
    <row r="3369" spans="1:8">
      <c r="A3369" s="379">
        <v>40924</v>
      </c>
      <c r="B3369" s="380" t="s">
        <v>6348</v>
      </c>
      <c r="C3369" s="379" t="s">
        <v>672</v>
      </c>
      <c r="D3369" s="383" t="str">
        <f t="shared" si="104"/>
        <v>2.664,91</v>
      </c>
      <c r="F3369" s="383">
        <v>1245.2</v>
      </c>
      <c r="G3369" s="384" t="s">
        <v>6349</v>
      </c>
      <c r="H3369" s="381" t="b">
        <f t="shared" si="105"/>
        <v>0</v>
      </c>
    </row>
    <row r="3370" spans="1:8">
      <c r="A3370" s="379">
        <v>25957</v>
      </c>
      <c r="B3370" s="380" t="s">
        <v>6350</v>
      </c>
      <c r="C3370" s="379" t="s">
        <v>289</v>
      </c>
      <c r="D3370" s="383" t="str">
        <f t="shared" si="104"/>
        <v>10,19</v>
      </c>
      <c r="F3370" s="383">
        <v>1025.81</v>
      </c>
      <c r="G3370" s="384" t="s">
        <v>3802</v>
      </c>
      <c r="H3370" s="381" t="b">
        <f t="shared" si="105"/>
        <v>0</v>
      </c>
    </row>
    <row r="3371" spans="1:8">
      <c r="A3371" s="379">
        <v>40983</v>
      </c>
      <c r="B3371" s="380" t="s">
        <v>6351</v>
      </c>
      <c r="C3371" s="379" t="s">
        <v>672</v>
      </c>
      <c r="D3371" s="383" t="str">
        <f t="shared" si="104"/>
        <v>1.806,93</v>
      </c>
      <c r="F3371" s="383">
        <v>1003.5</v>
      </c>
      <c r="G3371" s="384" t="s">
        <v>6352</v>
      </c>
      <c r="H3371" s="381" t="b">
        <f t="shared" si="105"/>
        <v>0</v>
      </c>
    </row>
    <row r="3372" spans="1:8">
      <c r="A3372" s="379">
        <v>2437</v>
      </c>
      <c r="B3372" s="380" t="s">
        <v>6353</v>
      </c>
      <c r="C3372" s="379" t="s">
        <v>289</v>
      </c>
      <c r="D3372" s="383" t="str">
        <f t="shared" si="104"/>
        <v>16,74</v>
      </c>
      <c r="F3372" s="386">
        <v>10.28</v>
      </c>
      <c r="G3372" s="384" t="s">
        <v>6354</v>
      </c>
      <c r="H3372" s="381" t="b">
        <f t="shared" si="105"/>
        <v>0</v>
      </c>
    </row>
    <row r="3373" spans="1:8">
      <c r="A3373" s="379">
        <v>40921</v>
      </c>
      <c r="B3373" s="380" t="s">
        <v>6355</v>
      </c>
      <c r="C3373" s="379" t="s">
        <v>672</v>
      </c>
      <c r="D3373" s="383" t="str">
        <f t="shared" si="104"/>
        <v>2.970,53</v>
      </c>
      <c r="F3373" s="383">
        <v>2214.9299999999998</v>
      </c>
      <c r="G3373" s="384" t="s">
        <v>6356</v>
      </c>
      <c r="H3373" s="381" t="b">
        <f t="shared" si="105"/>
        <v>0</v>
      </c>
    </row>
    <row r="3374" spans="1:8">
      <c r="A3374" s="379">
        <v>40534</v>
      </c>
      <c r="B3374" s="380" t="s">
        <v>6357</v>
      </c>
      <c r="C3374" s="379" t="s">
        <v>281</v>
      </c>
      <c r="D3374" s="383" t="str">
        <f t="shared" si="104"/>
        <v>216,05</v>
      </c>
      <c r="F3374" s="386">
        <v>9.7100000000000009</v>
      </c>
      <c r="G3374" s="384" t="s">
        <v>6358</v>
      </c>
      <c r="H3374" s="381" t="b">
        <f t="shared" si="105"/>
        <v>0</v>
      </c>
    </row>
    <row r="3375" spans="1:8">
      <c r="A3375" s="379">
        <v>14252</v>
      </c>
      <c r="B3375" s="380" t="s">
        <v>6359</v>
      </c>
      <c r="C3375" s="379" t="s">
        <v>281</v>
      </c>
      <c r="D3375" s="383" t="str">
        <f t="shared" si="104"/>
        <v>1.867,54</v>
      </c>
      <c r="F3375" s="383">
        <v>2089.23</v>
      </c>
      <c r="G3375" s="384" t="s">
        <v>6360</v>
      </c>
      <c r="H3375" s="381" t="b">
        <f t="shared" si="105"/>
        <v>0</v>
      </c>
    </row>
    <row r="3376" spans="1:8" ht="30">
      <c r="A3376" s="379">
        <v>730</v>
      </c>
      <c r="B3376" s="380" t="s">
        <v>6361</v>
      </c>
      <c r="C3376" s="379" t="s">
        <v>281</v>
      </c>
      <c r="D3376" s="383" t="str">
        <f t="shared" si="104"/>
        <v>4.989,72</v>
      </c>
      <c r="F3376" s="386">
        <v>13.75</v>
      </c>
      <c r="G3376" s="384" t="s">
        <v>6362</v>
      </c>
      <c r="H3376" s="381" t="b">
        <f t="shared" si="105"/>
        <v>0</v>
      </c>
    </row>
    <row r="3377" spans="1:8" ht="30">
      <c r="A3377" s="379">
        <v>723</v>
      </c>
      <c r="B3377" s="380" t="s">
        <v>6363</v>
      </c>
      <c r="C3377" s="379" t="s">
        <v>281</v>
      </c>
      <c r="D3377" s="383" t="str">
        <f t="shared" si="104"/>
        <v>2.480,06</v>
      </c>
      <c r="F3377" s="383">
        <v>2957.89</v>
      </c>
      <c r="G3377" s="384" t="s">
        <v>6364</v>
      </c>
      <c r="H3377" s="381" t="b">
        <f t="shared" si="105"/>
        <v>0</v>
      </c>
    </row>
    <row r="3378" spans="1:8" ht="30">
      <c r="A3378" s="379">
        <v>36502</v>
      </c>
      <c r="B3378" s="380" t="s">
        <v>6365</v>
      </c>
      <c r="C3378" s="379" t="s">
        <v>281</v>
      </c>
      <c r="D3378" s="383" t="str">
        <f t="shared" si="104"/>
        <v>2.330,96</v>
      </c>
      <c r="F3378" s="386">
        <v>9.5399999999999991</v>
      </c>
      <c r="G3378" s="384" t="s">
        <v>6366</v>
      </c>
      <c r="H3378" s="381" t="b">
        <f t="shared" si="105"/>
        <v>0</v>
      </c>
    </row>
    <row r="3379" spans="1:8" ht="30">
      <c r="A3379" s="379">
        <v>36503</v>
      </c>
      <c r="B3379" s="380" t="s">
        <v>6367</v>
      </c>
      <c r="C3379" s="379" t="s">
        <v>281</v>
      </c>
      <c r="D3379" s="383" t="str">
        <f t="shared" si="104"/>
        <v>2.874,35</v>
      </c>
      <c r="F3379" s="383">
        <v>2169.4</v>
      </c>
      <c r="G3379" s="384" t="s">
        <v>6368</v>
      </c>
      <c r="H3379" s="381" t="b">
        <f t="shared" si="105"/>
        <v>0</v>
      </c>
    </row>
    <row r="3380" spans="1:8">
      <c r="A3380" s="379">
        <v>4090</v>
      </c>
      <c r="B3380" s="380" t="s">
        <v>6369</v>
      </c>
      <c r="C3380" s="379" t="s">
        <v>281</v>
      </c>
      <c r="D3380" s="383" t="str">
        <f t="shared" si="104"/>
        <v>547.000,00</v>
      </c>
      <c r="F3380" s="386">
        <v>11.23</v>
      </c>
      <c r="G3380" s="384" t="s">
        <v>6370</v>
      </c>
      <c r="H3380" s="381" t="b">
        <f t="shared" si="105"/>
        <v>0</v>
      </c>
    </row>
    <row r="3381" spans="1:8">
      <c r="A3381" s="379">
        <v>13227</v>
      </c>
      <c r="B3381" s="380" t="s">
        <v>6371</v>
      </c>
      <c r="C3381" s="379" t="s">
        <v>281</v>
      </c>
      <c r="D3381" s="383" t="str">
        <f t="shared" si="104"/>
        <v>679.715,71</v>
      </c>
      <c r="F3381" s="383">
        <v>2554.0500000000002</v>
      </c>
      <c r="G3381" s="384" t="s">
        <v>6372</v>
      </c>
      <c r="H3381" s="381" t="b">
        <f t="shared" si="105"/>
        <v>0</v>
      </c>
    </row>
    <row r="3382" spans="1:8">
      <c r="A3382" s="379">
        <v>10597</v>
      </c>
      <c r="B3382" s="380" t="s">
        <v>6373</v>
      </c>
      <c r="C3382" s="379" t="s">
        <v>281</v>
      </c>
      <c r="D3382" s="383" t="str">
        <f t="shared" si="104"/>
        <v>715.488,47</v>
      </c>
      <c r="F3382" s="386">
        <v>12.05</v>
      </c>
      <c r="G3382" s="384" t="s">
        <v>6374</v>
      </c>
      <c r="H3382" s="381" t="b">
        <f t="shared" si="105"/>
        <v>0</v>
      </c>
    </row>
    <row r="3383" spans="1:8">
      <c r="A3383" s="379">
        <v>39628</v>
      </c>
      <c r="B3383" s="380" t="s">
        <v>6375</v>
      </c>
      <c r="C3383" s="379" t="s">
        <v>281</v>
      </c>
      <c r="D3383" s="383" t="str">
        <f t="shared" si="104"/>
        <v>2.807,73</v>
      </c>
      <c r="F3383" s="383">
        <v>2740.92</v>
      </c>
      <c r="G3383" s="384" t="s">
        <v>6376</v>
      </c>
      <c r="H3383" s="381" t="b">
        <f t="shared" si="105"/>
        <v>0</v>
      </c>
    </row>
    <row r="3384" spans="1:8">
      <c r="A3384" s="379">
        <v>39404</v>
      </c>
      <c r="B3384" s="380" t="s">
        <v>6377</v>
      </c>
      <c r="C3384" s="379" t="s">
        <v>281</v>
      </c>
      <c r="D3384" s="383" t="str">
        <f t="shared" si="104"/>
        <v>1.392,26</v>
      </c>
      <c r="F3384" s="383">
        <v>2031.24</v>
      </c>
      <c r="G3384" s="384" t="s">
        <v>6378</v>
      </c>
      <c r="H3384" s="381" t="b">
        <f t="shared" si="105"/>
        <v>0</v>
      </c>
    </row>
    <row r="3385" spans="1:8">
      <c r="A3385" s="379">
        <v>39402</v>
      </c>
      <c r="B3385" s="380" t="s">
        <v>6379</v>
      </c>
      <c r="C3385" s="379" t="s">
        <v>281</v>
      </c>
      <c r="D3385" s="383" t="str">
        <f t="shared" si="104"/>
        <v>1.146,96</v>
      </c>
      <c r="F3385" s="386">
        <v>44.68</v>
      </c>
      <c r="G3385" s="384" t="s">
        <v>6380</v>
      </c>
      <c r="H3385" s="381" t="b">
        <f t="shared" si="105"/>
        <v>0</v>
      </c>
    </row>
    <row r="3386" spans="1:8">
      <c r="A3386" s="379">
        <v>39403</v>
      </c>
      <c r="B3386" s="380" t="s">
        <v>6381</v>
      </c>
      <c r="C3386" s="379" t="s">
        <v>281</v>
      </c>
      <c r="D3386" s="383" t="str">
        <f t="shared" si="104"/>
        <v>1.122,01</v>
      </c>
      <c r="F3386" s="386">
        <v>39.07</v>
      </c>
      <c r="G3386" s="384" t="s">
        <v>6382</v>
      </c>
      <c r="H3386" s="381" t="b">
        <f t="shared" si="105"/>
        <v>0</v>
      </c>
    </row>
    <row r="3387" spans="1:8">
      <c r="A3387" s="379">
        <v>4093</v>
      </c>
      <c r="B3387" s="380" t="s">
        <v>6383</v>
      </c>
      <c r="C3387" s="379" t="s">
        <v>289</v>
      </c>
      <c r="D3387" s="383" t="str">
        <f t="shared" si="104"/>
        <v>11,81</v>
      </c>
      <c r="F3387" s="386">
        <v>37.619999999999997</v>
      </c>
      <c r="G3387" s="384" t="s">
        <v>1684</v>
      </c>
      <c r="H3387" s="381" t="b">
        <f t="shared" si="105"/>
        <v>0</v>
      </c>
    </row>
    <row r="3388" spans="1:8">
      <c r="A3388" s="379">
        <v>10512</v>
      </c>
      <c r="B3388" s="380" t="s">
        <v>6384</v>
      </c>
      <c r="C3388" s="379" t="s">
        <v>672</v>
      </c>
      <c r="D3388" s="383" t="str">
        <f t="shared" si="104"/>
        <v>2.550,09</v>
      </c>
      <c r="F3388" s="386">
        <v>35.92</v>
      </c>
      <c r="G3388" s="384" t="s">
        <v>6385</v>
      </c>
      <c r="H3388" s="381" t="b">
        <f t="shared" si="105"/>
        <v>0</v>
      </c>
    </row>
    <row r="3389" spans="1:8">
      <c r="A3389" s="379">
        <v>20020</v>
      </c>
      <c r="B3389" s="380" t="s">
        <v>6386</v>
      </c>
      <c r="C3389" s="379" t="s">
        <v>289</v>
      </c>
      <c r="D3389" s="383" t="str">
        <f t="shared" si="104"/>
        <v>11,15</v>
      </c>
      <c r="F3389" s="386">
        <v>30.25</v>
      </c>
      <c r="G3389" s="384" t="s">
        <v>6387</v>
      </c>
      <c r="H3389" s="381" t="b">
        <f t="shared" si="105"/>
        <v>0</v>
      </c>
    </row>
    <row r="3390" spans="1:8">
      <c r="A3390" s="379">
        <v>41038</v>
      </c>
      <c r="B3390" s="380" t="s">
        <v>6388</v>
      </c>
      <c r="C3390" s="379" t="s">
        <v>672</v>
      </c>
      <c r="D3390" s="383" t="str">
        <f t="shared" si="104"/>
        <v>2.405,37</v>
      </c>
      <c r="F3390" s="386">
        <v>45</v>
      </c>
      <c r="G3390" s="384" t="s">
        <v>6389</v>
      </c>
      <c r="H3390" s="381" t="b">
        <f t="shared" si="105"/>
        <v>0</v>
      </c>
    </row>
    <row r="3391" spans="1:8">
      <c r="A3391" s="379">
        <v>4094</v>
      </c>
      <c r="B3391" s="380" t="s">
        <v>6390</v>
      </c>
      <c r="C3391" s="379" t="s">
        <v>289</v>
      </c>
      <c r="D3391" s="383" t="str">
        <f t="shared" si="104"/>
        <v>15,80</v>
      </c>
      <c r="F3391" s="386">
        <v>86.2</v>
      </c>
      <c r="G3391" s="384" t="s">
        <v>541</v>
      </c>
      <c r="H3391" s="381" t="b">
        <f t="shared" si="105"/>
        <v>0</v>
      </c>
    </row>
    <row r="3392" spans="1:8">
      <c r="A3392" s="379">
        <v>40988</v>
      </c>
      <c r="B3392" s="380" t="s">
        <v>6391</v>
      </c>
      <c r="C3392" s="379" t="s">
        <v>672</v>
      </c>
      <c r="D3392" s="383" t="str">
        <f t="shared" si="104"/>
        <v>3.405,47</v>
      </c>
      <c r="F3392" s="386">
        <v>53.44</v>
      </c>
      <c r="G3392" s="384" t="s">
        <v>6392</v>
      </c>
      <c r="H3392" s="381" t="b">
        <f t="shared" si="105"/>
        <v>0</v>
      </c>
    </row>
    <row r="3393" spans="1:8">
      <c r="A3393" s="379">
        <v>4095</v>
      </c>
      <c r="B3393" s="380" t="s">
        <v>6393</v>
      </c>
      <c r="C3393" s="379" t="s">
        <v>289</v>
      </c>
      <c r="D3393" s="383" t="str">
        <f t="shared" si="104"/>
        <v>10,96</v>
      </c>
      <c r="F3393" s="386">
        <v>206.89</v>
      </c>
      <c r="G3393" s="384" t="s">
        <v>6394</v>
      </c>
      <c r="H3393" s="381" t="b">
        <f t="shared" si="105"/>
        <v>0</v>
      </c>
    </row>
    <row r="3394" spans="1:8">
      <c r="A3394" s="379">
        <v>40990</v>
      </c>
      <c r="B3394" s="380" t="s">
        <v>6395</v>
      </c>
      <c r="C3394" s="379" t="s">
        <v>672</v>
      </c>
      <c r="D3394" s="383" t="str">
        <f t="shared" ref="D3394:D3457" si="106">IF($J$2=$F$1,F3394,G3394)</f>
        <v>2.497,67</v>
      </c>
      <c r="F3394" s="386">
        <v>3.1</v>
      </c>
      <c r="G3394" s="384" t="s">
        <v>6396</v>
      </c>
      <c r="H3394" s="381" t="b">
        <f t="shared" ref="H3394:H3457" si="107">F3394=G3394</f>
        <v>0</v>
      </c>
    </row>
    <row r="3395" spans="1:8">
      <c r="A3395" s="379">
        <v>4097</v>
      </c>
      <c r="B3395" s="380" t="s">
        <v>6397</v>
      </c>
      <c r="C3395" s="379" t="s">
        <v>289</v>
      </c>
      <c r="D3395" s="383" t="str">
        <f t="shared" si="106"/>
        <v>12,91</v>
      </c>
      <c r="F3395" s="386">
        <v>63.79</v>
      </c>
      <c r="G3395" s="384" t="s">
        <v>6398</v>
      </c>
      <c r="H3395" s="381" t="b">
        <f t="shared" si="107"/>
        <v>0</v>
      </c>
    </row>
    <row r="3396" spans="1:8">
      <c r="A3396" s="379">
        <v>40994</v>
      </c>
      <c r="B3396" s="380" t="s">
        <v>6399</v>
      </c>
      <c r="C3396" s="379" t="s">
        <v>672</v>
      </c>
      <c r="D3396" s="383" t="str">
        <f t="shared" si="106"/>
        <v>2.940,52</v>
      </c>
      <c r="F3396" s="386">
        <v>131.03</v>
      </c>
      <c r="G3396" s="384" t="s">
        <v>6400</v>
      </c>
      <c r="H3396" s="381" t="b">
        <f t="shared" si="107"/>
        <v>0</v>
      </c>
    </row>
    <row r="3397" spans="1:8">
      <c r="A3397" s="379">
        <v>4096</v>
      </c>
      <c r="B3397" s="380" t="s">
        <v>6401</v>
      </c>
      <c r="C3397" s="379" t="s">
        <v>289</v>
      </c>
      <c r="D3397" s="383" t="str">
        <f t="shared" si="106"/>
        <v>13,85</v>
      </c>
      <c r="F3397" s="386">
        <v>129.31</v>
      </c>
      <c r="G3397" s="384" t="s">
        <v>6402</v>
      </c>
      <c r="H3397" s="381" t="b">
        <f t="shared" si="107"/>
        <v>0</v>
      </c>
    </row>
    <row r="3398" spans="1:8">
      <c r="A3398" s="379">
        <v>40992</v>
      </c>
      <c r="B3398" s="380" t="s">
        <v>6403</v>
      </c>
      <c r="C3398" s="379" t="s">
        <v>672</v>
      </c>
      <c r="D3398" s="383" t="str">
        <f t="shared" si="106"/>
        <v>3.155,67</v>
      </c>
      <c r="F3398" s="386">
        <v>3</v>
      </c>
      <c r="G3398" s="384" t="s">
        <v>6404</v>
      </c>
      <c r="H3398" s="381" t="b">
        <f t="shared" si="107"/>
        <v>0</v>
      </c>
    </row>
    <row r="3399" spans="1:8">
      <c r="A3399" s="379">
        <v>13955</v>
      </c>
      <c r="B3399" s="380" t="s">
        <v>6405</v>
      </c>
      <c r="C3399" s="379" t="s">
        <v>281</v>
      </c>
      <c r="D3399" s="383" t="str">
        <f t="shared" si="106"/>
        <v>2.031,24</v>
      </c>
      <c r="F3399" s="386">
        <v>210.82</v>
      </c>
      <c r="G3399" s="384" t="s">
        <v>6406</v>
      </c>
      <c r="H3399" s="381" t="b">
        <f t="shared" si="107"/>
        <v>0</v>
      </c>
    </row>
    <row r="3400" spans="1:8">
      <c r="A3400" s="379">
        <v>4114</v>
      </c>
      <c r="B3400" s="380" t="s">
        <v>6407</v>
      </c>
      <c r="C3400" s="379" t="s">
        <v>281</v>
      </c>
      <c r="D3400" s="383" t="str">
        <f t="shared" si="106"/>
        <v>45,80</v>
      </c>
      <c r="F3400" s="386">
        <v>257.57</v>
      </c>
      <c r="G3400" s="384" t="s">
        <v>6408</v>
      </c>
      <c r="H3400" s="381" t="b">
        <f t="shared" si="107"/>
        <v>0</v>
      </c>
    </row>
    <row r="3401" spans="1:8">
      <c r="A3401" s="379">
        <v>36797</v>
      </c>
      <c r="B3401" s="380" t="s">
        <v>6409</v>
      </c>
      <c r="C3401" s="379" t="s">
        <v>281</v>
      </c>
      <c r="D3401" s="383" t="str">
        <f t="shared" si="106"/>
        <v>40,05</v>
      </c>
      <c r="F3401" s="386">
        <v>272.02</v>
      </c>
      <c r="G3401" s="384" t="s">
        <v>6410</v>
      </c>
      <c r="H3401" s="381" t="b">
        <f t="shared" si="107"/>
        <v>0</v>
      </c>
    </row>
    <row r="3402" spans="1:8">
      <c r="A3402" s="379">
        <v>4107</v>
      </c>
      <c r="B3402" s="380" t="s">
        <v>6411</v>
      </c>
      <c r="C3402" s="379" t="s">
        <v>281</v>
      </c>
      <c r="D3402" s="383" t="str">
        <f t="shared" si="106"/>
        <v>38,57</v>
      </c>
      <c r="F3402" s="386">
        <v>261.82</v>
      </c>
      <c r="G3402" s="384" t="s">
        <v>6412</v>
      </c>
      <c r="H3402" s="381" t="b">
        <f t="shared" si="107"/>
        <v>0</v>
      </c>
    </row>
    <row r="3403" spans="1:8">
      <c r="A3403" s="379">
        <v>36799</v>
      </c>
      <c r="B3403" s="380" t="s">
        <v>6413</v>
      </c>
      <c r="C3403" s="379" t="s">
        <v>281</v>
      </c>
      <c r="D3403" s="383" t="str">
        <f t="shared" si="106"/>
        <v>36,82</v>
      </c>
      <c r="F3403" s="383">
        <v>3654.84</v>
      </c>
      <c r="G3403" s="384" t="s">
        <v>6414</v>
      </c>
      <c r="H3403" s="381" t="b">
        <f t="shared" si="107"/>
        <v>0</v>
      </c>
    </row>
    <row r="3404" spans="1:8">
      <c r="A3404" s="379">
        <v>4108</v>
      </c>
      <c r="B3404" s="380" t="s">
        <v>6415</v>
      </c>
      <c r="C3404" s="379" t="s">
        <v>281</v>
      </c>
      <c r="D3404" s="383" t="str">
        <f t="shared" si="106"/>
        <v>31,01</v>
      </c>
      <c r="F3404" s="386">
        <v>6.12</v>
      </c>
      <c r="G3404" s="384" t="s">
        <v>6416</v>
      </c>
      <c r="H3404" s="381" t="b">
        <f t="shared" si="107"/>
        <v>0</v>
      </c>
    </row>
    <row r="3405" spans="1:8">
      <c r="A3405" s="379">
        <v>4102</v>
      </c>
      <c r="B3405" s="380" t="s">
        <v>6417</v>
      </c>
      <c r="C3405" s="379" t="s">
        <v>281</v>
      </c>
      <c r="D3405" s="383" t="str">
        <f t="shared" si="106"/>
        <v>46,13</v>
      </c>
      <c r="F3405" s="386">
        <v>4.03</v>
      </c>
      <c r="G3405" s="384" t="s">
        <v>6418</v>
      </c>
      <c r="H3405" s="381" t="b">
        <f t="shared" si="107"/>
        <v>0</v>
      </c>
    </row>
    <row r="3406" spans="1:8">
      <c r="A3406" s="379">
        <v>10826</v>
      </c>
      <c r="B3406" s="380" t="s">
        <v>6419</v>
      </c>
      <c r="C3406" s="379" t="s">
        <v>281</v>
      </c>
      <c r="D3406" s="383" t="str">
        <f t="shared" si="106"/>
        <v>86,20</v>
      </c>
      <c r="F3406" s="386">
        <v>0.67</v>
      </c>
      <c r="G3406" s="384" t="s">
        <v>6420</v>
      </c>
      <c r="H3406" s="381" t="b">
        <f t="shared" si="107"/>
        <v>0</v>
      </c>
    </row>
    <row r="3407" spans="1:8">
      <c r="A3407" s="379">
        <v>365</v>
      </c>
      <c r="B3407" s="380" t="s">
        <v>6421</v>
      </c>
      <c r="C3407" s="379" t="s">
        <v>281</v>
      </c>
      <c r="D3407" s="383" t="str">
        <f t="shared" si="106"/>
        <v>53,44</v>
      </c>
      <c r="F3407" s="386">
        <v>1.94</v>
      </c>
      <c r="G3407" s="384" t="s">
        <v>6422</v>
      </c>
      <c r="H3407" s="381" t="b">
        <f t="shared" si="107"/>
        <v>0</v>
      </c>
    </row>
    <row r="3408" spans="1:8">
      <c r="A3408" s="379">
        <v>38639</v>
      </c>
      <c r="B3408" s="380" t="s">
        <v>6423</v>
      </c>
      <c r="C3408" s="379" t="s">
        <v>281</v>
      </c>
      <c r="D3408" s="383" t="str">
        <f t="shared" si="106"/>
        <v>206,89</v>
      </c>
      <c r="F3408" s="386">
        <v>8.6999999999999993</v>
      </c>
      <c r="G3408" s="384" t="s">
        <v>6424</v>
      </c>
      <c r="H3408" s="381" t="b">
        <f t="shared" si="107"/>
        <v>0</v>
      </c>
    </row>
    <row r="3409" spans="1:8">
      <c r="A3409" s="379">
        <v>38640</v>
      </c>
      <c r="B3409" s="380" t="s">
        <v>6425</v>
      </c>
      <c r="C3409" s="379" t="s">
        <v>281</v>
      </c>
      <c r="D3409" s="383" t="str">
        <f t="shared" si="106"/>
        <v>3,10</v>
      </c>
      <c r="F3409" s="386">
        <v>0.97</v>
      </c>
      <c r="G3409" s="384" t="s">
        <v>3701</v>
      </c>
      <c r="H3409" s="381" t="b">
        <f t="shared" si="107"/>
        <v>0</v>
      </c>
    </row>
    <row r="3410" spans="1:8">
      <c r="A3410" s="379">
        <v>358</v>
      </c>
      <c r="B3410" s="380" t="s">
        <v>6426</v>
      </c>
      <c r="C3410" s="379" t="s">
        <v>281</v>
      </c>
      <c r="D3410" s="383" t="str">
        <f t="shared" si="106"/>
        <v>63,79</v>
      </c>
      <c r="F3410" s="386">
        <v>10.39</v>
      </c>
      <c r="G3410" s="384" t="s">
        <v>6427</v>
      </c>
      <c r="H3410" s="381" t="b">
        <f t="shared" si="107"/>
        <v>0</v>
      </c>
    </row>
    <row r="3411" spans="1:8">
      <c r="A3411" s="379">
        <v>359</v>
      </c>
      <c r="B3411" s="380" t="s">
        <v>6428</v>
      </c>
      <c r="C3411" s="379" t="s">
        <v>281</v>
      </c>
      <c r="D3411" s="383" t="str">
        <f t="shared" si="106"/>
        <v>131,03</v>
      </c>
      <c r="F3411" s="386">
        <v>7.82</v>
      </c>
      <c r="G3411" s="384" t="s">
        <v>6429</v>
      </c>
      <c r="H3411" s="381" t="b">
        <f t="shared" si="107"/>
        <v>0</v>
      </c>
    </row>
    <row r="3412" spans="1:8">
      <c r="A3412" s="379">
        <v>38641</v>
      </c>
      <c r="B3412" s="380" t="s">
        <v>6430</v>
      </c>
      <c r="C3412" s="379" t="s">
        <v>281</v>
      </c>
      <c r="D3412" s="383" t="str">
        <f t="shared" si="106"/>
        <v>129,31</v>
      </c>
      <c r="F3412" s="386">
        <v>2.59</v>
      </c>
      <c r="G3412" s="384" t="s">
        <v>6431</v>
      </c>
      <c r="H3412" s="381" t="b">
        <f t="shared" si="107"/>
        <v>0</v>
      </c>
    </row>
    <row r="3413" spans="1:8">
      <c r="A3413" s="379">
        <v>360</v>
      </c>
      <c r="B3413" s="380" t="s">
        <v>6432</v>
      </c>
      <c r="C3413" s="379" t="s">
        <v>281</v>
      </c>
      <c r="D3413" s="383" t="str">
        <f t="shared" si="106"/>
        <v>3,00</v>
      </c>
      <c r="F3413" s="386">
        <v>5.31</v>
      </c>
      <c r="G3413" s="384" t="s">
        <v>4759</v>
      </c>
      <c r="H3413" s="381" t="b">
        <f t="shared" si="107"/>
        <v>0</v>
      </c>
    </row>
    <row r="3414" spans="1:8">
      <c r="A3414" s="379">
        <v>4127</v>
      </c>
      <c r="B3414" s="380" t="s">
        <v>6433</v>
      </c>
      <c r="C3414" s="379" t="s">
        <v>281</v>
      </c>
      <c r="D3414" s="383" t="str">
        <f t="shared" si="106"/>
        <v>210,82</v>
      </c>
      <c r="F3414" s="386">
        <v>24.73</v>
      </c>
      <c r="G3414" s="384" t="s">
        <v>6434</v>
      </c>
      <c r="H3414" s="381" t="b">
        <f t="shared" si="107"/>
        <v>0</v>
      </c>
    </row>
    <row r="3415" spans="1:8">
      <c r="A3415" s="379">
        <v>4154</v>
      </c>
      <c r="B3415" s="380" t="s">
        <v>6435</v>
      </c>
      <c r="C3415" s="379" t="s">
        <v>281</v>
      </c>
      <c r="D3415" s="383" t="str">
        <f t="shared" si="106"/>
        <v>257,57</v>
      </c>
      <c r="F3415" s="386">
        <v>16.16</v>
      </c>
      <c r="G3415" s="384" t="s">
        <v>6436</v>
      </c>
      <c r="H3415" s="381" t="b">
        <f t="shared" si="107"/>
        <v>0</v>
      </c>
    </row>
    <row r="3416" spans="1:8">
      <c r="A3416" s="379">
        <v>4168</v>
      </c>
      <c r="B3416" s="380" t="s">
        <v>6437</v>
      </c>
      <c r="C3416" s="379" t="s">
        <v>281</v>
      </c>
      <c r="D3416" s="383" t="str">
        <f t="shared" si="106"/>
        <v>272,02</v>
      </c>
      <c r="F3416" s="386">
        <v>3.6</v>
      </c>
      <c r="G3416" s="384" t="s">
        <v>6438</v>
      </c>
      <c r="H3416" s="381" t="b">
        <f t="shared" si="107"/>
        <v>0</v>
      </c>
    </row>
    <row r="3417" spans="1:8">
      <c r="A3417" s="379">
        <v>4161</v>
      </c>
      <c r="B3417" s="380" t="s">
        <v>6439</v>
      </c>
      <c r="C3417" s="379" t="s">
        <v>281</v>
      </c>
      <c r="D3417" s="383" t="str">
        <f t="shared" si="106"/>
        <v>261,82</v>
      </c>
      <c r="F3417" s="386">
        <v>40.229999999999997</v>
      </c>
      <c r="G3417" s="384" t="s">
        <v>6440</v>
      </c>
      <c r="H3417" s="381" t="b">
        <f t="shared" si="107"/>
        <v>0</v>
      </c>
    </row>
    <row r="3418" spans="1:8" ht="30">
      <c r="A3418" s="379">
        <v>42430</v>
      </c>
      <c r="B3418" s="380" t="s">
        <v>6441</v>
      </c>
      <c r="C3418" s="379" t="s">
        <v>281</v>
      </c>
      <c r="D3418" s="383" t="str">
        <f t="shared" si="106"/>
        <v>3.654,84</v>
      </c>
      <c r="F3418" s="386">
        <v>64.77</v>
      </c>
      <c r="G3418" s="384" t="s">
        <v>6442</v>
      </c>
      <c r="H3418" s="381" t="b">
        <f t="shared" si="107"/>
        <v>0</v>
      </c>
    </row>
    <row r="3419" spans="1:8">
      <c r="A3419" s="379">
        <v>4214</v>
      </c>
      <c r="B3419" s="380" t="s">
        <v>6443</v>
      </c>
      <c r="C3419" s="379" t="s">
        <v>281</v>
      </c>
      <c r="D3419" s="383" t="str">
        <f t="shared" si="106"/>
        <v>6,12</v>
      </c>
      <c r="F3419" s="386">
        <v>142.97999999999999</v>
      </c>
      <c r="G3419" s="384" t="s">
        <v>6444</v>
      </c>
      <c r="H3419" s="381" t="b">
        <f t="shared" si="107"/>
        <v>0</v>
      </c>
    </row>
    <row r="3420" spans="1:8">
      <c r="A3420" s="379">
        <v>4215</v>
      </c>
      <c r="B3420" s="380" t="s">
        <v>6445</v>
      </c>
      <c r="C3420" s="379" t="s">
        <v>281</v>
      </c>
      <c r="D3420" s="383" t="str">
        <f t="shared" si="106"/>
        <v>4,03</v>
      </c>
      <c r="F3420" s="386">
        <v>237.58</v>
      </c>
      <c r="G3420" s="384" t="s">
        <v>3990</v>
      </c>
      <c r="H3420" s="381" t="b">
        <f t="shared" si="107"/>
        <v>0</v>
      </c>
    </row>
    <row r="3421" spans="1:8">
      <c r="A3421" s="379">
        <v>4210</v>
      </c>
      <c r="B3421" s="380" t="s">
        <v>6446</v>
      </c>
      <c r="C3421" s="379" t="s">
        <v>281</v>
      </c>
      <c r="D3421" s="383" t="str">
        <f t="shared" si="106"/>
        <v>0,67</v>
      </c>
      <c r="F3421" s="386">
        <v>13.72</v>
      </c>
      <c r="G3421" s="384" t="s">
        <v>6447</v>
      </c>
      <c r="H3421" s="381" t="b">
        <f t="shared" si="107"/>
        <v>0</v>
      </c>
    </row>
    <row r="3422" spans="1:8">
      <c r="A3422" s="379">
        <v>4212</v>
      </c>
      <c r="B3422" s="380" t="s">
        <v>6448</v>
      </c>
      <c r="C3422" s="379" t="s">
        <v>281</v>
      </c>
      <c r="D3422" s="383" t="str">
        <f t="shared" si="106"/>
        <v>1,94</v>
      </c>
      <c r="F3422" s="386">
        <v>13.72</v>
      </c>
      <c r="G3422" s="384" t="s">
        <v>1412</v>
      </c>
      <c r="H3422" s="381" t="b">
        <f t="shared" si="107"/>
        <v>0</v>
      </c>
    </row>
    <row r="3423" spans="1:8">
      <c r="A3423" s="379">
        <v>4213</v>
      </c>
      <c r="B3423" s="380" t="s">
        <v>6449</v>
      </c>
      <c r="C3423" s="379" t="s">
        <v>281</v>
      </c>
      <c r="D3423" s="383" t="str">
        <f t="shared" si="106"/>
        <v>8,70</v>
      </c>
      <c r="F3423" s="386">
        <v>13.72</v>
      </c>
      <c r="G3423" s="384" t="s">
        <v>6450</v>
      </c>
      <c r="H3423" s="381" t="b">
        <f t="shared" si="107"/>
        <v>0</v>
      </c>
    </row>
    <row r="3424" spans="1:8">
      <c r="A3424" s="379">
        <v>4211</v>
      </c>
      <c r="B3424" s="380" t="s">
        <v>6451</v>
      </c>
      <c r="C3424" s="379" t="s">
        <v>281</v>
      </c>
      <c r="D3424" s="383" t="str">
        <f t="shared" si="106"/>
        <v>0,97</v>
      </c>
      <c r="F3424" s="386">
        <v>11.04</v>
      </c>
      <c r="G3424" s="384" t="s">
        <v>6452</v>
      </c>
      <c r="H3424" s="381" t="b">
        <f t="shared" si="107"/>
        <v>0</v>
      </c>
    </row>
    <row r="3425" spans="1:8">
      <c r="A3425" s="379">
        <v>4209</v>
      </c>
      <c r="B3425" s="380" t="s">
        <v>6453</v>
      </c>
      <c r="C3425" s="379" t="s">
        <v>281</v>
      </c>
      <c r="D3425" s="383" t="str">
        <f t="shared" si="106"/>
        <v>10,39</v>
      </c>
      <c r="F3425" s="386">
        <v>10.72</v>
      </c>
      <c r="G3425" s="384" t="s">
        <v>6454</v>
      </c>
      <c r="H3425" s="381" t="b">
        <f t="shared" si="107"/>
        <v>0</v>
      </c>
    </row>
    <row r="3426" spans="1:8">
      <c r="A3426" s="379">
        <v>4180</v>
      </c>
      <c r="B3426" s="380" t="s">
        <v>6455</v>
      </c>
      <c r="C3426" s="379" t="s">
        <v>281</v>
      </c>
      <c r="D3426" s="383" t="str">
        <f t="shared" si="106"/>
        <v>7,82</v>
      </c>
      <c r="F3426" s="386">
        <v>10.72</v>
      </c>
      <c r="G3426" s="384" t="s">
        <v>773</v>
      </c>
      <c r="H3426" s="381" t="b">
        <f t="shared" si="107"/>
        <v>0</v>
      </c>
    </row>
    <row r="3427" spans="1:8">
      <c r="A3427" s="379">
        <v>4177</v>
      </c>
      <c r="B3427" s="380" t="s">
        <v>6456</v>
      </c>
      <c r="C3427" s="379" t="s">
        <v>281</v>
      </c>
      <c r="D3427" s="383" t="str">
        <f t="shared" si="106"/>
        <v>2,59</v>
      </c>
      <c r="F3427" s="386">
        <v>3.17</v>
      </c>
      <c r="G3427" s="384" t="s">
        <v>3398</v>
      </c>
      <c r="H3427" s="381" t="b">
        <f t="shared" si="107"/>
        <v>0</v>
      </c>
    </row>
    <row r="3428" spans="1:8">
      <c r="A3428" s="379">
        <v>4179</v>
      </c>
      <c r="B3428" s="380" t="s">
        <v>6457</v>
      </c>
      <c r="C3428" s="379" t="s">
        <v>281</v>
      </c>
      <c r="D3428" s="383" t="str">
        <f t="shared" si="106"/>
        <v>5,31</v>
      </c>
      <c r="F3428" s="386">
        <v>6.47</v>
      </c>
      <c r="G3428" s="384" t="s">
        <v>4083</v>
      </c>
      <c r="H3428" s="381" t="b">
        <f t="shared" si="107"/>
        <v>0</v>
      </c>
    </row>
    <row r="3429" spans="1:8">
      <c r="A3429" s="379">
        <v>4208</v>
      </c>
      <c r="B3429" s="380" t="s">
        <v>6458</v>
      </c>
      <c r="C3429" s="379" t="s">
        <v>281</v>
      </c>
      <c r="D3429" s="383" t="str">
        <f t="shared" si="106"/>
        <v>24,73</v>
      </c>
      <c r="F3429" s="386">
        <v>6.47</v>
      </c>
      <c r="G3429" s="384" t="s">
        <v>6459</v>
      </c>
      <c r="H3429" s="381" t="b">
        <f t="shared" si="107"/>
        <v>0</v>
      </c>
    </row>
    <row r="3430" spans="1:8">
      <c r="A3430" s="379">
        <v>4181</v>
      </c>
      <c r="B3430" s="380" t="s">
        <v>6460</v>
      </c>
      <c r="C3430" s="379" t="s">
        <v>281</v>
      </c>
      <c r="D3430" s="383" t="str">
        <f t="shared" si="106"/>
        <v>16,16</v>
      </c>
      <c r="F3430" s="386">
        <v>34.26</v>
      </c>
      <c r="G3430" s="384" t="s">
        <v>6461</v>
      </c>
      <c r="H3430" s="381" t="b">
        <f t="shared" si="107"/>
        <v>0</v>
      </c>
    </row>
    <row r="3431" spans="1:8">
      <c r="A3431" s="379">
        <v>4178</v>
      </c>
      <c r="B3431" s="380" t="s">
        <v>6462</v>
      </c>
      <c r="C3431" s="379" t="s">
        <v>281</v>
      </c>
      <c r="D3431" s="383" t="str">
        <f t="shared" si="106"/>
        <v>3,60</v>
      </c>
      <c r="F3431" s="386">
        <v>20.7</v>
      </c>
      <c r="G3431" s="384" t="s">
        <v>4023</v>
      </c>
      <c r="H3431" s="381" t="b">
        <f t="shared" si="107"/>
        <v>0</v>
      </c>
    </row>
    <row r="3432" spans="1:8">
      <c r="A3432" s="379">
        <v>4182</v>
      </c>
      <c r="B3432" s="380" t="s">
        <v>6463</v>
      </c>
      <c r="C3432" s="379" t="s">
        <v>281</v>
      </c>
      <c r="D3432" s="383" t="str">
        <f t="shared" si="106"/>
        <v>40,23</v>
      </c>
      <c r="F3432" s="386">
        <v>20.7</v>
      </c>
      <c r="G3432" s="384" t="s">
        <v>6464</v>
      </c>
      <c r="H3432" s="381" t="b">
        <f t="shared" si="107"/>
        <v>0</v>
      </c>
    </row>
    <row r="3433" spans="1:8">
      <c r="A3433" s="379">
        <v>4183</v>
      </c>
      <c r="B3433" s="380" t="s">
        <v>6465</v>
      </c>
      <c r="C3433" s="379" t="s">
        <v>281</v>
      </c>
      <c r="D3433" s="383" t="str">
        <f t="shared" si="106"/>
        <v>64,77</v>
      </c>
      <c r="F3433" s="386">
        <v>20.7</v>
      </c>
      <c r="G3433" s="384" t="s">
        <v>6466</v>
      </c>
      <c r="H3433" s="381" t="b">
        <f t="shared" si="107"/>
        <v>0</v>
      </c>
    </row>
    <row r="3434" spans="1:8">
      <c r="A3434" s="379">
        <v>4184</v>
      </c>
      <c r="B3434" s="380" t="s">
        <v>6467</v>
      </c>
      <c r="C3434" s="379" t="s">
        <v>281</v>
      </c>
      <c r="D3434" s="383" t="str">
        <f t="shared" si="106"/>
        <v>142,98</v>
      </c>
      <c r="F3434" s="386">
        <v>4.12</v>
      </c>
      <c r="G3434" s="384" t="s">
        <v>6468</v>
      </c>
      <c r="H3434" s="381" t="b">
        <f t="shared" si="107"/>
        <v>0</v>
      </c>
    </row>
    <row r="3435" spans="1:8">
      <c r="A3435" s="379">
        <v>4185</v>
      </c>
      <c r="B3435" s="380" t="s">
        <v>6469</v>
      </c>
      <c r="C3435" s="379" t="s">
        <v>281</v>
      </c>
      <c r="D3435" s="383" t="str">
        <f t="shared" si="106"/>
        <v>237,58</v>
      </c>
      <c r="F3435" s="386">
        <v>62.56</v>
      </c>
      <c r="G3435" s="384" t="s">
        <v>6470</v>
      </c>
      <c r="H3435" s="381" t="b">
        <f t="shared" si="107"/>
        <v>0</v>
      </c>
    </row>
    <row r="3436" spans="1:8">
      <c r="A3436" s="379">
        <v>4205</v>
      </c>
      <c r="B3436" s="380" t="s">
        <v>6471</v>
      </c>
      <c r="C3436" s="379" t="s">
        <v>281</v>
      </c>
      <c r="D3436" s="383" t="str">
        <f t="shared" si="106"/>
        <v>13,72</v>
      </c>
      <c r="F3436" s="386">
        <v>55.25</v>
      </c>
      <c r="G3436" s="384" t="s">
        <v>6472</v>
      </c>
      <c r="H3436" s="381" t="b">
        <f t="shared" si="107"/>
        <v>0</v>
      </c>
    </row>
    <row r="3437" spans="1:8">
      <c r="A3437" s="379">
        <v>4192</v>
      </c>
      <c r="B3437" s="380" t="s">
        <v>6473</v>
      </c>
      <c r="C3437" s="379" t="s">
        <v>281</v>
      </c>
      <c r="D3437" s="383" t="str">
        <f t="shared" si="106"/>
        <v>13,72</v>
      </c>
      <c r="F3437" s="386">
        <v>26.94</v>
      </c>
      <c r="G3437" s="384" t="s">
        <v>6472</v>
      </c>
      <c r="H3437" s="381" t="b">
        <f t="shared" si="107"/>
        <v>0</v>
      </c>
    </row>
    <row r="3438" spans="1:8">
      <c r="A3438" s="379">
        <v>4191</v>
      </c>
      <c r="B3438" s="380" t="s">
        <v>6474</v>
      </c>
      <c r="C3438" s="379" t="s">
        <v>281</v>
      </c>
      <c r="D3438" s="383" t="str">
        <f t="shared" si="106"/>
        <v>13,72</v>
      </c>
      <c r="F3438" s="386">
        <v>18.18</v>
      </c>
      <c r="G3438" s="384" t="s">
        <v>6472</v>
      </c>
      <c r="H3438" s="381" t="b">
        <f t="shared" si="107"/>
        <v>0</v>
      </c>
    </row>
    <row r="3439" spans="1:8">
      <c r="A3439" s="379">
        <v>4207</v>
      </c>
      <c r="B3439" s="380" t="s">
        <v>6475</v>
      </c>
      <c r="C3439" s="379" t="s">
        <v>281</v>
      </c>
      <c r="D3439" s="383" t="str">
        <f t="shared" si="106"/>
        <v>11,04</v>
      </c>
      <c r="F3439" s="386">
        <v>6.21</v>
      </c>
      <c r="G3439" s="384" t="s">
        <v>1143</v>
      </c>
      <c r="H3439" s="381" t="b">
        <f t="shared" si="107"/>
        <v>0</v>
      </c>
    </row>
    <row r="3440" spans="1:8">
      <c r="A3440" s="379">
        <v>4206</v>
      </c>
      <c r="B3440" s="380" t="s">
        <v>6476</v>
      </c>
      <c r="C3440" s="379" t="s">
        <v>281</v>
      </c>
      <c r="D3440" s="383" t="str">
        <f t="shared" si="106"/>
        <v>10,72</v>
      </c>
      <c r="F3440" s="386">
        <v>12.04</v>
      </c>
      <c r="G3440" s="384" t="s">
        <v>683</v>
      </c>
      <c r="H3440" s="381" t="b">
        <f t="shared" si="107"/>
        <v>0</v>
      </c>
    </row>
    <row r="3441" spans="1:8">
      <c r="A3441" s="379">
        <v>4190</v>
      </c>
      <c r="B3441" s="380" t="s">
        <v>6477</v>
      </c>
      <c r="C3441" s="379" t="s">
        <v>281</v>
      </c>
      <c r="D3441" s="383" t="str">
        <f t="shared" si="106"/>
        <v>10,72</v>
      </c>
      <c r="F3441" s="386">
        <v>70.430000000000007</v>
      </c>
      <c r="G3441" s="384" t="s">
        <v>683</v>
      </c>
      <c r="H3441" s="381" t="b">
        <f t="shared" si="107"/>
        <v>0</v>
      </c>
    </row>
    <row r="3442" spans="1:8">
      <c r="A3442" s="379">
        <v>4186</v>
      </c>
      <c r="B3442" s="380" t="s">
        <v>6478</v>
      </c>
      <c r="C3442" s="379" t="s">
        <v>281</v>
      </c>
      <c r="D3442" s="383" t="str">
        <f t="shared" si="106"/>
        <v>3,17</v>
      </c>
      <c r="F3442" s="386">
        <v>44.33</v>
      </c>
      <c r="G3442" s="384" t="s">
        <v>1573</v>
      </c>
      <c r="H3442" s="381" t="b">
        <f t="shared" si="107"/>
        <v>0</v>
      </c>
    </row>
    <row r="3443" spans="1:8">
      <c r="A3443" s="379">
        <v>4188</v>
      </c>
      <c r="B3443" s="380" t="s">
        <v>6479</v>
      </c>
      <c r="C3443" s="379" t="s">
        <v>281</v>
      </c>
      <c r="D3443" s="383" t="str">
        <f t="shared" si="106"/>
        <v>6,47</v>
      </c>
      <c r="F3443" s="386">
        <v>8.02</v>
      </c>
      <c r="G3443" s="384" t="s">
        <v>533</v>
      </c>
      <c r="H3443" s="381" t="b">
        <f t="shared" si="107"/>
        <v>0</v>
      </c>
    </row>
    <row r="3444" spans="1:8">
      <c r="A3444" s="379">
        <v>4189</v>
      </c>
      <c r="B3444" s="380" t="s">
        <v>6480</v>
      </c>
      <c r="C3444" s="379" t="s">
        <v>281</v>
      </c>
      <c r="D3444" s="383" t="str">
        <f t="shared" si="106"/>
        <v>6,47</v>
      </c>
      <c r="F3444" s="386">
        <v>6.43</v>
      </c>
      <c r="G3444" s="384" t="s">
        <v>533</v>
      </c>
      <c r="H3444" s="381" t="b">
        <f t="shared" si="107"/>
        <v>0</v>
      </c>
    </row>
    <row r="3445" spans="1:8">
      <c r="A3445" s="379">
        <v>4197</v>
      </c>
      <c r="B3445" s="380" t="s">
        <v>6481</v>
      </c>
      <c r="C3445" s="379" t="s">
        <v>281</v>
      </c>
      <c r="D3445" s="383" t="str">
        <f t="shared" si="106"/>
        <v>34,26</v>
      </c>
      <c r="F3445" s="383">
        <v>1194.8399999999999</v>
      </c>
      <c r="G3445" s="384" t="s">
        <v>6482</v>
      </c>
      <c r="H3445" s="381" t="b">
        <f t="shared" si="107"/>
        <v>0</v>
      </c>
    </row>
    <row r="3446" spans="1:8">
      <c r="A3446" s="379">
        <v>4194</v>
      </c>
      <c r="B3446" s="380" t="s">
        <v>6483</v>
      </c>
      <c r="C3446" s="379" t="s">
        <v>281</v>
      </c>
      <c r="D3446" s="383" t="str">
        <f t="shared" si="106"/>
        <v>20,70</v>
      </c>
      <c r="F3446" s="386">
        <v>2.5299999999999998</v>
      </c>
      <c r="G3446" s="384" t="s">
        <v>6484</v>
      </c>
      <c r="H3446" s="381" t="b">
        <f t="shared" si="107"/>
        <v>0</v>
      </c>
    </row>
    <row r="3447" spans="1:8">
      <c r="A3447" s="379">
        <v>4193</v>
      </c>
      <c r="B3447" s="380" t="s">
        <v>6485</v>
      </c>
      <c r="C3447" s="379" t="s">
        <v>281</v>
      </c>
      <c r="D3447" s="383" t="str">
        <f t="shared" si="106"/>
        <v>20,70</v>
      </c>
      <c r="F3447" s="386">
        <v>6.87</v>
      </c>
      <c r="G3447" s="384" t="s">
        <v>6484</v>
      </c>
      <c r="H3447" s="381" t="b">
        <f t="shared" si="107"/>
        <v>0</v>
      </c>
    </row>
    <row r="3448" spans="1:8">
      <c r="A3448" s="379">
        <v>4204</v>
      </c>
      <c r="B3448" s="380" t="s">
        <v>6486</v>
      </c>
      <c r="C3448" s="379" t="s">
        <v>281</v>
      </c>
      <c r="D3448" s="383" t="str">
        <f t="shared" si="106"/>
        <v>20,70</v>
      </c>
      <c r="F3448" s="386">
        <v>4.38</v>
      </c>
      <c r="G3448" s="384" t="s">
        <v>6484</v>
      </c>
      <c r="H3448" s="381" t="b">
        <f t="shared" si="107"/>
        <v>0</v>
      </c>
    </row>
    <row r="3449" spans="1:8">
      <c r="A3449" s="379">
        <v>4187</v>
      </c>
      <c r="B3449" s="380" t="s">
        <v>6487</v>
      </c>
      <c r="C3449" s="379" t="s">
        <v>281</v>
      </c>
      <c r="D3449" s="383" t="str">
        <f t="shared" si="106"/>
        <v>4,12</v>
      </c>
      <c r="F3449" s="386">
        <v>2.52</v>
      </c>
      <c r="G3449" s="384" t="s">
        <v>6488</v>
      </c>
      <c r="H3449" s="381" t="b">
        <f t="shared" si="107"/>
        <v>0</v>
      </c>
    </row>
    <row r="3450" spans="1:8">
      <c r="A3450" s="379">
        <v>4202</v>
      </c>
      <c r="B3450" s="380" t="s">
        <v>6489</v>
      </c>
      <c r="C3450" s="379" t="s">
        <v>281</v>
      </c>
      <c r="D3450" s="383" t="str">
        <f t="shared" si="106"/>
        <v>62,56</v>
      </c>
      <c r="F3450" s="386">
        <v>16.84</v>
      </c>
      <c r="G3450" s="384" t="s">
        <v>6490</v>
      </c>
      <c r="H3450" s="381" t="b">
        <f t="shared" si="107"/>
        <v>0</v>
      </c>
    </row>
    <row r="3451" spans="1:8">
      <c r="A3451" s="379">
        <v>4203</v>
      </c>
      <c r="B3451" s="380" t="s">
        <v>6491</v>
      </c>
      <c r="C3451" s="379" t="s">
        <v>281</v>
      </c>
      <c r="D3451" s="383" t="str">
        <f t="shared" si="106"/>
        <v>55,25</v>
      </c>
      <c r="F3451" s="386">
        <v>3.92</v>
      </c>
      <c r="G3451" s="384" t="s">
        <v>6492</v>
      </c>
      <c r="H3451" s="381" t="b">
        <f t="shared" si="107"/>
        <v>0</v>
      </c>
    </row>
    <row r="3452" spans="1:8">
      <c r="A3452" s="379">
        <v>40368</v>
      </c>
      <c r="B3452" s="380" t="s">
        <v>6493</v>
      </c>
      <c r="C3452" s="379" t="s">
        <v>281</v>
      </c>
      <c r="D3452" s="383" t="str">
        <f t="shared" si="106"/>
        <v>30,11</v>
      </c>
      <c r="F3452" s="386">
        <v>15.02</v>
      </c>
      <c r="G3452" s="384" t="s">
        <v>5697</v>
      </c>
      <c r="H3452" s="381" t="b">
        <f t="shared" si="107"/>
        <v>0</v>
      </c>
    </row>
    <row r="3453" spans="1:8">
      <c r="A3453" s="379">
        <v>40365</v>
      </c>
      <c r="B3453" s="380" t="s">
        <v>6494</v>
      </c>
      <c r="C3453" s="379" t="s">
        <v>281</v>
      </c>
      <c r="D3453" s="383" t="str">
        <f t="shared" si="106"/>
        <v>20,31</v>
      </c>
      <c r="F3453" s="386">
        <v>11.57</v>
      </c>
      <c r="G3453" s="384" t="s">
        <v>4052</v>
      </c>
      <c r="H3453" s="381" t="b">
        <f t="shared" si="107"/>
        <v>0</v>
      </c>
    </row>
    <row r="3454" spans="1:8">
      <c r="A3454" s="379">
        <v>40356</v>
      </c>
      <c r="B3454" s="380" t="s">
        <v>6495</v>
      </c>
      <c r="C3454" s="379" t="s">
        <v>281</v>
      </c>
      <c r="D3454" s="383" t="str">
        <f t="shared" si="106"/>
        <v>6,94</v>
      </c>
      <c r="F3454" s="386">
        <v>10.82</v>
      </c>
      <c r="G3454" s="384" t="s">
        <v>2044</v>
      </c>
      <c r="H3454" s="381" t="b">
        <f t="shared" si="107"/>
        <v>0</v>
      </c>
    </row>
    <row r="3455" spans="1:8">
      <c r="A3455" s="379">
        <v>40362</v>
      </c>
      <c r="B3455" s="380" t="s">
        <v>6496</v>
      </c>
      <c r="C3455" s="379" t="s">
        <v>281</v>
      </c>
      <c r="D3455" s="383" t="str">
        <f t="shared" si="106"/>
        <v>13,45</v>
      </c>
      <c r="F3455" s="383">
        <v>1915.56</v>
      </c>
      <c r="G3455" s="384" t="s">
        <v>2778</v>
      </c>
      <c r="H3455" s="381" t="b">
        <f t="shared" si="107"/>
        <v>0</v>
      </c>
    </row>
    <row r="3456" spans="1:8">
      <c r="A3456" s="379">
        <v>40374</v>
      </c>
      <c r="B3456" s="380" t="s">
        <v>6497</v>
      </c>
      <c r="C3456" s="379" t="s">
        <v>281</v>
      </c>
      <c r="D3456" s="383" t="str">
        <f t="shared" si="106"/>
        <v>78,70</v>
      </c>
      <c r="F3456" s="386">
        <v>9.2799999999999994</v>
      </c>
      <c r="G3456" s="384" t="s">
        <v>6498</v>
      </c>
      <c r="H3456" s="381" t="b">
        <f t="shared" si="107"/>
        <v>0</v>
      </c>
    </row>
    <row r="3457" spans="1:8">
      <c r="A3457" s="379">
        <v>40371</v>
      </c>
      <c r="B3457" s="380" t="s">
        <v>6499</v>
      </c>
      <c r="C3457" s="379" t="s">
        <v>281</v>
      </c>
      <c r="D3457" s="383" t="str">
        <f t="shared" si="106"/>
        <v>49,54</v>
      </c>
      <c r="F3457" s="383">
        <v>1642.82</v>
      </c>
      <c r="G3457" s="384" t="s">
        <v>3248</v>
      </c>
      <c r="H3457" s="381" t="b">
        <f t="shared" si="107"/>
        <v>0</v>
      </c>
    </row>
    <row r="3458" spans="1:8">
      <c r="A3458" s="379">
        <v>40359</v>
      </c>
      <c r="B3458" s="380" t="s">
        <v>6500</v>
      </c>
      <c r="C3458" s="379" t="s">
        <v>281</v>
      </c>
      <c r="D3458" s="383" t="str">
        <f t="shared" ref="D3458:D3521" si="108">IF($J$2=$F$1,F3458,G3458)</f>
        <v>8,96</v>
      </c>
      <c r="F3458" s="383">
        <v>1585.38</v>
      </c>
      <c r="G3458" s="384" t="s">
        <v>1753</v>
      </c>
      <c r="H3458" s="381" t="b">
        <f t="shared" ref="H3458:H3521" si="109">F3458=G3458</f>
        <v>0</v>
      </c>
    </row>
    <row r="3459" spans="1:8">
      <c r="A3459" s="379">
        <v>7595</v>
      </c>
      <c r="B3459" s="380" t="s">
        <v>6501</v>
      </c>
      <c r="C3459" s="379" t="s">
        <v>289</v>
      </c>
      <c r="D3459" s="383" t="str">
        <f t="shared" si="108"/>
        <v>7,38</v>
      </c>
      <c r="F3459" s="386">
        <v>8.94</v>
      </c>
      <c r="G3459" s="384" t="s">
        <v>6502</v>
      </c>
      <c r="H3459" s="381" t="b">
        <f t="shared" si="109"/>
        <v>0</v>
      </c>
    </row>
    <row r="3460" spans="1:8">
      <c r="A3460" s="379">
        <v>41094</v>
      </c>
      <c r="B3460" s="380" t="s">
        <v>6503</v>
      </c>
      <c r="C3460" s="379" t="s">
        <v>672</v>
      </c>
      <c r="D3460" s="383" t="str">
        <f t="shared" si="108"/>
        <v>1.375,64</v>
      </c>
      <c r="F3460" s="386">
        <v>9.76</v>
      </c>
      <c r="G3460" s="384" t="s">
        <v>6504</v>
      </c>
      <c r="H3460" s="381" t="b">
        <f t="shared" si="109"/>
        <v>0</v>
      </c>
    </row>
    <row r="3461" spans="1:8">
      <c r="A3461" s="379">
        <v>38175</v>
      </c>
      <c r="B3461" s="380" t="s">
        <v>6505</v>
      </c>
      <c r="C3461" s="379" t="s">
        <v>281</v>
      </c>
      <c r="D3461" s="383" t="str">
        <f t="shared" si="108"/>
        <v>2,58</v>
      </c>
      <c r="F3461" s="383">
        <v>1727.84</v>
      </c>
      <c r="G3461" s="384" t="s">
        <v>6506</v>
      </c>
      <c r="H3461" s="381" t="b">
        <f t="shared" si="109"/>
        <v>0</v>
      </c>
    </row>
    <row r="3462" spans="1:8">
      <c r="A3462" s="379">
        <v>38176</v>
      </c>
      <c r="B3462" s="380" t="s">
        <v>6507</v>
      </c>
      <c r="C3462" s="379" t="s">
        <v>281</v>
      </c>
      <c r="D3462" s="383" t="str">
        <f t="shared" si="108"/>
        <v>7,01</v>
      </c>
      <c r="F3462" s="386">
        <v>11.42</v>
      </c>
      <c r="G3462" s="384" t="s">
        <v>6508</v>
      </c>
      <c r="H3462" s="381" t="b">
        <f t="shared" si="109"/>
        <v>0</v>
      </c>
    </row>
    <row r="3463" spans="1:8">
      <c r="A3463" s="379">
        <v>36152</v>
      </c>
      <c r="B3463" s="380" t="s">
        <v>6509</v>
      </c>
      <c r="C3463" s="379" t="s">
        <v>281</v>
      </c>
      <c r="D3463" s="383" t="str">
        <f t="shared" si="108"/>
        <v>4,54</v>
      </c>
      <c r="F3463" s="383">
        <v>2021.92</v>
      </c>
      <c r="G3463" s="384" t="s">
        <v>6510</v>
      </c>
      <c r="H3463" s="381" t="b">
        <f t="shared" si="109"/>
        <v>0</v>
      </c>
    </row>
    <row r="3464" spans="1:8">
      <c r="A3464" s="379">
        <v>11138</v>
      </c>
      <c r="B3464" s="380" t="s">
        <v>6511</v>
      </c>
      <c r="C3464" s="379" t="s">
        <v>425</v>
      </c>
      <c r="D3464" s="383" t="str">
        <f t="shared" si="108"/>
        <v>2,59</v>
      </c>
      <c r="F3464" s="386">
        <v>12.52</v>
      </c>
      <c r="G3464" s="384" t="s">
        <v>3398</v>
      </c>
      <c r="H3464" s="381" t="b">
        <f t="shared" si="109"/>
        <v>0</v>
      </c>
    </row>
    <row r="3465" spans="1:8">
      <c r="A3465" s="379">
        <v>5333</v>
      </c>
      <c r="B3465" s="380" t="s">
        <v>6512</v>
      </c>
      <c r="C3465" s="379" t="s">
        <v>425</v>
      </c>
      <c r="D3465" s="383" t="str">
        <f t="shared" si="108"/>
        <v>16,88</v>
      </c>
      <c r="F3465" s="383">
        <v>2214.9299999999998</v>
      </c>
      <c r="G3465" s="384" t="s">
        <v>5238</v>
      </c>
      <c r="H3465" s="381" t="b">
        <f t="shared" si="109"/>
        <v>0</v>
      </c>
    </row>
    <row r="3466" spans="1:8">
      <c r="A3466" s="379">
        <v>4221</v>
      </c>
      <c r="B3466" s="380" t="s">
        <v>6513</v>
      </c>
      <c r="C3466" s="379" t="s">
        <v>425</v>
      </c>
      <c r="D3466" s="383" t="str">
        <f t="shared" si="108"/>
        <v>4,03</v>
      </c>
      <c r="F3466" s="386">
        <v>9</v>
      </c>
      <c r="G3466" s="384" t="s">
        <v>3990</v>
      </c>
      <c r="H3466" s="381" t="b">
        <f t="shared" si="109"/>
        <v>0</v>
      </c>
    </row>
    <row r="3467" spans="1:8">
      <c r="A3467" s="379">
        <v>4227</v>
      </c>
      <c r="B3467" s="380" t="s">
        <v>6514</v>
      </c>
      <c r="C3467" s="379" t="s">
        <v>425</v>
      </c>
      <c r="D3467" s="383" t="str">
        <f t="shared" si="108"/>
        <v>14,03</v>
      </c>
      <c r="F3467" s="383">
        <v>1593.21</v>
      </c>
      <c r="G3467" s="384" t="s">
        <v>6515</v>
      </c>
      <c r="H3467" s="381" t="b">
        <f t="shared" si="109"/>
        <v>0</v>
      </c>
    </row>
    <row r="3468" spans="1:8" ht="30">
      <c r="A3468" s="379">
        <v>38170</v>
      </c>
      <c r="B3468" s="380" t="s">
        <v>6516</v>
      </c>
      <c r="C3468" s="379" t="s">
        <v>281</v>
      </c>
      <c r="D3468" s="383" t="str">
        <f t="shared" si="108"/>
        <v>11,81</v>
      </c>
      <c r="F3468" s="386">
        <v>9.0500000000000007</v>
      </c>
      <c r="G3468" s="384" t="s">
        <v>1684</v>
      </c>
      <c r="H3468" s="381" t="b">
        <f t="shared" si="109"/>
        <v>0</v>
      </c>
    </row>
    <row r="3469" spans="1:8">
      <c r="A3469" s="379">
        <v>4252</v>
      </c>
      <c r="B3469" s="380" t="s">
        <v>6517</v>
      </c>
      <c r="C3469" s="379" t="s">
        <v>289</v>
      </c>
      <c r="D3469" s="383" t="str">
        <f t="shared" si="108"/>
        <v>12,43</v>
      </c>
      <c r="F3469" s="383">
        <v>1601.96</v>
      </c>
      <c r="G3469" s="384" t="s">
        <v>5229</v>
      </c>
      <c r="H3469" s="381" t="b">
        <f t="shared" si="109"/>
        <v>0</v>
      </c>
    </row>
    <row r="3470" spans="1:8">
      <c r="A3470" s="379">
        <v>40980</v>
      </c>
      <c r="B3470" s="380" t="s">
        <v>6518</v>
      </c>
      <c r="C3470" s="379" t="s">
        <v>672</v>
      </c>
      <c r="D3470" s="383" t="str">
        <f t="shared" si="108"/>
        <v>2.205,42</v>
      </c>
      <c r="F3470" s="386">
        <v>13.71</v>
      </c>
      <c r="G3470" s="384" t="s">
        <v>6519</v>
      </c>
      <c r="H3470" s="381" t="b">
        <f t="shared" si="109"/>
        <v>0</v>
      </c>
    </row>
    <row r="3471" spans="1:8">
      <c r="A3471" s="379">
        <v>4243</v>
      </c>
      <c r="B3471" s="380" t="s">
        <v>6520</v>
      </c>
      <c r="C3471" s="379" t="s">
        <v>289</v>
      </c>
      <c r="D3471" s="383" t="str">
        <f t="shared" si="108"/>
        <v>10,66</v>
      </c>
      <c r="F3471" s="383">
        <v>2428.0500000000002</v>
      </c>
      <c r="G3471" s="384" t="s">
        <v>3962</v>
      </c>
      <c r="H3471" s="381" t="b">
        <f t="shared" si="109"/>
        <v>0</v>
      </c>
    </row>
    <row r="3472" spans="1:8">
      <c r="A3472" s="379">
        <v>41031</v>
      </c>
      <c r="B3472" s="380" t="s">
        <v>6521</v>
      </c>
      <c r="C3472" s="379" t="s">
        <v>672</v>
      </c>
      <c r="D3472" s="383" t="str">
        <f t="shared" si="108"/>
        <v>1.891,40</v>
      </c>
      <c r="F3472" s="386">
        <v>9.5399999999999991</v>
      </c>
      <c r="G3472" s="384" t="s">
        <v>6522</v>
      </c>
      <c r="H3472" s="381" t="b">
        <f t="shared" si="109"/>
        <v>0</v>
      </c>
    </row>
    <row r="3473" spans="1:8">
      <c r="A3473" s="379">
        <v>40986</v>
      </c>
      <c r="B3473" s="380" t="s">
        <v>6523</v>
      </c>
      <c r="C3473" s="379" t="s">
        <v>672</v>
      </c>
      <c r="D3473" s="383" t="str">
        <f t="shared" si="108"/>
        <v>1.825,27</v>
      </c>
      <c r="F3473" s="383">
        <v>1688.45</v>
      </c>
      <c r="G3473" s="384" t="s">
        <v>6524</v>
      </c>
      <c r="H3473" s="381" t="b">
        <f t="shared" si="109"/>
        <v>0</v>
      </c>
    </row>
    <row r="3474" spans="1:8">
      <c r="A3474" s="379">
        <v>37666</v>
      </c>
      <c r="B3474" s="380" t="s">
        <v>6525</v>
      </c>
      <c r="C3474" s="379" t="s">
        <v>289</v>
      </c>
      <c r="D3474" s="383" t="str">
        <f t="shared" si="108"/>
        <v>10,27</v>
      </c>
      <c r="F3474" s="386">
        <v>7.51</v>
      </c>
      <c r="G3474" s="384" t="s">
        <v>6526</v>
      </c>
      <c r="H3474" s="381" t="b">
        <f t="shared" si="109"/>
        <v>0</v>
      </c>
    </row>
    <row r="3475" spans="1:8">
      <c r="A3475" s="379">
        <v>4250</v>
      </c>
      <c r="B3475" s="380" t="s">
        <v>6527</v>
      </c>
      <c r="C3475" s="379" t="s">
        <v>289</v>
      </c>
      <c r="D3475" s="383" t="str">
        <f t="shared" si="108"/>
        <v>11,21</v>
      </c>
      <c r="F3475" s="383">
        <v>1331.07</v>
      </c>
      <c r="G3475" s="384" t="s">
        <v>6528</v>
      </c>
      <c r="H3475" s="381" t="b">
        <f t="shared" si="109"/>
        <v>0</v>
      </c>
    </row>
    <row r="3476" spans="1:8">
      <c r="A3476" s="379">
        <v>40978</v>
      </c>
      <c r="B3476" s="380" t="s">
        <v>6529</v>
      </c>
      <c r="C3476" s="379" t="s">
        <v>672</v>
      </c>
      <c r="D3476" s="383" t="str">
        <f t="shared" si="108"/>
        <v>1.989,29</v>
      </c>
      <c r="F3476" s="386">
        <v>11.61</v>
      </c>
      <c r="G3476" s="384" t="s">
        <v>6530</v>
      </c>
      <c r="H3476" s="381" t="b">
        <f t="shared" si="109"/>
        <v>0</v>
      </c>
    </row>
    <row r="3477" spans="1:8">
      <c r="A3477" s="379">
        <v>25960</v>
      </c>
      <c r="B3477" s="380" t="s">
        <v>6531</v>
      </c>
      <c r="C3477" s="379" t="s">
        <v>289</v>
      </c>
      <c r="D3477" s="383" t="str">
        <f t="shared" si="108"/>
        <v>13,12</v>
      </c>
      <c r="F3477" s="383">
        <v>2056.39</v>
      </c>
      <c r="G3477" s="384" t="s">
        <v>565</v>
      </c>
      <c r="H3477" s="381" t="b">
        <f t="shared" si="109"/>
        <v>0</v>
      </c>
    </row>
    <row r="3478" spans="1:8">
      <c r="A3478" s="379">
        <v>41043</v>
      </c>
      <c r="B3478" s="380" t="s">
        <v>6532</v>
      </c>
      <c r="C3478" s="379" t="s">
        <v>672</v>
      </c>
      <c r="D3478" s="383" t="str">
        <f t="shared" si="108"/>
        <v>2.327,87</v>
      </c>
      <c r="F3478" s="386">
        <v>14.25</v>
      </c>
      <c r="G3478" s="384" t="s">
        <v>6533</v>
      </c>
      <c r="H3478" s="381" t="b">
        <f t="shared" si="109"/>
        <v>0</v>
      </c>
    </row>
    <row r="3479" spans="1:8">
      <c r="A3479" s="379">
        <v>4234</v>
      </c>
      <c r="B3479" s="380" t="s">
        <v>6534</v>
      </c>
      <c r="C3479" s="379" t="s">
        <v>289</v>
      </c>
      <c r="D3479" s="383" t="str">
        <f t="shared" si="108"/>
        <v>14,38</v>
      </c>
      <c r="F3479" s="383">
        <v>2522.81</v>
      </c>
      <c r="G3479" s="384" t="s">
        <v>5081</v>
      </c>
      <c r="H3479" s="381" t="b">
        <f t="shared" si="109"/>
        <v>0</v>
      </c>
    </row>
    <row r="3480" spans="1:8">
      <c r="A3480" s="379">
        <v>40987</v>
      </c>
      <c r="B3480" s="380" t="s">
        <v>6535</v>
      </c>
      <c r="C3480" s="379" t="s">
        <v>672</v>
      </c>
      <c r="D3480" s="383" t="str">
        <f t="shared" si="108"/>
        <v>2.550,09</v>
      </c>
      <c r="F3480" s="386">
        <v>10.4</v>
      </c>
      <c r="G3480" s="384" t="s">
        <v>6385</v>
      </c>
      <c r="H3480" s="381" t="b">
        <f t="shared" si="109"/>
        <v>0</v>
      </c>
    </row>
    <row r="3481" spans="1:8">
      <c r="A3481" s="379">
        <v>4253</v>
      </c>
      <c r="B3481" s="380" t="s">
        <v>6536</v>
      </c>
      <c r="C3481" s="379" t="s">
        <v>289</v>
      </c>
      <c r="D3481" s="383" t="str">
        <f t="shared" si="108"/>
        <v>10,34</v>
      </c>
      <c r="F3481" s="383">
        <v>1842.32</v>
      </c>
      <c r="G3481" s="384" t="s">
        <v>5938</v>
      </c>
      <c r="H3481" s="381" t="b">
        <f t="shared" si="109"/>
        <v>0</v>
      </c>
    </row>
    <row r="3482" spans="1:8">
      <c r="A3482" s="379">
        <v>40981</v>
      </c>
      <c r="B3482" s="380" t="s">
        <v>6537</v>
      </c>
      <c r="C3482" s="379" t="s">
        <v>672</v>
      </c>
      <c r="D3482" s="383" t="str">
        <f t="shared" si="108"/>
        <v>1.834,29</v>
      </c>
      <c r="F3482" s="386">
        <v>12</v>
      </c>
      <c r="G3482" s="384" t="s">
        <v>6538</v>
      </c>
      <c r="H3482" s="381" t="b">
        <f t="shared" si="109"/>
        <v>0</v>
      </c>
    </row>
    <row r="3483" spans="1:8">
      <c r="A3483" s="379">
        <v>4254</v>
      </c>
      <c r="B3483" s="380" t="s">
        <v>6539</v>
      </c>
      <c r="C3483" s="379" t="s">
        <v>289</v>
      </c>
      <c r="D3483" s="383" t="str">
        <f t="shared" si="108"/>
        <v>10,40</v>
      </c>
      <c r="F3483" s="383">
        <v>2123.02</v>
      </c>
      <c r="G3483" s="384" t="s">
        <v>6540</v>
      </c>
      <c r="H3483" s="381" t="b">
        <f t="shared" si="109"/>
        <v>0</v>
      </c>
    </row>
    <row r="3484" spans="1:8">
      <c r="A3484" s="379">
        <v>41036</v>
      </c>
      <c r="B3484" s="380" t="s">
        <v>6541</v>
      </c>
      <c r="C3484" s="379" t="s">
        <v>672</v>
      </c>
      <c r="D3484" s="383" t="str">
        <f t="shared" si="108"/>
        <v>1.844,36</v>
      </c>
      <c r="F3484" s="386">
        <v>9.5399999999999991</v>
      </c>
      <c r="G3484" s="384" t="s">
        <v>6542</v>
      </c>
      <c r="H3484" s="381" t="b">
        <f t="shared" si="109"/>
        <v>0</v>
      </c>
    </row>
    <row r="3485" spans="1:8">
      <c r="A3485" s="379">
        <v>4251</v>
      </c>
      <c r="B3485" s="380" t="s">
        <v>6543</v>
      </c>
      <c r="C3485" s="379" t="s">
        <v>289</v>
      </c>
      <c r="D3485" s="383" t="str">
        <f t="shared" si="108"/>
        <v>15,75</v>
      </c>
      <c r="F3485" s="383">
        <v>1688.45</v>
      </c>
      <c r="G3485" s="384" t="s">
        <v>4033</v>
      </c>
      <c r="H3485" s="381" t="b">
        <f t="shared" si="109"/>
        <v>0</v>
      </c>
    </row>
    <row r="3486" spans="1:8">
      <c r="A3486" s="379">
        <v>40979</v>
      </c>
      <c r="B3486" s="380" t="s">
        <v>6544</v>
      </c>
      <c r="C3486" s="379" t="s">
        <v>672</v>
      </c>
      <c r="D3486" s="383" t="str">
        <f t="shared" si="108"/>
        <v>2.795,45</v>
      </c>
      <c r="F3486" s="386">
        <v>9.61</v>
      </c>
      <c r="G3486" s="384" t="s">
        <v>6545</v>
      </c>
      <c r="H3486" s="381" t="b">
        <f t="shared" si="109"/>
        <v>0</v>
      </c>
    </row>
    <row r="3487" spans="1:8">
      <c r="A3487" s="379">
        <v>4230</v>
      </c>
      <c r="B3487" s="380" t="s">
        <v>6546</v>
      </c>
      <c r="C3487" s="379" t="s">
        <v>289</v>
      </c>
      <c r="D3487" s="383" t="str">
        <f t="shared" si="108"/>
        <v>10,96</v>
      </c>
      <c r="F3487" s="383">
        <v>1701.74</v>
      </c>
      <c r="G3487" s="384" t="s">
        <v>6394</v>
      </c>
      <c r="H3487" s="381" t="b">
        <f t="shared" si="109"/>
        <v>0</v>
      </c>
    </row>
    <row r="3488" spans="1:8">
      <c r="A3488" s="379">
        <v>40998</v>
      </c>
      <c r="B3488" s="380" t="s">
        <v>6547</v>
      </c>
      <c r="C3488" s="379" t="s">
        <v>672</v>
      </c>
      <c r="D3488" s="383" t="str">
        <f t="shared" si="108"/>
        <v>1.943,94</v>
      </c>
      <c r="F3488" s="386">
        <v>10.3</v>
      </c>
      <c r="G3488" s="384" t="s">
        <v>6548</v>
      </c>
      <c r="H3488" s="381" t="b">
        <f t="shared" si="109"/>
        <v>0</v>
      </c>
    </row>
    <row r="3489" spans="1:8">
      <c r="A3489" s="379">
        <v>4257</v>
      </c>
      <c r="B3489" s="380" t="s">
        <v>6549</v>
      </c>
      <c r="C3489" s="379" t="s">
        <v>289</v>
      </c>
      <c r="D3489" s="383" t="str">
        <f t="shared" si="108"/>
        <v>8,62</v>
      </c>
      <c r="F3489" s="383">
        <v>1823.17</v>
      </c>
      <c r="G3489" s="384" t="s">
        <v>2883</v>
      </c>
      <c r="H3489" s="381" t="b">
        <f t="shared" si="109"/>
        <v>0</v>
      </c>
    </row>
    <row r="3490" spans="1:8">
      <c r="A3490" s="379">
        <v>40982</v>
      </c>
      <c r="B3490" s="380" t="s">
        <v>6550</v>
      </c>
      <c r="C3490" s="379" t="s">
        <v>672</v>
      </c>
      <c r="D3490" s="383" t="str">
        <f t="shared" si="108"/>
        <v>1.532,48</v>
      </c>
      <c r="F3490" s="386">
        <v>13.15</v>
      </c>
      <c r="G3490" s="384" t="s">
        <v>6551</v>
      </c>
      <c r="H3490" s="381" t="b">
        <f t="shared" si="109"/>
        <v>0</v>
      </c>
    </row>
    <row r="3491" spans="1:8">
      <c r="A3491" s="379">
        <v>4240</v>
      </c>
      <c r="B3491" s="380" t="s">
        <v>6552</v>
      </c>
      <c r="C3491" s="379" t="s">
        <v>289</v>
      </c>
      <c r="D3491" s="383" t="str">
        <f t="shared" si="108"/>
        <v>13,33</v>
      </c>
      <c r="F3491" s="383">
        <v>325565.65999999997</v>
      </c>
      <c r="G3491" s="384" t="s">
        <v>5362</v>
      </c>
      <c r="H3491" s="381" t="b">
        <f t="shared" si="109"/>
        <v>0</v>
      </c>
    </row>
    <row r="3492" spans="1:8">
      <c r="A3492" s="379">
        <v>41026</v>
      </c>
      <c r="B3492" s="380" t="s">
        <v>6553</v>
      </c>
      <c r="C3492" s="379" t="s">
        <v>672</v>
      </c>
      <c r="D3492" s="383" t="str">
        <f t="shared" si="108"/>
        <v>2.367,56</v>
      </c>
      <c r="F3492" s="383">
        <v>366628</v>
      </c>
      <c r="G3492" s="384" t="s">
        <v>6554</v>
      </c>
      <c r="H3492" s="381" t="b">
        <f t="shared" si="109"/>
        <v>0</v>
      </c>
    </row>
    <row r="3493" spans="1:8">
      <c r="A3493" s="379">
        <v>4239</v>
      </c>
      <c r="B3493" s="380" t="s">
        <v>6555</v>
      </c>
      <c r="C3493" s="379" t="s">
        <v>289</v>
      </c>
      <c r="D3493" s="383" t="str">
        <f t="shared" si="108"/>
        <v>16,37</v>
      </c>
      <c r="F3493" s="383">
        <v>508390.8</v>
      </c>
      <c r="G3493" s="384" t="s">
        <v>4731</v>
      </c>
      <c r="H3493" s="381" t="b">
        <f t="shared" si="109"/>
        <v>0</v>
      </c>
    </row>
    <row r="3494" spans="1:8">
      <c r="A3494" s="379">
        <v>41024</v>
      </c>
      <c r="B3494" s="380" t="s">
        <v>6556</v>
      </c>
      <c r="C3494" s="379" t="s">
        <v>672</v>
      </c>
      <c r="D3494" s="383" t="str">
        <f t="shared" si="108"/>
        <v>2.904,55</v>
      </c>
      <c r="F3494" s="383">
        <v>578783.37</v>
      </c>
      <c r="G3494" s="384" t="s">
        <v>6557</v>
      </c>
      <c r="H3494" s="381" t="b">
        <f t="shared" si="109"/>
        <v>0</v>
      </c>
    </row>
    <row r="3495" spans="1:8">
      <c r="A3495" s="379">
        <v>4248</v>
      </c>
      <c r="B3495" s="380" t="s">
        <v>6558</v>
      </c>
      <c r="C3495" s="379" t="s">
        <v>289</v>
      </c>
      <c r="D3495" s="383" t="str">
        <f t="shared" si="108"/>
        <v>11,94</v>
      </c>
      <c r="F3495" s="383">
        <v>337786.58</v>
      </c>
      <c r="G3495" s="384" t="s">
        <v>3574</v>
      </c>
      <c r="H3495" s="381" t="b">
        <f t="shared" si="109"/>
        <v>0</v>
      </c>
    </row>
    <row r="3496" spans="1:8">
      <c r="A3496" s="379">
        <v>41033</v>
      </c>
      <c r="B3496" s="380" t="s">
        <v>6559</v>
      </c>
      <c r="C3496" s="379" t="s">
        <v>672</v>
      </c>
      <c r="D3496" s="383" t="str">
        <f t="shared" si="108"/>
        <v>2.121,09</v>
      </c>
      <c r="F3496" s="386">
        <v>7.74</v>
      </c>
      <c r="G3496" s="384" t="s">
        <v>6560</v>
      </c>
      <c r="H3496" s="381" t="b">
        <f t="shared" si="109"/>
        <v>0</v>
      </c>
    </row>
    <row r="3497" spans="1:8">
      <c r="A3497" s="379">
        <v>25959</v>
      </c>
      <c r="B3497" s="380" t="s">
        <v>6561</v>
      </c>
      <c r="C3497" s="379" t="s">
        <v>289</v>
      </c>
      <c r="D3497" s="383" t="str">
        <f t="shared" si="108"/>
        <v>13,78</v>
      </c>
      <c r="F3497" s="386">
        <v>16.36</v>
      </c>
      <c r="G3497" s="384" t="s">
        <v>6562</v>
      </c>
      <c r="H3497" s="381" t="b">
        <f t="shared" si="109"/>
        <v>0</v>
      </c>
    </row>
    <row r="3498" spans="1:8">
      <c r="A3498" s="379">
        <v>41040</v>
      </c>
      <c r="B3498" s="380" t="s">
        <v>6563</v>
      </c>
      <c r="C3498" s="379" t="s">
        <v>672</v>
      </c>
      <c r="D3498" s="383" t="str">
        <f t="shared" si="108"/>
        <v>2.444,26</v>
      </c>
      <c r="F3498" s="386">
        <v>36.83</v>
      </c>
      <c r="G3498" s="384" t="s">
        <v>6564</v>
      </c>
      <c r="H3498" s="381" t="b">
        <f t="shared" si="109"/>
        <v>0</v>
      </c>
    </row>
    <row r="3499" spans="1:8">
      <c r="A3499" s="379">
        <v>4238</v>
      </c>
      <c r="B3499" s="380" t="s">
        <v>6565</v>
      </c>
      <c r="C3499" s="379" t="s">
        <v>289</v>
      </c>
      <c r="D3499" s="383" t="str">
        <f t="shared" si="108"/>
        <v>10,96</v>
      </c>
      <c r="F3499" s="386">
        <v>28.6</v>
      </c>
      <c r="G3499" s="384" t="s">
        <v>6394</v>
      </c>
      <c r="H3499" s="381" t="b">
        <f t="shared" si="109"/>
        <v>0</v>
      </c>
    </row>
    <row r="3500" spans="1:8">
      <c r="A3500" s="379">
        <v>41012</v>
      </c>
      <c r="B3500" s="380" t="s">
        <v>6566</v>
      </c>
      <c r="C3500" s="379" t="s">
        <v>672</v>
      </c>
      <c r="D3500" s="383" t="str">
        <f t="shared" si="108"/>
        <v>1.943,94</v>
      </c>
      <c r="F3500" s="386">
        <v>60.37</v>
      </c>
      <c r="G3500" s="384" t="s">
        <v>6548</v>
      </c>
      <c r="H3500" s="381" t="b">
        <f t="shared" si="109"/>
        <v>0</v>
      </c>
    </row>
    <row r="3501" spans="1:8">
      <c r="A3501" s="379">
        <v>4237</v>
      </c>
      <c r="B3501" s="380" t="s">
        <v>6567</v>
      </c>
      <c r="C3501" s="379" t="s">
        <v>289</v>
      </c>
      <c r="D3501" s="383" t="str">
        <f t="shared" si="108"/>
        <v>11,04</v>
      </c>
      <c r="F3501" s="386">
        <v>62.56</v>
      </c>
      <c r="G3501" s="384" t="s">
        <v>1143</v>
      </c>
      <c r="H3501" s="381" t="b">
        <f t="shared" si="109"/>
        <v>0</v>
      </c>
    </row>
    <row r="3502" spans="1:8">
      <c r="A3502" s="379">
        <v>41002</v>
      </c>
      <c r="B3502" s="380" t="s">
        <v>6568</v>
      </c>
      <c r="C3502" s="379" t="s">
        <v>672</v>
      </c>
      <c r="D3502" s="383" t="str">
        <f t="shared" si="108"/>
        <v>1.959,24</v>
      </c>
      <c r="F3502" s="386">
        <v>116.49</v>
      </c>
      <c r="G3502" s="384" t="s">
        <v>4930</v>
      </c>
      <c r="H3502" s="381" t="b">
        <f t="shared" si="109"/>
        <v>0</v>
      </c>
    </row>
    <row r="3503" spans="1:8">
      <c r="A3503" s="379">
        <v>4233</v>
      </c>
      <c r="B3503" s="380" t="s">
        <v>6569</v>
      </c>
      <c r="C3503" s="379" t="s">
        <v>289</v>
      </c>
      <c r="D3503" s="383" t="str">
        <f t="shared" si="108"/>
        <v>11,84</v>
      </c>
      <c r="F3503" s="386">
        <v>153.58000000000001</v>
      </c>
      <c r="G3503" s="384" t="s">
        <v>6570</v>
      </c>
      <c r="H3503" s="381" t="b">
        <f t="shared" si="109"/>
        <v>0</v>
      </c>
    </row>
    <row r="3504" spans="1:8">
      <c r="A3504" s="379">
        <v>41001</v>
      </c>
      <c r="B3504" s="380" t="s">
        <v>6571</v>
      </c>
      <c r="C3504" s="379" t="s">
        <v>672</v>
      </c>
      <c r="D3504" s="383" t="str">
        <f t="shared" si="108"/>
        <v>2.099,04</v>
      </c>
      <c r="F3504" s="386">
        <v>139.31</v>
      </c>
      <c r="G3504" s="384" t="s">
        <v>6572</v>
      </c>
      <c r="H3504" s="381" t="b">
        <f t="shared" si="109"/>
        <v>0</v>
      </c>
    </row>
    <row r="3505" spans="1:8">
      <c r="A3505" s="379">
        <v>2</v>
      </c>
      <c r="B3505" s="380" t="s">
        <v>6573</v>
      </c>
      <c r="C3505" s="379" t="s">
        <v>665</v>
      </c>
      <c r="D3505" s="383" t="str">
        <f t="shared" si="108"/>
        <v>14,36</v>
      </c>
      <c r="F3505" s="386">
        <v>164.78</v>
      </c>
      <c r="G3505" s="384" t="s">
        <v>6574</v>
      </c>
      <c r="H3505" s="381" t="b">
        <f t="shared" si="109"/>
        <v>0</v>
      </c>
    </row>
    <row r="3506" spans="1:8" ht="30">
      <c r="A3506" s="379">
        <v>36517</v>
      </c>
      <c r="B3506" s="380" t="s">
        <v>6575</v>
      </c>
      <c r="C3506" s="379" t="s">
        <v>281</v>
      </c>
      <c r="D3506" s="383" t="str">
        <f t="shared" si="108"/>
        <v>325.565,66</v>
      </c>
      <c r="F3506" s="386">
        <v>3.73</v>
      </c>
      <c r="G3506" s="384" t="s">
        <v>6576</v>
      </c>
      <c r="H3506" s="381" t="b">
        <f t="shared" si="109"/>
        <v>0</v>
      </c>
    </row>
    <row r="3507" spans="1:8" ht="30">
      <c r="A3507" s="379">
        <v>4262</v>
      </c>
      <c r="B3507" s="380" t="s">
        <v>6577</v>
      </c>
      <c r="C3507" s="379" t="s">
        <v>281</v>
      </c>
      <c r="D3507" s="383" t="str">
        <f t="shared" si="108"/>
        <v>366.628,00</v>
      </c>
      <c r="F3507" s="386">
        <v>36.31</v>
      </c>
      <c r="G3507" s="384" t="s">
        <v>6578</v>
      </c>
      <c r="H3507" s="381" t="b">
        <f t="shared" si="109"/>
        <v>0</v>
      </c>
    </row>
    <row r="3508" spans="1:8" ht="30">
      <c r="A3508" s="379">
        <v>4263</v>
      </c>
      <c r="B3508" s="380" t="s">
        <v>6579</v>
      </c>
      <c r="C3508" s="379" t="s">
        <v>281</v>
      </c>
      <c r="D3508" s="383" t="str">
        <f t="shared" si="108"/>
        <v>508.390,80</v>
      </c>
      <c r="F3508" s="386">
        <v>45.7</v>
      </c>
      <c r="G3508" s="384" t="s">
        <v>6580</v>
      </c>
      <c r="H3508" s="381" t="b">
        <f t="shared" si="109"/>
        <v>0</v>
      </c>
    </row>
    <row r="3509" spans="1:8" ht="30">
      <c r="A3509" s="379">
        <v>36518</v>
      </c>
      <c r="B3509" s="380" t="s">
        <v>6581</v>
      </c>
      <c r="C3509" s="379" t="s">
        <v>281</v>
      </c>
      <c r="D3509" s="383" t="str">
        <f t="shared" si="108"/>
        <v>578.783,37</v>
      </c>
      <c r="F3509" s="383">
        <v>1243.1500000000001</v>
      </c>
      <c r="G3509" s="384" t="s">
        <v>6582</v>
      </c>
      <c r="H3509" s="381" t="b">
        <f t="shared" si="109"/>
        <v>0</v>
      </c>
    </row>
    <row r="3510" spans="1:8">
      <c r="A3510" s="379">
        <v>14221</v>
      </c>
      <c r="B3510" s="380" t="s">
        <v>6583</v>
      </c>
      <c r="C3510" s="379" t="s">
        <v>281</v>
      </c>
      <c r="D3510" s="383" t="str">
        <f t="shared" si="108"/>
        <v>337.786,58</v>
      </c>
      <c r="F3510" s="386">
        <v>87.3</v>
      </c>
      <c r="G3510" s="384" t="s">
        <v>6584</v>
      </c>
      <c r="H3510" s="381" t="b">
        <f t="shared" si="109"/>
        <v>0</v>
      </c>
    </row>
    <row r="3511" spans="1:8">
      <c r="A3511" s="379">
        <v>38402</v>
      </c>
      <c r="B3511" s="380" t="s">
        <v>6585</v>
      </c>
      <c r="C3511" s="379" t="s">
        <v>281</v>
      </c>
      <c r="D3511" s="383" t="str">
        <f t="shared" si="108"/>
        <v>8,58</v>
      </c>
      <c r="F3511" s="386">
        <v>257.68</v>
      </c>
      <c r="G3511" s="384" t="s">
        <v>6586</v>
      </c>
      <c r="H3511" s="381" t="b">
        <f t="shared" si="109"/>
        <v>0</v>
      </c>
    </row>
    <row r="3512" spans="1:8">
      <c r="A3512" s="379">
        <v>3412</v>
      </c>
      <c r="B3512" s="380" t="s">
        <v>6587</v>
      </c>
      <c r="C3512" s="379" t="s">
        <v>286</v>
      </c>
      <c r="D3512" s="383" t="str">
        <f t="shared" si="108"/>
        <v>13,69</v>
      </c>
      <c r="F3512" s="386">
        <v>428.06</v>
      </c>
      <c r="G3512" s="384" t="s">
        <v>6588</v>
      </c>
      <c r="H3512" s="381" t="b">
        <f t="shared" si="109"/>
        <v>0</v>
      </c>
    </row>
    <row r="3513" spans="1:8">
      <c r="A3513" s="379">
        <v>3413</v>
      </c>
      <c r="B3513" s="380" t="s">
        <v>6589</v>
      </c>
      <c r="C3513" s="379" t="s">
        <v>286</v>
      </c>
      <c r="D3513" s="383" t="str">
        <f t="shared" si="108"/>
        <v>30,82</v>
      </c>
      <c r="F3513" s="386">
        <v>99.26</v>
      </c>
      <c r="G3513" s="384" t="s">
        <v>6590</v>
      </c>
      <c r="H3513" s="381" t="b">
        <f t="shared" si="109"/>
        <v>0</v>
      </c>
    </row>
    <row r="3514" spans="1:8">
      <c r="A3514" s="379">
        <v>39744</v>
      </c>
      <c r="B3514" s="380" t="s">
        <v>6591</v>
      </c>
      <c r="C3514" s="379" t="s">
        <v>286</v>
      </c>
      <c r="D3514" s="383" t="str">
        <f t="shared" si="108"/>
        <v>23,93</v>
      </c>
      <c r="F3514" s="386">
        <v>0.17</v>
      </c>
      <c r="G3514" s="384" t="s">
        <v>6592</v>
      </c>
      <c r="H3514" s="381" t="b">
        <f t="shared" si="109"/>
        <v>0</v>
      </c>
    </row>
    <row r="3515" spans="1:8">
      <c r="A3515" s="379">
        <v>39745</v>
      </c>
      <c r="B3515" s="380" t="s">
        <v>6593</v>
      </c>
      <c r="C3515" s="379" t="s">
        <v>286</v>
      </c>
      <c r="D3515" s="383" t="str">
        <f t="shared" si="108"/>
        <v>50,51</v>
      </c>
      <c r="F3515" s="386">
        <v>6.34</v>
      </c>
      <c r="G3515" s="384" t="s">
        <v>6594</v>
      </c>
      <c r="H3515" s="381" t="b">
        <f t="shared" si="109"/>
        <v>0</v>
      </c>
    </row>
    <row r="3516" spans="1:8">
      <c r="A3516" s="379">
        <v>39637</v>
      </c>
      <c r="B3516" s="380" t="s">
        <v>6595</v>
      </c>
      <c r="C3516" s="379" t="s">
        <v>286</v>
      </c>
      <c r="D3516" s="383" t="str">
        <f t="shared" si="108"/>
        <v>63,34</v>
      </c>
      <c r="F3516" s="386">
        <v>1.6</v>
      </c>
      <c r="G3516" s="384" t="s">
        <v>6596</v>
      </c>
      <c r="H3516" s="381" t="b">
        <f t="shared" si="109"/>
        <v>0</v>
      </c>
    </row>
    <row r="3517" spans="1:8">
      <c r="A3517" s="379">
        <v>39638</v>
      </c>
      <c r="B3517" s="380" t="s">
        <v>6597</v>
      </c>
      <c r="C3517" s="379" t="s">
        <v>286</v>
      </c>
      <c r="D3517" s="383" t="str">
        <f t="shared" si="108"/>
        <v>117,95</v>
      </c>
      <c r="F3517" s="386">
        <v>0.03</v>
      </c>
      <c r="G3517" s="384" t="s">
        <v>6598</v>
      </c>
      <c r="H3517" s="381" t="b">
        <f t="shared" si="109"/>
        <v>0</v>
      </c>
    </row>
    <row r="3518" spans="1:8">
      <c r="A3518" s="379">
        <v>39639</v>
      </c>
      <c r="B3518" s="380" t="s">
        <v>6599</v>
      </c>
      <c r="C3518" s="379" t="s">
        <v>286</v>
      </c>
      <c r="D3518" s="383" t="str">
        <f t="shared" si="108"/>
        <v>155,51</v>
      </c>
      <c r="F3518" s="386">
        <v>0.12</v>
      </c>
      <c r="G3518" s="384" t="s">
        <v>6600</v>
      </c>
      <c r="H3518" s="381" t="b">
        <f t="shared" si="109"/>
        <v>0</v>
      </c>
    </row>
    <row r="3519" spans="1:8" ht="45">
      <c r="A3519" s="379">
        <v>39517</v>
      </c>
      <c r="B3519" s="380" t="s">
        <v>6601</v>
      </c>
      <c r="C3519" s="379" t="s">
        <v>286</v>
      </c>
      <c r="D3519" s="383" t="str">
        <f t="shared" si="108"/>
        <v>133,74</v>
      </c>
      <c r="F3519" s="386">
        <v>0.17</v>
      </c>
      <c r="G3519" s="384" t="s">
        <v>6602</v>
      </c>
      <c r="H3519" s="381" t="b">
        <f t="shared" si="109"/>
        <v>0</v>
      </c>
    </row>
    <row r="3520" spans="1:8" ht="45">
      <c r="A3520" s="379">
        <v>39518</v>
      </c>
      <c r="B3520" s="380" t="s">
        <v>6603</v>
      </c>
      <c r="C3520" s="379" t="s">
        <v>286</v>
      </c>
      <c r="D3520" s="383" t="str">
        <f t="shared" si="108"/>
        <v>158,55</v>
      </c>
      <c r="F3520" s="386">
        <v>0.3</v>
      </c>
      <c r="G3520" s="384" t="s">
        <v>6604</v>
      </c>
      <c r="H3520" s="381" t="b">
        <f t="shared" si="109"/>
        <v>0</v>
      </c>
    </row>
    <row r="3521" spans="1:8">
      <c r="A3521" s="379">
        <v>38366</v>
      </c>
      <c r="B3521" s="380" t="s">
        <v>6605</v>
      </c>
      <c r="C3521" s="379" t="s">
        <v>286</v>
      </c>
      <c r="D3521" s="383" t="str">
        <f t="shared" si="108"/>
        <v>3,95</v>
      </c>
      <c r="F3521" s="386">
        <v>6.79</v>
      </c>
      <c r="G3521" s="384" t="s">
        <v>5954</v>
      </c>
      <c r="H3521" s="381" t="b">
        <f t="shared" si="109"/>
        <v>0</v>
      </c>
    </row>
    <row r="3522" spans="1:8">
      <c r="A3522" s="379">
        <v>11703</v>
      </c>
      <c r="B3522" s="380" t="s">
        <v>6606</v>
      </c>
      <c r="C3522" s="379" t="s">
        <v>281</v>
      </c>
      <c r="D3522" s="383" t="str">
        <f t="shared" ref="D3522:D3585" si="110">IF($J$2=$F$1,F3522,G3522)</f>
        <v>28,62</v>
      </c>
      <c r="F3522" s="386">
        <v>2.97</v>
      </c>
      <c r="G3522" s="384" t="s">
        <v>6607</v>
      </c>
      <c r="H3522" s="381" t="b">
        <f t="shared" ref="H3522:H3585" si="111">F3522=G3522</f>
        <v>0</v>
      </c>
    </row>
    <row r="3523" spans="1:8">
      <c r="A3523" s="379">
        <v>37400</v>
      </c>
      <c r="B3523" s="380" t="s">
        <v>6608</v>
      </c>
      <c r="C3523" s="379" t="s">
        <v>281</v>
      </c>
      <c r="D3523" s="383" t="str">
        <f t="shared" si="110"/>
        <v>41,17</v>
      </c>
      <c r="F3523" s="386">
        <v>0.1</v>
      </c>
      <c r="G3523" s="384" t="s">
        <v>6609</v>
      </c>
      <c r="H3523" s="381" t="b">
        <f t="shared" si="111"/>
        <v>0</v>
      </c>
    </row>
    <row r="3524" spans="1:8">
      <c r="A3524" s="379">
        <v>25400</v>
      </c>
      <c r="B3524" s="380" t="s">
        <v>6610</v>
      </c>
      <c r="C3524" s="379" t="s">
        <v>281</v>
      </c>
      <c r="D3524" s="383" t="str">
        <f t="shared" si="110"/>
        <v>1.247,98</v>
      </c>
      <c r="F3524" s="386">
        <v>0.17</v>
      </c>
      <c r="G3524" s="384" t="s">
        <v>6611</v>
      </c>
      <c r="H3524" s="381" t="b">
        <f t="shared" si="111"/>
        <v>0</v>
      </c>
    </row>
    <row r="3525" spans="1:8">
      <c r="A3525" s="379">
        <v>4272</v>
      </c>
      <c r="B3525" s="380" t="s">
        <v>6612</v>
      </c>
      <c r="C3525" s="379" t="s">
        <v>281</v>
      </c>
      <c r="D3525" s="383" t="str">
        <f t="shared" si="110"/>
        <v>87,30</v>
      </c>
      <c r="F3525" s="386">
        <v>1.36</v>
      </c>
      <c r="G3525" s="384" t="s">
        <v>6613</v>
      </c>
      <c r="H3525" s="381" t="b">
        <f t="shared" si="111"/>
        <v>0</v>
      </c>
    </row>
    <row r="3526" spans="1:8">
      <c r="A3526" s="379">
        <v>4276</v>
      </c>
      <c r="B3526" s="380" t="s">
        <v>6614</v>
      </c>
      <c r="C3526" s="379" t="s">
        <v>281</v>
      </c>
      <c r="D3526" s="383" t="str">
        <f t="shared" si="110"/>
        <v>257,68</v>
      </c>
      <c r="F3526" s="386">
        <v>7.0000000000000007E-2</v>
      </c>
      <c r="G3526" s="384" t="s">
        <v>6615</v>
      </c>
      <c r="H3526" s="381" t="b">
        <f t="shared" si="111"/>
        <v>0</v>
      </c>
    </row>
    <row r="3527" spans="1:8">
      <c r="A3527" s="379">
        <v>4273</v>
      </c>
      <c r="B3527" s="380" t="s">
        <v>6616</v>
      </c>
      <c r="C3527" s="379" t="s">
        <v>281</v>
      </c>
      <c r="D3527" s="383" t="str">
        <f t="shared" si="110"/>
        <v>428,06</v>
      </c>
      <c r="F3527" s="386">
        <v>0.11</v>
      </c>
      <c r="G3527" s="384" t="s">
        <v>6617</v>
      </c>
      <c r="H3527" s="381" t="b">
        <f t="shared" si="111"/>
        <v>0</v>
      </c>
    </row>
    <row r="3528" spans="1:8" ht="30">
      <c r="A3528" s="379">
        <v>4274</v>
      </c>
      <c r="B3528" s="380" t="s">
        <v>6618</v>
      </c>
      <c r="C3528" s="379" t="s">
        <v>281</v>
      </c>
      <c r="D3528" s="383" t="str">
        <f t="shared" si="110"/>
        <v>99,26</v>
      </c>
      <c r="F3528" s="386">
        <v>0.15</v>
      </c>
      <c r="G3528" s="384" t="s">
        <v>6619</v>
      </c>
      <c r="H3528" s="381" t="b">
        <f t="shared" si="111"/>
        <v>0</v>
      </c>
    </row>
    <row r="3529" spans="1:8" ht="30">
      <c r="A3529" s="379">
        <v>39438</v>
      </c>
      <c r="B3529" s="380" t="s">
        <v>6620</v>
      </c>
      <c r="C3529" s="379" t="s">
        <v>281</v>
      </c>
      <c r="D3529" s="383" t="str">
        <f t="shared" si="110"/>
        <v>0,18</v>
      </c>
      <c r="F3529" s="386">
        <v>0.1</v>
      </c>
      <c r="G3529" s="384" t="s">
        <v>1521</v>
      </c>
      <c r="H3529" s="381" t="b">
        <f t="shared" si="111"/>
        <v>0</v>
      </c>
    </row>
    <row r="3530" spans="1:8">
      <c r="A3530" s="379">
        <v>11963</v>
      </c>
      <c r="B3530" s="380" t="s">
        <v>6621</v>
      </c>
      <c r="C3530" s="379" t="s">
        <v>281</v>
      </c>
      <c r="D3530" s="383" t="str">
        <f t="shared" si="110"/>
        <v>6,56</v>
      </c>
      <c r="F3530" s="386">
        <v>0.13</v>
      </c>
      <c r="G3530" s="384" t="s">
        <v>2524</v>
      </c>
      <c r="H3530" s="381" t="b">
        <f t="shared" si="111"/>
        <v>0</v>
      </c>
    </row>
    <row r="3531" spans="1:8">
      <c r="A3531" s="379">
        <v>11964</v>
      </c>
      <c r="B3531" s="380" t="s">
        <v>6622</v>
      </c>
      <c r="C3531" s="379" t="s">
        <v>281</v>
      </c>
      <c r="D3531" s="383" t="str">
        <f t="shared" si="110"/>
        <v>1,65</v>
      </c>
      <c r="F3531" s="386">
        <v>0.17</v>
      </c>
      <c r="G3531" s="384" t="s">
        <v>3205</v>
      </c>
      <c r="H3531" s="381" t="b">
        <f t="shared" si="111"/>
        <v>0</v>
      </c>
    </row>
    <row r="3532" spans="1:8">
      <c r="A3532" s="379">
        <v>4379</v>
      </c>
      <c r="B3532" s="380" t="s">
        <v>6623</v>
      </c>
      <c r="C3532" s="379" t="s">
        <v>281</v>
      </c>
      <c r="D3532" s="383" t="str">
        <f t="shared" si="110"/>
        <v>0,03</v>
      </c>
      <c r="F3532" s="386">
        <v>0.12</v>
      </c>
      <c r="G3532" s="384" t="s">
        <v>1526</v>
      </c>
      <c r="H3532" s="381" t="b">
        <f t="shared" si="111"/>
        <v>0</v>
      </c>
    </row>
    <row r="3533" spans="1:8">
      <c r="A3533" s="379">
        <v>4377</v>
      </c>
      <c r="B3533" s="380" t="s">
        <v>6624</v>
      </c>
      <c r="C3533" s="379" t="s">
        <v>281</v>
      </c>
      <c r="D3533" s="383" t="str">
        <f t="shared" si="110"/>
        <v>0,13</v>
      </c>
      <c r="F3533" s="386">
        <v>0.16</v>
      </c>
      <c r="G3533" s="384" t="s">
        <v>6625</v>
      </c>
      <c r="H3533" s="381" t="b">
        <f t="shared" si="111"/>
        <v>0</v>
      </c>
    </row>
    <row r="3534" spans="1:8">
      <c r="A3534" s="379">
        <v>4356</v>
      </c>
      <c r="B3534" s="380" t="s">
        <v>6626</v>
      </c>
      <c r="C3534" s="379" t="s">
        <v>281</v>
      </c>
      <c r="D3534" s="383" t="str">
        <f t="shared" si="110"/>
        <v>0,18</v>
      </c>
      <c r="F3534" s="386">
        <v>1.45</v>
      </c>
      <c r="G3534" s="384" t="s">
        <v>1521</v>
      </c>
      <c r="H3534" s="381" t="b">
        <f t="shared" si="111"/>
        <v>0</v>
      </c>
    </row>
    <row r="3535" spans="1:8" ht="30">
      <c r="A3535" s="379">
        <v>13246</v>
      </c>
      <c r="B3535" s="380" t="s">
        <v>6627</v>
      </c>
      <c r="C3535" s="379" t="s">
        <v>281</v>
      </c>
      <c r="D3535" s="383" t="str">
        <f t="shared" si="110"/>
        <v>0,31</v>
      </c>
      <c r="F3535" s="386">
        <v>13.11</v>
      </c>
      <c r="G3535" s="384" t="s">
        <v>1091</v>
      </c>
      <c r="H3535" s="381" t="b">
        <f t="shared" si="111"/>
        <v>0</v>
      </c>
    </row>
    <row r="3536" spans="1:8" ht="30">
      <c r="A3536" s="379">
        <v>4346</v>
      </c>
      <c r="B3536" s="380" t="s">
        <v>6628</v>
      </c>
      <c r="C3536" s="379" t="s">
        <v>281</v>
      </c>
      <c r="D3536" s="383" t="str">
        <f t="shared" si="110"/>
        <v>7,03</v>
      </c>
      <c r="F3536" s="386">
        <v>13.74</v>
      </c>
      <c r="G3536" s="384" t="s">
        <v>6629</v>
      </c>
      <c r="H3536" s="381" t="b">
        <f t="shared" si="111"/>
        <v>0</v>
      </c>
    </row>
    <row r="3537" spans="1:8" ht="30">
      <c r="A3537" s="379">
        <v>11955</v>
      </c>
      <c r="B3537" s="380" t="s">
        <v>6630</v>
      </c>
      <c r="C3537" s="379" t="s">
        <v>281</v>
      </c>
      <c r="D3537" s="383" t="str">
        <f t="shared" si="110"/>
        <v>3,07</v>
      </c>
      <c r="F3537" s="386">
        <v>3.92</v>
      </c>
      <c r="G3537" s="384" t="s">
        <v>2309</v>
      </c>
      <c r="H3537" s="381" t="b">
        <f t="shared" si="111"/>
        <v>0</v>
      </c>
    </row>
    <row r="3538" spans="1:8">
      <c r="A3538" s="379">
        <v>11960</v>
      </c>
      <c r="B3538" s="380" t="s">
        <v>6631</v>
      </c>
      <c r="C3538" s="379" t="s">
        <v>281</v>
      </c>
      <c r="D3538" s="383" t="str">
        <f t="shared" si="110"/>
        <v>0,10</v>
      </c>
      <c r="F3538" s="386">
        <v>2.3199999999999998</v>
      </c>
      <c r="G3538" s="384" t="s">
        <v>1531</v>
      </c>
      <c r="H3538" s="381" t="b">
        <f t="shared" si="111"/>
        <v>0</v>
      </c>
    </row>
    <row r="3539" spans="1:8">
      <c r="A3539" s="379">
        <v>4333</v>
      </c>
      <c r="B3539" s="380" t="s">
        <v>6632</v>
      </c>
      <c r="C3539" s="379" t="s">
        <v>281</v>
      </c>
      <c r="D3539" s="383" t="str">
        <f t="shared" si="110"/>
        <v>0,18</v>
      </c>
      <c r="F3539" s="386">
        <v>2.1800000000000002</v>
      </c>
      <c r="G3539" s="384" t="s">
        <v>1521</v>
      </c>
      <c r="H3539" s="381" t="b">
        <f t="shared" si="111"/>
        <v>0</v>
      </c>
    </row>
    <row r="3540" spans="1:8">
      <c r="A3540" s="379">
        <v>4358</v>
      </c>
      <c r="B3540" s="380" t="s">
        <v>6633</v>
      </c>
      <c r="C3540" s="379" t="s">
        <v>281</v>
      </c>
      <c r="D3540" s="383" t="str">
        <f t="shared" si="110"/>
        <v>1,40</v>
      </c>
      <c r="F3540" s="386">
        <v>9.2200000000000006</v>
      </c>
      <c r="G3540" s="384" t="s">
        <v>6634</v>
      </c>
      <c r="H3540" s="381" t="b">
        <f t="shared" si="111"/>
        <v>0</v>
      </c>
    </row>
    <row r="3541" spans="1:8">
      <c r="A3541" s="379">
        <v>39435</v>
      </c>
      <c r="B3541" s="380" t="s">
        <v>6635</v>
      </c>
      <c r="C3541" s="379" t="s">
        <v>281</v>
      </c>
      <c r="D3541" s="383" t="str">
        <f t="shared" si="110"/>
        <v>0,07</v>
      </c>
      <c r="F3541" s="386">
        <v>12.65</v>
      </c>
      <c r="G3541" s="384" t="s">
        <v>6636</v>
      </c>
      <c r="H3541" s="381" t="b">
        <f t="shared" si="111"/>
        <v>0</v>
      </c>
    </row>
    <row r="3542" spans="1:8">
      <c r="A3542" s="379">
        <v>39436</v>
      </c>
      <c r="B3542" s="380" t="s">
        <v>6637</v>
      </c>
      <c r="C3542" s="379" t="s">
        <v>281</v>
      </c>
      <c r="D3542" s="383" t="str">
        <f t="shared" si="110"/>
        <v>0,12</v>
      </c>
      <c r="F3542" s="386">
        <v>3.11</v>
      </c>
      <c r="G3542" s="384" t="s">
        <v>6638</v>
      </c>
      <c r="H3542" s="381" t="b">
        <f t="shared" si="111"/>
        <v>0</v>
      </c>
    </row>
    <row r="3543" spans="1:8">
      <c r="A3543" s="379">
        <v>39437</v>
      </c>
      <c r="B3543" s="380" t="s">
        <v>6639</v>
      </c>
      <c r="C3543" s="379" t="s">
        <v>281</v>
      </c>
      <c r="D3543" s="383" t="str">
        <f t="shared" si="110"/>
        <v>0,16</v>
      </c>
      <c r="F3543" s="386">
        <v>3.51</v>
      </c>
      <c r="G3543" s="384" t="s">
        <v>6640</v>
      </c>
      <c r="H3543" s="381" t="b">
        <f t="shared" si="111"/>
        <v>0</v>
      </c>
    </row>
    <row r="3544" spans="1:8">
      <c r="A3544" s="379">
        <v>39439</v>
      </c>
      <c r="B3544" s="380" t="s">
        <v>6641</v>
      </c>
      <c r="C3544" s="379" t="s">
        <v>281</v>
      </c>
      <c r="D3544" s="383" t="str">
        <f t="shared" si="110"/>
        <v>0,10</v>
      </c>
      <c r="F3544" s="386">
        <v>3.86</v>
      </c>
      <c r="G3544" s="384" t="s">
        <v>1531</v>
      </c>
      <c r="H3544" s="381" t="b">
        <f t="shared" si="111"/>
        <v>0</v>
      </c>
    </row>
    <row r="3545" spans="1:8">
      <c r="A3545" s="379">
        <v>39440</v>
      </c>
      <c r="B3545" s="380" t="s">
        <v>6642</v>
      </c>
      <c r="C3545" s="379" t="s">
        <v>281</v>
      </c>
      <c r="D3545" s="383" t="str">
        <f t="shared" si="110"/>
        <v>0,14</v>
      </c>
      <c r="F3545" s="386">
        <v>4.66</v>
      </c>
      <c r="G3545" s="384" t="s">
        <v>4267</v>
      </c>
      <c r="H3545" s="381" t="b">
        <f t="shared" si="111"/>
        <v>0</v>
      </c>
    </row>
    <row r="3546" spans="1:8">
      <c r="A3546" s="379">
        <v>39441</v>
      </c>
      <c r="B3546" s="380" t="s">
        <v>6643</v>
      </c>
      <c r="C3546" s="379" t="s">
        <v>281</v>
      </c>
      <c r="D3546" s="383" t="str">
        <f t="shared" si="110"/>
        <v>0,17</v>
      </c>
      <c r="F3546" s="386">
        <v>5.15</v>
      </c>
      <c r="G3546" s="384" t="s">
        <v>6644</v>
      </c>
      <c r="H3546" s="381" t="b">
        <f t="shared" si="111"/>
        <v>0</v>
      </c>
    </row>
    <row r="3547" spans="1:8">
      <c r="A3547" s="379">
        <v>39442</v>
      </c>
      <c r="B3547" s="380" t="s">
        <v>6645</v>
      </c>
      <c r="C3547" s="379" t="s">
        <v>281</v>
      </c>
      <c r="D3547" s="383" t="str">
        <f t="shared" si="110"/>
        <v>0,12</v>
      </c>
      <c r="F3547" s="386">
        <v>6.94</v>
      </c>
      <c r="G3547" s="384" t="s">
        <v>6638</v>
      </c>
      <c r="H3547" s="381" t="b">
        <f t="shared" si="111"/>
        <v>0</v>
      </c>
    </row>
    <row r="3548" spans="1:8">
      <c r="A3548" s="379">
        <v>39443</v>
      </c>
      <c r="B3548" s="380" t="s">
        <v>6646</v>
      </c>
      <c r="C3548" s="379" t="s">
        <v>281</v>
      </c>
      <c r="D3548" s="383" t="str">
        <f t="shared" si="110"/>
        <v>0,16</v>
      </c>
      <c r="F3548" s="386">
        <v>5.91</v>
      </c>
      <c r="G3548" s="384" t="s">
        <v>6640</v>
      </c>
      <c r="H3548" s="381" t="b">
        <f t="shared" si="111"/>
        <v>0</v>
      </c>
    </row>
    <row r="3549" spans="1:8">
      <c r="A3549" s="379">
        <v>4329</v>
      </c>
      <c r="B3549" s="380" t="s">
        <v>6647</v>
      </c>
      <c r="C3549" s="379" t="s">
        <v>281</v>
      </c>
      <c r="D3549" s="383" t="str">
        <f t="shared" si="110"/>
        <v>1,50</v>
      </c>
      <c r="F3549" s="386">
        <v>6.9</v>
      </c>
      <c r="G3549" s="384" t="s">
        <v>6648</v>
      </c>
      <c r="H3549" s="381" t="b">
        <f t="shared" si="111"/>
        <v>0</v>
      </c>
    </row>
    <row r="3550" spans="1:8" ht="30">
      <c r="A3550" s="379">
        <v>4383</v>
      </c>
      <c r="B3550" s="380" t="s">
        <v>6649</v>
      </c>
      <c r="C3550" s="379" t="s">
        <v>281</v>
      </c>
      <c r="D3550" s="383" t="str">
        <f t="shared" si="110"/>
        <v>13,56</v>
      </c>
      <c r="F3550" s="386">
        <v>9.17</v>
      </c>
      <c r="G3550" s="384" t="s">
        <v>4761</v>
      </c>
      <c r="H3550" s="381" t="b">
        <f t="shared" si="111"/>
        <v>0</v>
      </c>
    </row>
    <row r="3551" spans="1:8" ht="30">
      <c r="A3551" s="379">
        <v>4344</v>
      </c>
      <c r="B3551" s="380" t="s">
        <v>6650</v>
      </c>
      <c r="C3551" s="379" t="s">
        <v>281</v>
      </c>
      <c r="D3551" s="383" t="str">
        <f t="shared" si="110"/>
        <v>14,21</v>
      </c>
      <c r="F3551" s="386">
        <v>10.41</v>
      </c>
      <c r="G3551" s="384" t="s">
        <v>967</v>
      </c>
      <c r="H3551" s="381" t="b">
        <f t="shared" si="111"/>
        <v>0</v>
      </c>
    </row>
    <row r="3552" spans="1:8">
      <c r="A3552" s="379">
        <v>436</v>
      </c>
      <c r="B3552" s="380" t="s">
        <v>6651</v>
      </c>
      <c r="C3552" s="379" t="s">
        <v>281</v>
      </c>
      <c r="D3552" s="383" t="str">
        <f t="shared" si="110"/>
        <v>3,67</v>
      </c>
      <c r="F3552" s="386">
        <v>11.32</v>
      </c>
      <c r="G3552" s="384" t="s">
        <v>6652</v>
      </c>
      <c r="H3552" s="381" t="b">
        <f t="shared" si="111"/>
        <v>0</v>
      </c>
    </row>
    <row r="3553" spans="1:8">
      <c r="A3553" s="379">
        <v>442</v>
      </c>
      <c r="B3553" s="380" t="s">
        <v>6653</v>
      </c>
      <c r="C3553" s="379" t="s">
        <v>281</v>
      </c>
      <c r="D3553" s="383" t="str">
        <f t="shared" si="110"/>
        <v>2,17</v>
      </c>
      <c r="F3553" s="386">
        <v>15.06</v>
      </c>
      <c r="G3553" s="384" t="s">
        <v>2317</v>
      </c>
      <c r="H3553" s="381" t="b">
        <f t="shared" si="111"/>
        <v>0</v>
      </c>
    </row>
    <row r="3554" spans="1:8">
      <c r="A3554" s="379">
        <v>11953</v>
      </c>
      <c r="B3554" s="380" t="s">
        <v>6654</v>
      </c>
      <c r="C3554" s="379" t="s">
        <v>281</v>
      </c>
      <c r="D3554" s="383" t="str">
        <f t="shared" si="110"/>
        <v>2,25</v>
      </c>
      <c r="F3554" s="386">
        <v>11.17</v>
      </c>
      <c r="G3554" s="384" t="s">
        <v>396</v>
      </c>
      <c r="H3554" s="381" t="b">
        <f t="shared" si="111"/>
        <v>0</v>
      </c>
    </row>
    <row r="3555" spans="1:8">
      <c r="A3555" s="379">
        <v>4335</v>
      </c>
      <c r="B3555" s="380" t="s">
        <v>6655</v>
      </c>
      <c r="C3555" s="379" t="s">
        <v>281</v>
      </c>
      <c r="D3555" s="383" t="str">
        <f t="shared" si="110"/>
        <v>9,54</v>
      </c>
      <c r="F3555" s="386">
        <v>0.02</v>
      </c>
      <c r="G3555" s="384" t="s">
        <v>3089</v>
      </c>
      <c r="H3555" s="381" t="b">
        <f t="shared" si="111"/>
        <v>0</v>
      </c>
    </row>
    <row r="3556" spans="1:8">
      <c r="A3556" s="379">
        <v>4334</v>
      </c>
      <c r="B3556" s="380" t="s">
        <v>6656</v>
      </c>
      <c r="C3556" s="379" t="s">
        <v>281</v>
      </c>
      <c r="D3556" s="383" t="str">
        <f t="shared" si="110"/>
        <v>13,09</v>
      </c>
      <c r="F3556" s="386">
        <v>0.04</v>
      </c>
      <c r="G3556" s="384" t="s">
        <v>6657</v>
      </c>
      <c r="H3556" s="381" t="b">
        <f t="shared" si="111"/>
        <v>0</v>
      </c>
    </row>
    <row r="3557" spans="1:8">
      <c r="A3557" s="379">
        <v>4343</v>
      </c>
      <c r="B3557" s="380" t="s">
        <v>6658</v>
      </c>
      <c r="C3557" s="379" t="s">
        <v>281</v>
      </c>
      <c r="D3557" s="383" t="str">
        <f t="shared" si="110"/>
        <v>3,22</v>
      </c>
      <c r="F3557" s="386">
        <v>0.05</v>
      </c>
      <c r="G3557" s="384" t="s">
        <v>485</v>
      </c>
      <c r="H3557" s="381" t="b">
        <f t="shared" si="111"/>
        <v>0</v>
      </c>
    </row>
    <row r="3558" spans="1:8">
      <c r="A3558" s="379">
        <v>430</v>
      </c>
      <c r="B3558" s="380" t="s">
        <v>6659</v>
      </c>
      <c r="C3558" s="379" t="s">
        <v>281</v>
      </c>
      <c r="D3558" s="383" t="str">
        <f t="shared" si="110"/>
        <v>3,29</v>
      </c>
      <c r="F3558" s="386">
        <v>0.1</v>
      </c>
      <c r="G3558" s="384" t="s">
        <v>4120</v>
      </c>
      <c r="H3558" s="381" t="b">
        <f t="shared" si="111"/>
        <v>0</v>
      </c>
    </row>
    <row r="3559" spans="1:8">
      <c r="A3559" s="379">
        <v>441</v>
      </c>
      <c r="B3559" s="380" t="s">
        <v>6660</v>
      </c>
      <c r="C3559" s="379" t="s">
        <v>281</v>
      </c>
      <c r="D3559" s="383" t="str">
        <f t="shared" si="110"/>
        <v>3,62</v>
      </c>
      <c r="F3559" s="386">
        <v>0.19</v>
      </c>
      <c r="G3559" s="384" t="s">
        <v>1600</v>
      </c>
      <c r="H3559" s="381" t="b">
        <f t="shared" si="111"/>
        <v>0</v>
      </c>
    </row>
    <row r="3560" spans="1:8">
      <c r="A3560" s="379">
        <v>431</v>
      </c>
      <c r="B3560" s="380" t="s">
        <v>6661</v>
      </c>
      <c r="C3560" s="379" t="s">
        <v>281</v>
      </c>
      <c r="D3560" s="383" t="str">
        <f t="shared" si="110"/>
        <v>4,37</v>
      </c>
      <c r="F3560" s="386">
        <v>0.25</v>
      </c>
      <c r="G3560" s="384" t="s">
        <v>6662</v>
      </c>
      <c r="H3560" s="381" t="b">
        <f t="shared" si="111"/>
        <v>0</v>
      </c>
    </row>
    <row r="3561" spans="1:8">
      <c r="A3561" s="379">
        <v>432</v>
      </c>
      <c r="B3561" s="380" t="s">
        <v>6663</v>
      </c>
      <c r="C3561" s="379" t="s">
        <v>281</v>
      </c>
      <c r="D3561" s="383" t="str">
        <f t="shared" si="110"/>
        <v>4,82</v>
      </c>
      <c r="F3561" s="386">
        <v>0.86</v>
      </c>
      <c r="G3561" s="384" t="s">
        <v>646</v>
      </c>
      <c r="H3561" s="381" t="b">
        <f t="shared" si="111"/>
        <v>0</v>
      </c>
    </row>
    <row r="3562" spans="1:8">
      <c r="A3562" s="379">
        <v>429</v>
      </c>
      <c r="B3562" s="380" t="s">
        <v>6664</v>
      </c>
      <c r="C3562" s="379" t="s">
        <v>281</v>
      </c>
      <c r="D3562" s="383" t="str">
        <f t="shared" si="110"/>
        <v>6,50</v>
      </c>
      <c r="F3562" s="386">
        <v>0.81</v>
      </c>
      <c r="G3562" s="384" t="s">
        <v>850</v>
      </c>
      <c r="H3562" s="381" t="b">
        <f t="shared" si="111"/>
        <v>0</v>
      </c>
    </row>
    <row r="3563" spans="1:8">
      <c r="A3563" s="379">
        <v>439</v>
      </c>
      <c r="B3563" s="380" t="s">
        <v>6665</v>
      </c>
      <c r="C3563" s="379" t="s">
        <v>281</v>
      </c>
      <c r="D3563" s="383" t="str">
        <f t="shared" si="110"/>
        <v>5,54</v>
      </c>
      <c r="F3563" s="386">
        <v>1.1000000000000001</v>
      </c>
      <c r="G3563" s="384" t="s">
        <v>1722</v>
      </c>
      <c r="H3563" s="381" t="b">
        <f t="shared" si="111"/>
        <v>0</v>
      </c>
    </row>
    <row r="3564" spans="1:8">
      <c r="A3564" s="379">
        <v>433</v>
      </c>
      <c r="B3564" s="380" t="s">
        <v>6666</v>
      </c>
      <c r="C3564" s="379" t="s">
        <v>281</v>
      </c>
      <c r="D3564" s="383" t="str">
        <f t="shared" si="110"/>
        <v>6,47</v>
      </c>
      <c r="F3564" s="386">
        <v>1.28</v>
      </c>
      <c r="G3564" s="384" t="s">
        <v>533</v>
      </c>
      <c r="H3564" s="381" t="b">
        <f t="shared" si="111"/>
        <v>0</v>
      </c>
    </row>
    <row r="3565" spans="1:8">
      <c r="A3565" s="379">
        <v>437</v>
      </c>
      <c r="B3565" s="380" t="s">
        <v>6667</v>
      </c>
      <c r="C3565" s="379" t="s">
        <v>281</v>
      </c>
      <c r="D3565" s="383" t="str">
        <f t="shared" si="110"/>
        <v>8,59</v>
      </c>
      <c r="F3565" s="386">
        <v>1.49</v>
      </c>
      <c r="G3565" s="384" t="s">
        <v>6668</v>
      </c>
      <c r="H3565" s="381" t="b">
        <f t="shared" si="111"/>
        <v>0</v>
      </c>
    </row>
    <row r="3566" spans="1:8">
      <c r="A3566" s="379">
        <v>11790</v>
      </c>
      <c r="B3566" s="380" t="s">
        <v>6669</v>
      </c>
      <c r="C3566" s="379" t="s">
        <v>281</v>
      </c>
      <c r="D3566" s="383" t="str">
        <f t="shared" si="110"/>
        <v>9,74</v>
      </c>
      <c r="F3566" s="386">
        <v>3.08</v>
      </c>
      <c r="G3566" s="384" t="s">
        <v>5266</v>
      </c>
      <c r="H3566" s="381" t="b">
        <f t="shared" si="111"/>
        <v>0</v>
      </c>
    </row>
    <row r="3567" spans="1:8" ht="30">
      <c r="A3567" s="379">
        <v>428</v>
      </c>
      <c r="B3567" s="380" t="s">
        <v>6670</v>
      </c>
      <c r="C3567" s="379" t="s">
        <v>281</v>
      </c>
      <c r="D3567" s="383" t="str">
        <f t="shared" si="110"/>
        <v>10,60</v>
      </c>
      <c r="F3567" s="386">
        <v>2.31</v>
      </c>
      <c r="G3567" s="384" t="s">
        <v>4423</v>
      </c>
      <c r="H3567" s="381" t="b">
        <f t="shared" si="111"/>
        <v>0</v>
      </c>
    </row>
    <row r="3568" spans="1:8" ht="30">
      <c r="A3568" s="379">
        <v>4384</v>
      </c>
      <c r="B3568" s="380" t="s">
        <v>6671</v>
      </c>
      <c r="C3568" s="379" t="s">
        <v>281</v>
      </c>
      <c r="D3568" s="383" t="str">
        <f t="shared" si="110"/>
        <v>15,58</v>
      </c>
      <c r="F3568" s="386">
        <v>0.55000000000000004</v>
      </c>
      <c r="G3568" s="384" t="s">
        <v>3713</v>
      </c>
      <c r="H3568" s="381" t="b">
        <f t="shared" si="111"/>
        <v>0</v>
      </c>
    </row>
    <row r="3569" spans="1:8" ht="30">
      <c r="A3569" s="379">
        <v>4351</v>
      </c>
      <c r="B3569" s="380" t="s">
        <v>6672</v>
      </c>
      <c r="C3569" s="379" t="s">
        <v>281</v>
      </c>
      <c r="D3569" s="383" t="str">
        <f t="shared" si="110"/>
        <v>11,55</v>
      </c>
      <c r="F3569" s="386">
        <v>0.67</v>
      </c>
      <c r="G3569" s="384" t="s">
        <v>4592</v>
      </c>
      <c r="H3569" s="381" t="b">
        <f t="shared" si="111"/>
        <v>0</v>
      </c>
    </row>
    <row r="3570" spans="1:8">
      <c r="A3570" s="379">
        <v>11054</v>
      </c>
      <c r="B3570" s="380" t="s">
        <v>6673</v>
      </c>
      <c r="C3570" s="379" t="s">
        <v>281</v>
      </c>
      <c r="D3570" s="383" t="str">
        <f t="shared" si="110"/>
        <v>0,02</v>
      </c>
      <c r="F3570" s="386">
        <v>2.04</v>
      </c>
      <c r="G3570" s="384" t="s">
        <v>6674</v>
      </c>
      <c r="H3570" s="381" t="b">
        <f t="shared" si="111"/>
        <v>0</v>
      </c>
    </row>
    <row r="3571" spans="1:8">
      <c r="A3571" s="379">
        <v>11055</v>
      </c>
      <c r="B3571" s="380" t="s">
        <v>6675</v>
      </c>
      <c r="C3571" s="379" t="s">
        <v>281</v>
      </c>
      <c r="D3571" s="383" t="str">
        <f t="shared" si="110"/>
        <v>0,04</v>
      </c>
      <c r="F3571" s="386">
        <v>0.99</v>
      </c>
      <c r="G3571" s="384" t="s">
        <v>4452</v>
      </c>
      <c r="H3571" s="381" t="b">
        <f t="shared" si="111"/>
        <v>0</v>
      </c>
    </row>
    <row r="3572" spans="1:8">
      <c r="A3572" s="379">
        <v>11056</v>
      </c>
      <c r="B3572" s="380" t="s">
        <v>6676</v>
      </c>
      <c r="C3572" s="379" t="s">
        <v>281</v>
      </c>
      <c r="D3572" s="383" t="str">
        <f t="shared" si="110"/>
        <v>0,05</v>
      </c>
      <c r="F3572" s="386">
        <v>18.3</v>
      </c>
      <c r="G3572" s="384" t="s">
        <v>1529</v>
      </c>
      <c r="H3572" s="381" t="b">
        <f t="shared" si="111"/>
        <v>0</v>
      </c>
    </row>
    <row r="3573" spans="1:8">
      <c r="A3573" s="379">
        <v>11057</v>
      </c>
      <c r="B3573" s="380" t="s">
        <v>6677</v>
      </c>
      <c r="C3573" s="379" t="s">
        <v>281</v>
      </c>
      <c r="D3573" s="383" t="str">
        <f t="shared" si="110"/>
        <v>0,10</v>
      </c>
      <c r="F3573" s="386">
        <v>0.15</v>
      </c>
      <c r="G3573" s="384" t="s">
        <v>1531</v>
      </c>
      <c r="H3573" s="381" t="b">
        <f t="shared" si="111"/>
        <v>0</v>
      </c>
    </row>
    <row r="3574" spans="1:8">
      <c r="A3574" s="379">
        <v>11059</v>
      </c>
      <c r="B3574" s="380" t="s">
        <v>6678</v>
      </c>
      <c r="C3574" s="379" t="s">
        <v>281</v>
      </c>
      <c r="D3574" s="383" t="str">
        <f t="shared" si="110"/>
        <v>0,20</v>
      </c>
      <c r="F3574" s="386">
        <v>0.73</v>
      </c>
      <c r="G3574" s="384" t="s">
        <v>344</v>
      </c>
      <c r="H3574" s="381" t="b">
        <f t="shared" si="111"/>
        <v>0</v>
      </c>
    </row>
    <row r="3575" spans="1:8">
      <c r="A3575" s="379">
        <v>11058</v>
      </c>
      <c r="B3575" s="380" t="s">
        <v>6679</v>
      </c>
      <c r="C3575" s="379" t="s">
        <v>281</v>
      </c>
      <c r="D3575" s="383" t="str">
        <f t="shared" si="110"/>
        <v>0,26</v>
      </c>
      <c r="F3575" s="386">
        <v>2.74</v>
      </c>
      <c r="G3575" s="384" t="s">
        <v>1084</v>
      </c>
      <c r="H3575" s="381" t="b">
        <f t="shared" si="111"/>
        <v>0</v>
      </c>
    </row>
    <row r="3576" spans="1:8">
      <c r="A3576" s="379">
        <v>4380</v>
      </c>
      <c r="B3576" s="380" t="s">
        <v>6680</v>
      </c>
      <c r="C3576" s="379" t="s">
        <v>281</v>
      </c>
      <c r="D3576" s="383" t="str">
        <f t="shared" si="110"/>
        <v>0,88</v>
      </c>
      <c r="F3576" s="386">
        <v>3.51</v>
      </c>
      <c r="G3576" s="384" t="s">
        <v>5405</v>
      </c>
      <c r="H3576" s="381" t="b">
        <f t="shared" si="111"/>
        <v>0</v>
      </c>
    </row>
    <row r="3577" spans="1:8">
      <c r="A3577" s="379">
        <v>4299</v>
      </c>
      <c r="B3577" s="380" t="s">
        <v>6681</v>
      </c>
      <c r="C3577" s="379" t="s">
        <v>281</v>
      </c>
      <c r="D3577" s="383" t="str">
        <f t="shared" si="110"/>
        <v>0,83</v>
      </c>
      <c r="F3577" s="386">
        <v>1</v>
      </c>
      <c r="G3577" s="384" t="s">
        <v>2722</v>
      </c>
      <c r="H3577" s="381" t="b">
        <f t="shared" si="111"/>
        <v>0</v>
      </c>
    </row>
    <row r="3578" spans="1:8">
      <c r="A3578" s="379">
        <v>4304</v>
      </c>
      <c r="B3578" s="380" t="s">
        <v>6682</v>
      </c>
      <c r="C3578" s="379" t="s">
        <v>281</v>
      </c>
      <c r="D3578" s="383" t="str">
        <f t="shared" si="110"/>
        <v>1,13</v>
      </c>
      <c r="F3578" s="386">
        <v>0.45</v>
      </c>
      <c r="G3578" s="384" t="s">
        <v>6683</v>
      </c>
      <c r="H3578" s="381" t="b">
        <f t="shared" si="111"/>
        <v>0</v>
      </c>
    </row>
    <row r="3579" spans="1:8">
      <c r="A3579" s="379">
        <v>4305</v>
      </c>
      <c r="B3579" s="380" t="s">
        <v>6684</v>
      </c>
      <c r="C3579" s="379" t="s">
        <v>281</v>
      </c>
      <c r="D3579" s="383" t="str">
        <f t="shared" si="110"/>
        <v>1,31</v>
      </c>
      <c r="F3579" s="386">
        <v>0.75</v>
      </c>
      <c r="G3579" s="384" t="s">
        <v>1597</v>
      </c>
      <c r="H3579" s="381" t="b">
        <f t="shared" si="111"/>
        <v>0</v>
      </c>
    </row>
    <row r="3580" spans="1:8">
      <c r="A3580" s="379">
        <v>4306</v>
      </c>
      <c r="B3580" s="380" t="s">
        <v>6685</v>
      </c>
      <c r="C3580" s="379" t="s">
        <v>281</v>
      </c>
      <c r="D3580" s="383" t="str">
        <f t="shared" si="110"/>
        <v>1,52</v>
      </c>
      <c r="F3580" s="386">
        <v>31.52</v>
      </c>
      <c r="G3580" s="384" t="s">
        <v>5113</v>
      </c>
      <c r="H3580" s="381" t="b">
        <f t="shared" si="111"/>
        <v>0</v>
      </c>
    </row>
    <row r="3581" spans="1:8">
      <c r="A3581" s="379">
        <v>4308</v>
      </c>
      <c r="B3581" s="380" t="s">
        <v>6686</v>
      </c>
      <c r="C3581" s="379" t="s">
        <v>281</v>
      </c>
      <c r="D3581" s="383" t="str">
        <f t="shared" si="110"/>
        <v>3,16</v>
      </c>
      <c r="F3581" s="386">
        <v>75.84</v>
      </c>
      <c r="G3581" s="384" t="s">
        <v>6687</v>
      </c>
      <c r="H3581" s="381" t="b">
        <f t="shared" si="111"/>
        <v>0</v>
      </c>
    </row>
    <row r="3582" spans="1:8">
      <c r="A3582" s="379">
        <v>4302</v>
      </c>
      <c r="B3582" s="380" t="s">
        <v>6688</v>
      </c>
      <c r="C3582" s="379" t="s">
        <v>281</v>
      </c>
      <c r="D3582" s="383" t="str">
        <f t="shared" si="110"/>
        <v>2,37</v>
      </c>
      <c r="F3582" s="386">
        <v>31.38</v>
      </c>
      <c r="G3582" s="384" t="s">
        <v>6689</v>
      </c>
      <c r="H3582" s="381" t="b">
        <f t="shared" si="111"/>
        <v>0</v>
      </c>
    </row>
    <row r="3583" spans="1:8">
      <c r="A3583" s="379">
        <v>4300</v>
      </c>
      <c r="B3583" s="380" t="s">
        <v>6690</v>
      </c>
      <c r="C3583" s="379" t="s">
        <v>281</v>
      </c>
      <c r="D3583" s="383" t="str">
        <f t="shared" si="110"/>
        <v>0,56</v>
      </c>
      <c r="F3583" s="386">
        <v>124.23</v>
      </c>
      <c r="G3583" s="384" t="s">
        <v>1313</v>
      </c>
      <c r="H3583" s="381" t="b">
        <f t="shared" si="111"/>
        <v>0</v>
      </c>
    </row>
    <row r="3584" spans="1:8">
      <c r="A3584" s="379">
        <v>4301</v>
      </c>
      <c r="B3584" s="380" t="s">
        <v>6691</v>
      </c>
      <c r="C3584" s="379" t="s">
        <v>281</v>
      </c>
      <c r="D3584" s="383" t="str">
        <f t="shared" si="110"/>
        <v>0,69</v>
      </c>
      <c r="F3584" s="386">
        <v>48.32</v>
      </c>
      <c r="G3584" s="384" t="s">
        <v>823</v>
      </c>
      <c r="H3584" s="381" t="b">
        <f t="shared" si="111"/>
        <v>0</v>
      </c>
    </row>
    <row r="3585" spans="1:8">
      <c r="A3585" s="379">
        <v>4320</v>
      </c>
      <c r="B3585" s="380" t="s">
        <v>6692</v>
      </c>
      <c r="C3585" s="379" t="s">
        <v>281</v>
      </c>
      <c r="D3585" s="383" t="str">
        <f t="shared" si="110"/>
        <v>2,09</v>
      </c>
      <c r="F3585" s="383">
        <v>1142.8599999999999</v>
      </c>
      <c r="G3585" s="384" t="s">
        <v>2001</v>
      </c>
      <c r="H3585" s="381" t="b">
        <f t="shared" si="111"/>
        <v>0</v>
      </c>
    </row>
    <row r="3586" spans="1:8">
      <c r="A3586" s="379">
        <v>4318</v>
      </c>
      <c r="B3586" s="380" t="s">
        <v>6693</v>
      </c>
      <c r="C3586" s="379" t="s">
        <v>281</v>
      </c>
      <c r="D3586" s="383" t="str">
        <f t="shared" ref="D3586:D3649" si="112">IF($J$2=$F$1,F3586,G3586)</f>
        <v>1,02</v>
      </c>
      <c r="F3586" s="386">
        <v>4.51</v>
      </c>
      <c r="G3586" s="384" t="s">
        <v>338</v>
      </c>
      <c r="H3586" s="381" t="b">
        <f t="shared" ref="H3586:H3649" si="113">F3586=G3586</f>
        <v>0</v>
      </c>
    </row>
    <row r="3587" spans="1:8">
      <c r="A3587" s="379">
        <v>40547</v>
      </c>
      <c r="B3587" s="380" t="s">
        <v>6694</v>
      </c>
      <c r="C3587" s="379" t="s">
        <v>4509</v>
      </c>
      <c r="D3587" s="383" t="str">
        <f t="shared" si="112"/>
        <v>18,93</v>
      </c>
      <c r="F3587" s="386">
        <v>22.98</v>
      </c>
      <c r="G3587" s="384" t="s">
        <v>6695</v>
      </c>
      <c r="H3587" s="381" t="b">
        <f t="shared" si="113"/>
        <v>0</v>
      </c>
    </row>
    <row r="3588" spans="1:8">
      <c r="A3588" s="379">
        <v>11962</v>
      </c>
      <c r="B3588" s="380" t="s">
        <v>6696</v>
      </c>
      <c r="C3588" s="379" t="s">
        <v>281</v>
      </c>
      <c r="D3588" s="383" t="str">
        <f t="shared" si="112"/>
        <v>0,15</v>
      </c>
      <c r="F3588" s="386">
        <v>143.37</v>
      </c>
      <c r="G3588" s="384" t="s">
        <v>342</v>
      </c>
      <c r="H3588" s="381" t="b">
        <f t="shared" si="113"/>
        <v>0</v>
      </c>
    </row>
    <row r="3589" spans="1:8">
      <c r="A3589" s="379">
        <v>4332</v>
      </c>
      <c r="B3589" s="380" t="s">
        <v>6697</v>
      </c>
      <c r="C3589" s="379" t="s">
        <v>281</v>
      </c>
      <c r="D3589" s="383" t="str">
        <f t="shared" si="112"/>
        <v>0,75</v>
      </c>
      <c r="F3589" s="386">
        <v>30.76</v>
      </c>
      <c r="G3589" s="384" t="s">
        <v>6698</v>
      </c>
      <c r="H3589" s="381" t="b">
        <f t="shared" si="113"/>
        <v>0</v>
      </c>
    </row>
    <row r="3590" spans="1:8">
      <c r="A3590" s="379">
        <v>4331</v>
      </c>
      <c r="B3590" s="380" t="s">
        <v>6699</v>
      </c>
      <c r="C3590" s="379" t="s">
        <v>281</v>
      </c>
      <c r="D3590" s="383" t="str">
        <f t="shared" si="112"/>
        <v>2,84</v>
      </c>
      <c r="F3590" s="386">
        <v>86.89</v>
      </c>
      <c r="G3590" s="384" t="s">
        <v>5714</v>
      </c>
      <c r="H3590" s="381" t="b">
        <f t="shared" si="113"/>
        <v>0</v>
      </c>
    </row>
    <row r="3591" spans="1:8">
      <c r="A3591" s="379">
        <v>4336</v>
      </c>
      <c r="B3591" s="380" t="s">
        <v>6700</v>
      </c>
      <c r="C3591" s="379" t="s">
        <v>281</v>
      </c>
      <c r="D3591" s="383" t="str">
        <f t="shared" si="112"/>
        <v>3,63</v>
      </c>
      <c r="F3591" s="386">
        <v>130</v>
      </c>
      <c r="G3591" s="384" t="s">
        <v>4287</v>
      </c>
      <c r="H3591" s="381" t="b">
        <f t="shared" si="113"/>
        <v>0</v>
      </c>
    </row>
    <row r="3592" spans="1:8">
      <c r="A3592" s="379">
        <v>13294</v>
      </c>
      <c r="B3592" s="380" t="s">
        <v>6701</v>
      </c>
      <c r="C3592" s="379" t="s">
        <v>281</v>
      </c>
      <c r="D3592" s="383" t="str">
        <f t="shared" si="112"/>
        <v>1,04</v>
      </c>
      <c r="F3592" s="386">
        <v>116.17</v>
      </c>
      <c r="G3592" s="384" t="s">
        <v>1950</v>
      </c>
      <c r="H3592" s="381" t="b">
        <f t="shared" si="113"/>
        <v>0</v>
      </c>
    </row>
    <row r="3593" spans="1:8">
      <c r="A3593" s="379">
        <v>11948</v>
      </c>
      <c r="B3593" s="380" t="s">
        <v>6702</v>
      </c>
      <c r="C3593" s="379" t="s">
        <v>281</v>
      </c>
      <c r="D3593" s="383" t="str">
        <f t="shared" si="112"/>
        <v>0,46</v>
      </c>
      <c r="F3593" s="386">
        <v>135.53</v>
      </c>
      <c r="G3593" s="384" t="s">
        <v>1032</v>
      </c>
      <c r="H3593" s="381" t="b">
        <f t="shared" si="113"/>
        <v>0</v>
      </c>
    </row>
    <row r="3594" spans="1:8">
      <c r="A3594" s="379">
        <v>4382</v>
      </c>
      <c r="B3594" s="380" t="s">
        <v>6703</v>
      </c>
      <c r="C3594" s="379" t="s">
        <v>281</v>
      </c>
      <c r="D3594" s="383" t="str">
        <f t="shared" si="112"/>
        <v>0,78</v>
      </c>
      <c r="F3594" s="386">
        <v>210.81</v>
      </c>
      <c r="G3594" s="384" t="s">
        <v>5922</v>
      </c>
      <c r="H3594" s="381" t="b">
        <f t="shared" si="113"/>
        <v>0</v>
      </c>
    </row>
    <row r="3595" spans="1:8">
      <c r="A3595" s="379">
        <v>4354</v>
      </c>
      <c r="B3595" s="380" t="s">
        <v>6704</v>
      </c>
      <c r="C3595" s="379" t="s">
        <v>281</v>
      </c>
      <c r="D3595" s="383" t="str">
        <f t="shared" si="112"/>
        <v>32,60</v>
      </c>
      <c r="F3595" s="386">
        <v>390.35</v>
      </c>
      <c r="G3595" s="384" t="s">
        <v>6705</v>
      </c>
      <c r="H3595" s="381" t="b">
        <f t="shared" si="113"/>
        <v>0</v>
      </c>
    </row>
    <row r="3596" spans="1:8">
      <c r="A3596" s="379">
        <v>40839</v>
      </c>
      <c r="B3596" s="380" t="s">
        <v>6706</v>
      </c>
      <c r="C3596" s="379" t="s">
        <v>4509</v>
      </c>
      <c r="D3596" s="383" t="str">
        <f t="shared" si="112"/>
        <v>78,46</v>
      </c>
      <c r="F3596" s="386">
        <v>247.23</v>
      </c>
      <c r="G3596" s="384" t="s">
        <v>6707</v>
      </c>
      <c r="H3596" s="381" t="b">
        <f t="shared" si="113"/>
        <v>0</v>
      </c>
    </row>
    <row r="3597" spans="1:8">
      <c r="A3597" s="379">
        <v>40552</v>
      </c>
      <c r="B3597" s="380" t="s">
        <v>6708</v>
      </c>
      <c r="C3597" s="379" t="s">
        <v>4509</v>
      </c>
      <c r="D3597" s="383" t="str">
        <f t="shared" si="112"/>
        <v>32,46</v>
      </c>
      <c r="F3597" s="386">
        <v>435.37</v>
      </c>
      <c r="G3597" s="384" t="s">
        <v>6709</v>
      </c>
      <c r="H3597" s="381" t="b">
        <f t="shared" si="113"/>
        <v>0</v>
      </c>
    </row>
    <row r="3598" spans="1:8">
      <c r="A3598" s="379">
        <v>40549</v>
      </c>
      <c r="B3598" s="380" t="s">
        <v>6710</v>
      </c>
      <c r="C3598" s="379" t="s">
        <v>4509</v>
      </c>
      <c r="D3598" s="383" t="str">
        <f t="shared" si="112"/>
        <v>128,51</v>
      </c>
      <c r="F3598" s="386">
        <v>15.09</v>
      </c>
      <c r="G3598" s="384" t="s">
        <v>6711</v>
      </c>
      <c r="H3598" s="381" t="b">
        <f t="shared" si="113"/>
        <v>0</v>
      </c>
    </row>
    <row r="3599" spans="1:8">
      <c r="A3599" s="379">
        <v>4385</v>
      </c>
      <c r="B3599" s="380" t="s">
        <v>6712</v>
      </c>
      <c r="C3599" s="379" t="s">
        <v>1310</v>
      </c>
      <c r="D3599" s="383" t="str">
        <f t="shared" si="112"/>
        <v>1.285,71</v>
      </c>
      <c r="F3599" s="383">
        <v>2671.66</v>
      </c>
      <c r="G3599" s="384" t="s">
        <v>6713</v>
      </c>
      <c r="H3599" s="381" t="b">
        <f t="shared" si="113"/>
        <v>0</v>
      </c>
    </row>
    <row r="3600" spans="1:8">
      <c r="A3600" s="379">
        <v>38397</v>
      </c>
      <c r="B3600" s="380" t="s">
        <v>6714</v>
      </c>
      <c r="C3600" s="379" t="s">
        <v>331</v>
      </c>
      <c r="D3600" s="383" t="str">
        <f t="shared" si="112"/>
        <v>4,52</v>
      </c>
      <c r="F3600" s="386">
        <v>8.8800000000000008</v>
      </c>
      <c r="G3600" s="384" t="s">
        <v>3721</v>
      </c>
      <c r="H3600" s="381" t="b">
        <f t="shared" si="113"/>
        <v>0</v>
      </c>
    </row>
    <row r="3601" spans="1:8">
      <c r="A3601" s="379">
        <v>20078</v>
      </c>
      <c r="B3601" s="380" t="s">
        <v>6715</v>
      </c>
      <c r="C3601" s="379" t="s">
        <v>281</v>
      </c>
      <c r="D3601" s="383" t="str">
        <f t="shared" si="112"/>
        <v>23,81</v>
      </c>
      <c r="F3601" s="386">
        <v>12.32</v>
      </c>
      <c r="G3601" s="384" t="s">
        <v>6716</v>
      </c>
      <c r="H3601" s="381" t="b">
        <f t="shared" si="113"/>
        <v>0</v>
      </c>
    </row>
    <row r="3602" spans="1:8">
      <c r="A3602" s="379">
        <v>20079</v>
      </c>
      <c r="B3602" s="380" t="s">
        <v>6717</v>
      </c>
      <c r="C3602" s="379" t="s">
        <v>281</v>
      </c>
      <c r="D3602" s="383" t="str">
        <f t="shared" si="112"/>
        <v>148,53</v>
      </c>
      <c r="F3602" s="386">
        <v>15.65</v>
      </c>
      <c r="G3602" s="384" t="s">
        <v>6718</v>
      </c>
      <c r="H3602" s="381" t="b">
        <f t="shared" si="113"/>
        <v>0</v>
      </c>
    </row>
    <row r="3603" spans="1:8">
      <c r="A3603" s="379">
        <v>39897</v>
      </c>
      <c r="B3603" s="380" t="s">
        <v>6719</v>
      </c>
      <c r="C3603" s="379" t="s">
        <v>281</v>
      </c>
      <c r="D3603" s="383" t="str">
        <f t="shared" si="112"/>
        <v>30,80</v>
      </c>
      <c r="F3603" s="386">
        <v>17.95</v>
      </c>
      <c r="G3603" s="384" t="s">
        <v>6720</v>
      </c>
      <c r="H3603" s="381" t="b">
        <f t="shared" si="113"/>
        <v>0</v>
      </c>
    </row>
    <row r="3604" spans="1:8">
      <c r="A3604" s="379">
        <v>118</v>
      </c>
      <c r="B3604" s="380" t="s">
        <v>6721</v>
      </c>
      <c r="C3604" s="379" t="s">
        <v>281</v>
      </c>
      <c r="D3604" s="383" t="str">
        <f t="shared" si="112"/>
        <v>90,02</v>
      </c>
      <c r="F3604" s="386">
        <v>170</v>
      </c>
      <c r="G3604" s="384" t="s">
        <v>6722</v>
      </c>
      <c r="H3604" s="381" t="b">
        <f t="shared" si="113"/>
        <v>0</v>
      </c>
    </row>
    <row r="3605" spans="1:8">
      <c r="A3605" s="379">
        <v>4396</v>
      </c>
      <c r="B3605" s="380" t="s">
        <v>6723</v>
      </c>
      <c r="C3605" s="379" t="s">
        <v>286</v>
      </c>
      <c r="D3605" s="383" t="str">
        <f t="shared" si="112"/>
        <v>150,18</v>
      </c>
      <c r="F3605" s="386">
        <v>296.3</v>
      </c>
      <c r="G3605" s="384" t="s">
        <v>6724</v>
      </c>
      <c r="H3605" s="381" t="b">
        <f t="shared" si="113"/>
        <v>0</v>
      </c>
    </row>
    <row r="3606" spans="1:8">
      <c r="A3606" s="379">
        <v>36881</v>
      </c>
      <c r="B3606" s="380" t="s">
        <v>6725</v>
      </c>
      <c r="C3606" s="379" t="s">
        <v>286</v>
      </c>
      <c r="D3606" s="383" t="str">
        <f t="shared" si="112"/>
        <v>134,20</v>
      </c>
      <c r="F3606" s="386">
        <v>248.72</v>
      </c>
      <c r="G3606" s="384" t="s">
        <v>6726</v>
      </c>
      <c r="H3606" s="381" t="b">
        <f t="shared" si="113"/>
        <v>0</v>
      </c>
    </row>
    <row r="3607" spans="1:8">
      <c r="A3607" s="379">
        <v>36882</v>
      </c>
      <c r="B3607" s="380" t="s">
        <v>6727</v>
      </c>
      <c r="C3607" s="379" t="s">
        <v>286</v>
      </c>
      <c r="D3607" s="383" t="str">
        <f t="shared" si="112"/>
        <v>156,57</v>
      </c>
      <c r="F3607" s="386">
        <v>399.58</v>
      </c>
      <c r="G3607" s="384" t="s">
        <v>6728</v>
      </c>
      <c r="H3607" s="381" t="b">
        <f t="shared" si="113"/>
        <v>0</v>
      </c>
    </row>
    <row r="3608" spans="1:8">
      <c r="A3608" s="379">
        <v>4397</v>
      </c>
      <c r="B3608" s="380" t="s">
        <v>6729</v>
      </c>
      <c r="C3608" s="379" t="s">
        <v>286</v>
      </c>
      <c r="D3608" s="383" t="str">
        <f t="shared" si="112"/>
        <v>243,53</v>
      </c>
      <c r="F3608" s="386">
        <v>8.48</v>
      </c>
      <c r="G3608" s="384" t="s">
        <v>6730</v>
      </c>
      <c r="H3608" s="381" t="b">
        <f t="shared" si="113"/>
        <v>0</v>
      </c>
    </row>
    <row r="3609" spans="1:8">
      <c r="A3609" s="379">
        <v>34754</v>
      </c>
      <c r="B3609" s="380" t="s">
        <v>6731</v>
      </c>
      <c r="C3609" s="379" t="s">
        <v>286</v>
      </c>
      <c r="D3609" s="383" t="str">
        <f t="shared" si="112"/>
        <v>450,94</v>
      </c>
      <c r="F3609" s="386">
        <v>6.17</v>
      </c>
      <c r="G3609" s="384" t="s">
        <v>6732</v>
      </c>
      <c r="H3609" s="381" t="b">
        <f t="shared" si="113"/>
        <v>0</v>
      </c>
    </row>
    <row r="3610" spans="1:8" ht="30">
      <c r="A3610" s="379">
        <v>25962</v>
      </c>
      <c r="B3610" s="380" t="s">
        <v>6733</v>
      </c>
      <c r="C3610" s="379" t="s">
        <v>286</v>
      </c>
      <c r="D3610" s="383" t="str">
        <f t="shared" si="112"/>
        <v>285,61</v>
      </c>
      <c r="F3610" s="386">
        <v>26.55</v>
      </c>
      <c r="G3610" s="384" t="s">
        <v>6734</v>
      </c>
      <c r="H3610" s="381" t="b">
        <f t="shared" si="113"/>
        <v>0</v>
      </c>
    </row>
    <row r="3611" spans="1:8" ht="30">
      <c r="A3611" s="379">
        <v>34752</v>
      </c>
      <c r="B3611" s="380" t="s">
        <v>6735</v>
      </c>
      <c r="C3611" s="379" t="s">
        <v>286</v>
      </c>
      <c r="D3611" s="383" t="str">
        <f t="shared" si="112"/>
        <v>502,95</v>
      </c>
      <c r="F3611" s="386">
        <v>23.96</v>
      </c>
      <c r="G3611" s="384" t="s">
        <v>6736</v>
      </c>
      <c r="H3611" s="381" t="b">
        <f t="shared" si="113"/>
        <v>0</v>
      </c>
    </row>
    <row r="3612" spans="1:8">
      <c r="A3612" s="379">
        <v>4751</v>
      </c>
      <c r="B3612" s="380" t="s">
        <v>6737</v>
      </c>
      <c r="C3612" s="379" t="s">
        <v>289</v>
      </c>
      <c r="D3612" s="383" t="str">
        <f t="shared" si="112"/>
        <v>17,34</v>
      </c>
      <c r="F3612" s="386">
        <v>25.67</v>
      </c>
      <c r="G3612" s="384" t="s">
        <v>6738</v>
      </c>
      <c r="H3612" s="381" t="b">
        <f t="shared" si="113"/>
        <v>0</v>
      </c>
    </row>
    <row r="3613" spans="1:8">
      <c r="A3613" s="379">
        <v>41066</v>
      </c>
      <c r="B3613" s="380" t="s">
        <v>6739</v>
      </c>
      <c r="C3613" s="379" t="s">
        <v>672</v>
      </c>
      <c r="D3613" s="383" t="str">
        <f t="shared" si="112"/>
        <v>3.075,92</v>
      </c>
      <c r="F3613" s="386">
        <v>80.33</v>
      </c>
      <c r="G3613" s="384" t="s">
        <v>6740</v>
      </c>
      <c r="H3613" s="381" t="b">
        <f t="shared" si="113"/>
        <v>0</v>
      </c>
    </row>
    <row r="3614" spans="1:8">
      <c r="A3614" s="379">
        <v>39604</v>
      </c>
      <c r="B3614" s="380" t="s">
        <v>6741</v>
      </c>
      <c r="C3614" s="379" t="s">
        <v>281</v>
      </c>
      <c r="D3614" s="383" t="str">
        <f t="shared" si="112"/>
        <v>8,83</v>
      </c>
      <c r="F3614" s="386">
        <v>87.83</v>
      </c>
      <c r="G3614" s="384" t="s">
        <v>6742</v>
      </c>
      <c r="H3614" s="381" t="b">
        <f t="shared" si="113"/>
        <v>0</v>
      </c>
    </row>
    <row r="3615" spans="1:8">
      <c r="A3615" s="379">
        <v>39605</v>
      </c>
      <c r="B3615" s="380" t="s">
        <v>6743</v>
      </c>
      <c r="C3615" s="379" t="s">
        <v>281</v>
      </c>
      <c r="D3615" s="383" t="str">
        <f t="shared" si="112"/>
        <v>12,25</v>
      </c>
      <c r="F3615" s="386">
        <v>68.790000000000006</v>
      </c>
      <c r="G3615" s="384" t="s">
        <v>3026</v>
      </c>
      <c r="H3615" s="381" t="b">
        <f t="shared" si="113"/>
        <v>0</v>
      </c>
    </row>
    <row r="3616" spans="1:8">
      <c r="A3616" s="379">
        <v>39606</v>
      </c>
      <c r="B3616" s="380" t="s">
        <v>6744</v>
      </c>
      <c r="C3616" s="379" t="s">
        <v>281</v>
      </c>
      <c r="D3616" s="383" t="str">
        <f t="shared" si="112"/>
        <v>15,56</v>
      </c>
      <c r="F3616" s="386">
        <v>68.790000000000006</v>
      </c>
      <c r="G3616" s="384" t="s">
        <v>3707</v>
      </c>
      <c r="H3616" s="381" t="b">
        <f t="shared" si="113"/>
        <v>0</v>
      </c>
    </row>
    <row r="3617" spans="1:8">
      <c r="A3617" s="379">
        <v>39607</v>
      </c>
      <c r="B3617" s="380" t="s">
        <v>6745</v>
      </c>
      <c r="C3617" s="379" t="s">
        <v>281</v>
      </c>
      <c r="D3617" s="383" t="str">
        <f t="shared" si="112"/>
        <v>17,85</v>
      </c>
      <c r="F3617" s="386">
        <v>68.790000000000006</v>
      </c>
      <c r="G3617" s="384" t="s">
        <v>6746</v>
      </c>
      <c r="H3617" s="381" t="b">
        <f t="shared" si="113"/>
        <v>0</v>
      </c>
    </row>
    <row r="3618" spans="1:8">
      <c r="A3618" s="379">
        <v>39594</v>
      </c>
      <c r="B3618" s="380" t="s">
        <v>6747</v>
      </c>
      <c r="C3618" s="379" t="s">
        <v>281</v>
      </c>
      <c r="D3618" s="383" t="str">
        <f t="shared" si="112"/>
        <v>169,00</v>
      </c>
      <c r="F3618" s="386">
        <v>75.05</v>
      </c>
      <c r="G3618" s="384" t="s">
        <v>6748</v>
      </c>
      <c r="H3618" s="381" t="b">
        <f t="shared" si="113"/>
        <v>0</v>
      </c>
    </row>
    <row r="3619" spans="1:8">
      <c r="A3619" s="379">
        <v>39596</v>
      </c>
      <c r="B3619" s="380" t="s">
        <v>6749</v>
      </c>
      <c r="C3619" s="379" t="s">
        <v>281</v>
      </c>
      <c r="D3619" s="383" t="str">
        <f t="shared" si="112"/>
        <v>294,56</v>
      </c>
      <c r="F3619" s="386">
        <v>77.13</v>
      </c>
      <c r="G3619" s="384" t="s">
        <v>6750</v>
      </c>
      <c r="H3619" s="381" t="b">
        <f t="shared" si="113"/>
        <v>0</v>
      </c>
    </row>
    <row r="3620" spans="1:8">
      <c r="A3620" s="379">
        <v>39595</v>
      </c>
      <c r="B3620" s="380" t="s">
        <v>6751</v>
      </c>
      <c r="C3620" s="379" t="s">
        <v>281</v>
      </c>
      <c r="D3620" s="383" t="str">
        <f t="shared" si="112"/>
        <v>247,26</v>
      </c>
      <c r="F3620" s="386">
        <v>74.42</v>
      </c>
      <c r="G3620" s="384" t="s">
        <v>6752</v>
      </c>
      <c r="H3620" s="381" t="b">
        <f t="shared" si="113"/>
        <v>0</v>
      </c>
    </row>
    <row r="3621" spans="1:8">
      <c r="A3621" s="379">
        <v>39597</v>
      </c>
      <c r="B3621" s="380" t="s">
        <v>6753</v>
      </c>
      <c r="C3621" s="379" t="s">
        <v>281</v>
      </c>
      <c r="D3621" s="383" t="str">
        <f t="shared" si="112"/>
        <v>397,22</v>
      </c>
      <c r="F3621" s="386">
        <v>71.92</v>
      </c>
      <c r="G3621" s="384" t="s">
        <v>6754</v>
      </c>
      <c r="H3621" s="381" t="b">
        <f t="shared" si="113"/>
        <v>0</v>
      </c>
    </row>
    <row r="3622" spans="1:8">
      <c r="A3622" s="379">
        <v>20209</v>
      </c>
      <c r="B3622" s="380" t="s">
        <v>6755</v>
      </c>
      <c r="C3622" s="379" t="s">
        <v>322</v>
      </c>
      <c r="D3622" s="383" t="str">
        <f t="shared" si="112"/>
        <v>9,14</v>
      </c>
      <c r="F3622" s="386">
        <v>67.97</v>
      </c>
      <c r="G3622" s="384" t="s">
        <v>6756</v>
      </c>
      <c r="H3622" s="381" t="b">
        <f t="shared" si="113"/>
        <v>0</v>
      </c>
    </row>
    <row r="3623" spans="1:8">
      <c r="A3623" s="379">
        <v>4433</v>
      </c>
      <c r="B3623" s="380" t="s">
        <v>6757</v>
      </c>
      <c r="C3623" s="379" t="s">
        <v>322</v>
      </c>
      <c r="D3623" s="383" t="str">
        <f t="shared" si="112"/>
        <v>6,65</v>
      </c>
      <c r="F3623" s="386">
        <v>83.43</v>
      </c>
      <c r="G3623" s="384" t="s">
        <v>6758</v>
      </c>
      <c r="H3623" s="381" t="b">
        <f t="shared" si="113"/>
        <v>0</v>
      </c>
    </row>
    <row r="3624" spans="1:8">
      <c r="A3624" s="379">
        <v>10731</v>
      </c>
      <c r="B3624" s="380" t="s">
        <v>6759</v>
      </c>
      <c r="C3624" s="379" t="s">
        <v>286</v>
      </c>
      <c r="D3624" s="383" t="str">
        <f t="shared" si="112"/>
        <v>51,54</v>
      </c>
      <c r="F3624" s="386">
        <v>49.63</v>
      </c>
      <c r="G3624" s="384" t="s">
        <v>6760</v>
      </c>
      <c r="H3624" s="381" t="b">
        <f t="shared" si="113"/>
        <v>0</v>
      </c>
    </row>
    <row r="3625" spans="1:8">
      <c r="A3625" s="379">
        <v>4704</v>
      </c>
      <c r="B3625" s="380" t="s">
        <v>6761</v>
      </c>
      <c r="C3625" s="379" t="s">
        <v>286</v>
      </c>
      <c r="D3625" s="383" t="str">
        <f t="shared" si="112"/>
        <v>46,51</v>
      </c>
      <c r="F3625" s="386">
        <v>96.27</v>
      </c>
      <c r="G3625" s="384" t="s">
        <v>6762</v>
      </c>
      <c r="H3625" s="381" t="b">
        <f t="shared" si="113"/>
        <v>0</v>
      </c>
    </row>
    <row r="3626" spans="1:8">
      <c r="A3626" s="379">
        <v>10730</v>
      </c>
      <c r="B3626" s="380" t="s">
        <v>6763</v>
      </c>
      <c r="C3626" s="379" t="s">
        <v>286</v>
      </c>
      <c r="D3626" s="383" t="str">
        <f t="shared" si="112"/>
        <v>49,83</v>
      </c>
      <c r="F3626" s="386">
        <v>47.06</v>
      </c>
      <c r="G3626" s="384" t="s">
        <v>1592</v>
      </c>
      <c r="H3626" s="381" t="b">
        <f t="shared" si="113"/>
        <v>0</v>
      </c>
    </row>
    <row r="3627" spans="1:8">
      <c r="A3627" s="379">
        <v>4729</v>
      </c>
      <c r="B3627" s="380" t="s">
        <v>6764</v>
      </c>
      <c r="C3627" s="379" t="s">
        <v>665</v>
      </c>
      <c r="D3627" s="383" t="str">
        <f t="shared" si="112"/>
        <v>93,42</v>
      </c>
      <c r="F3627" s="386">
        <v>150.93</v>
      </c>
      <c r="G3627" s="384" t="s">
        <v>6765</v>
      </c>
      <c r="H3627" s="381" t="b">
        <f t="shared" si="113"/>
        <v>0</v>
      </c>
    </row>
    <row r="3628" spans="1:8">
      <c r="A3628" s="379">
        <v>4720</v>
      </c>
      <c r="B3628" s="380" t="s">
        <v>6766</v>
      </c>
      <c r="C3628" s="379" t="s">
        <v>665</v>
      </c>
      <c r="D3628" s="383" t="str">
        <f t="shared" si="112"/>
        <v>102,15</v>
      </c>
      <c r="F3628" s="386">
        <v>66.709999999999994</v>
      </c>
      <c r="G3628" s="384" t="s">
        <v>6767</v>
      </c>
      <c r="H3628" s="381" t="b">
        <f t="shared" si="113"/>
        <v>0</v>
      </c>
    </row>
    <row r="3629" spans="1:8">
      <c r="A3629" s="379">
        <v>4721</v>
      </c>
      <c r="B3629" s="380" t="s">
        <v>6768</v>
      </c>
      <c r="C3629" s="379" t="s">
        <v>665</v>
      </c>
      <c r="D3629" s="383" t="str">
        <f t="shared" si="112"/>
        <v>80,00</v>
      </c>
      <c r="F3629" s="386">
        <v>12.95</v>
      </c>
      <c r="G3629" s="384" t="s">
        <v>6769</v>
      </c>
      <c r="H3629" s="381" t="b">
        <f t="shared" si="113"/>
        <v>0</v>
      </c>
    </row>
    <row r="3630" spans="1:8">
      <c r="A3630" s="379">
        <v>4718</v>
      </c>
      <c r="B3630" s="380" t="s">
        <v>6770</v>
      </c>
      <c r="C3630" s="379" t="s">
        <v>665</v>
      </c>
      <c r="D3630" s="383" t="str">
        <f t="shared" si="112"/>
        <v>80,00</v>
      </c>
      <c r="F3630" s="383">
        <v>2290.7399999999998</v>
      </c>
      <c r="G3630" s="384" t="s">
        <v>6769</v>
      </c>
      <c r="H3630" s="381" t="b">
        <f t="shared" si="113"/>
        <v>0</v>
      </c>
    </row>
    <row r="3631" spans="1:8">
      <c r="A3631" s="379">
        <v>4722</v>
      </c>
      <c r="B3631" s="380" t="s">
        <v>6771</v>
      </c>
      <c r="C3631" s="379" t="s">
        <v>665</v>
      </c>
      <c r="D3631" s="383" t="str">
        <f t="shared" si="112"/>
        <v>80,00</v>
      </c>
      <c r="F3631" s="386">
        <v>62.58</v>
      </c>
      <c r="G3631" s="384" t="s">
        <v>6769</v>
      </c>
      <c r="H3631" s="381" t="b">
        <f t="shared" si="113"/>
        <v>0</v>
      </c>
    </row>
    <row r="3632" spans="1:8">
      <c r="A3632" s="379">
        <v>4723</v>
      </c>
      <c r="B3632" s="380" t="s">
        <v>6772</v>
      </c>
      <c r="C3632" s="379" t="s">
        <v>665</v>
      </c>
      <c r="D3632" s="383" t="str">
        <f t="shared" si="112"/>
        <v>87,28</v>
      </c>
      <c r="F3632" s="386">
        <v>67.290000000000006</v>
      </c>
      <c r="G3632" s="384" t="s">
        <v>6773</v>
      </c>
      <c r="H3632" s="381" t="b">
        <f t="shared" si="113"/>
        <v>0</v>
      </c>
    </row>
    <row r="3633" spans="1:8">
      <c r="A3633" s="379">
        <v>4727</v>
      </c>
      <c r="B3633" s="380" t="s">
        <v>6774</v>
      </c>
      <c r="C3633" s="379" t="s">
        <v>665</v>
      </c>
      <c r="D3633" s="383" t="str">
        <f t="shared" si="112"/>
        <v>89,70</v>
      </c>
      <c r="F3633" s="386">
        <v>69.56</v>
      </c>
      <c r="G3633" s="384" t="s">
        <v>6775</v>
      </c>
      <c r="H3633" s="381" t="b">
        <f t="shared" si="113"/>
        <v>0</v>
      </c>
    </row>
    <row r="3634" spans="1:8">
      <c r="A3634" s="379">
        <v>4748</v>
      </c>
      <c r="B3634" s="380" t="s">
        <v>6776</v>
      </c>
      <c r="C3634" s="379" t="s">
        <v>665</v>
      </c>
      <c r="D3634" s="383" t="str">
        <f t="shared" si="112"/>
        <v>86,55</v>
      </c>
      <c r="F3634" s="386">
        <v>93.14</v>
      </c>
      <c r="G3634" s="384" t="s">
        <v>6777</v>
      </c>
      <c r="H3634" s="381" t="b">
        <f t="shared" si="113"/>
        <v>0</v>
      </c>
    </row>
    <row r="3635" spans="1:8">
      <c r="A3635" s="379">
        <v>4730</v>
      </c>
      <c r="B3635" s="380" t="s">
        <v>6778</v>
      </c>
      <c r="C3635" s="379" t="s">
        <v>665</v>
      </c>
      <c r="D3635" s="383" t="str">
        <f t="shared" si="112"/>
        <v>83,64</v>
      </c>
      <c r="F3635" s="386">
        <v>39.520000000000003</v>
      </c>
      <c r="G3635" s="384" t="s">
        <v>6779</v>
      </c>
      <c r="H3635" s="381" t="b">
        <f t="shared" si="113"/>
        <v>0</v>
      </c>
    </row>
    <row r="3636" spans="1:8" ht="30">
      <c r="A3636" s="379">
        <v>13186</v>
      </c>
      <c r="B3636" s="380" t="s">
        <v>6780</v>
      </c>
      <c r="C3636" s="379" t="s">
        <v>665</v>
      </c>
      <c r="D3636" s="383" t="str">
        <f t="shared" si="112"/>
        <v>76,46</v>
      </c>
      <c r="F3636" s="386">
        <v>1.46</v>
      </c>
      <c r="G3636" s="384" t="s">
        <v>6781</v>
      </c>
      <c r="H3636" s="381" t="b">
        <f t="shared" si="113"/>
        <v>0</v>
      </c>
    </row>
    <row r="3637" spans="1:8" ht="30">
      <c r="A3637" s="379">
        <v>10737</v>
      </c>
      <c r="B3637" s="380" t="s">
        <v>6782</v>
      </c>
      <c r="C3637" s="379" t="s">
        <v>286</v>
      </c>
      <c r="D3637" s="383" t="str">
        <f t="shared" si="112"/>
        <v>161,97</v>
      </c>
      <c r="F3637" s="386">
        <v>1.44</v>
      </c>
      <c r="G3637" s="384" t="s">
        <v>6783</v>
      </c>
      <c r="H3637" s="381" t="b">
        <f t="shared" si="113"/>
        <v>0</v>
      </c>
    </row>
    <row r="3638" spans="1:8" ht="30">
      <c r="A3638" s="379">
        <v>10734</v>
      </c>
      <c r="B3638" s="380" t="s">
        <v>6784</v>
      </c>
      <c r="C3638" s="379" t="s">
        <v>286</v>
      </c>
      <c r="D3638" s="383" t="str">
        <f t="shared" si="112"/>
        <v>96,35</v>
      </c>
      <c r="F3638" s="383">
        <v>12132.77</v>
      </c>
      <c r="G3638" s="384" t="s">
        <v>6785</v>
      </c>
      <c r="H3638" s="381" t="b">
        <f t="shared" si="113"/>
        <v>0</v>
      </c>
    </row>
    <row r="3639" spans="1:8">
      <c r="A3639" s="379">
        <v>4708</v>
      </c>
      <c r="B3639" s="380" t="s">
        <v>6786</v>
      </c>
      <c r="C3639" s="379" t="s">
        <v>286</v>
      </c>
      <c r="D3639" s="383" t="str">
        <f t="shared" si="112"/>
        <v>186,88</v>
      </c>
      <c r="F3639" s="386">
        <v>83.22</v>
      </c>
      <c r="G3639" s="384" t="s">
        <v>6787</v>
      </c>
      <c r="H3639" s="381" t="b">
        <f t="shared" si="113"/>
        <v>0</v>
      </c>
    </row>
    <row r="3640" spans="1:8" ht="30">
      <c r="A3640" s="379">
        <v>4712</v>
      </c>
      <c r="B3640" s="380" t="s">
        <v>6788</v>
      </c>
      <c r="C3640" s="379" t="s">
        <v>286</v>
      </c>
      <c r="D3640" s="383" t="str">
        <f t="shared" si="112"/>
        <v>91,36</v>
      </c>
      <c r="F3640" s="386">
        <v>143.38999999999999</v>
      </c>
      <c r="G3640" s="384" t="s">
        <v>6789</v>
      </c>
      <c r="H3640" s="381" t="b">
        <f t="shared" si="113"/>
        <v>0</v>
      </c>
    </row>
    <row r="3641" spans="1:8" ht="30">
      <c r="A3641" s="379">
        <v>4710</v>
      </c>
      <c r="B3641" s="380" t="s">
        <v>6790</v>
      </c>
      <c r="C3641" s="379" t="s">
        <v>286</v>
      </c>
      <c r="D3641" s="383" t="str">
        <f t="shared" si="112"/>
        <v>293,00</v>
      </c>
      <c r="F3641" s="386">
        <v>6.64</v>
      </c>
      <c r="G3641" s="384" t="s">
        <v>6791</v>
      </c>
      <c r="H3641" s="381" t="b">
        <f t="shared" si="113"/>
        <v>0</v>
      </c>
    </row>
    <row r="3642" spans="1:8">
      <c r="A3642" s="379">
        <v>4746</v>
      </c>
      <c r="B3642" s="380" t="s">
        <v>6792</v>
      </c>
      <c r="C3642" s="379" t="s">
        <v>665</v>
      </c>
      <c r="D3642" s="383" t="str">
        <f t="shared" si="112"/>
        <v>77,58</v>
      </c>
      <c r="F3642" s="386">
        <v>227.25</v>
      </c>
      <c r="G3642" s="384" t="s">
        <v>6793</v>
      </c>
      <c r="H3642" s="381" t="b">
        <f t="shared" si="113"/>
        <v>0</v>
      </c>
    </row>
    <row r="3643" spans="1:8">
      <c r="A3643" s="379">
        <v>4750</v>
      </c>
      <c r="B3643" s="380" t="s">
        <v>6794</v>
      </c>
      <c r="C3643" s="379" t="s">
        <v>289</v>
      </c>
      <c r="D3643" s="383" t="str">
        <f t="shared" si="112"/>
        <v>14,88</v>
      </c>
      <c r="F3643" s="386">
        <v>7.05</v>
      </c>
      <c r="G3643" s="384" t="s">
        <v>725</v>
      </c>
      <c r="H3643" s="381" t="b">
        <f t="shared" si="113"/>
        <v>0</v>
      </c>
    </row>
    <row r="3644" spans="1:8">
      <c r="A3644" s="379">
        <v>41065</v>
      </c>
      <c r="B3644" s="380" t="s">
        <v>6795</v>
      </c>
      <c r="C3644" s="379" t="s">
        <v>672</v>
      </c>
      <c r="D3644" s="383" t="str">
        <f t="shared" si="112"/>
        <v>2.637,37</v>
      </c>
      <c r="F3644" s="386">
        <v>6.61</v>
      </c>
      <c r="G3644" s="384" t="s">
        <v>727</v>
      </c>
      <c r="H3644" s="381" t="b">
        <f t="shared" si="113"/>
        <v>0</v>
      </c>
    </row>
    <row r="3645" spans="1:8">
      <c r="A3645" s="379">
        <v>34747</v>
      </c>
      <c r="B3645" s="380" t="s">
        <v>6796</v>
      </c>
      <c r="C3645" s="379" t="s">
        <v>322</v>
      </c>
      <c r="D3645" s="383" t="str">
        <f t="shared" si="112"/>
        <v>61,40</v>
      </c>
      <c r="F3645" s="386">
        <v>286.86</v>
      </c>
      <c r="G3645" s="384" t="s">
        <v>6797</v>
      </c>
      <c r="H3645" s="381" t="b">
        <f t="shared" si="113"/>
        <v>0</v>
      </c>
    </row>
    <row r="3646" spans="1:8">
      <c r="A3646" s="379">
        <v>4826</v>
      </c>
      <c r="B3646" s="380" t="s">
        <v>6798</v>
      </c>
      <c r="C3646" s="379" t="s">
        <v>322</v>
      </c>
      <c r="D3646" s="383" t="str">
        <f t="shared" si="112"/>
        <v>66,02</v>
      </c>
      <c r="F3646" s="386">
        <v>6.61</v>
      </c>
      <c r="G3646" s="384" t="s">
        <v>2931</v>
      </c>
      <c r="H3646" s="381" t="b">
        <f t="shared" si="113"/>
        <v>0</v>
      </c>
    </row>
    <row r="3647" spans="1:8">
      <c r="A3647" s="379">
        <v>41975</v>
      </c>
      <c r="B3647" s="380" t="s">
        <v>6799</v>
      </c>
      <c r="C3647" s="379" t="s">
        <v>286</v>
      </c>
      <c r="D3647" s="383" t="str">
        <f t="shared" si="112"/>
        <v>70,43</v>
      </c>
      <c r="F3647" s="386">
        <v>6.64</v>
      </c>
      <c r="G3647" s="384" t="s">
        <v>6800</v>
      </c>
      <c r="H3647" s="381" t="b">
        <f t="shared" si="113"/>
        <v>0</v>
      </c>
    </row>
    <row r="3648" spans="1:8">
      <c r="A3648" s="379">
        <v>4825</v>
      </c>
      <c r="B3648" s="380" t="s">
        <v>6801</v>
      </c>
      <c r="C3648" s="379" t="s">
        <v>322</v>
      </c>
      <c r="D3648" s="383" t="str">
        <f t="shared" si="112"/>
        <v>91,38</v>
      </c>
      <c r="F3648" s="386">
        <v>444.74</v>
      </c>
      <c r="G3648" s="384" t="s">
        <v>6802</v>
      </c>
      <c r="H3648" s="381" t="b">
        <f t="shared" si="113"/>
        <v>0</v>
      </c>
    </row>
    <row r="3649" spans="1:8">
      <c r="A3649" s="379">
        <v>34744</v>
      </c>
      <c r="B3649" s="380" t="s">
        <v>6803</v>
      </c>
      <c r="C3649" s="379" t="s">
        <v>286</v>
      </c>
      <c r="D3649" s="383" t="str">
        <f t="shared" si="112"/>
        <v>27,90</v>
      </c>
      <c r="F3649" s="386">
        <v>6.61</v>
      </c>
      <c r="G3649" s="384" t="s">
        <v>6804</v>
      </c>
      <c r="H3649" s="381" t="b">
        <f t="shared" si="113"/>
        <v>0</v>
      </c>
    </row>
    <row r="3650" spans="1:8" ht="30">
      <c r="A3650" s="379">
        <v>39430</v>
      </c>
      <c r="B3650" s="380" t="s">
        <v>6805</v>
      </c>
      <c r="C3650" s="379" t="s">
        <v>281</v>
      </c>
      <c r="D3650" s="383" t="str">
        <f t="shared" ref="D3650:D3713" si="114">IF($J$2=$F$1,F3650,G3650)</f>
        <v>1,42</v>
      </c>
      <c r="F3650" s="386">
        <v>28.04</v>
      </c>
      <c r="G3650" s="384" t="s">
        <v>785</v>
      </c>
      <c r="H3650" s="381" t="b">
        <f t="shared" ref="H3650:H3713" si="115">F3650=G3650</f>
        <v>0</v>
      </c>
    </row>
    <row r="3651" spans="1:8">
      <c r="A3651" s="379">
        <v>39573</v>
      </c>
      <c r="B3651" s="380" t="s">
        <v>6806</v>
      </c>
      <c r="C3651" s="379" t="s">
        <v>281</v>
      </c>
      <c r="D3651" s="383" t="str">
        <f t="shared" si="114"/>
        <v>1,39</v>
      </c>
      <c r="F3651" s="386">
        <v>59.82</v>
      </c>
      <c r="G3651" s="384" t="s">
        <v>6807</v>
      </c>
      <c r="H3651" s="381" t="b">
        <f t="shared" si="115"/>
        <v>0</v>
      </c>
    </row>
    <row r="3652" spans="1:8">
      <c r="A3652" s="379">
        <v>38410</v>
      </c>
      <c r="B3652" s="380" t="s">
        <v>6808</v>
      </c>
      <c r="C3652" s="379" t="s">
        <v>281</v>
      </c>
      <c r="D3652" s="383" t="str">
        <f t="shared" si="114"/>
        <v>11.356,34</v>
      </c>
      <c r="F3652" s="386">
        <v>6.68</v>
      </c>
      <c r="G3652" s="384" t="s">
        <v>6809</v>
      </c>
      <c r="H3652" s="381" t="b">
        <f t="shared" si="115"/>
        <v>0</v>
      </c>
    </row>
    <row r="3653" spans="1:8">
      <c r="A3653" s="379">
        <v>41596</v>
      </c>
      <c r="B3653" s="380" t="s">
        <v>6810</v>
      </c>
      <c r="C3653" s="379" t="s">
        <v>331</v>
      </c>
      <c r="D3653" s="383" t="str">
        <f t="shared" si="114"/>
        <v>6,84</v>
      </c>
      <c r="F3653" s="386">
        <v>7.3</v>
      </c>
      <c r="G3653" s="384" t="s">
        <v>435</v>
      </c>
      <c r="H3653" s="381" t="b">
        <f t="shared" si="115"/>
        <v>0</v>
      </c>
    </row>
    <row r="3654" spans="1:8">
      <c r="A3654" s="379">
        <v>41598</v>
      </c>
      <c r="B3654" s="380" t="s">
        <v>6811</v>
      </c>
      <c r="C3654" s="379" t="s">
        <v>331</v>
      </c>
      <c r="D3654" s="383" t="str">
        <f t="shared" si="114"/>
        <v>6,84</v>
      </c>
      <c r="F3654" s="386">
        <v>7.3</v>
      </c>
      <c r="G3654" s="384" t="s">
        <v>435</v>
      </c>
      <c r="H3654" s="381" t="b">
        <f t="shared" si="115"/>
        <v>0</v>
      </c>
    </row>
    <row r="3655" spans="1:8">
      <c r="A3655" s="379">
        <v>41594</v>
      </c>
      <c r="B3655" s="380" t="s">
        <v>6812</v>
      </c>
      <c r="C3655" s="379" t="s">
        <v>331</v>
      </c>
      <c r="D3655" s="383" t="str">
        <f t="shared" si="114"/>
        <v>6,94</v>
      </c>
      <c r="F3655" s="386">
        <v>7.3</v>
      </c>
      <c r="G3655" s="384" t="s">
        <v>2044</v>
      </c>
      <c r="H3655" s="381" t="b">
        <f t="shared" si="115"/>
        <v>0</v>
      </c>
    </row>
    <row r="3656" spans="1:8">
      <c r="A3656" s="379">
        <v>4765</v>
      </c>
      <c r="B3656" s="380" t="s">
        <v>6813</v>
      </c>
      <c r="C3656" s="379" t="s">
        <v>322</v>
      </c>
      <c r="D3656" s="383" t="str">
        <f t="shared" si="114"/>
        <v>78,94</v>
      </c>
      <c r="F3656" s="386">
        <v>3.88</v>
      </c>
      <c r="G3656" s="384" t="s">
        <v>6814</v>
      </c>
      <c r="H3656" s="381" t="b">
        <f t="shared" si="115"/>
        <v>0</v>
      </c>
    </row>
    <row r="3657" spans="1:8">
      <c r="A3657" s="379">
        <v>10963</v>
      </c>
      <c r="B3657" s="380" t="s">
        <v>6815</v>
      </c>
      <c r="C3657" s="379" t="s">
        <v>322</v>
      </c>
      <c r="D3657" s="383" t="str">
        <f t="shared" si="114"/>
        <v>215,56</v>
      </c>
      <c r="F3657" s="386">
        <v>2.31</v>
      </c>
      <c r="G3657" s="384" t="s">
        <v>6816</v>
      </c>
      <c r="H3657" s="381" t="b">
        <f t="shared" si="115"/>
        <v>0</v>
      </c>
    </row>
    <row r="3658" spans="1:8">
      <c r="A3658" s="379">
        <v>34742</v>
      </c>
      <c r="B3658" s="380" t="s">
        <v>6817</v>
      </c>
      <c r="C3658" s="379" t="s">
        <v>331</v>
      </c>
      <c r="D3658" s="383" t="str">
        <f t="shared" si="114"/>
        <v>6,27</v>
      </c>
      <c r="F3658" s="386">
        <v>2.2799999999999998</v>
      </c>
      <c r="G3658" s="384" t="s">
        <v>500</v>
      </c>
      <c r="H3658" s="381" t="b">
        <f t="shared" si="115"/>
        <v>0</v>
      </c>
    </row>
    <row r="3659" spans="1:8">
      <c r="A3659" s="379">
        <v>4773</v>
      </c>
      <c r="B3659" s="380" t="s">
        <v>6818</v>
      </c>
      <c r="C3659" s="379" t="s">
        <v>322</v>
      </c>
      <c r="D3659" s="383" t="str">
        <f t="shared" si="114"/>
        <v>272,10</v>
      </c>
      <c r="F3659" s="386">
        <v>6.27</v>
      </c>
      <c r="G3659" s="384" t="s">
        <v>6819</v>
      </c>
      <c r="H3659" s="381" t="b">
        <f t="shared" si="115"/>
        <v>0</v>
      </c>
    </row>
    <row r="3660" spans="1:8">
      <c r="A3660" s="379">
        <v>4774</v>
      </c>
      <c r="B3660" s="380" t="s">
        <v>6820</v>
      </c>
      <c r="C3660" s="379" t="s">
        <v>331</v>
      </c>
      <c r="D3660" s="383" t="str">
        <f t="shared" si="114"/>
        <v>6,29</v>
      </c>
      <c r="F3660" s="386">
        <v>26.13</v>
      </c>
      <c r="G3660" s="384" t="s">
        <v>443</v>
      </c>
      <c r="H3660" s="381" t="b">
        <f t="shared" si="115"/>
        <v>0</v>
      </c>
    </row>
    <row r="3661" spans="1:8">
      <c r="A3661" s="379">
        <v>43663</v>
      </c>
      <c r="B3661" s="380" t="s">
        <v>6821</v>
      </c>
      <c r="C3661" s="379" t="s">
        <v>331</v>
      </c>
      <c r="D3661" s="383" t="str">
        <f t="shared" si="114"/>
        <v>5,72</v>
      </c>
      <c r="F3661" s="386">
        <v>8.3000000000000007</v>
      </c>
      <c r="G3661" s="384" t="s">
        <v>6822</v>
      </c>
      <c r="H3661" s="381" t="b">
        <f t="shared" si="115"/>
        <v>0</v>
      </c>
    </row>
    <row r="3662" spans="1:8">
      <c r="A3662" s="379">
        <v>4766</v>
      </c>
      <c r="B3662" s="380" t="s">
        <v>6823</v>
      </c>
      <c r="C3662" s="379" t="s">
        <v>331</v>
      </c>
      <c r="D3662" s="383" t="str">
        <f t="shared" si="114"/>
        <v>5,39</v>
      </c>
      <c r="F3662" s="386">
        <v>127.04</v>
      </c>
      <c r="G3662" s="384" t="s">
        <v>1517</v>
      </c>
      <c r="H3662" s="381" t="b">
        <f t="shared" si="115"/>
        <v>0</v>
      </c>
    </row>
    <row r="3663" spans="1:8">
      <c r="A3663" s="379">
        <v>43664</v>
      </c>
      <c r="B3663" s="380" t="s">
        <v>6824</v>
      </c>
      <c r="C3663" s="379" t="s">
        <v>331</v>
      </c>
      <c r="D3663" s="383" t="str">
        <f t="shared" si="114"/>
        <v>5,75</v>
      </c>
      <c r="F3663" s="386">
        <v>57.42</v>
      </c>
      <c r="G3663" s="384" t="s">
        <v>6825</v>
      </c>
      <c r="H3663" s="381" t="b">
        <f t="shared" si="115"/>
        <v>0</v>
      </c>
    </row>
    <row r="3664" spans="1:8">
      <c r="A3664" s="379">
        <v>43082</v>
      </c>
      <c r="B3664" s="380" t="s">
        <v>6826</v>
      </c>
      <c r="C3664" s="379" t="s">
        <v>331</v>
      </c>
      <c r="D3664" s="383" t="str">
        <f t="shared" si="114"/>
        <v>6,27</v>
      </c>
      <c r="F3664" s="386">
        <v>4.33</v>
      </c>
      <c r="G3664" s="384" t="s">
        <v>500</v>
      </c>
      <c r="H3664" s="381" t="b">
        <f t="shared" si="115"/>
        <v>0</v>
      </c>
    </row>
    <row r="3665" spans="1:8">
      <c r="A3665" s="379">
        <v>40313</v>
      </c>
      <c r="B3665" s="380" t="s">
        <v>6827</v>
      </c>
      <c r="C3665" s="379" t="s">
        <v>331</v>
      </c>
      <c r="D3665" s="383" t="str">
        <f t="shared" si="114"/>
        <v>6,27</v>
      </c>
      <c r="F3665" s="386">
        <v>5.28</v>
      </c>
      <c r="G3665" s="384" t="s">
        <v>500</v>
      </c>
      <c r="H3665" s="381" t="b">
        <f t="shared" si="115"/>
        <v>0</v>
      </c>
    </row>
    <row r="3666" spans="1:8">
      <c r="A3666" s="379">
        <v>13340</v>
      </c>
      <c r="B3666" s="380" t="s">
        <v>6828</v>
      </c>
      <c r="C3666" s="379" t="s">
        <v>322</v>
      </c>
      <c r="D3666" s="383" t="str">
        <f t="shared" si="114"/>
        <v>26,60</v>
      </c>
      <c r="F3666" s="386">
        <v>5.83</v>
      </c>
      <c r="G3666" s="384" t="s">
        <v>6829</v>
      </c>
      <c r="H3666" s="381" t="b">
        <f t="shared" si="115"/>
        <v>0</v>
      </c>
    </row>
    <row r="3667" spans="1:8">
      <c r="A3667" s="379">
        <v>10965</v>
      </c>
      <c r="B3667" s="380" t="s">
        <v>6830</v>
      </c>
      <c r="C3667" s="379" t="s">
        <v>322</v>
      </c>
      <c r="D3667" s="383" t="str">
        <f t="shared" si="114"/>
        <v>56,74</v>
      </c>
      <c r="F3667" s="386">
        <v>3.52</v>
      </c>
      <c r="G3667" s="384" t="s">
        <v>6831</v>
      </c>
      <c r="H3667" s="381" t="b">
        <f t="shared" si="115"/>
        <v>0</v>
      </c>
    </row>
    <row r="3668" spans="1:8">
      <c r="A3668" s="379">
        <v>43665</v>
      </c>
      <c r="B3668" s="380" t="s">
        <v>6830</v>
      </c>
      <c r="C3668" s="379" t="s">
        <v>331</v>
      </c>
      <c r="D3668" s="383" t="str">
        <f t="shared" si="114"/>
        <v>5,39</v>
      </c>
      <c r="F3668" s="386">
        <v>5.13</v>
      </c>
      <c r="G3668" s="384" t="s">
        <v>1517</v>
      </c>
      <c r="H3668" s="381" t="b">
        <f t="shared" si="115"/>
        <v>0</v>
      </c>
    </row>
    <row r="3669" spans="1:8">
      <c r="A3669" s="379">
        <v>10966</v>
      </c>
      <c r="B3669" s="380" t="s">
        <v>6832</v>
      </c>
      <c r="C3669" s="379" t="s">
        <v>331</v>
      </c>
      <c r="D3669" s="383" t="str">
        <f t="shared" si="114"/>
        <v>5,72</v>
      </c>
      <c r="F3669" s="386">
        <v>5.99</v>
      </c>
      <c r="G3669" s="384" t="s">
        <v>6822</v>
      </c>
      <c r="H3669" s="381" t="b">
        <f t="shared" si="115"/>
        <v>0</v>
      </c>
    </row>
    <row r="3670" spans="1:8">
      <c r="A3670" s="379">
        <v>43666</v>
      </c>
      <c r="B3670" s="380" t="s">
        <v>6833</v>
      </c>
      <c r="C3670" s="379" t="s">
        <v>1277</v>
      </c>
      <c r="D3670" s="383" t="str">
        <f t="shared" si="114"/>
        <v>5,72</v>
      </c>
      <c r="F3670" s="386">
        <v>6.95</v>
      </c>
      <c r="G3670" s="384" t="s">
        <v>6822</v>
      </c>
      <c r="H3670" s="381" t="b">
        <f t="shared" si="115"/>
        <v>0</v>
      </c>
    </row>
    <row r="3671" spans="1:8">
      <c r="A3671" s="379">
        <v>40537</v>
      </c>
      <c r="B3671" s="380" t="s">
        <v>6834</v>
      </c>
      <c r="C3671" s="379" t="s">
        <v>331</v>
      </c>
      <c r="D3671" s="383" t="str">
        <f t="shared" si="114"/>
        <v>6,93</v>
      </c>
      <c r="F3671" s="386">
        <v>15.63</v>
      </c>
      <c r="G3671" s="384" t="s">
        <v>2527</v>
      </c>
      <c r="H3671" s="381" t="b">
        <f t="shared" si="115"/>
        <v>0</v>
      </c>
    </row>
    <row r="3672" spans="1:8">
      <c r="A3672" s="379">
        <v>40536</v>
      </c>
      <c r="B3672" s="380" t="s">
        <v>6835</v>
      </c>
      <c r="C3672" s="379" t="s">
        <v>331</v>
      </c>
      <c r="D3672" s="383" t="str">
        <f t="shared" si="114"/>
        <v>6,93</v>
      </c>
      <c r="F3672" s="386">
        <v>4.93</v>
      </c>
      <c r="G3672" s="384" t="s">
        <v>2527</v>
      </c>
      <c r="H3672" s="381" t="b">
        <f t="shared" si="115"/>
        <v>0</v>
      </c>
    </row>
    <row r="3673" spans="1:8">
      <c r="A3673" s="379">
        <v>43083</v>
      </c>
      <c r="B3673" s="380" t="s">
        <v>6836</v>
      </c>
      <c r="C3673" s="379" t="s">
        <v>331</v>
      </c>
      <c r="D3673" s="383" t="str">
        <f t="shared" si="114"/>
        <v>5,43</v>
      </c>
      <c r="F3673" s="386">
        <v>3.76</v>
      </c>
      <c r="G3673" s="384" t="s">
        <v>5872</v>
      </c>
      <c r="H3673" s="381" t="b">
        <f t="shared" si="115"/>
        <v>0</v>
      </c>
    </row>
    <row r="3674" spans="1:8">
      <c r="A3674" s="379">
        <v>40535</v>
      </c>
      <c r="B3674" s="380" t="s">
        <v>6837</v>
      </c>
      <c r="C3674" s="379" t="s">
        <v>331</v>
      </c>
      <c r="D3674" s="383" t="str">
        <f t="shared" si="114"/>
        <v>5,43</v>
      </c>
      <c r="F3674" s="386">
        <v>3.26</v>
      </c>
      <c r="G3674" s="384" t="s">
        <v>5872</v>
      </c>
      <c r="H3674" s="381" t="b">
        <f t="shared" si="115"/>
        <v>0</v>
      </c>
    </row>
    <row r="3675" spans="1:8">
      <c r="A3675" s="379">
        <v>39427</v>
      </c>
      <c r="B3675" s="380" t="s">
        <v>6838</v>
      </c>
      <c r="C3675" s="379" t="s">
        <v>322</v>
      </c>
      <c r="D3675" s="383" t="str">
        <f t="shared" si="114"/>
        <v>3,77</v>
      </c>
      <c r="F3675" s="386">
        <v>3.46</v>
      </c>
      <c r="G3675" s="384" t="s">
        <v>1957</v>
      </c>
      <c r="H3675" s="381" t="b">
        <f t="shared" si="115"/>
        <v>0</v>
      </c>
    </row>
    <row r="3676" spans="1:8">
      <c r="A3676" s="379">
        <v>39424</v>
      </c>
      <c r="B3676" s="380" t="s">
        <v>6839</v>
      </c>
      <c r="C3676" s="379" t="s">
        <v>322</v>
      </c>
      <c r="D3676" s="383" t="str">
        <f t="shared" si="114"/>
        <v>2,24</v>
      </c>
      <c r="F3676" s="386">
        <v>3.42</v>
      </c>
      <c r="G3676" s="384" t="s">
        <v>1339</v>
      </c>
      <c r="H3676" s="381" t="b">
        <f t="shared" si="115"/>
        <v>0</v>
      </c>
    </row>
    <row r="3677" spans="1:8">
      <c r="A3677" s="379">
        <v>39425</v>
      </c>
      <c r="B3677" s="380" t="s">
        <v>6840</v>
      </c>
      <c r="C3677" s="379" t="s">
        <v>322</v>
      </c>
      <c r="D3677" s="383" t="str">
        <f t="shared" si="114"/>
        <v>2,21</v>
      </c>
      <c r="F3677" s="386">
        <v>8.75</v>
      </c>
      <c r="G3677" s="384" t="s">
        <v>5885</v>
      </c>
      <c r="H3677" s="381" t="b">
        <f t="shared" si="115"/>
        <v>0</v>
      </c>
    </row>
    <row r="3678" spans="1:8">
      <c r="A3678" s="379">
        <v>40664</v>
      </c>
      <c r="B3678" s="380" t="s">
        <v>6841</v>
      </c>
      <c r="C3678" s="379" t="s">
        <v>331</v>
      </c>
      <c r="D3678" s="383" t="str">
        <f t="shared" si="114"/>
        <v>11,14</v>
      </c>
      <c r="F3678" s="386">
        <v>7.3</v>
      </c>
      <c r="G3678" s="384" t="s">
        <v>6842</v>
      </c>
      <c r="H3678" s="381" t="b">
        <f t="shared" si="115"/>
        <v>0</v>
      </c>
    </row>
    <row r="3679" spans="1:8">
      <c r="A3679" s="379">
        <v>34360</v>
      </c>
      <c r="B3679" s="380" t="s">
        <v>6843</v>
      </c>
      <c r="C3679" s="379" t="s">
        <v>331</v>
      </c>
      <c r="D3679" s="383" t="str">
        <f t="shared" si="114"/>
        <v>27,47</v>
      </c>
      <c r="F3679" s="386">
        <v>11.04</v>
      </c>
      <c r="G3679" s="384" t="s">
        <v>1765</v>
      </c>
      <c r="H3679" s="381" t="b">
        <f t="shared" si="115"/>
        <v>0</v>
      </c>
    </row>
    <row r="3680" spans="1:8">
      <c r="A3680" s="379">
        <v>20259</v>
      </c>
      <c r="B3680" s="380" t="s">
        <v>6844</v>
      </c>
      <c r="C3680" s="379" t="s">
        <v>322</v>
      </c>
      <c r="D3680" s="383" t="str">
        <f t="shared" si="114"/>
        <v>8,80</v>
      </c>
      <c r="F3680" s="386">
        <v>6.42</v>
      </c>
      <c r="G3680" s="384" t="s">
        <v>5754</v>
      </c>
      <c r="H3680" s="381" t="b">
        <f t="shared" si="115"/>
        <v>0</v>
      </c>
    </row>
    <row r="3681" spans="1:8" ht="30">
      <c r="A3681" s="379">
        <v>14077</v>
      </c>
      <c r="B3681" s="380" t="s">
        <v>6845</v>
      </c>
      <c r="C3681" s="379" t="s">
        <v>322</v>
      </c>
      <c r="D3681" s="383" t="str">
        <f t="shared" si="114"/>
        <v>134,69</v>
      </c>
      <c r="F3681" s="386">
        <v>3.53</v>
      </c>
      <c r="G3681" s="384" t="s">
        <v>6846</v>
      </c>
      <c r="H3681" s="381" t="b">
        <f t="shared" si="115"/>
        <v>0</v>
      </c>
    </row>
    <row r="3682" spans="1:8" ht="30">
      <c r="A3682" s="379">
        <v>3678</v>
      </c>
      <c r="B3682" s="380" t="s">
        <v>6847</v>
      </c>
      <c r="C3682" s="379" t="s">
        <v>322</v>
      </c>
      <c r="D3682" s="383" t="str">
        <f t="shared" si="114"/>
        <v>60,88</v>
      </c>
      <c r="F3682" s="383">
        <v>1996632.17</v>
      </c>
      <c r="G3682" s="384" t="s">
        <v>6848</v>
      </c>
      <c r="H3682" s="381" t="b">
        <f t="shared" si="115"/>
        <v>0</v>
      </c>
    </row>
    <row r="3683" spans="1:8">
      <c r="A3683" s="379">
        <v>39418</v>
      </c>
      <c r="B3683" s="380" t="s">
        <v>6849</v>
      </c>
      <c r="C3683" s="379" t="s">
        <v>322</v>
      </c>
      <c r="D3683" s="383" t="str">
        <f t="shared" si="114"/>
        <v>4,20</v>
      </c>
      <c r="F3683" s="383">
        <v>3104682.74</v>
      </c>
      <c r="G3683" s="384" t="s">
        <v>462</v>
      </c>
      <c r="H3683" s="381" t="b">
        <f t="shared" si="115"/>
        <v>0</v>
      </c>
    </row>
    <row r="3684" spans="1:8">
      <c r="A3684" s="379">
        <v>39419</v>
      </c>
      <c r="B3684" s="380" t="s">
        <v>6850</v>
      </c>
      <c r="C3684" s="379" t="s">
        <v>322</v>
      </c>
      <c r="D3684" s="383" t="str">
        <f t="shared" si="114"/>
        <v>5,12</v>
      </c>
      <c r="F3684" s="383">
        <v>760112</v>
      </c>
      <c r="G3684" s="384" t="s">
        <v>6851</v>
      </c>
      <c r="H3684" s="381" t="b">
        <f t="shared" si="115"/>
        <v>0</v>
      </c>
    </row>
    <row r="3685" spans="1:8">
      <c r="A3685" s="379">
        <v>39420</v>
      </c>
      <c r="B3685" s="380" t="s">
        <v>6852</v>
      </c>
      <c r="C3685" s="379" t="s">
        <v>322</v>
      </c>
      <c r="D3685" s="383" t="str">
        <f t="shared" si="114"/>
        <v>5,65</v>
      </c>
      <c r="F3685" s="383">
        <v>53359.98</v>
      </c>
      <c r="G3685" s="384" t="s">
        <v>5203</v>
      </c>
      <c r="H3685" s="381" t="b">
        <f t="shared" si="115"/>
        <v>0</v>
      </c>
    </row>
    <row r="3686" spans="1:8">
      <c r="A3686" s="379">
        <v>39571</v>
      </c>
      <c r="B3686" s="380" t="s">
        <v>6853</v>
      </c>
      <c r="C3686" s="379" t="s">
        <v>322</v>
      </c>
      <c r="D3686" s="383" t="str">
        <f t="shared" si="114"/>
        <v>3,41</v>
      </c>
      <c r="F3686" s="383">
        <v>7689.72</v>
      </c>
      <c r="G3686" s="384" t="s">
        <v>6854</v>
      </c>
      <c r="H3686" s="381" t="b">
        <f t="shared" si="115"/>
        <v>0</v>
      </c>
    </row>
    <row r="3687" spans="1:8">
      <c r="A3687" s="379">
        <v>39421</v>
      </c>
      <c r="B3687" s="380" t="s">
        <v>6855</v>
      </c>
      <c r="C3687" s="379" t="s">
        <v>322</v>
      </c>
      <c r="D3687" s="383" t="str">
        <f t="shared" si="114"/>
        <v>4,97</v>
      </c>
      <c r="F3687" s="383">
        <v>24072.17</v>
      </c>
      <c r="G3687" s="384" t="s">
        <v>1770</v>
      </c>
      <c r="H3687" s="381" t="b">
        <f t="shared" si="115"/>
        <v>0</v>
      </c>
    </row>
    <row r="3688" spans="1:8">
      <c r="A3688" s="379">
        <v>39422</v>
      </c>
      <c r="B3688" s="380" t="s">
        <v>6856</v>
      </c>
      <c r="C3688" s="379" t="s">
        <v>322</v>
      </c>
      <c r="D3688" s="383" t="str">
        <f t="shared" si="114"/>
        <v>5,81</v>
      </c>
      <c r="F3688" s="383">
        <v>13165.41</v>
      </c>
      <c r="G3688" s="384" t="s">
        <v>6857</v>
      </c>
      <c r="H3688" s="381" t="b">
        <f t="shared" si="115"/>
        <v>0</v>
      </c>
    </row>
    <row r="3689" spans="1:8">
      <c r="A3689" s="379">
        <v>39423</v>
      </c>
      <c r="B3689" s="380" t="s">
        <v>6858</v>
      </c>
      <c r="C3689" s="379" t="s">
        <v>322</v>
      </c>
      <c r="D3689" s="383" t="str">
        <f t="shared" si="114"/>
        <v>6,74</v>
      </c>
      <c r="F3689" s="383">
        <v>651017.18999999994</v>
      </c>
      <c r="G3689" s="384" t="s">
        <v>3996</v>
      </c>
      <c r="H3689" s="381" t="b">
        <f t="shared" si="115"/>
        <v>0</v>
      </c>
    </row>
    <row r="3690" spans="1:8">
      <c r="A3690" s="379">
        <v>39426</v>
      </c>
      <c r="B3690" s="380" t="s">
        <v>6859</v>
      </c>
      <c r="C3690" s="379" t="s">
        <v>322</v>
      </c>
      <c r="D3690" s="383" t="str">
        <f t="shared" si="114"/>
        <v>15,16</v>
      </c>
      <c r="F3690" s="383">
        <v>416991.01</v>
      </c>
      <c r="G3690" s="384" t="s">
        <v>6860</v>
      </c>
      <c r="H3690" s="381" t="b">
        <f t="shared" si="115"/>
        <v>0</v>
      </c>
    </row>
    <row r="3691" spans="1:8" ht="30">
      <c r="A3691" s="379">
        <v>39429</v>
      </c>
      <c r="B3691" s="380" t="s">
        <v>6861</v>
      </c>
      <c r="C3691" s="379" t="s">
        <v>322</v>
      </c>
      <c r="D3691" s="383" t="str">
        <f t="shared" si="114"/>
        <v>4,78</v>
      </c>
      <c r="F3691" s="383">
        <v>435072.47</v>
      </c>
      <c r="G3691" s="384" t="s">
        <v>5521</v>
      </c>
      <c r="H3691" s="381" t="b">
        <f t="shared" si="115"/>
        <v>0</v>
      </c>
    </row>
    <row r="3692" spans="1:8" ht="30">
      <c r="A3692" s="379">
        <v>39428</v>
      </c>
      <c r="B3692" s="380" t="s">
        <v>6862</v>
      </c>
      <c r="C3692" s="379" t="s">
        <v>322</v>
      </c>
      <c r="D3692" s="383" t="str">
        <f t="shared" si="114"/>
        <v>3,65</v>
      </c>
      <c r="F3692" s="383">
        <v>50062.31</v>
      </c>
      <c r="G3692" s="384" t="s">
        <v>6863</v>
      </c>
      <c r="H3692" s="381" t="b">
        <f t="shared" si="115"/>
        <v>0</v>
      </c>
    </row>
    <row r="3693" spans="1:8">
      <c r="A3693" s="379">
        <v>39572</v>
      </c>
      <c r="B3693" s="380" t="s">
        <v>6864</v>
      </c>
      <c r="C3693" s="379" t="s">
        <v>322</v>
      </c>
      <c r="D3693" s="383" t="str">
        <f t="shared" si="114"/>
        <v>3,16</v>
      </c>
      <c r="F3693" s="386">
        <v>26.71</v>
      </c>
      <c r="G3693" s="384" t="s">
        <v>6687</v>
      </c>
      <c r="H3693" s="381" t="b">
        <f t="shared" si="115"/>
        <v>0</v>
      </c>
    </row>
    <row r="3694" spans="1:8">
      <c r="A3694" s="379">
        <v>39570</v>
      </c>
      <c r="B3694" s="380" t="s">
        <v>6865</v>
      </c>
      <c r="C3694" s="379" t="s">
        <v>322</v>
      </c>
      <c r="D3694" s="383" t="str">
        <f t="shared" si="114"/>
        <v>3,35</v>
      </c>
      <c r="F3694" s="386">
        <v>18.98</v>
      </c>
      <c r="G3694" s="384" t="s">
        <v>5288</v>
      </c>
      <c r="H3694" s="381" t="b">
        <f t="shared" si="115"/>
        <v>0</v>
      </c>
    </row>
    <row r="3695" spans="1:8">
      <c r="A3695" s="379">
        <v>39569</v>
      </c>
      <c r="B3695" s="380" t="s">
        <v>6866</v>
      </c>
      <c r="C3695" s="379" t="s">
        <v>322</v>
      </c>
      <c r="D3695" s="383" t="str">
        <f t="shared" si="114"/>
        <v>3,31</v>
      </c>
      <c r="F3695" s="386">
        <v>40.53</v>
      </c>
      <c r="G3695" s="384" t="s">
        <v>1944</v>
      </c>
      <c r="H3695" s="381" t="b">
        <f t="shared" si="115"/>
        <v>0</v>
      </c>
    </row>
    <row r="3696" spans="1:8">
      <c r="A3696" s="379">
        <v>11552</v>
      </c>
      <c r="B3696" s="380" t="s">
        <v>6867</v>
      </c>
      <c r="C3696" s="379" t="s">
        <v>322</v>
      </c>
      <c r="D3696" s="383" t="str">
        <f t="shared" si="114"/>
        <v>8,92</v>
      </c>
      <c r="F3696" s="386">
        <v>66.27</v>
      </c>
      <c r="G3696" s="384" t="s">
        <v>6868</v>
      </c>
      <c r="H3696" s="381" t="b">
        <f t="shared" si="115"/>
        <v>0</v>
      </c>
    </row>
    <row r="3697" spans="1:8">
      <c r="A3697" s="379">
        <v>40598</v>
      </c>
      <c r="B3697" s="380" t="s">
        <v>6869</v>
      </c>
      <c r="C3697" s="379" t="s">
        <v>331</v>
      </c>
      <c r="D3697" s="383" t="str">
        <f t="shared" si="114"/>
        <v>5,29</v>
      </c>
      <c r="F3697" s="386">
        <v>4.17</v>
      </c>
      <c r="G3697" s="384" t="s">
        <v>3014</v>
      </c>
      <c r="H3697" s="381" t="b">
        <f t="shared" si="115"/>
        <v>0</v>
      </c>
    </row>
    <row r="3698" spans="1:8">
      <c r="A3698" s="379">
        <v>39029</v>
      </c>
      <c r="B3698" s="380" t="s">
        <v>6870</v>
      </c>
      <c r="C3698" s="379" t="s">
        <v>322</v>
      </c>
      <c r="D3698" s="383" t="str">
        <f t="shared" si="114"/>
        <v>10,70</v>
      </c>
      <c r="F3698" s="386">
        <v>0.98</v>
      </c>
      <c r="G3698" s="384" t="s">
        <v>1968</v>
      </c>
      <c r="H3698" s="381" t="b">
        <f t="shared" si="115"/>
        <v>0</v>
      </c>
    </row>
    <row r="3699" spans="1:8">
      <c r="A3699" s="379">
        <v>39028</v>
      </c>
      <c r="B3699" s="380" t="s">
        <v>6871</v>
      </c>
      <c r="C3699" s="379" t="s">
        <v>322</v>
      </c>
      <c r="D3699" s="383" t="str">
        <f t="shared" si="114"/>
        <v>6,23</v>
      </c>
      <c r="F3699" s="386">
        <v>30.9</v>
      </c>
      <c r="G3699" s="384" t="s">
        <v>6872</v>
      </c>
      <c r="H3699" s="381" t="b">
        <f t="shared" si="115"/>
        <v>0</v>
      </c>
    </row>
    <row r="3700" spans="1:8">
      <c r="A3700" s="379">
        <v>39328</v>
      </c>
      <c r="B3700" s="380" t="s">
        <v>6873</v>
      </c>
      <c r="C3700" s="379" t="s">
        <v>322</v>
      </c>
      <c r="D3700" s="383" t="str">
        <f t="shared" si="114"/>
        <v>3,42</v>
      </c>
      <c r="F3700" s="386">
        <v>26.57</v>
      </c>
      <c r="G3700" s="384" t="s">
        <v>6024</v>
      </c>
      <c r="H3700" s="381" t="b">
        <f t="shared" si="115"/>
        <v>0</v>
      </c>
    </row>
    <row r="3701" spans="1:8" ht="30">
      <c r="A3701" s="379">
        <v>38541</v>
      </c>
      <c r="B3701" s="380" t="s">
        <v>6874</v>
      </c>
      <c r="C3701" s="379" t="s">
        <v>281</v>
      </c>
      <c r="D3701" s="383" t="str">
        <f t="shared" si="114"/>
        <v>2.030.106,47</v>
      </c>
      <c r="F3701" s="386">
        <v>35.25</v>
      </c>
      <c r="G3701" s="384" t="s">
        <v>6875</v>
      </c>
      <c r="H3701" s="381" t="b">
        <f t="shared" si="115"/>
        <v>0</v>
      </c>
    </row>
    <row r="3702" spans="1:8" ht="30">
      <c r="A3702" s="379">
        <v>38542</v>
      </c>
      <c r="B3702" s="380" t="s">
        <v>6876</v>
      </c>
      <c r="C3702" s="379" t="s">
        <v>281</v>
      </c>
      <c r="D3702" s="383" t="str">
        <f t="shared" si="114"/>
        <v>3.156.733,92</v>
      </c>
      <c r="F3702" s="386">
        <v>21.74</v>
      </c>
      <c r="G3702" s="384" t="s">
        <v>6877</v>
      </c>
      <c r="H3702" s="381" t="b">
        <f t="shared" si="115"/>
        <v>0</v>
      </c>
    </row>
    <row r="3703" spans="1:8" ht="30">
      <c r="A3703" s="379">
        <v>38543</v>
      </c>
      <c r="B3703" s="380" t="s">
        <v>6878</v>
      </c>
      <c r="C3703" s="379" t="s">
        <v>281</v>
      </c>
      <c r="D3703" s="383" t="str">
        <f t="shared" si="114"/>
        <v>772.855,57</v>
      </c>
      <c r="F3703" s="386">
        <v>22.78</v>
      </c>
      <c r="G3703" s="384" t="s">
        <v>6879</v>
      </c>
      <c r="H3703" s="381" t="b">
        <f t="shared" si="115"/>
        <v>0</v>
      </c>
    </row>
    <row r="3704" spans="1:8" ht="30">
      <c r="A3704" s="379">
        <v>40406</v>
      </c>
      <c r="B3704" s="380" t="s">
        <v>6880</v>
      </c>
      <c r="C3704" s="379" t="s">
        <v>281</v>
      </c>
      <c r="D3704" s="383" t="str">
        <f t="shared" si="114"/>
        <v>52.592,21</v>
      </c>
      <c r="F3704" s="386">
        <v>4.0199999999999996</v>
      </c>
      <c r="G3704" s="384" t="s">
        <v>6881</v>
      </c>
      <c r="H3704" s="381" t="b">
        <f t="shared" si="115"/>
        <v>0</v>
      </c>
    </row>
    <row r="3705" spans="1:8">
      <c r="A3705" s="379">
        <v>40789</v>
      </c>
      <c r="B3705" s="380" t="s">
        <v>6882</v>
      </c>
      <c r="C3705" s="379" t="s">
        <v>281</v>
      </c>
      <c r="D3705" s="383" t="str">
        <f t="shared" si="114"/>
        <v>7.579,07</v>
      </c>
      <c r="F3705" s="386">
        <v>19.690000000000001</v>
      </c>
      <c r="G3705" s="384" t="s">
        <v>6883</v>
      </c>
      <c r="H3705" s="381" t="b">
        <f t="shared" si="115"/>
        <v>0</v>
      </c>
    </row>
    <row r="3706" spans="1:8" ht="30">
      <c r="A3706" s="379">
        <v>40791</v>
      </c>
      <c r="B3706" s="380" t="s">
        <v>6884</v>
      </c>
      <c r="C3706" s="379" t="s">
        <v>281</v>
      </c>
      <c r="D3706" s="383" t="str">
        <f t="shared" si="114"/>
        <v>23.725,81</v>
      </c>
      <c r="F3706" s="386">
        <v>26.96</v>
      </c>
      <c r="G3706" s="384" t="s">
        <v>6885</v>
      </c>
      <c r="H3706" s="381" t="b">
        <f t="shared" si="115"/>
        <v>0</v>
      </c>
    </row>
    <row r="3707" spans="1:8">
      <c r="A3707" s="379">
        <v>11651</v>
      </c>
      <c r="B3707" s="380" t="s">
        <v>6886</v>
      </c>
      <c r="C3707" s="379" t="s">
        <v>281</v>
      </c>
      <c r="D3707" s="383" t="str">
        <f t="shared" si="114"/>
        <v>12.975,98</v>
      </c>
      <c r="F3707" s="386">
        <v>12.95</v>
      </c>
      <c r="G3707" s="384" t="s">
        <v>6887</v>
      </c>
      <c r="H3707" s="381" t="b">
        <f t="shared" si="115"/>
        <v>0</v>
      </c>
    </row>
    <row r="3708" spans="1:8">
      <c r="A3708" s="379">
        <v>42002</v>
      </c>
      <c r="B3708" s="380" t="s">
        <v>6888</v>
      </c>
      <c r="C3708" s="379" t="s">
        <v>281</v>
      </c>
      <c r="D3708" s="383" t="str">
        <f t="shared" si="114"/>
        <v>661.931,74</v>
      </c>
      <c r="F3708" s="383">
        <v>2290.7399999999998</v>
      </c>
      <c r="G3708" s="384" t="s">
        <v>6889</v>
      </c>
      <c r="H3708" s="381" t="b">
        <f t="shared" si="115"/>
        <v>0</v>
      </c>
    </row>
    <row r="3709" spans="1:8">
      <c r="A3709" s="379">
        <v>40435</v>
      </c>
      <c r="B3709" s="380" t="s">
        <v>6890</v>
      </c>
      <c r="C3709" s="379" t="s">
        <v>281</v>
      </c>
      <c r="D3709" s="383" t="str">
        <f t="shared" si="114"/>
        <v>423.982,02</v>
      </c>
      <c r="F3709" s="386">
        <v>14.92</v>
      </c>
      <c r="G3709" s="384" t="s">
        <v>6891</v>
      </c>
      <c r="H3709" s="381" t="b">
        <f t="shared" si="115"/>
        <v>0</v>
      </c>
    </row>
    <row r="3710" spans="1:8">
      <c r="A3710" s="379">
        <v>39012</v>
      </c>
      <c r="B3710" s="380" t="s">
        <v>6892</v>
      </c>
      <c r="C3710" s="379" t="s">
        <v>281</v>
      </c>
      <c r="D3710" s="383" t="str">
        <f t="shared" si="114"/>
        <v>442.366,63</v>
      </c>
      <c r="F3710" s="383">
        <v>2640.71</v>
      </c>
      <c r="G3710" s="384" t="s">
        <v>6893</v>
      </c>
      <c r="H3710" s="381" t="b">
        <f t="shared" si="115"/>
        <v>0</v>
      </c>
    </row>
    <row r="3711" spans="1:8">
      <c r="A3711" s="379">
        <v>13617</v>
      </c>
      <c r="B3711" s="380" t="s">
        <v>6894</v>
      </c>
      <c r="C3711" s="379" t="s">
        <v>281</v>
      </c>
      <c r="D3711" s="383" t="str">
        <f t="shared" si="114"/>
        <v>49.417,59</v>
      </c>
      <c r="F3711" s="386">
        <v>13.92</v>
      </c>
      <c r="G3711" s="384" t="s">
        <v>6895</v>
      </c>
      <c r="H3711" s="381" t="b">
        <f t="shared" si="115"/>
        <v>0</v>
      </c>
    </row>
    <row r="3712" spans="1:8">
      <c r="A3712" s="379">
        <v>5327</v>
      </c>
      <c r="B3712" s="380" t="s">
        <v>6896</v>
      </c>
      <c r="C3712" s="379" t="s">
        <v>331</v>
      </c>
      <c r="D3712" s="383" t="str">
        <f t="shared" si="114"/>
        <v>26,78</v>
      </c>
      <c r="F3712" s="383">
        <v>2463.9299999999998</v>
      </c>
      <c r="G3712" s="384" t="s">
        <v>2236</v>
      </c>
      <c r="H3712" s="381" t="b">
        <f t="shared" si="115"/>
        <v>0</v>
      </c>
    </row>
    <row r="3713" spans="1:8">
      <c r="A3713" s="379">
        <v>35274</v>
      </c>
      <c r="B3713" s="380" t="s">
        <v>6897</v>
      </c>
      <c r="C3713" s="379" t="s">
        <v>322</v>
      </c>
      <c r="D3713" s="383" t="str">
        <f t="shared" si="114"/>
        <v>20,46</v>
      </c>
      <c r="F3713" s="386">
        <v>48.3</v>
      </c>
      <c r="G3713" s="384" t="s">
        <v>6898</v>
      </c>
      <c r="H3713" s="381" t="b">
        <f t="shared" si="115"/>
        <v>0</v>
      </c>
    </row>
    <row r="3714" spans="1:8">
      <c r="A3714" s="379">
        <v>35275</v>
      </c>
      <c r="B3714" s="380" t="s">
        <v>6899</v>
      </c>
      <c r="C3714" s="379" t="s">
        <v>322</v>
      </c>
      <c r="D3714" s="383" t="str">
        <f t="shared" ref="D3714:D3777" si="116">IF($J$2=$F$1,F3714,G3714)</f>
        <v>43,71</v>
      </c>
      <c r="F3714" s="386">
        <v>219.98</v>
      </c>
      <c r="G3714" s="384" t="s">
        <v>6900</v>
      </c>
      <c r="H3714" s="381" t="b">
        <f t="shared" ref="H3714:H3777" si="117">F3714=G3714</f>
        <v>0</v>
      </c>
    </row>
    <row r="3715" spans="1:8">
      <c r="A3715" s="379">
        <v>35276</v>
      </c>
      <c r="B3715" s="380" t="s">
        <v>6901</v>
      </c>
      <c r="C3715" s="379" t="s">
        <v>322</v>
      </c>
      <c r="D3715" s="383" t="str">
        <f t="shared" si="116"/>
        <v>71,47</v>
      </c>
      <c r="F3715" s="386">
        <v>133.62</v>
      </c>
      <c r="G3715" s="384" t="s">
        <v>6902</v>
      </c>
      <c r="H3715" s="381" t="b">
        <f t="shared" si="117"/>
        <v>0</v>
      </c>
    </row>
    <row r="3716" spans="1:8">
      <c r="A3716" s="379">
        <v>38386</v>
      </c>
      <c r="B3716" s="380" t="s">
        <v>6903</v>
      </c>
      <c r="C3716" s="379" t="s">
        <v>281</v>
      </c>
      <c r="D3716" s="383" t="str">
        <f t="shared" si="116"/>
        <v>4,04</v>
      </c>
      <c r="F3716" s="386">
        <v>36.74</v>
      </c>
      <c r="G3716" s="384" t="s">
        <v>2176</v>
      </c>
      <c r="H3716" s="381" t="b">
        <f t="shared" si="117"/>
        <v>0</v>
      </c>
    </row>
    <row r="3717" spans="1:8">
      <c r="A3717" s="379">
        <v>11091</v>
      </c>
      <c r="B3717" s="380" t="s">
        <v>6904</v>
      </c>
      <c r="C3717" s="379" t="s">
        <v>281</v>
      </c>
      <c r="D3717" s="383" t="str">
        <f t="shared" si="116"/>
        <v>1,01</v>
      </c>
      <c r="F3717" s="386">
        <v>214.14</v>
      </c>
      <c r="G3717" s="384" t="s">
        <v>4276</v>
      </c>
      <c r="H3717" s="381" t="b">
        <f t="shared" si="117"/>
        <v>0</v>
      </c>
    </row>
    <row r="3718" spans="1:8">
      <c r="A3718" s="379">
        <v>37586</v>
      </c>
      <c r="B3718" s="380" t="s">
        <v>6905</v>
      </c>
      <c r="C3718" s="379" t="s">
        <v>4509</v>
      </c>
      <c r="D3718" s="383" t="str">
        <f t="shared" si="116"/>
        <v>32,42</v>
      </c>
      <c r="F3718" s="386">
        <v>217.69</v>
      </c>
      <c r="G3718" s="384" t="s">
        <v>6906</v>
      </c>
      <c r="H3718" s="381" t="b">
        <f t="shared" si="117"/>
        <v>0</v>
      </c>
    </row>
    <row r="3719" spans="1:8">
      <c r="A3719" s="379">
        <v>37395</v>
      </c>
      <c r="B3719" s="380" t="s">
        <v>6907</v>
      </c>
      <c r="C3719" s="379" t="s">
        <v>4509</v>
      </c>
      <c r="D3719" s="383" t="str">
        <f t="shared" si="116"/>
        <v>27,87</v>
      </c>
      <c r="F3719" s="386">
        <v>36.49</v>
      </c>
      <c r="G3719" s="384" t="s">
        <v>6908</v>
      </c>
      <c r="H3719" s="381" t="b">
        <f t="shared" si="117"/>
        <v>0</v>
      </c>
    </row>
    <row r="3720" spans="1:8">
      <c r="A3720" s="379">
        <v>14147</v>
      </c>
      <c r="B3720" s="380" t="s">
        <v>6909</v>
      </c>
      <c r="C3720" s="379" t="s">
        <v>4509</v>
      </c>
      <c r="D3720" s="383" t="str">
        <f t="shared" si="116"/>
        <v>36,97</v>
      </c>
      <c r="F3720" s="386">
        <v>17.899999999999999</v>
      </c>
      <c r="G3720" s="384" t="s">
        <v>6910</v>
      </c>
      <c r="H3720" s="381" t="b">
        <f t="shared" si="117"/>
        <v>0</v>
      </c>
    </row>
    <row r="3721" spans="1:8">
      <c r="A3721" s="379">
        <v>37396</v>
      </c>
      <c r="B3721" s="380" t="s">
        <v>6911</v>
      </c>
      <c r="C3721" s="379" t="s">
        <v>4509</v>
      </c>
      <c r="D3721" s="383" t="str">
        <f t="shared" si="116"/>
        <v>22,81</v>
      </c>
      <c r="F3721" s="386">
        <v>14.84</v>
      </c>
      <c r="G3721" s="384" t="s">
        <v>4307</v>
      </c>
      <c r="H3721" s="381" t="b">
        <f t="shared" si="117"/>
        <v>0</v>
      </c>
    </row>
    <row r="3722" spans="1:8">
      <c r="A3722" s="379">
        <v>37397</v>
      </c>
      <c r="B3722" s="380" t="s">
        <v>6912</v>
      </c>
      <c r="C3722" s="379" t="s">
        <v>4509</v>
      </c>
      <c r="D3722" s="383" t="str">
        <f t="shared" si="116"/>
        <v>23,89</v>
      </c>
      <c r="F3722" s="386">
        <v>80</v>
      </c>
      <c r="G3722" s="384" t="s">
        <v>6913</v>
      </c>
      <c r="H3722" s="381" t="b">
        <f t="shared" si="117"/>
        <v>0</v>
      </c>
    </row>
    <row r="3723" spans="1:8">
      <c r="A3723" s="379">
        <v>11559</v>
      </c>
      <c r="B3723" s="380" t="s">
        <v>6914</v>
      </c>
      <c r="C3723" s="379" t="s">
        <v>281</v>
      </c>
      <c r="D3723" s="383" t="str">
        <f t="shared" si="116"/>
        <v>4,10</v>
      </c>
      <c r="F3723" s="386">
        <v>295</v>
      </c>
      <c r="G3723" s="384" t="s">
        <v>4438</v>
      </c>
      <c r="H3723" s="381" t="b">
        <f t="shared" si="117"/>
        <v>0</v>
      </c>
    </row>
    <row r="3724" spans="1:8">
      <c r="A3724" s="379">
        <v>444</v>
      </c>
      <c r="B3724" s="380" t="s">
        <v>6915</v>
      </c>
      <c r="C3724" s="379" t="s">
        <v>281</v>
      </c>
      <c r="D3724" s="383" t="str">
        <f t="shared" si="116"/>
        <v>19,17</v>
      </c>
      <c r="F3724" s="386">
        <v>222.64</v>
      </c>
      <c r="G3724" s="384" t="s">
        <v>3532</v>
      </c>
      <c r="H3724" s="381" t="b">
        <f t="shared" si="117"/>
        <v>0</v>
      </c>
    </row>
    <row r="3725" spans="1:8">
      <c r="A3725" s="379">
        <v>445</v>
      </c>
      <c r="B3725" s="380" t="s">
        <v>6916</v>
      </c>
      <c r="C3725" s="379" t="s">
        <v>281</v>
      </c>
      <c r="D3725" s="383" t="str">
        <f t="shared" si="116"/>
        <v>26,24</v>
      </c>
      <c r="F3725" s="386">
        <v>284.48</v>
      </c>
      <c r="G3725" s="384" t="s">
        <v>6917</v>
      </c>
      <c r="H3725" s="381" t="b">
        <f t="shared" si="117"/>
        <v>0</v>
      </c>
    </row>
    <row r="3726" spans="1:8">
      <c r="A3726" s="379">
        <v>4783</v>
      </c>
      <c r="B3726" s="380" t="s">
        <v>6918</v>
      </c>
      <c r="C3726" s="379" t="s">
        <v>289</v>
      </c>
      <c r="D3726" s="383" t="str">
        <f t="shared" si="116"/>
        <v>14,88</v>
      </c>
      <c r="F3726" s="386">
        <v>321.58999999999997</v>
      </c>
      <c r="G3726" s="384" t="s">
        <v>725</v>
      </c>
      <c r="H3726" s="381" t="b">
        <f t="shared" si="117"/>
        <v>0</v>
      </c>
    </row>
    <row r="3727" spans="1:8">
      <c r="A3727" s="379">
        <v>41079</v>
      </c>
      <c r="B3727" s="380" t="s">
        <v>6919</v>
      </c>
      <c r="C3727" s="379" t="s">
        <v>672</v>
      </c>
      <c r="D3727" s="383" t="str">
        <f t="shared" si="116"/>
        <v>2.637,37</v>
      </c>
      <c r="F3727" s="386">
        <v>48.63</v>
      </c>
      <c r="G3727" s="384" t="s">
        <v>727</v>
      </c>
      <c r="H3727" s="381" t="b">
        <f t="shared" si="117"/>
        <v>0</v>
      </c>
    </row>
    <row r="3728" spans="1:8">
      <c r="A3728" s="379">
        <v>12874</v>
      </c>
      <c r="B3728" s="380" t="s">
        <v>6920</v>
      </c>
      <c r="C3728" s="379" t="s">
        <v>289</v>
      </c>
      <c r="D3728" s="383" t="str">
        <f t="shared" si="116"/>
        <v>17,15</v>
      </c>
      <c r="F3728" s="386">
        <v>107.58</v>
      </c>
      <c r="G3728" s="384" t="s">
        <v>6921</v>
      </c>
      <c r="H3728" s="381" t="b">
        <f t="shared" si="117"/>
        <v>0</v>
      </c>
    </row>
    <row r="3729" spans="1:8">
      <c r="A3729" s="379">
        <v>41082</v>
      </c>
      <c r="B3729" s="380" t="s">
        <v>6922</v>
      </c>
      <c r="C3729" s="379" t="s">
        <v>672</v>
      </c>
      <c r="D3729" s="383" t="str">
        <f t="shared" si="116"/>
        <v>3.040,29</v>
      </c>
      <c r="F3729" s="386">
        <v>153.6</v>
      </c>
      <c r="G3729" s="384" t="s">
        <v>6923</v>
      </c>
      <c r="H3729" s="381" t="b">
        <f t="shared" si="117"/>
        <v>0</v>
      </c>
    </row>
    <row r="3730" spans="1:8">
      <c r="A3730" s="379">
        <v>4785</v>
      </c>
      <c r="B3730" s="380" t="s">
        <v>6924</v>
      </c>
      <c r="C3730" s="379" t="s">
        <v>289</v>
      </c>
      <c r="D3730" s="383" t="str">
        <f t="shared" si="116"/>
        <v>15,99</v>
      </c>
      <c r="F3730" s="386">
        <v>89.47</v>
      </c>
      <c r="G3730" s="384" t="s">
        <v>6925</v>
      </c>
      <c r="H3730" s="381" t="b">
        <f t="shared" si="117"/>
        <v>0</v>
      </c>
    </row>
    <row r="3731" spans="1:8">
      <c r="A3731" s="379">
        <v>41081</v>
      </c>
      <c r="B3731" s="380" t="s">
        <v>6926</v>
      </c>
      <c r="C3731" s="379" t="s">
        <v>672</v>
      </c>
      <c r="D3731" s="383" t="str">
        <f t="shared" si="116"/>
        <v>2.836,77</v>
      </c>
      <c r="F3731" s="386">
        <v>115.2</v>
      </c>
      <c r="G3731" s="384" t="s">
        <v>6927</v>
      </c>
      <c r="H3731" s="381" t="b">
        <f t="shared" si="117"/>
        <v>0</v>
      </c>
    </row>
    <row r="3732" spans="1:8">
      <c r="A3732" s="379">
        <v>4801</v>
      </c>
      <c r="B3732" s="380" t="s">
        <v>6928</v>
      </c>
      <c r="C3732" s="379" t="s">
        <v>286</v>
      </c>
      <c r="D3732" s="383" t="str">
        <f t="shared" si="116"/>
        <v>50,56</v>
      </c>
      <c r="F3732" s="386">
        <v>212.48</v>
      </c>
      <c r="G3732" s="384" t="s">
        <v>6929</v>
      </c>
      <c r="H3732" s="381" t="b">
        <f t="shared" si="117"/>
        <v>0</v>
      </c>
    </row>
    <row r="3733" spans="1:8">
      <c r="A3733" s="379">
        <v>4794</v>
      </c>
      <c r="B3733" s="380" t="s">
        <v>6930</v>
      </c>
      <c r="C3733" s="379" t="s">
        <v>286</v>
      </c>
      <c r="D3733" s="383" t="str">
        <f t="shared" si="116"/>
        <v>230,29</v>
      </c>
      <c r="F3733" s="386">
        <v>113.92</v>
      </c>
      <c r="G3733" s="384" t="s">
        <v>6931</v>
      </c>
      <c r="H3733" s="381" t="b">
        <f t="shared" si="117"/>
        <v>0</v>
      </c>
    </row>
    <row r="3734" spans="1:8">
      <c r="A3734" s="379">
        <v>4796</v>
      </c>
      <c r="B3734" s="380" t="s">
        <v>6932</v>
      </c>
      <c r="C3734" s="379" t="s">
        <v>286</v>
      </c>
      <c r="D3734" s="383" t="str">
        <f t="shared" si="116"/>
        <v>139,88</v>
      </c>
      <c r="F3734" s="386">
        <v>125.44</v>
      </c>
      <c r="G3734" s="384" t="s">
        <v>6933</v>
      </c>
      <c r="H3734" s="381" t="b">
        <f t="shared" si="117"/>
        <v>0</v>
      </c>
    </row>
    <row r="3735" spans="1:8">
      <c r="A3735" s="379">
        <v>4800</v>
      </c>
      <c r="B3735" s="380" t="s">
        <v>6934</v>
      </c>
      <c r="C3735" s="379" t="s">
        <v>286</v>
      </c>
      <c r="D3735" s="383" t="str">
        <f t="shared" si="116"/>
        <v>38,46</v>
      </c>
      <c r="F3735" s="386">
        <v>96</v>
      </c>
      <c r="G3735" s="384" t="s">
        <v>6935</v>
      </c>
      <c r="H3735" s="381" t="b">
        <f t="shared" si="117"/>
        <v>0</v>
      </c>
    </row>
    <row r="3736" spans="1:8">
      <c r="A3736" s="379">
        <v>4795</v>
      </c>
      <c r="B3736" s="380" t="s">
        <v>6936</v>
      </c>
      <c r="C3736" s="379" t="s">
        <v>286</v>
      </c>
      <c r="D3736" s="383" t="str">
        <f t="shared" si="116"/>
        <v>224,18</v>
      </c>
      <c r="F3736" s="386">
        <v>8.58</v>
      </c>
      <c r="G3736" s="384" t="s">
        <v>6937</v>
      </c>
      <c r="H3736" s="381" t="b">
        <f t="shared" si="117"/>
        <v>0</v>
      </c>
    </row>
    <row r="3737" spans="1:8" ht="30">
      <c r="A3737" s="379">
        <v>39694</v>
      </c>
      <c r="B3737" s="380" t="s">
        <v>6938</v>
      </c>
      <c r="C3737" s="379" t="s">
        <v>286</v>
      </c>
      <c r="D3737" s="383" t="str">
        <f t="shared" si="116"/>
        <v>202,61</v>
      </c>
      <c r="F3737" s="386">
        <v>57.44</v>
      </c>
      <c r="G3737" s="384" t="s">
        <v>6939</v>
      </c>
      <c r="H3737" s="381" t="b">
        <f t="shared" si="117"/>
        <v>0</v>
      </c>
    </row>
    <row r="3738" spans="1:8">
      <c r="A3738" s="379">
        <v>1292</v>
      </c>
      <c r="B3738" s="380" t="s">
        <v>6940</v>
      </c>
      <c r="C3738" s="379" t="s">
        <v>286</v>
      </c>
      <c r="D3738" s="383" t="str">
        <f t="shared" si="116"/>
        <v>32,41</v>
      </c>
      <c r="F3738" s="386">
        <v>146.86000000000001</v>
      </c>
      <c r="G3738" s="384" t="s">
        <v>6941</v>
      </c>
      <c r="H3738" s="381" t="b">
        <f t="shared" si="117"/>
        <v>0</v>
      </c>
    </row>
    <row r="3739" spans="1:8">
      <c r="A3739" s="379">
        <v>1287</v>
      </c>
      <c r="B3739" s="380" t="s">
        <v>6942</v>
      </c>
      <c r="C3739" s="379" t="s">
        <v>286</v>
      </c>
      <c r="D3739" s="383" t="str">
        <f t="shared" si="116"/>
        <v>15,90</v>
      </c>
      <c r="F3739" s="386">
        <v>139.88999999999999</v>
      </c>
      <c r="G3739" s="384" t="s">
        <v>6943</v>
      </c>
      <c r="H3739" s="381" t="b">
        <f t="shared" si="117"/>
        <v>0</v>
      </c>
    </row>
    <row r="3740" spans="1:8">
      <c r="A3740" s="379">
        <v>1297</v>
      </c>
      <c r="B3740" s="380" t="s">
        <v>6944</v>
      </c>
      <c r="C3740" s="379" t="s">
        <v>286</v>
      </c>
      <c r="D3740" s="383" t="str">
        <f t="shared" si="116"/>
        <v>13,19</v>
      </c>
      <c r="F3740" s="386">
        <v>363.62</v>
      </c>
      <c r="G3740" s="384" t="s">
        <v>6945</v>
      </c>
      <c r="H3740" s="381" t="b">
        <f t="shared" si="117"/>
        <v>0</v>
      </c>
    </row>
    <row r="3741" spans="1:8">
      <c r="A3741" s="379">
        <v>4786</v>
      </c>
      <c r="B3741" s="380" t="s">
        <v>6946</v>
      </c>
      <c r="C3741" s="379" t="s">
        <v>286</v>
      </c>
      <c r="D3741" s="383" t="str">
        <f t="shared" si="116"/>
        <v>81,00</v>
      </c>
      <c r="F3741" s="386">
        <v>323.75</v>
      </c>
      <c r="G3741" s="384" t="s">
        <v>6947</v>
      </c>
      <c r="H3741" s="381" t="b">
        <f t="shared" si="117"/>
        <v>0</v>
      </c>
    </row>
    <row r="3742" spans="1:8" ht="30">
      <c r="A3742" s="379">
        <v>10840</v>
      </c>
      <c r="B3742" s="380" t="s">
        <v>6948</v>
      </c>
      <c r="C3742" s="379" t="s">
        <v>286</v>
      </c>
      <c r="D3742" s="383" t="str">
        <f t="shared" si="116"/>
        <v>295,00</v>
      </c>
      <c r="F3742" s="386">
        <v>149.12</v>
      </c>
      <c r="G3742" s="384" t="s">
        <v>6949</v>
      </c>
      <c r="H3742" s="381" t="b">
        <f t="shared" si="117"/>
        <v>0</v>
      </c>
    </row>
    <row r="3743" spans="1:8" ht="30">
      <c r="A3743" s="379">
        <v>10841</v>
      </c>
      <c r="B3743" s="380" t="s">
        <v>6950</v>
      </c>
      <c r="C3743" s="379" t="s">
        <v>286</v>
      </c>
      <c r="D3743" s="383" t="str">
        <f t="shared" si="116"/>
        <v>222,64</v>
      </c>
      <c r="F3743" s="386">
        <v>235.01</v>
      </c>
      <c r="G3743" s="384" t="s">
        <v>6951</v>
      </c>
      <c r="H3743" s="381" t="b">
        <f t="shared" si="117"/>
        <v>0</v>
      </c>
    </row>
    <row r="3744" spans="1:8" ht="30">
      <c r="A3744" s="379">
        <v>25980</v>
      </c>
      <c r="B3744" s="380" t="s">
        <v>6952</v>
      </c>
      <c r="C3744" s="379" t="s">
        <v>286</v>
      </c>
      <c r="D3744" s="383" t="str">
        <f t="shared" si="116"/>
        <v>284,48</v>
      </c>
      <c r="F3744" s="386">
        <v>257.81</v>
      </c>
      <c r="G3744" s="384" t="s">
        <v>6953</v>
      </c>
      <c r="H3744" s="381" t="b">
        <f t="shared" si="117"/>
        <v>0</v>
      </c>
    </row>
    <row r="3745" spans="1:8" ht="30">
      <c r="A3745" s="379">
        <v>10842</v>
      </c>
      <c r="B3745" s="380" t="s">
        <v>6954</v>
      </c>
      <c r="C3745" s="379" t="s">
        <v>286</v>
      </c>
      <c r="D3745" s="383" t="str">
        <f t="shared" si="116"/>
        <v>321,59</v>
      </c>
      <c r="F3745" s="386">
        <v>265</v>
      </c>
      <c r="G3745" s="384" t="s">
        <v>6955</v>
      </c>
      <c r="H3745" s="381" t="b">
        <f t="shared" si="117"/>
        <v>0</v>
      </c>
    </row>
    <row r="3746" spans="1:8">
      <c r="A3746" s="379">
        <v>21108</v>
      </c>
      <c r="B3746" s="380" t="s">
        <v>6956</v>
      </c>
      <c r="C3746" s="379" t="s">
        <v>286</v>
      </c>
      <c r="D3746" s="383" t="str">
        <f t="shared" si="116"/>
        <v>43,20</v>
      </c>
      <c r="F3746" s="386">
        <v>49.76</v>
      </c>
      <c r="G3746" s="384" t="s">
        <v>6957</v>
      </c>
      <c r="H3746" s="381" t="b">
        <f t="shared" si="117"/>
        <v>0</v>
      </c>
    </row>
    <row r="3747" spans="1:8">
      <c r="A3747" s="379">
        <v>38180</v>
      </c>
      <c r="B3747" s="380" t="s">
        <v>6958</v>
      </c>
      <c r="C3747" s="379" t="s">
        <v>286</v>
      </c>
      <c r="D3747" s="383" t="str">
        <f t="shared" si="116"/>
        <v>112,62</v>
      </c>
      <c r="F3747" s="386">
        <v>57.48</v>
      </c>
      <c r="G3747" s="384" t="s">
        <v>6959</v>
      </c>
      <c r="H3747" s="381" t="b">
        <f t="shared" si="117"/>
        <v>0</v>
      </c>
    </row>
    <row r="3748" spans="1:8">
      <c r="A3748" s="379">
        <v>40648</v>
      </c>
      <c r="B3748" s="380" t="s">
        <v>6960</v>
      </c>
      <c r="C3748" s="379" t="s">
        <v>286</v>
      </c>
      <c r="D3748" s="383" t="str">
        <f t="shared" si="116"/>
        <v>155,52</v>
      </c>
      <c r="F3748" s="386">
        <v>44.74</v>
      </c>
      <c r="G3748" s="384" t="s">
        <v>6961</v>
      </c>
      <c r="H3748" s="381" t="b">
        <f t="shared" si="117"/>
        <v>0</v>
      </c>
    </row>
    <row r="3749" spans="1:8">
      <c r="A3749" s="379">
        <v>40649</v>
      </c>
      <c r="B3749" s="380" t="s">
        <v>6962</v>
      </c>
      <c r="C3749" s="379" t="s">
        <v>286</v>
      </c>
      <c r="D3749" s="383" t="str">
        <f t="shared" si="116"/>
        <v>90,59</v>
      </c>
      <c r="F3749" s="386">
        <v>43.31</v>
      </c>
      <c r="G3749" s="384" t="s">
        <v>6963</v>
      </c>
      <c r="H3749" s="381" t="b">
        <f t="shared" si="117"/>
        <v>0</v>
      </c>
    </row>
    <row r="3750" spans="1:8">
      <c r="A3750" s="379">
        <v>40650</v>
      </c>
      <c r="B3750" s="380" t="s">
        <v>6964</v>
      </c>
      <c r="C3750" s="379" t="s">
        <v>286</v>
      </c>
      <c r="D3750" s="383" t="str">
        <f t="shared" si="116"/>
        <v>116,64</v>
      </c>
      <c r="F3750" s="386">
        <v>140.25</v>
      </c>
      <c r="G3750" s="384" t="s">
        <v>6965</v>
      </c>
      <c r="H3750" s="381" t="b">
        <f t="shared" si="117"/>
        <v>0</v>
      </c>
    </row>
    <row r="3751" spans="1:8">
      <c r="A3751" s="379">
        <v>40651</v>
      </c>
      <c r="B3751" s="380" t="s">
        <v>6966</v>
      </c>
      <c r="C3751" s="379" t="s">
        <v>286</v>
      </c>
      <c r="D3751" s="383" t="str">
        <f t="shared" si="116"/>
        <v>215,13</v>
      </c>
      <c r="F3751" s="386">
        <v>46.98</v>
      </c>
      <c r="G3751" s="384" t="s">
        <v>6967</v>
      </c>
      <c r="H3751" s="381" t="b">
        <f t="shared" si="117"/>
        <v>0</v>
      </c>
    </row>
    <row r="3752" spans="1:8">
      <c r="A3752" s="379">
        <v>40652</v>
      </c>
      <c r="B3752" s="380" t="s">
        <v>6968</v>
      </c>
      <c r="C3752" s="379" t="s">
        <v>286</v>
      </c>
      <c r="D3752" s="383" t="str">
        <f t="shared" si="116"/>
        <v>115,34</v>
      </c>
      <c r="F3752" s="386">
        <v>30.69</v>
      </c>
      <c r="G3752" s="384" t="s">
        <v>6969</v>
      </c>
      <c r="H3752" s="381" t="b">
        <f t="shared" si="117"/>
        <v>0</v>
      </c>
    </row>
    <row r="3753" spans="1:8">
      <c r="A3753" s="379">
        <v>40647</v>
      </c>
      <c r="B3753" s="380" t="s">
        <v>6970</v>
      </c>
      <c r="C3753" s="379" t="s">
        <v>286</v>
      </c>
      <c r="D3753" s="383" t="str">
        <f t="shared" si="116"/>
        <v>127,00</v>
      </c>
      <c r="F3753" s="386">
        <v>25.88</v>
      </c>
      <c r="G3753" s="384" t="s">
        <v>6971</v>
      </c>
      <c r="H3753" s="381" t="b">
        <f t="shared" si="117"/>
        <v>0</v>
      </c>
    </row>
    <row r="3754" spans="1:8">
      <c r="A3754" s="379">
        <v>40653</v>
      </c>
      <c r="B3754" s="380" t="s">
        <v>6972</v>
      </c>
      <c r="C3754" s="379" t="s">
        <v>286</v>
      </c>
      <c r="D3754" s="383" t="str">
        <f t="shared" si="116"/>
        <v>97,20</v>
      </c>
      <c r="F3754" s="386">
        <v>16.100000000000001</v>
      </c>
      <c r="G3754" s="384" t="s">
        <v>6973</v>
      </c>
      <c r="H3754" s="381" t="b">
        <f t="shared" si="117"/>
        <v>0</v>
      </c>
    </row>
    <row r="3755" spans="1:8">
      <c r="A3755" s="379">
        <v>36178</v>
      </c>
      <c r="B3755" s="380" t="s">
        <v>6974</v>
      </c>
      <c r="C3755" s="379" t="s">
        <v>281</v>
      </c>
      <c r="D3755" s="383" t="str">
        <f t="shared" si="116"/>
        <v>8,80</v>
      </c>
      <c r="F3755" s="386">
        <v>13.75</v>
      </c>
      <c r="G3755" s="384" t="s">
        <v>5754</v>
      </c>
      <c r="H3755" s="381" t="b">
        <f t="shared" si="117"/>
        <v>0</v>
      </c>
    </row>
    <row r="3756" spans="1:8">
      <c r="A3756" s="379">
        <v>38195</v>
      </c>
      <c r="B3756" s="380" t="s">
        <v>6975</v>
      </c>
      <c r="C3756" s="379" t="s">
        <v>286</v>
      </c>
      <c r="D3756" s="383" t="str">
        <f t="shared" si="116"/>
        <v>51,02</v>
      </c>
      <c r="F3756" s="383">
        <v>2040.02</v>
      </c>
      <c r="G3756" s="384" t="s">
        <v>6976</v>
      </c>
      <c r="H3756" s="381" t="b">
        <f t="shared" si="117"/>
        <v>0</v>
      </c>
    </row>
    <row r="3757" spans="1:8">
      <c r="A3757" s="379">
        <v>38181</v>
      </c>
      <c r="B3757" s="380" t="s">
        <v>6977</v>
      </c>
      <c r="C3757" s="379" t="s">
        <v>286</v>
      </c>
      <c r="D3757" s="383" t="str">
        <f t="shared" si="116"/>
        <v>153,74</v>
      </c>
      <c r="F3757" s="383">
        <v>1281.3800000000001</v>
      </c>
      <c r="G3757" s="384" t="s">
        <v>6978</v>
      </c>
      <c r="H3757" s="381" t="b">
        <f t="shared" si="117"/>
        <v>0</v>
      </c>
    </row>
    <row r="3758" spans="1:8">
      <c r="A3758" s="379">
        <v>38182</v>
      </c>
      <c r="B3758" s="380" t="s">
        <v>6979</v>
      </c>
      <c r="C3758" s="379" t="s">
        <v>286</v>
      </c>
      <c r="D3758" s="383" t="str">
        <f t="shared" si="116"/>
        <v>146,44</v>
      </c>
      <c r="F3758" s="386">
        <v>425</v>
      </c>
      <c r="G3758" s="384" t="s">
        <v>6980</v>
      </c>
      <c r="H3758" s="381" t="b">
        <f t="shared" si="117"/>
        <v>0</v>
      </c>
    </row>
    <row r="3759" spans="1:8">
      <c r="A3759" s="379">
        <v>38186</v>
      </c>
      <c r="B3759" s="380" t="s">
        <v>6981</v>
      </c>
      <c r="C3759" s="379" t="s">
        <v>286</v>
      </c>
      <c r="D3759" s="383" t="str">
        <f t="shared" si="116"/>
        <v>380,66</v>
      </c>
      <c r="F3759" s="386">
        <v>23.42</v>
      </c>
      <c r="G3759" s="384" t="s">
        <v>6982</v>
      </c>
      <c r="H3759" s="381" t="b">
        <f t="shared" si="117"/>
        <v>0</v>
      </c>
    </row>
    <row r="3760" spans="1:8">
      <c r="A3760" s="379">
        <v>38185</v>
      </c>
      <c r="B3760" s="380" t="s">
        <v>6983</v>
      </c>
      <c r="C3760" s="379" t="s">
        <v>286</v>
      </c>
      <c r="D3760" s="383" t="str">
        <f t="shared" si="116"/>
        <v>338,92</v>
      </c>
      <c r="F3760" s="386">
        <v>7.11</v>
      </c>
      <c r="G3760" s="384" t="s">
        <v>6984</v>
      </c>
      <c r="H3760" s="381" t="b">
        <f t="shared" si="117"/>
        <v>0</v>
      </c>
    </row>
    <row r="3761" spans="1:8">
      <c r="A3761" s="379">
        <v>40654</v>
      </c>
      <c r="B3761" s="380" t="s">
        <v>6985</v>
      </c>
      <c r="C3761" s="379" t="s">
        <v>286</v>
      </c>
      <c r="D3761" s="383" t="str">
        <f t="shared" si="116"/>
        <v>150,98</v>
      </c>
      <c r="F3761" s="386">
        <v>13.76</v>
      </c>
      <c r="G3761" s="384" t="s">
        <v>6986</v>
      </c>
      <c r="H3761" s="381" t="b">
        <f t="shared" si="117"/>
        <v>0</v>
      </c>
    </row>
    <row r="3762" spans="1:8" ht="30">
      <c r="A3762" s="379">
        <v>25981</v>
      </c>
      <c r="B3762" s="380" t="s">
        <v>6987</v>
      </c>
      <c r="C3762" s="379" t="s">
        <v>286</v>
      </c>
      <c r="D3762" s="383" t="str">
        <f t="shared" si="116"/>
        <v>235,01</v>
      </c>
      <c r="F3762" s="386">
        <v>16.88</v>
      </c>
      <c r="G3762" s="384" t="s">
        <v>6988</v>
      </c>
      <c r="H3762" s="381" t="b">
        <f t="shared" si="117"/>
        <v>0</v>
      </c>
    </row>
    <row r="3763" spans="1:8">
      <c r="A3763" s="379">
        <v>4822</v>
      </c>
      <c r="B3763" s="380" t="s">
        <v>6989</v>
      </c>
      <c r="C3763" s="379" t="s">
        <v>286</v>
      </c>
      <c r="D3763" s="383" t="str">
        <f t="shared" si="116"/>
        <v>252,95</v>
      </c>
      <c r="F3763" s="386">
        <v>11.9</v>
      </c>
      <c r="G3763" s="384" t="s">
        <v>6990</v>
      </c>
      <c r="H3763" s="381" t="b">
        <f t="shared" si="117"/>
        <v>0</v>
      </c>
    </row>
    <row r="3764" spans="1:8">
      <c r="A3764" s="379">
        <v>4818</v>
      </c>
      <c r="B3764" s="380" t="s">
        <v>6991</v>
      </c>
      <c r="C3764" s="379" t="s">
        <v>286</v>
      </c>
      <c r="D3764" s="383" t="str">
        <f t="shared" si="116"/>
        <v>260,00</v>
      </c>
      <c r="F3764" s="386">
        <v>22.18</v>
      </c>
      <c r="G3764" s="384" t="s">
        <v>6992</v>
      </c>
      <c r="H3764" s="381" t="b">
        <f t="shared" si="117"/>
        <v>0</v>
      </c>
    </row>
    <row r="3765" spans="1:8" ht="30">
      <c r="A3765" s="379">
        <v>39567</v>
      </c>
      <c r="B3765" s="380" t="s">
        <v>6993</v>
      </c>
      <c r="C3765" s="379" t="s">
        <v>286</v>
      </c>
      <c r="D3765" s="383" t="str">
        <f t="shared" si="116"/>
        <v>49,76</v>
      </c>
      <c r="F3765" s="386">
        <v>981.75</v>
      </c>
      <c r="G3765" s="384" t="s">
        <v>6994</v>
      </c>
      <c r="H3765" s="381" t="b">
        <f t="shared" si="117"/>
        <v>0</v>
      </c>
    </row>
    <row r="3766" spans="1:8" ht="30">
      <c r="A3766" s="379">
        <v>39566</v>
      </c>
      <c r="B3766" s="380" t="s">
        <v>6995</v>
      </c>
      <c r="C3766" s="379" t="s">
        <v>286</v>
      </c>
      <c r="D3766" s="383" t="str">
        <f t="shared" si="116"/>
        <v>57,48</v>
      </c>
      <c r="F3766" s="383">
        <v>1224.01</v>
      </c>
      <c r="G3766" s="384" t="s">
        <v>6996</v>
      </c>
      <c r="H3766" s="381" t="b">
        <f t="shared" si="117"/>
        <v>0</v>
      </c>
    </row>
    <row r="3767" spans="1:8">
      <c r="A3767" s="379">
        <v>11062</v>
      </c>
      <c r="B3767" s="380" t="s">
        <v>6997</v>
      </c>
      <c r="C3767" s="379" t="s">
        <v>286</v>
      </c>
      <c r="D3767" s="383" t="str">
        <f t="shared" si="116"/>
        <v>45,30</v>
      </c>
      <c r="F3767" s="386">
        <v>4.43</v>
      </c>
      <c r="G3767" s="384" t="s">
        <v>6998</v>
      </c>
      <c r="H3767" s="381" t="b">
        <f t="shared" si="117"/>
        <v>0</v>
      </c>
    </row>
    <row r="3768" spans="1:8">
      <c r="A3768" s="379">
        <v>11063</v>
      </c>
      <c r="B3768" s="380" t="s">
        <v>6999</v>
      </c>
      <c r="C3768" s="379" t="s">
        <v>286</v>
      </c>
      <c r="D3768" s="383" t="str">
        <f t="shared" si="116"/>
        <v>43,85</v>
      </c>
      <c r="F3768" s="386">
        <v>7.58</v>
      </c>
      <c r="G3768" s="384" t="s">
        <v>7000</v>
      </c>
      <c r="H3768" s="381" t="b">
        <f t="shared" si="117"/>
        <v>0</v>
      </c>
    </row>
    <row r="3769" spans="1:8">
      <c r="A3769" s="379">
        <v>13521</v>
      </c>
      <c r="B3769" s="380" t="s">
        <v>7001</v>
      </c>
      <c r="C3769" s="379" t="s">
        <v>281</v>
      </c>
      <c r="D3769" s="383" t="str">
        <f t="shared" si="116"/>
        <v>99,00</v>
      </c>
      <c r="F3769" s="386">
        <v>63.75</v>
      </c>
      <c r="G3769" s="384" t="s">
        <v>1165</v>
      </c>
      <c r="H3769" s="381" t="b">
        <f t="shared" si="117"/>
        <v>0</v>
      </c>
    </row>
    <row r="3770" spans="1:8" ht="30">
      <c r="A3770" s="379">
        <v>10851</v>
      </c>
      <c r="B3770" s="380" t="s">
        <v>7002</v>
      </c>
      <c r="C3770" s="379" t="s">
        <v>281</v>
      </c>
      <c r="D3770" s="383" t="str">
        <f t="shared" si="116"/>
        <v>51,52</v>
      </c>
      <c r="F3770" s="383">
        <v>1187.6099999999999</v>
      </c>
      <c r="G3770" s="384" t="s">
        <v>7003</v>
      </c>
      <c r="H3770" s="381" t="b">
        <f t="shared" si="117"/>
        <v>0</v>
      </c>
    </row>
    <row r="3771" spans="1:8">
      <c r="A3771" s="379">
        <v>39515</v>
      </c>
      <c r="B3771" s="380" t="s">
        <v>7004</v>
      </c>
      <c r="C3771" s="379" t="s">
        <v>281</v>
      </c>
      <c r="D3771" s="383" t="str">
        <f t="shared" si="116"/>
        <v>34,31</v>
      </c>
      <c r="F3771" s="386">
        <v>103.27</v>
      </c>
      <c r="G3771" s="384" t="s">
        <v>7005</v>
      </c>
      <c r="H3771" s="381" t="b">
        <f t="shared" si="117"/>
        <v>0</v>
      </c>
    </row>
    <row r="3772" spans="1:8" ht="30">
      <c r="A3772" s="379">
        <v>39516</v>
      </c>
      <c r="B3772" s="380" t="s">
        <v>7006</v>
      </c>
      <c r="C3772" s="379" t="s">
        <v>281</v>
      </c>
      <c r="D3772" s="383" t="str">
        <f t="shared" si="116"/>
        <v>28,93</v>
      </c>
      <c r="F3772" s="386">
        <v>62.09</v>
      </c>
      <c r="G3772" s="384" t="s">
        <v>1980</v>
      </c>
      <c r="H3772" s="381" t="b">
        <f t="shared" si="117"/>
        <v>0</v>
      </c>
    </row>
    <row r="3773" spans="1:8">
      <c r="A3773" s="379">
        <v>39514</v>
      </c>
      <c r="B3773" s="380" t="s">
        <v>7007</v>
      </c>
      <c r="C3773" s="379" t="s">
        <v>281</v>
      </c>
      <c r="D3773" s="383" t="str">
        <f t="shared" si="116"/>
        <v>18,00</v>
      </c>
      <c r="F3773" s="386">
        <v>48.95</v>
      </c>
      <c r="G3773" s="384" t="s">
        <v>7008</v>
      </c>
      <c r="H3773" s="381" t="b">
        <f t="shared" si="117"/>
        <v>0</v>
      </c>
    </row>
    <row r="3774" spans="1:8">
      <c r="A3774" s="379">
        <v>4812</v>
      </c>
      <c r="B3774" s="380" t="s">
        <v>7009</v>
      </c>
      <c r="C3774" s="379" t="s">
        <v>286</v>
      </c>
      <c r="D3774" s="383" t="str">
        <f t="shared" si="116"/>
        <v>13,75</v>
      </c>
      <c r="F3774" s="386">
        <v>22.9</v>
      </c>
      <c r="G3774" s="384" t="s">
        <v>7010</v>
      </c>
      <c r="H3774" s="381" t="b">
        <f t="shared" si="117"/>
        <v>0</v>
      </c>
    </row>
    <row r="3775" spans="1:8">
      <c r="A3775" s="379">
        <v>10849</v>
      </c>
      <c r="B3775" s="380" t="s">
        <v>7011</v>
      </c>
      <c r="C3775" s="379" t="s">
        <v>281</v>
      </c>
      <c r="D3775" s="383" t="str">
        <f t="shared" si="116"/>
        <v>1.440,01</v>
      </c>
      <c r="F3775" s="386">
        <v>6.48</v>
      </c>
      <c r="G3775" s="384" t="s">
        <v>7012</v>
      </c>
      <c r="H3775" s="381" t="b">
        <f t="shared" si="117"/>
        <v>0</v>
      </c>
    </row>
    <row r="3776" spans="1:8">
      <c r="A3776" s="379">
        <v>10848</v>
      </c>
      <c r="B3776" s="380" t="s">
        <v>7013</v>
      </c>
      <c r="C3776" s="379" t="s">
        <v>281</v>
      </c>
      <c r="D3776" s="383" t="str">
        <f t="shared" si="116"/>
        <v>904,50</v>
      </c>
      <c r="F3776" s="386">
        <v>5.56</v>
      </c>
      <c r="G3776" s="384" t="s">
        <v>7014</v>
      </c>
      <c r="H3776" s="381" t="b">
        <f t="shared" si="117"/>
        <v>0</v>
      </c>
    </row>
    <row r="3777" spans="1:8">
      <c r="A3777" s="379">
        <v>4813</v>
      </c>
      <c r="B3777" s="380" t="s">
        <v>7015</v>
      </c>
      <c r="C3777" s="379" t="s">
        <v>286</v>
      </c>
      <c r="D3777" s="383" t="str">
        <f t="shared" si="116"/>
        <v>300,00</v>
      </c>
      <c r="F3777" s="386">
        <v>1.89</v>
      </c>
      <c r="G3777" s="384" t="s">
        <v>7016</v>
      </c>
      <c r="H3777" s="381" t="b">
        <f t="shared" si="117"/>
        <v>0</v>
      </c>
    </row>
    <row r="3778" spans="1:8" ht="30">
      <c r="A3778" s="379">
        <v>37560</v>
      </c>
      <c r="B3778" s="380" t="s">
        <v>7017</v>
      </c>
      <c r="C3778" s="379" t="s">
        <v>281</v>
      </c>
      <c r="D3778" s="383" t="str">
        <f t="shared" ref="D3778:D3841" si="118">IF($J$2=$F$1,F3778,G3778)</f>
        <v>23,42</v>
      </c>
      <c r="F3778" s="386">
        <v>3.56</v>
      </c>
      <c r="G3778" s="384" t="s">
        <v>7018</v>
      </c>
      <c r="H3778" s="381" t="b">
        <f t="shared" ref="H3778:H3841" si="119">F3778=G3778</f>
        <v>0</v>
      </c>
    </row>
    <row r="3779" spans="1:8" ht="30">
      <c r="A3779" s="379">
        <v>37557</v>
      </c>
      <c r="B3779" s="380" t="s">
        <v>7019</v>
      </c>
      <c r="C3779" s="379" t="s">
        <v>281</v>
      </c>
      <c r="D3779" s="383" t="str">
        <f t="shared" si="118"/>
        <v>7,11</v>
      </c>
      <c r="F3779" s="386">
        <v>19.16</v>
      </c>
      <c r="G3779" s="384" t="s">
        <v>7020</v>
      </c>
      <c r="H3779" s="381" t="b">
        <f t="shared" si="119"/>
        <v>0</v>
      </c>
    </row>
    <row r="3780" spans="1:8" ht="30">
      <c r="A3780" s="379">
        <v>37556</v>
      </c>
      <c r="B3780" s="380" t="s">
        <v>7021</v>
      </c>
      <c r="C3780" s="379" t="s">
        <v>281</v>
      </c>
      <c r="D3780" s="383" t="str">
        <f t="shared" si="118"/>
        <v>13,76</v>
      </c>
      <c r="F3780" s="386">
        <v>9.58</v>
      </c>
      <c r="G3780" s="384" t="s">
        <v>7022</v>
      </c>
      <c r="H3780" s="381" t="b">
        <f t="shared" si="119"/>
        <v>0</v>
      </c>
    </row>
    <row r="3781" spans="1:8" ht="30">
      <c r="A3781" s="379">
        <v>37559</v>
      </c>
      <c r="B3781" s="380" t="s">
        <v>7023</v>
      </c>
      <c r="C3781" s="379" t="s">
        <v>281</v>
      </c>
      <c r="D3781" s="383" t="str">
        <f t="shared" si="118"/>
        <v>16,88</v>
      </c>
      <c r="F3781" s="386">
        <v>2.56</v>
      </c>
      <c r="G3781" s="384" t="s">
        <v>5238</v>
      </c>
      <c r="H3781" s="381" t="b">
        <f t="shared" si="119"/>
        <v>0</v>
      </c>
    </row>
    <row r="3782" spans="1:8" ht="30">
      <c r="A3782" s="379">
        <v>37539</v>
      </c>
      <c r="B3782" s="380" t="s">
        <v>7024</v>
      </c>
      <c r="C3782" s="379" t="s">
        <v>281</v>
      </c>
      <c r="D3782" s="383" t="str">
        <f t="shared" si="118"/>
        <v>11,90</v>
      </c>
      <c r="F3782" s="386">
        <v>26.83</v>
      </c>
      <c r="G3782" s="384" t="s">
        <v>1147</v>
      </c>
      <c r="H3782" s="381" t="b">
        <f t="shared" si="119"/>
        <v>0</v>
      </c>
    </row>
    <row r="3783" spans="1:8" ht="30">
      <c r="A3783" s="379">
        <v>37558</v>
      </c>
      <c r="B3783" s="380" t="s">
        <v>7025</v>
      </c>
      <c r="C3783" s="379" t="s">
        <v>281</v>
      </c>
      <c r="D3783" s="383" t="str">
        <f t="shared" si="118"/>
        <v>22,18</v>
      </c>
      <c r="F3783" s="386">
        <v>49.87</v>
      </c>
      <c r="G3783" s="384" t="s">
        <v>7026</v>
      </c>
      <c r="H3783" s="381" t="b">
        <f t="shared" si="119"/>
        <v>0</v>
      </c>
    </row>
    <row r="3784" spans="1:8">
      <c r="A3784" s="379">
        <v>34723</v>
      </c>
      <c r="B3784" s="380" t="s">
        <v>7027</v>
      </c>
      <c r="C3784" s="379" t="s">
        <v>286</v>
      </c>
      <c r="D3784" s="383" t="str">
        <f t="shared" si="118"/>
        <v>693,00</v>
      </c>
      <c r="F3784" s="386">
        <v>3.1</v>
      </c>
      <c r="G3784" s="384" t="s">
        <v>7028</v>
      </c>
      <c r="H3784" s="381" t="b">
        <f t="shared" si="119"/>
        <v>0</v>
      </c>
    </row>
    <row r="3785" spans="1:8">
      <c r="A3785" s="379">
        <v>34721</v>
      </c>
      <c r="B3785" s="380" t="s">
        <v>7029</v>
      </c>
      <c r="C3785" s="379" t="s">
        <v>286</v>
      </c>
      <c r="D3785" s="383" t="str">
        <f t="shared" si="118"/>
        <v>864,00</v>
      </c>
      <c r="F3785" s="386">
        <v>5.0199999999999996</v>
      </c>
      <c r="G3785" s="384" t="s">
        <v>7030</v>
      </c>
      <c r="H3785" s="381" t="b">
        <f t="shared" si="119"/>
        <v>0</v>
      </c>
    </row>
    <row r="3786" spans="1:8">
      <c r="A3786" s="379">
        <v>4309</v>
      </c>
      <c r="B3786" s="380" t="s">
        <v>7031</v>
      </c>
      <c r="C3786" s="379" t="s">
        <v>281</v>
      </c>
      <c r="D3786" s="383" t="str">
        <f t="shared" si="118"/>
        <v>4,54</v>
      </c>
      <c r="F3786" s="386">
        <v>1.75</v>
      </c>
      <c r="G3786" s="384" t="s">
        <v>6510</v>
      </c>
      <c r="H3786" s="381" t="b">
        <f t="shared" si="119"/>
        <v>0</v>
      </c>
    </row>
    <row r="3787" spans="1:8">
      <c r="A3787" s="379">
        <v>4307</v>
      </c>
      <c r="B3787" s="380" t="s">
        <v>7032</v>
      </c>
      <c r="C3787" s="379" t="s">
        <v>281</v>
      </c>
      <c r="D3787" s="383" t="str">
        <f t="shared" si="118"/>
        <v>7,77</v>
      </c>
      <c r="F3787" s="386">
        <v>0.36</v>
      </c>
      <c r="G3787" s="384" t="s">
        <v>3384</v>
      </c>
      <c r="H3787" s="381" t="b">
        <f t="shared" si="119"/>
        <v>0</v>
      </c>
    </row>
    <row r="3788" spans="1:8">
      <c r="A3788" s="379">
        <v>10850</v>
      </c>
      <c r="B3788" s="380" t="s">
        <v>7033</v>
      </c>
      <c r="C3788" s="379" t="s">
        <v>281</v>
      </c>
      <c r="D3788" s="383" t="str">
        <f t="shared" si="118"/>
        <v>45,00</v>
      </c>
      <c r="F3788" s="386">
        <v>19.71</v>
      </c>
      <c r="G3788" s="384" t="s">
        <v>2347</v>
      </c>
      <c r="H3788" s="381" t="b">
        <f t="shared" si="119"/>
        <v>0</v>
      </c>
    </row>
    <row r="3789" spans="1:8" ht="30">
      <c r="A3789" s="379">
        <v>42438</v>
      </c>
      <c r="B3789" s="380" t="s">
        <v>7034</v>
      </c>
      <c r="C3789" s="379" t="s">
        <v>281</v>
      </c>
      <c r="D3789" s="383" t="str">
        <f t="shared" si="118"/>
        <v>1.187,61</v>
      </c>
      <c r="F3789" s="386">
        <v>44.61</v>
      </c>
      <c r="G3789" s="384" t="s">
        <v>7035</v>
      </c>
      <c r="H3789" s="381" t="b">
        <f t="shared" si="119"/>
        <v>0</v>
      </c>
    </row>
    <row r="3790" spans="1:8">
      <c r="A3790" s="379">
        <v>4792</v>
      </c>
      <c r="B3790" s="380" t="s">
        <v>7036</v>
      </c>
      <c r="C3790" s="379" t="s">
        <v>286</v>
      </c>
      <c r="D3790" s="383" t="str">
        <f t="shared" si="118"/>
        <v>108,11</v>
      </c>
      <c r="F3790" s="386">
        <v>90.58</v>
      </c>
      <c r="G3790" s="384" t="s">
        <v>7037</v>
      </c>
      <c r="H3790" s="381" t="b">
        <f t="shared" si="119"/>
        <v>0</v>
      </c>
    </row>
    <row r="3791" spans="1:8">
      <c r="A3791" s="379">
        <v>4790</v>
      </c>
      <c r="B3791" s="380" t="s">
        <v>7038</v>
      </c>
      <c r="C3791" s="379" t="s">
        <v>286</v>
      </c>
      <c r="D3791" s="383" t="str">
        <f t="shared" si="118"/>
        <v>65,00</v>
      </c>
      <c r="F3791" s="386">
        <v>174.94</v>
      </c>
      <c r="G3791" s="384" t="s">
        <v>998</v>
      </c>
      <c r="H3791" s="381" t="b">
        <f t="shared" si="119"/>
        <v>0</v>
      </c>
    </row>
    <row r="3792" spans="1:8">
      <c r="A3792" s="379">
        <v>40671</v>
      </c>
      <c r="B3792" s="380" t="s">
        <v>7039</v>
      </c>
      <c r="C3792" s="379" t="s">
        <v>286</v>
      </c>
      <c r="D3792" s="383" t="str">
        <f t="shared" si="118"/>
        <v>50,20</v>
      </c>
      <c r="F3792" s="386">
        <v>514.4</v>
      </c>
      <c r="G3792" s="384" t="s">
        <v>7040</v>
      </c>
      <c r="H3792" s="381" t="b">
        <f t="shared" si="119"/>
        <v>0</v>
      </c>
    </row>
    <row r="3793" spans="1:8">
      <c r="A3793" s="379">
        <v>7552</v>
      </c>
      <c r="B3793" s="380" t="s">
        <v>7041</v>
      </c>
      <c r="C3793" s="379" t="s">
        <v>281</v>
      </c>
      <c r="D3793" s="383" t="str">
        <f t="shared" si="118"/>
        <v>23,12</v>
      </c>
      <c r="F3793" s="386">
        <v>1.54</v>
      </c>
      <c r="G3793" s="384" t="s">
        <v>7042</v>
      </c>
      <c r="H3793" s="381" t="b">
        <f t="shared" si="119"/>
        <v>0</v>
      </c>
    </row>
    <row r="3794" spans="1:8">
      <c r="A3794" s="379">
        <v>4893</v>
      </c>
      <c r="B3794" s="380" t="s">
        <v>7043</v>
      </c>
      <c r="C3794" s="379" t="s">
        <v>281</v>
      </c>
      <c r="D3794" s="383" t="str">
        <f t="shared" si="118"/>
        <v>6,48</v>
      </c>
      <c r="F3794" s="386">
        <v>0.55000000000000004</v>
      </c>
      <c r="G3794" s="384" t="s">
        <v>7044</v>
      </c>
      <c r="H3794" s="381" t="b">
        <f t="shared" si="119"/>
        <v>0</v>
      </c>
    </row>
    <row r="3795" spans="1:8">
      <c r="A3795" s="379">
        <v>4894</v>
      </c>
      <c r="B3795" s="380" t="s">
        <v>7045</v>
      </c>
      <c r="C3795" s="379" t="s">
        <v>281</v>
      </c>
      <c r="D3795" s="383" t="str">
        <f t="shared" si="118"/>
        <v>5,56</v>
      </c>
      <c r="F3795" s="386">
        <v>4.5999999999999996</v>
      </c>
      <c r="G3795" s="384" t="s">
        <v>3457</v>
      </c>
      <c r="H3795" s="381" t="b">
        <f t="shared" si="119"/>
        <v>0</v>
      </c>
    </row>
    <row r="3796" spans="1:8">
      <c r="A3796" s="379">
        <v>4888</v>
      </c>
      <c r="B3796" s="380" t="s">
        <v>7046</v>
      </c>
      <c r="C3796" s="379" t="s">
        <v>281</v>
      </c>
      <c r="D3796" s="383" t="str">
        <f t="shared" si="118"/>
        <v>1,89</v>
      </c>
      <c r="F3796" s="386">
        <v>1.72</v>
      </c>
      <c r="G3796" s="384" t="s">
        <v>1739</v>
      </c>
      <c r="H3796" s="381" t="b">
        <f t="shared" si="119"/>
        <v>0</v>
      </c>
    </row>
    <row r="3797" spans="1:8">
      <c r="A3797" s="379">
        <v>4890</v>
      </c>
      <c r="B3797" s="380" t="s">
        <v>7047</v>
      </c>
      <c r="C3797" s="379" t="s">
        <v>281</v>
      </c>
      <c r="D3797" s="383" t="str">
        <f t="shared" si="118"/>
        <v>3,56</v>
      </c>
      <c r="F3797" s="386">
        <v>6.31</v>
      </c>
      <c r="G3797" s="384" t="s">
        <v>6033</v>
      </c>
      <c r="H3797" s="381" t="b">
        <f t="shared" si="119"/>
        <v>0</v>
      </c>
    </row>
    <row r="3798" spans="1:8">
      <c r="A3798" s="379">
        <v>12411</v>
      </c>
      <c r="B3798" s="380" t="s">
        <v>7048</v>
      </c>
      <c r="C3798" s="379" t="s">
        <v>281</v>
      </c>
      <c r="D3798" s="383" t="str">
        <f t="shared" si="118"/>
        <v>19,16</v>
      </c>
      <c r="F3798" s="386">
        <v>0.35</v>
      </c>
      <c r="G3798" s="384" t="s">
        <v>7049</v>
      </c>
      <c r="H3798" s="381" t="b">
        <f t="shared" si="119"/>
        <v>0</v>
      </c>
    </row>
    <row r="3799" spans="1:8">
      <c r="A3799" s="379">
        <v>4891</v>
      </c>
      <c r="B3799" s="380" t="s">
        <v>7050</v>
      </c>
      <c r="C3799" s="379" t="s">
        <v>281</v>
      </c>
      <c r="D3799" s="383" t="str">
        <f t="shared" si="118"/>
        <v>9,58</v>
      </c>
      <c r="F3799" s="386">
        <v>65.66</v>
      </c>
      <c r="G3799" s="384" t="s">
        <v>7051</v>
      </c>
      <c r="H3799" s="381" t="b">
        <f t="shared" si="119"/>
        <v>0</v>
      </c>
    </row>
    <row r="3800" spans="1:8">
      <c r="A3800" s="379">
        <v>4889</v>
      </c>
      <c r="B3800" s="380" t="s">
        <v>7052</v>
      </c>
      <c r="C3800" s="379" t="s">
        <v>281</v>
      </c>
      <c r="D3800" s="383" t="str">
        <f t="shared" si="118"/>
        <v>2,56</v>
      </c>
      <c r="F3800" s="386">
        <v>9</v>
      </c>
      <c r="G3800" s="384" t="s">
        <v>4659</v>
      </c>
      <c r="H3800" s="381" t="b">
        <f t="shared" si="119"/>
        <v>0</v>
      </c>
    </row>
    <row r="3801" spans="1:8">
      <c r="A3801" s="379">
        <v>4892</v>
      </c>
      <c r="B3801" s="380" t="s">
        <v>7053</v>
      </c>
      <c r="C3801" s="379" t="s">
        <v>281</v>
      </c>
      <c r="D3801" s="383" t="str">
        <f t="shared" si="118"/>
        <v>26,83</v>
      </c>
      <c r="F3801" s="383">
        <v>1593.21</v>
      </c>
      <c r="G3801" s="384" t="s">
        <v>7054</v>
      </c>
      <c r="H3801" s="381" t="b">
        <f t="shared" si="119"/>
        <v>0</v>
      </c>
    </row>
    <row r="3802" spans="1:8">
      <c r="A3802" s="379">
        <v>12412</v>
      </c>
      <c r="B3802" s="380" t="s">
        <v>7055</v>
      </c>
      <c r="C3802" s="379" t="s">
        <v>281</v>
      </c>
      <c r="D3802" s="383" t="str">
        <f t="shared" si="118"/>
        <v>49,87</v>
      </c>
      <c r="F3802" s="383">
        <v>6346.57</v>
      </c>
      <c r="G3802" s="384" t="s">
        <v>7056</v>
      </c>
      <c r="H3802" s="381" t="b">
        <f t="shared" si="119"/>
        <v>0</v>
      </c>
    </row>
    <row r="3803" spans="1:8">
      <c r="A3803" s="379">
        <v>11073</v>
      </c>
      <c r="B3803" s="380" t="s">
        <v>7057</v>
      </c>
      <c r="C3803" s="379" t="s">
        <v>281</v>
      </c>
      <c r="D3803" s="383" t="str">
        <f t="shared" si="118"/>
        <v>3,10</v>
      </c>
      <c r="F3803" s="386">
        <v>45.93</v>
      </c>
      <c r="G3803" s="384" t="s">
        <v>3701</v>
      </c>
      <c r="H3803" s="381" t="b">
        <f t="shared" si="119"/>
        <v>0</v>
      </c>
    </row>
    <row r="3804" spans="1:8">
      <c r="A3804" s="379">
        <v>11071</v>
      </c>
      <c r="B3804" s="380" t="s">
        <v>7058</v>
      </c>
      <c r="C3804" s="379" t="s">
        <v>281</v>
      </c>
      <c r="D3804" s="383" t="str">
        <f t="shared" si="118"/>
        <v>5,02</v>
      </c>
      <c r="F3804" s="386">
        <v>353.36</v>
      </c>
      <c r="G3804" s="384" t="s">
        <v>5290</v>
      </c>
      <c r="H3804" s="381" t="b">
        <f t="shared" si="119"/>
        <v>0</v>
      </c>
    </row>
    <row r="3805" spans="1:8">
      <c r="A3805" s="379">
        <v>11072</v>
      </c>
      <c r="B3805" s="380" t="s">
        <v>7059</v>
      </c>
      <c r="C3805" s="379" t="s">
        <v>281</v>
      </c>
      <c r="D3805" s="383" t="str">
        <f t="shared" si="118"/>
        <v>1,75</v>
      </c>
      <c r="F3805" s="386">
        <v>2.99</v>
      </c>
      <c r="G3805" s="384" t="s">
        <v>3038</v>
      </c>
      <c r="H3805" s="381" t="b">
        <f t="shared" si="119"/>
        <v>0</v>
      </c>
    </row>
    <row r="3806" spans="1:8">
      <c r="A3806" s="379">
        <v>4895</v>
      </c>
      <c r="B3806" s="380" t="s">
        <v>7060</v>
      </c>
      <c r="C3806" s="379" t="s">
        <v>281</v>
      </c>
      <c r="D3806" s="383" t="str">
        <f t="shared" si="118"/>
        <v>0,36</v>
      </c>
      <c r="F3806" s="386">
        <v>7.96</v>
      </c>
      <c r="G3806" s="384" t="s">
        <v>1863</v>
      </c>
      <c r="H3806" s="381" t="b">
        <f t="shared" si="119"/>
        <v>0</v>
      </c>
    </row>
    <row r="3807" spans="1:8">
      <c r="A3807" s="379">
        <v>4907</v>
      </c>
      <c r="B3807" s="380" t="s">
        <v>7061</v>
      </c>
      <c r="C3807" s="379" t="s">
        <v>281</v>
      </c>
      <c r="D3807" s="383" t="str">
        <f t="shared" si="118"/>
        <v>17,64</v>
      </c>
      <c r="F3807" s="386">
        <v>19.899999999999999</v>
      </c>
      <c r="G3807" s="384" t="s">
        <v>7062</v>
      </c>
      <c r="H3807" s="381" t="b">
        <f t="shared" si="119"/>
        <v>0</v>
      </c>
    </row>
    <row r="3808" spans="1:8">
      <c r="A3808" s="379">
        <v>4902</v>
      </c>
      <c r="B3808" s="380" t="s">
        <v>7063</v>
      </c>
      <c r="C3808" s="379" t="s">
        <v>281</v>
      </c>
      <c r="D3808" s="383" t="str">
        <f t="shared" si="118"/>
        <v>39,93</v>
      </c>
      <c r="F3808" s="386">
        <v>81.59</v>
      </c>
      <c r="G3808" s="384" t="s">
        <v>7064</v>
      </c>
      <c r="H3808" s="381" t="b">
        <f t="shared" si="119"/>
        <v>0</v>
      </c>
    </row>
    <row r="3809" spans="1:8">
      <c r="A3809" s="379">
        <v>4908</v>
      </c>
      <c r="B3809" s="380" t="s">
        <v>7065</v>
      </c>
      <c r="C3809" s="379" t="s">
        <v>281</v>
      </c>
      <c r="D3809" s="383" t="str">
        <f t="shared" si="118"/>
        <v>81,08</v>
      </c>
      <c r="F3809" s="386">
        <v>5.46</v>
      </c>
      <c r="G3809" s="384" t="s">
        <v>7066</v>
      </c>
      <c r="H3809" s="381" t="b">
        <f t="shared" si="119"/>
        <v>0</v>
      </c>
    </row>
    <row r="3810" spans="1:8">
      <c r="A3810" s="379">
        <v>4909</v>
      </c>
      <c r="B3810" s="380" t="s">
        <v>7067</v>
      </c>
      <c r="C3810" s="379" t="s">
        <v>281</v>
      </c>
      <c r="D3810" s="383" t="str">
        <f t="shared" si="118"/>
        <v>156,59</v>
      </c>
      <c r="F3810" s="386">
        <v>175.65</v>
      </c>
      <c r="G3810" s="384" t="s">
        <v>7068</v>
      </c>
      <c r="H3810" s="381" t="b">
        <f t="shared" si="119"/>
        <v>0</v>
      </c>
    </row>
    <row r="3811" spans="1:8">
      <c r="A3811" s="379">
        <v>4903</v>
      </c>
      <c r="B3811" s="380" t="s">
        <v>7069</v>
      </c>
      <c r="C3811" s="379" t="s">
        <v>281</v>
      </c>
      <c r="D3811" s="383" t="str">
        <f t="shared" si="118"/>
        <v>460,43</v>
      </c>
      <c r="F3811" s="386">
        <v>6.83</v>
      </c>
      <c r="G3811" s="384" t="s">
        <v>7070</v>
      </c>
      <c r="H3811" s="381" t="b">
        <f t="shared" si="119"/>
        <v>0</v>
      </c>
    </row>
    <row r="3812" spans="1:8">
      <c r="A3812" s="379">
        <v>4897</v>
      </c>
      <c r="B3812" s="380" t="s">
        <v>7071</v>
      </c>
      <c r="C3812" s="379" t="s">
        <v>281</v>
      </c>
      <c r="D3812" s="383" t="str">
        <f t="shared" si="118"/>
        <v>1,54</v>
      </c>
      <c r="F3812" s="386">
        <v>10.7</v>
      </c>
      <c r="G3812" s="384" t="s">
        <v>6002</v>
      </c>
      <c r="H3812" s="381" t="b">
        <f t="shared" si="119"/>
        <v>0</v>
      </c>
    </row>
    <row r="3813" spans="1:8">
      <c r="A3813" s="379">
        <v>4896</v>
      </c>
      <c r="B3813" s="380" t="s">
        <v>7072</v>
      </c>
      <c r="C3813" s="379" t="s">
        <v>281</v>
      </c>
      <c r="D3813" s="383" t="str">
        <f t="shared" si="118"/>
        <v>0,55</v>
      </c>
      <c r="F3813" s="386">
        <v>0.6</v>
      </c>
      <c r="G3813" s="384" t="s">
        <v>2205</v>
      </c>
      <c r="H3813" s="381" t="b">
        <f t="shared" si="119"/>
        <v>0</v>
      </c>
    </row>
    <row r="3814" spans="1:8">
      <c r="A3814" s="379">
        <v>4900</v>
      </c>
      <c r="B3814" s="380" t="s">
        <v>7073</v>
      </c>
      <c r="C3814" s="379" t="s">
        <v>281</v>
      </c>
      <c r="D3814" s="383" t="str">
        <f t="shared" si="118"/>
        <v>4,60</v>
      </c>
      <c r="F3814" s="386">
        <v>0.68</v>
      </c>
      <c r="G3814" s="384" t="s">
        <v>1562</v>
      </c>
      <c r="H3814" s="381" t="b">
        <f t="shared" si="119"/>
        <v>0</v>
      </c>
    </row>
    <row r="3815" spans="1:8">
      <c r="A3815" s="379">
        <v>4898</v>
      </c>
      <c r="B3815" s="380" t="s">
        <v>7074</v>
      </c>
      <c r="C3815" s="379" t="s">
        <v>281</v>
      </c>
      <c r="D3815" s="383" t="str">
        <f t="shared" si="118"/>
        <v>1,72</v>
      </c>
      <c r="F3815" s="386">
        <v>1.71</v>
      </c>
      <c r="G3815" s="384" t="s">
        <v>5594</v>
      </c>
      <c r="H3815" s="381" t="b">
        <f t="shared" si="119"/>
        <v>0</v>
      </c>
    </row>
    <row r="3816" spans="1:8">
      <c r="A3816" s="379">
        <v>4899</v>
      </c>
      <c r="B3816" s="380" t="s">
        <v>7075</v>
      </c>
      <c r="C3816" s="379" t="s">
        <v>281</v>
      </c>
      <c r="D3816" s="383" t="str">
        <f t="shared" si="118"/>
        <v>6,31</v>
      </c>
      <c r="F3816" s="386">
        <v>0.36</v>
      </c>
      <c r="G3816" s="384" t="s">
        <v>2556</v>
      </c>
      <c r="H3816" s="381" t="b">
        <f t="shared" si="119"/>
        <v>0</v>
      </c>
    </row>
    <row r="3817" spans="1:8">
      <c r="A3817" s="379">
        <v>11096</v>
      </c>
      <c r="B3817" s="380" t="s">
        <v>7076</v>
      </c>
      <c r="C3817" s="379" t="s">
        <v>331</v>
      </c>
      <c r="D3817" s="383" t="str">
        <f t="shared" si="118"/>
        <v>0,41</v>
      </c>
      <c r="F3817" s="386">
        <v>0.2</v>
      </c>
      <c r="G3817" s="384" t="s">
        <v>1320</v>
      </c>
      <c r="H3817" s="381" t="b">
        <f t="shared" si="119"/>
        <v>0</v>
      </c>
    </row>
    <row r="3818" spans="1:8">
      <c r="A3818" s="379">
        <v>4741</v>
      </c>
      <c r="B3818" s="380" t="s">
        <v>7077</v>
      </c>
      <c r="C3818" s="379" t="s">
        <v>665</v>
      </c>
      <c r="D3818" s="383" t="str">
        <f t="shared" si="118"/>
        <v>76,37</v>
      </c>
      <c r="F3818" s="386">
        <v>2.83</v>
      </c>
      <c r="G3818" s="384" t="s">
        <v>7078</v>
      </c>
      <c r="H3818" s="381" t="b">
        <f t="shared" si="119"/>
        <v>0</v>
      </c>
    </row>
    <row r="3819" spans="1:8">
      <c r="A3819" s="379">
        <v>4752</v>
      </c>
      <c r="B3819" s="380" t="s">
        <v>7079</v>
      </c>
      <c r="C3819" s="379" t="s">
        <v>289</v>
      </c>
      <c r="D3819" s="383" t="str">
        <f t="shared" si="118"/>
        <v>10,34</v>
      </c>
      <c r="F3819" s="386">
        <v>0.15</v>
      </c>
      <c r="G3819" s="384" t="s">
        <v>5938</v>
      </c>
      <c r="H3819" s="381" t="b">
        <f t="shared" si="119"/>
        <v>0</v>
      </c>
    </row>
    <row r="3820" spans="1:8">
      <c r="A3820" s="379">
        <v>41091</v>
      </c>
      <c r="B3820" s="380" t="s">
        <v>7080</v>
      </c>
      <c r="C3820" s="379" t="s">
        <v>672</v>
      </c>
      <c r="D3820" s="383" t="str">
        <f t="shared" si="118"/>
        <v>1.834,29</v>
      </c>
      <c r="F3820" s="386">
        <v>0.1</v>
      </c>
      <c r="G3820" s="384" t="s">
        <v>6538</v>
      </c>
      <c r="H3820" s="381" t="b">
        <f t="shared" si="119"/>
        <v>0</v>
      </c>
    </row>
    <row r="3821" spans="1:8">
      <c r="A3821" s="379">
        <v>13954</v>
      </c>
      <c r="B3821" s="380" t="s">
        <v>7081</v>
      </c>
      <c r="C3821" s="379" t="s">
        <v>281</v>
      </c>
      <c r="D3821" s="383" t="str">
        <f t="shared" si="118"/>
        <v>5.606,14</v>
      </c>
      <c r="F3821" s="386">
        <v>0.79</v>
      </c>
      <c r="G3821" s="384" t="s">
        <v>7082</v>
      </c>
      <c r="H3821" s="381" t="b">
        <f t="shared" si="119"/>
        <v>0</v>
      </c>
    </row>
    <row r="3822" spans="1:8">
      <c r="A3822" s="379">
        <v>3411</v>
      </c>
      <c r="B3822" s="380" t="s">
        <v>7083</v>
      </c>
      <c r="C3822" s="379" t="s">
        <v>331</v>
      </c>
      <c r="D3822" s="383" t="str">
        <f t="shared" si="118"/>
        <v>38,43</v>
      </c>
      <c r="F3822" s="386">
        <v>2.57</v>
      </c>
      <c r="G3822" s="384" t="s">
        <v>7084</v>
      </c>
      <c r="H3822" s="381" t="b">
        <f t="shared" si="119"/>
        <v>0</v>
      </c>
    </row>
    <row r="3823" spans="1:8">
      <c r="A3823" s="379">
        <v>39995</v>
      </c>
      <c r="B3823" s="380" t="s">
        <v>7085</v>
      </c>
      <c r="C3823" s="379" t="s">
        <v>665</v>
      </c>
      <c r="D3823" s="383" t="str">
        <f t="shared" si="118"/>
        <v>295,65</v>
      </c>
      <c r="F3823" s="386">
        <v>763.91</v>
      </c>
      <c r="G3823" s="384" t="s">
        <v>7086</v>
      </c>
      <c r="H3823" s="381" t="b">
        <f t="shared" si="119"/>
        <v>0</v>
      </c>
    </row>
    <row r="3824" spans="1:8">
      <c r="A3824" s="379">
        <v>11615</v>
      </c>
      <c r="B3824" s="380" t="s">
        <v>7087</v>
      </c>
      <c r="C3824" s="379" t="s">
        <v>286</v>
      </c>
      <c r="D3824" s="383" t="str">
        <f t="shared" si="118"/>
        <v>2,50</v>
      </c>
      <c r="F3824" s="386">
        <v>343.6</v>
      </c>
      <c r="G3824" s="384" t="s">
        <v>7088</v>
      </c>
      <c r="H3824" s="381" t="b">
        <f t="shared" si="119"/>
        <v>0</v>
      </c>
    </row>
    <row r="3825" spans="1:8">
      <c r="A3825" s="379">
        <v>3408</v>
      </c>
      <c r="B3825" s="380" t="s">
        <v>7089</v>
      </c>
      <c r="C3825" s="379" t="s">
        <v>286</v>
      </c>
      <c r="D3825" s="383" t="str">
        <f t="shared" si="118"/>
        <v>6,66</v>
      </c>
      <c r="F3825" s="386">
        <v>424.94</v>
      </c>
      <c r="G3825" s="384" t="s">
        <v>2925</v>
      </c>
      <c r="H3825" s="381" t="b">
        <f t="shared" si="119"/>
        <v>0</v>
      </c>
    </row>
    <row r="3826" spans="1:8">
      <c r="A3826" s="379">
        <v>3409</v>
      </c>
      <c r="B3826" s="380" t="s">
        <v>7090</v>
      </c>
      <c r="C3826" s="379" t="s">
        <v>286</v>
      </c>
      <c r="D3826" s="383" t="str">
        <f t="shared" si="118"/>
        <v>16,65</v>
      </c>
      <c r="F3826" s="383">
        <v>1039.1600000000001</v>
      </c>
      <c r="G3826" s="384" t="s">
        <v>7091</v>
      </c>
      <c r="H3826" s="381" t="b">
        <f t="shared" si="119"/>
        <v>0</v>
      </c>
    </row>
    <row r="3827" spans="1:8">
      <c r="A3827" s="379">
        <v>11427</v>
      </c>
      <c r="B3827" s="380" t="s">
        <v>7092</v>
      </c>
      <c r="C3827" s="379" t="s">
        <v>331</v>
      </c>
      <c r="D3827" s="383" t="str">
        <f t="shared" si="118"/>
        <v>76,66</v>
      </c>
      <c r="F3827" s="386">
        <v>842.58</v>
      </c>
      <c r="G3827" s="384" t="s">
        <v>7093</v>
      </c>
      <c r="H3827" s="381" t="b">
        <f t="shared" si="119"/>
        <v>0</v>
      </c>
    </row>
    <row r="3828" spans="1:8">
      <c r="A3828" s="379">
        <v>4491</v>
      </c>
      <c r="B3828" s="380" t="s">
        <v>7094</v>
      </c>
      <c r="C3828" s="379" t="s">
        <v>322</v>
      </c>
      <c r="D3828" s="383" t="str">
        <f t="shared" si="118"/>
        <v>5,19</v>
      </c>
      <c r="F3828" s="386">
        <v>581.89</v>
      </c>
      <c r="G3828" s="384" t="s">
        <v>453</v>
      </c>
      <c r="H3828" s="381" t="b">
        <f t="shared" si="119"/>
        <v>0</v>
      </c>
    </row>
    <row r="3829" spans="1:8">
      <c r="A3829" s="379">
        <v>26022</v>
      </c>
      <c r="B3829" s="380" t="s">
        <v>7095</v>
      </c>
      <c r="C3829" s="379" t="s">
        <v>281</v>
      </c>
      <c r="D3829" s="383" t="str">
        <f t="shared" si="118"/>
        <v>229,22</v>
      </c>
      <c r="F3829" s="383">
        <v>1065.55</v>
      </c>
      <c r="G3829" s="384" t="s">
        <v>7096</v>
      </c>
      <c r="H3829" s="381" t="b">
        <f t="shared" si="119"/>
        <v>0</v>
      </c>
    </row>
    <row r="3830" spans="1:8">
      <c r="A3830" s="379">
        <v>421</v>
      </c>
      <c r="B3830" s="380" t="s">
        <v>7097</v>
      </c>
      <c r="C3830" s="379" t="s">
        <v>281</v>
      </c>
      <c r="D3830" s="383" t="str">
        <f t="shared" si="118"/>
        <v>6,40</v>
      </c>
      <c r="F3830" s="386">
        <v>369.28</v>
      </c>
      <c r="G3830" s="384" t="s">
        <v>5730</v>
      </c>
      <c r="H3830" s="381" t="b">
        <f t="shared" si="119"/>
        <v>0</v>
      </c>
    </row>
    <row r="3831" spans="1:8">
      <c r="A3831" s="379">
        <v>12362</v>
      </c>
      <c r="B3831" s="380" t="s">
        <v>7098</v>
      </c>
      <c r="C3831" s="379" t="s">
        <v>281</v>
      </c>
      <c r="D3831" s="383" t="str">
        <f t="shared" si="118"/>
        <v>10,42</v>
      </c>
      <c r="F3831" s="386">
        <v>539.75</v>
      </c>
      <c r="G3831" s="384" t="s">
        <v>7099</v>
      </c>
      <c r="H3831" s="381" t="b">
        <f t="shared" si="119"/>
        <v>0</v>
      </c>
    </row>
    <row r="3832" spans="1:8">
      <c r="A3832" s="379">
        <v>14148</v>
      </c>
      <c r="B3832" s="380" t="s">
        <v>7100</v>
      </c>
      <c r="C3832" s="379" t="s">
        <v>281</v>
      </c>
      <c r="D3832" s="383" t="str">
        <f t="shared" si="118"/>
        <v>0,62</v>
      </c>
      <c r="F3832" s="386">
        <v>140.34</v>
      </c>
      <c r="G3832" s="384" t="s">
        <v>5818</v>
      </c>
      <c r="H3832" s="381" t="b">
        <f t="shared" si="119"/>
        <v>0</v>
      </c>
    </row>
    <row r="3833" spans="1:8">
      <c r="A3833" s="379">
        <v>4341</v>
      </c>
      <c r="B3833" s="380" t="s">
        <v>7101</v>
      </c>
      <c r="C3833" s="379" t="s">
        <v>281</v>
      </c>
      <c r="D3833" s="383" t="str">
        <f t="shared" si="118"/>
        <v>0,70</v>
      </c>
      <c r="F3833" s="386">
        <v>179.15</v>
      </c>
      <c r="G3833" s="384" t="s">
        <v>5820</v>
      </c>
      <c r="H3833" s="381" t="b">
        <f t="shared" si="119"/>
        <v>0</v>
      </c>
    </row>
    <row r="3834" spans="1:8">
      <c r="A3834" s="379">
        <v>4337</v>
      </c>
      <c r="B3834" s="380" t="s">
        <v>7102</v>
      </c>
      <c r="C3834" s="379" t="s">
        <v>281</v>
      </c>
      <c r="D3834" s="383" t="str">
        <f t="shared" si="118"/>
        <v>1,77</v>
      </c>
      <c r="F3834" s="386">
        <v>140.34</v>
      </c>
      <c r="G3834" s="384" t="s">
        <v>7103</v>
      </c>
      <c r="H3834" s="381" t="b">
        <f t="shared" si="119"/>
        <v>0</v>
      </c>
    </row>
    <row r="3835" spans="1:8">
      <c r="A3835" s="379">
        <v>4339</v>
      </c>
      <c r="B3835" s="380" t="s">
        <v>7104</v>
      </c>
      <c r="C3835" s="379" t="s">
        <v>281</v>
      </c>
      <c r="D3835" s="383" t="str">
        <f t="shared" si="118"/>
        <v>0,37</v>
      </c>
      <c r="F3835" s="386">
        <v>222.75</v>
      </c>
      <c r="G3835" s="384" t="s">
        <v>7105</v>
      </c>
      <c r="H3835" s="381" t="b">
        <f t="shared" si="119"/>
        <v>0</v>
      </c>
    </row>
    <row r="3836" spans="1:8">
      <c r="A3836" s="379">
        <v>39997</v>
      </c>
      <c r="B3836" s="380" t="s">
        <v>7106</v>
      </c>
      <c r="C3836" s="379" t="s">
        <v>281</v>
      </c>
      <c r="D3836" s="383" t="str">
        <f t="shared" si="118"/>
        <v>0,21</v>
      </c>
      <c r="F3836" s="386">
        <v>277.19</v>
      </c>
      <c r="G3836" s="384" t="s">
        <v>7107</v>
      </c>
      <c r="H3836" s="381" t="b">
        <f t="shared" si="119"/>
        <v>0</v>
      </c>
    </row>
    <row r="3837" spans="1:8">
      <c r="A3837" s="379">
        <v>11971</v>
      </c>
      <c r="B3837" s="380" t="s">
        <v>7108</v>
      </c>
      <c r="C3837" s="379" t="s">
        <v>281</v>
      </c>
      <c r="D3837" s="383" t="str">
        <f t="shared" si="118"/>
        <v>2,93</v>
      </c>
      <c r="F3837" s="386">
        <v>187.11</v>
      </c>
      <c r="G3837" s="384" t="s">
        <v>1397</v>
      </c>
      <c r="H3837" s="381" t="b">
        <f t="shared" si="119"/>
        <v>0</v>
      </c>
    </row>
    <row r="3838" spans="1:8">
      <c r="A3838" s="379">
        <v>4342</v>
      </c>
      <c r="B3838" s="380" t="s">
        <v>7109</v>
      </c>
      <c r="C3838" s="379" t="s">
        <v>281</v>
      </c>
      <c r="D3838" s="383" t="str">
        <f t="shared" si="118"/>
        <v>0,15</v>
      </c>
      <c r="F3838" s="386">
        <v>457.84</v>
      </c>
      <c r="G3838" s="384" t="s">
        <v>342</v>
      </c>
      <c r="H3838" s="381" t="b">
        <f t="shared" si="119"/>
        <v>0</v>
      </c>
    </row>
    <row r="3839" spans="1:8">
      <c r="A3839" s="379">
        <v>4330</v>
      </c>
      <c r="B3839" s="380" t="s">
        <v>7110</v>
      </c>
      <c r="C3839" s="379" t="s">
        <v>281</v>
      </c>
      <c r="D3839" s="383" t="str">
        <f t="shared" si="118"/>
        <v>0,10</v>
      </c>
      <c r="F3839" s="386">
        <v>380.25</v>
      </c>
      <c r="G3839" s="384" t="s">
        <v>1531</v>
      </c>
      <c r="H3839" s="381" t="b">
        <f t="shared" si="119"/>
        <v>0</v>
      </c>
    </row>
    <row r="3840" spans="1:8">
      <c r="A3840" s="379">
        <v>4340</v>
      </c>
      <c r="B3840" s="380" t="s">
        <v>7111</v>
      </c>
      <c r="C3840" s="379" t="s">
        <v>281</v>
      </c>
      <c r="D3840" s="383" t="str">
        <f t="shared" si="118"/>
        <v>0,82</v>
      </c>
      <c r="F3840" s="386">
        <v>264.64</v>
      </c>
      <c r="G3840" s="384" t="s">
        <v>394</v>
      </c>
      <c r="H3840" s="381" t="b">
        <f t="shared" si="119"/>
        <v>0</v>
      </c>
    </row>
    <row r="3841" spans="1:8">
      <c r="A3841" s="379">
        <v>5088</v>
      </c>
      <c r="B3841" s="380" t="s">
        <v>7112</v>
      </c>
      <c r="C3841" s="379" t="s">
        <v>281</v>
      </c>
      <c r="D3841" s="383" t="str">
        <f t="shared" si="118"/>
        <v>2,62</v>
      </c>
      <c r="F3841" s="386">
        <v>120.41</v>
      </c>
      <c r="G3841" s="384" t="s">
        <v>354</v>
      </c>
      <c r="H3841" s="381" t="b">
        <f t="shared" si="119"/>
        <v>0</v>
      </c>
    </row>
    <row r="3842" spans="1:8">
      <c r="A3842" s="379">
        <v>11154</v>
      </c>
      <c r="B3842" s="380" t="s">
        <v>7113</v>
      </c>
      <c r="C3842" s="379" t="s">
        <v>281</v>
      </c>
      <c r="D3842" s="383" t="str">
        <f t="shared" ref="D3842:D3905" si="120">IF($J$2=$F$1,F3842,G3842)</f>
        <v>829,10</v>
      </c>
      <c r="F3842" s="386">
        <v>129.68</v>
      </c>
      <c r="G3842" s="384" t="s">
        <v>7114</v>
      </c>
      <c r="H3842" s="381" t="b">
        <f t="shared" ref="H3842:H3905" si="121">F3842=G3842</f>
        <v>0</v>
      </c>
    </row>
    <row r="3843" spans="1:8" ht="30">
      <c r="A3843" s="379">
        <v>39021</v>
      </c>
      <c r="B3843" s="380" t="s">
        <v>7115</v>
      </c>
      <c r="C3843" s="379" t="s">
        <v>281</v>
      </c>
      <c r="D3843" s="383" t="str">
        <f t="shared" si="120"/>
        <v>372,92</v>
      </c>
      <c r="F3843" s="386">
        <v>137.24</v>
      </c>
      <c r="G3843" s="384" t="s">
        <v>7116</v>
      </c>
      <c r="H3843" s="381" t="b">
        <f t="shared" si="121"/>
        <v>0</v>
      </c>
    </row>
    <row r="3844" spans="1:8" ht="30">
      <c r="A3844" s="379">
        <v>39022</v>
      </c>
      <c r="B3844" s="380" t="s">
        <v>7117</v>
      </c>
      <c r="C3844" s="379" t="s">
        <v>281</v>
      </c>
      <c r="D3844" s="383" t="str">
        <f t="shared" si="120"/>
        <v>461,20</v>
      </c>
      <c r="F3844" s="386">
        <v>105.72</v>
      </c>
      <c r="G3844" s="384" t="s">
        <v>7118</v>
      </c>
      <c r="H3844" s="381" t="b">
        <f t="shared" si="121"/>
        <v>0</v>
      </c>
    </row>
    <row r="3845" spans="1:8" ht="30">
      <c r="A3845" s="379">
        <v>39024</v>
      </c>
      <c r="B3845" s="380" t="s">
        <v>7119</v>
      </c>
      <c r="C3845" s="379" t="s">
        <v>281</v>
      </c>
      <c r="D3845" s="383" t="str">
        <f t="shared" si="120"/>
        <v>709,94</v>
      </c>
      <c r="F3845" s="386">
        <v>274.32</v>
      </c>
      <c r="G3845" s="384" t="s">
        <v>7120</v>
      </c>
      <c r="H3845" s="381" t="b">
        <f t="shared" si="121"/>
        <v>0</v>
      </c>
    </row>
    <row r="3846" spans="1:8" ht="30">
      <c r="A3846" s="379">
        <v>4914</v>
      </c>
      <c r="B3846" s="380" t="s">
        <v>7121</v>
      </c>
      <c r="C3846" s="379" t="s">
        <v>286</v>
      </c>
      <c r="D3846" s="383" t="str">
        <f t="shared" si="120"/>
        <v>575,64</v>
      </c>
      <c r="F3846" s="386">
        <v>238.16</v>
      </c>
      <c r="G3846" s="384" t="s">
        <v>7122</v>
      </c>
      <c r="H3846" s="381" t="b">
        <f t="shared" si="121"/>
        <v>0</v>
      </c>
    </row>
    <row r="3847" spans="1:8">
      <c r="A3847" s="379">
        <v>4917</v>
      </c>
      <c r="B3847" s="380" t="s">
        <v>7123</v>
      </c>
      <c r="C3847" s="379" t="s">
        <v>286</v>
      </c>
      <c r="D3847" s="383" t="str">
        <f t="shared" si="120"/>
        <v>397,54</v>
      </c>
      <c r="F3847" s="386">
        <v>209.9</v>
      </c>
      <c r="G3847" s="384" t="s">
        <v>7124</v>
      </c>
      <c r="H3847" s="381" t="b">
        <f t="shared" si="121"/>
        <v>0</v>
      </c>
    </row>
    <row r="3848" spans="1:8">
      <c r="A3848" s="379">
        <v>39025</v>
      </c>
      <c r="B3848" s="380" t="s">
        <v>7125</v>
      </c>
      <c r="C3848" s="379" t="s">
        <v>281</v>
      </c>
      <c r="D3848" s="383" t="str">
        <f t="shared" si="120"/>
        <v>727,97</v>
      </c>
      <c r="F3848" s="386">
        <v>223.79</v>
      </c>
      <c r="G3848" s="384" t="s">
        <v>7126</v>
      </c>
      <c r="H3848" s="381" t="b">
        <f t="shared" si="121"/>
        <v>0</v>
      </c>
    </row>
    <row r="3849" spans="1:8">
      <c r="A3849" s="379">
        <v>4930</v>
      </c>
      <c r="B3849" s="380" t="s">
        <v>7127</v>
      </c>
      <c r="C3849" s="379" t="s">
        <v>286</v>
      </c>
      <c r="D3849" s="383" t="str">
        <f t="shared" si="120"/>
        <v>400,79</v>
      </c>
      <c r="F3849" s="386">
        <v>232.02</v>
      </c>
      <c r="G3849" s="384" t="s">
        <v>7128</v>
      </c>
      <c r="H3849" s="381" t="b">
        <f t="shared" si="121"/>
        <v>0</v>
      </c>
    </row>
    <row r="3850" spans="1:8" ht="30">
      <c r="A3850" s="379">
        <v>4922</v>
      </c>
      <c r="B3850" s="380" t="s">
        <v>7129</v>
      </c>
      <c r="C3850" s="379" t="s">
        <v>286</v>
      </c>
      <c r="D3850" s="383" t="str">
        <f t="shared" si="120"/>
        <v>368,75</v>
      </c>
      <c r="F3850" s="386">
        <v>226.05</v>
      </c>
      <c r="G3850" s="384" t="s">
        <v>7130</v>
      </c>
      <c r="H3850" s="381" t="b">
        <f t="shared" si="121"/>
        <v>0</v>
      </c>
    </row>
    <row r="3851" spans="1:8" ht="30">
      <c r="A3851" s="379">
        <v>4911</v>
      </c>
      <c r="B3851" s="380" t="s">
        <v>7131</v>
      </c>
      <c r="C3851" s="379" t="s">
        <v>286</v>
      </c>
      <c r="D3851" s="383" t="str">
        <f t="shared" si="120"/>
        <v>233,80</v>
      </c>
      <c r="F3851" s="386">
        <v>159.85</v>
      </c>
      <c r="G3851" s="384" t="s">
        <v>7132</v>
      </c>
      <c r="H3851" s="381" t="b">
        <f t="shared" si="121"/>
        <v>0</v>
      </c>
    </row>
    <row r="3852" spans="1:8" ht="30">
      <c r="A3852" s="379">
        <v>37518</v>
      </c>
      <c r="B3852" s="380" t="s">
        <v>7133</v>
      </c>
      <c r="C3852" s="379" t="s">
        <v>286</v>
      </c>
      <c r="D3852" s="383" t="str">
        <f t="shared" si="120"/>
        <v>379,92</v>
      </c>
      <c r="F3852" s="386">
        <v>250.1</v>
      </c>
      <c r="G3852" s="384" t="s">
        <v>7134</v>
      </c>
      <c r="H3852" s="381" t="b">
        <f t="shared" si="121"/>
        <v>0</v>
      </c>
    </row>
    <row r="3853" spans="1:8" ht="30">
      <c r="A3853" s="379">
        <v>4910</v>
      </c>
      <c r="B3853" s="380" t="s">
        <v>7135</v>
      </c>
      <c r="C3853" s="379" t="s">
        <v>286</v>
      </c>
      <c r="D3853" s="383" t="str">
        <f t="shared" si="120"/>
        <v>163,67</v>
      </c>
      <c r="F3853" s="386">
        <v>274.48</v>
      </c>
      <c r="G3853" s="384" t="s">
        <v>7136</v>
      </c>
      <c r="H3853" s="381" t="b">
        <f t="shared" si="121"/>
        <v>0</v>
      </c>
    </row>
    <row r="3854" spans="1:8" ht="30">
      <c r="A3854" s="379">
        <v>4943</v>
      </c>
      <c r="B3854" s="380" t="s">
        <v>7137</v>
      </c>
      <c r="C3854" s="379" t="s">
        <v>286</v>
      </c>
      <c r="D3854" s="383" t="str">
        <f t="shared" si="120"/>
        <v>477,14</v>
      </c>
      <c r="F3854" s="386">
        <v>272.22000000000003</v>
      </c>
      <c r="G3854" s="384" t="s">
        <v>7138</v>
      </c>
      <c r="H3854" s="381" t="b">
        <f t="shared" si="121"/>
        <v>0</v>
      </c>
    </row>
    <row r="3855" spans="1:8">
      <c r="A3855" s="379">
        <v>5002</v>
      </c>
      <c r="B3855" s="380" t="s">
        <v>7139</v>
      </c>
      <c r="C3855" s="379" t="s">
        <v>286</v>
      </c>
      <c r="D3855" s="383" t="str">
        <f t="shared" si="120"/>
        <v>288,59</v>
      </c>
      <c r="F3855" s="386">
        <v>241.38</v>
      </c>
      <c r="G3855" s="384" t="s">
        <v>7140</v>
      </c>
      <c r="H3855" s="381" t="b">
        <f t="shared" si="121"/>
        <v>0</v>
      </c>
    </row>
    <row r="3856" spans="1:8">
      <c r="A3856" s="379">
        <v>4977</v>
      </c>
      <c r="B3856" s="380" t="s">
        <v>7141</v>
      </c>
      <c r="C3856" s="379" t="s">
        <v>286</v>
      </c>
      <c r="D3856" s="383" t="str">
        <f t="shared" si="120"/>
        <v>194,81</v>
      </c>
      <c r="F3856" s="386">
        <v>250.1</v>
      </c>
      <c r="G3856" s="384" t="s">
        <v>7142</v>
      </c>
      <c r="H3856" s="381" t="b">
        <f t="shared" si="121"/>
        <v>0</v>
      </c>
    </row>
    <row r="3857" spans="1:8">
      <c r="A3857" s="379">
        <v>5028</v>
      </c>
      <c r="B3857" s="380" t="s">
        <v>7143</v>
      </c>
      <c r="C3857" s="379" t="s">
        <v>286</v>
      </c>
      <c r="D3857" s="383" t="str">
        <f t="shared" si="120"/>
        <v>476,67</v>
      </c>
      <c r="F3857" s="386">
        <v>256.44</v>
      </c>
      <c r="G3857" s="384" t="s">
        <v>7144</v>
      </c>
      <c r="H3857" s="381" t="b">
        <f t="shared" si="121"/>
        <v>0</v>
      </c>
    </row>
    <row r="3858" spans="1:8">
      <c r="A3858" s="379">
        <v>4998</v>
      </c>
      <c r="B3858" s="380" t="s">
        <v>7145</v>
      </c>
      <c r="C3858" s="379" t="s">
        <v>286</v>
      </c>
      <c r="D3858" s="383" t="str">
        <f t="shared" si="120"/>
        <v>395,88</v>
      </c>
      <c r="F3858" s="386">
        <v>146.56</v>
      </c>
      <c r="G3858" s="384" t="s">
        <v>7146</v>
      </c>
      <c r="H3858" s="381" t="b">
        <f t="shared" si="121"/>
        <v>0</v>
      </c>
    </row>
    <row r="3859" spans="1:8">
      <c r="A3859" s="379">
        <v>4969</v>
      </c>
      <c r="B3859" s="380" t="s">
        <v>7147</v>
      </c>
      <c r="C3859" s="379" t="s">
        <v>286</v>
      </c>
      <c r="D3859" s="383" t="str">
        <f t="shared" si="120"/>
        <v>275,52</v>
      </c>
      <c r="F3859" s="386">
        <v>355.22</v>
      </c>
      <c r="G3859" s="384" t="s">
        <v>7148</v>
      </c>
      <c r="H3859" s="381" t="b">
        <f t="shared" si="121"/>
        <v>0</v>
      </c>
    </row>
    <row r="3860" spans="1:8" ht="30">
      <c r="A3860" s="379">
        <v>11364</v>
      </c>
      <c r="B3860" s="380" t="s">
        <v>7149</v>
      </c>
      <c r="C3860" s="379" t="s">
        <v>281</v>
      </c>
      <c r="D3860" s="383" t="str">
        <f t="shared" si="120"/>
        <v>122,92</v>
      </c>
      <c r="F3860" s="386">
        <v>251.88</v>
      </c>
      <c r="G3860" s="384" t="s">
        <v>7150</v>
      </c>
      <c r="H3860" s="381" t="b">
        <f t="shared" si="121"/>
        <v>0</v>
      </c>
    </row>
    <row r="3861" spans="1:8" ht="30">
      <c r="A3861" s="379">
        <v>11365</v>
      </c>
      <c r="B3861" s="380" t="s">
        <v>7151</v>
      </c>
      <c r="C3861" s="379" t="s">
        <v>281</v>
      </c>
      <c r="D3861" s="383" t="str">
        <f t="shared" si="120"/>
        <v>132,38</v>
      </c>
      <c r="F3861" s="386">
        <v>385.9</v>
      </c>
      <c r="G3861" s="384" t="s">
        <v>7152</v>
      </c>
      <c r="H3861" s="381" t="b">
        <f t="shared" si="121"/>
        <v>0</v>
      </c>
    </row>
    <row r="3862" spans="1:8" ht="30">
      <c r="A3862" s="379">
        <v>11366</v>
      </c>
      <c r="B3862" s="380" t="s">
        <v>7153</v>
      </c>
      <c r="C3862" s="379" t="s">
        <v>281</v>
      </c>
      <c r="D3862" s="383" t="str">
        <f t="shared" si="120"/>
        <v>140,09</v>
      </c>
      <c r="F3862" s="386">
        <v>274.48</v>
      </c>
      <c r="G3862" s="384" t="s">
        <v>7154</v>
      </c>
      <c r="H3862" s="381" t="b">
        <f t="shared" si="121"/>
        <v>0</v>
      </c>
    </row>
    <row r="3863" spans="1:8" ht="30">
      <c r="A3863" s="379">
        <v>11367</v>
      </c>
      <c r="B3863" s="380" t="s">
        <v>7155</v>
      </c>
      <c r="C3863" s="379" t="s">
        <v>286</v>
      </c>
      <c r="D3863" s="383" t="str">
        <f t="shared" si="120"/>
        <v>107,91</v>
      </c>
      <c r="F3863" s="386">
        <v>358.72</v>
      </c>
      <c r="G3863" s="384" t="s">
        <v>7156</v>
      </c>
      <c r="H3863" s="381" t="b">
        <f t="shared" si="121"/>
        <v>0</v>
      </c>
    </row>
    <row r="3864" spans="1:8" ht="30">
      <c r="A3864" s="379">
        <v>4989</v>
      </c>
      <c r="B3864" s="380" t="s">
        <v>7157</v>
      </c>
      <c r="C3864" s="379" t="s">
        <v>281</v>
      </c>
      <c r="D3864" s="383" t="str">
        <f t="shared" si="120"/>
        <v>280,02</v>
      </c>
      <c r="F3864" s="386">
        <v>273.17</v>
      </c>
      <c r="G3864" s="384" t="s">
        <v>7158</v>
      </c>
      <c r="H3864" s="381" t="b">
        <f t="shared" si="121"/>
        <v>0</v>
      </c>
    </row>
    <row r="3865" spans="1:8" ht="30">
      <c r="A3865" s="379">
        <v>4982</v>
      </c>
      <c r="B3865" s="380" t="s">
        <v>7159</v>
      </c>
      <c r="C3865" s="379" t="s">
        <v>281</v>
      </c>
      <c r="D3865" s="383" t="str">
        <f t="shared" si="120"/>
        <v>243,10</v>
      </c>
      <c r="F3865" s="386">
        <v>43.2</v>
      </c>
      <c r="G3865" s="384" t="s">
        <v>7160</v>
      </c>
      <c r="H3865" s="381" t="b">
        <f t="shared" si="121"/>
        <v>0</v>
      </c>
    </row>
    <row r="3866" spans="1:8" ht="30">
      <c r="A3866" s="379">
        <v>20322</v>
      </c>
      <c r="B3866" s="380" t="s">
        <v>7161</v>
      </c>
      <c r="C3866" s="379" t="s">
        <v>281</v>
      </c>
      <c r="D3866" s="383" t="str">
        <f t="shared" si="120"/>
        <v>214,26</v>
      </c>
      <c r="F3866" s="386">
        <v>27.74</v>
      </c>
      <c r="G3866" s="384" t="s">
        <v>7162</v>
      </c>
      <c r="H3866" s="381" t="b">
        <f t="shared" si="121"/>
        <v>0</v>
      </c>
    </row>
    <row r="3867" spans="1:8" ht="30">
      <c r="A3867" s="379">
        <v>10553</v>
      </c>
      <c r="B3867" s="380" t="s">
        <v>7163</v>
      </c>
      <c r="C3867" s="379" t="s">
        <v>281</v>
      </c>
      <c r="D3867" s="383" t="str">
        <f t="shared" si="120"/>
        <v>228,43</v>
      </c>
      <c r="F3867" s="386">
        <v>242.86</v>
      </c>
      <c r="G3867" s="384" t="s">
        <v>7164</v>
      </c>
      <c r="H3867" s="381" t="b">
        <f t="shared" si="121"/>
        <v>0</v>
      </c>
    </row>
    <row r="3868" spans="1:8" ht="30">
      <c r="A3868" s="379">
        <v>5020</v>
      </c>
      <c r="B3868" s="380" t="s">
        <v>7165</v>
      </c>
      <c r="C3868" s="379" t="s">
        <v>281</v>
      </c>
      <c r="D3868" s="383" t="str">
        <f t="shared" si="120"/>
        <v>236,84</v>
      </c>
      <c r="F3868" s="386">
        <v>474.55</v>
      </c>
      <c r="G3868" s="384" t="s">
        <v>7166</v>
      </c>
      <c r="H3868" s="381" t="b">
        <f t="shared" si="121"/>
        <v>0</v>
      </c>
    </row>
    <row r="3869" spans="1:8" ht="30">
      <c r="A3869" s="379">
        <v>4962</v>
      </c>
      <c r="B3869" s="380" t="s">
        <v>7167</v>
      </c>
      <c r="C3869" s="379" t="s">
        <v>281</v>
      </c>
      <c r="D3869" s="383" t="str">
        <f t="shared" si="120"/>
        <v>230,74</v>
      </c>
      <c r="F3869" s="386">
        <v>364.38</v>
      </c>
      <c r="G3869" s="384" t="s">
        <v>7168</v>
      </c>
      <c r="H3869" s="381" t="b">
        <f t="shared" si="121"/>
        <v>0</v>
      </c>
    </row>
    <row r="3870" spans="1:8" ht="30">
      <c r="A3870" s="379">
        <v>4981</v>
      </c>
      <c r="B3870" s="380" t="s">
        <v>7169</v>
      </c>
      <c r="C3870" s="379" t="s">
        <v>281</v>
      </c>
      <c r="D3870" s="383" t="str">
        <f t="shared" si="120"/>
        <v>163,17</v>
      </c>
      <c r="F3870" s="386">
        <v>330.69</v>
      </c>
      <c r="G3870" s="384" t="s">
        <v>7170</v>
      </c>
      <c r="H3870" s="381" t="b">
        <f t="shared" si="121"/>
        <v>0</v>
      </c>
    </row>
    <row r="3871" spans="1:8" ht="30">
      <c r="A3871" s="379">
        <v>10554</v>
      </c>
      <c r="B3871" s="380" t="s">
        <v>7171</v>
      </c>
      <c r="C3871" s="379" t="s">
        <v>281</v>
      </c>
      <c r="D3871" s="383" t="str">
        <f t="shared" si="120"/>
        <v>255,30</v>
      </c>
      <c r="F3871" s="386">
        <v>680.2</v>
      </c>
      <c r="G3871" s="384" t="s">
        <v>7172</v>
      </c>
      <c r="H3871" s="381" t="b">
        <f t="shared" si="121"/>
        <v>0</v>
      </c>
    </row>
    <row r="3872" spans="1:8" ht="30">
      <c r="A3872" s="379">
        <v>4964</v>
      </c>
      <c r="B3872" s="380" t="s">
        <v>7173</v>
      </c>
      <c r="C3872" s="379" t="s">
        <v>281</v>
      </c>
      <c r="D3872" s="383" t="str">
        <f t="shared" si="120"/>
        <v>280,19</v>
      </c>
      <c r="F3872" s="386">
        <v>436.28</v>
      </c>
      <c r="G3872" s="384" t="s">
        <v>7174</v>
      </c>
      <c r="H3872" s="381" t="b">
        <f t="shared" si="121"/>
        <v>0</v>
      </c>
    </row>
    <row r="3873" spans="1:8" ht="30">
      <c r="A3873" s="379">
        <v>4992</v>
      </c>
      <c r="B3873" s="380" t="s">
        <v>7175</v>
      </c>
      <c r="C3873" s="379" t="s">
        <v>281</v>
      </c>
      <c r="D3873" s="383" t="str">
        <f t="shared" si="120"/>
        <v>277,88</v>
      </c>
      <c r="F3873" s="386">
        <v>290.13</v>
      </c>
      <c r="G3873" s="384" t="s">
        <v>7176</v>
      </c>
      <c r="H3873" s="381" t="b">
        <f t="shared" si="121"/>
        <v>0</v>
      </c>
    </row>
    <row r="3874" spans="1:8" ht="30">
      <c r="A3874" s="379">
        <v>10555</v>
      </c>
      <c r="B3874" s="380" t="s">
        <v>7177</v>
      </c>
      <c r="C3874" s="379" t="s">
        <v>281</v>
      </c>
      <c r="D3874" s="383" t="str">
        <f t="shared" si="120"/>
        <v>246,40</v>
      </c>
      <c r="F3874" s="383">
        <v>1027.78</v>
      </c>
      <c r="G3874" s="384" t="s">
        <v>7178</v>
      </c>
      <c r="H3874" s="381" t="b">
        <f t="shared" si="121"/>
        <v>0</v>
      </c>
    </row>
    <row r="3875" spans="1:8" ht="30">
      <c r="A3875" s="379">
        <v>4987</v>
      </c>
      <c r="B3875" s="380" t="s">
        <v>7179</v>
      </c>
      <c r="C3875" s="379" t="s">
        <v>281</v>
      </c>
      <c r="D3875" s="383" t="str">
        <f t="shared" si="120"/>
        <v>255,30</v>
      </c>
      <c r="F3875" s="383">
        <v>1168.1400000000001</v>
      </c>
      <c r="G3875" s="384" t="s">
        <v>7172</v>
      </c>
      <c r="H3875" s="381" t="b">
        <f t="shared" si="121"/>
        <v>0</v>
      </c>
    </row>
    <row r="3876" spans="1:8" ht="30">
      <c r="A3876" s="379">
        <v>10556</v>
      </c>
      <c r="B3876" s="380" t="s">
        <v>7180</v>
      </c>
      <c r="C3876" s="379" t="s">
        <v>281</v>
      </c>
      <c r="D3876" s="383" t="str">
        <f t="shared" si="120"/>
        <v>261,77</v>
      </c>
      <c r="F3876" s="386">
        <v>993.49</v>
      </c>
      <c r="G3876" s="384" t="s">
        <v>7181</v>
      </c>
      <c r="H3876" s="381" t="b">
        <f t="shared" si="121"/>
        <v>0</v>
      </c>
    </row>
    <row r="3877" spans="1:8" ht="30">
      <c r="A3877" s="379">
        <v>4958</v>
      </c>
      <c r="B3877" s="380" t="s">
        <v>7182</v>
      </c>
      <c r="C3877" s="379" t="s">
        <v>286</v>
      </c>
      <c r="D3877" s="383" t="str">
        <f t="shared" si="120"/>
        <v>149,61</v>
      </c>
      <c r="F3877" s="386">
        <v>992.05</v>
      </c>
      <c r="G3877" s="384" t="s">
        <v>7183</v>
      </c>
      <c r="H3877" s="381" t="b">
        <f t="shared" si="121"/>
        <v>0</v>
      </c>
    </row>
    <row r="3878" spans="1:8" ht="30">
      <c r="A3878" s="379">
        <v>39502</v>
      </c>
      <c r="B3878" s="380" t="s">
        <v>7184</v>
      </c>
      <c r="C3878" s="379" t="s">
        <v>281</v>
      </c>
      <c r="D3878" s="383" t="str">
        <f t="shared" si="120"/>
        <v>362,59</v>
      </c>
      <c r="F3878" s="386">
        <v>740.21</v>
      </c>
      <c r="G3878" s="384" t="s">
        <v>7185</v>
      </c>
      <c r="H3878" s="381" t="b">
        <f t="shared" si="121"/>
        <v>0</v>
      </c>
    </row>
    <row r="3879" spans="1:8" ht="30">
      <c r="A3879" s="379">
        <v>39504</v>
      </c>
      <c r="B3879" s="380" t="s">
        <v>7186</v>
      </c>
      <c r="C3879" s="379" t="s">
        <v>281</v>
      </c>
      <c r="D3879" s="383" t="str">
        <f t="shared" si="120"/>
        <v>257,11</v>
      </c>
      <c r="F3879" s="386">
        <v>749.61</v>
      </c>
      <c r="G3879" s="384" t="s">
        <v>7187</v>
      </c>
      <c r="H3879" s="381" t="b">
        <f t="shared" si="121"/>
        <v>0</v>
      </c>
    </row>
    <row r="3880" spans="1:8" ht="30">
      <c r="A3880" s="379">
        <v>39503</v>
      </c>
      <c r="B3880" s="380" t="s">
        <v>7188</v>
      </c>
      <c r="C3880" s="379" t="s">
        <v>281</v>
      </c>
      <c r="D3880" s="383" t="str">
        <f t="shared" si="120"/>
        <v>393,91</v>
      </c>
      <c r="F3880" s="383">
        <v>1038.48</v>
      </c>
      <c r="G3880" s="384" t="s">
        <v>7189</v>
      </c>
      <c r="H3880" s="381" t="b">
        <f t="shared" si="121"/>
        <v>0</v>
      </c>
    </row>
    <row r="3881" spans="1:8" ht="30">
      <c r="A3881" s="379">
        <v>39505</v>
      </c>
      <c r="B3881" s="380" t="s">
        <v>7190</v>
      </c>
      <c r="C3881" s="379" t="s">
        <v>281</v>
      </c>
      <c r="D3881" s="383" t="str">
        <f t="shared" si="120"/>
        <v>280,19</v>
      </c>
      <c r="F3881" s="386">
        <v>255.59</v>
      </c>
      <c r="G3881" s="384" t="s">
        <v>7174</v>
      </c>
      <c r="H3881" s="381" t="b">
        <f t="shared" si="121"/>
        <v>0</v>
      </c>
    </row>
    <row r="3882" spans="1:8">
      <c r="A3882" s="379">
        <v>25969</v>
      </c>
      <c r="B3882" s="380" t="s">
        <v>7191</v>
      </c>
      <c r="C3882" s="379" t="s">
        <v>281</v>
      </c>
      <c r="D3882" s="383" t="str">
        <f t="shared" si="120"/>
        <v>389,68</v>
      </c>
      <c r="F3882" s="386">
        <v>607.53</v>
      </c>
      <c r="G3882" s="384" t="s">
        <v>7192</v>
      </c>
      <c r="H3882" s="381" t="b">
        <f t="shared" si="121"/>
        <v>0</v>
      </c>
    </row>
    <row r="3883" spans="1:8">
      <c r="A3883" s="379">
        <v>4944</v>
      </c>
      <c r="B3883" s="380" t="s">
        <v>7193</v>
      </c>
      <c r="C3883" s="379" t="s">
        <v>286</v>
      </c>
      <c r="D3883" s="383" t="str">
        <f t="shared" si="120"/>
        <v>713,32</v>
      </c>
      <c r="F3883" s="386">
        <v>540.11</v>
      </c>
      <c r="G3883" s="384" t="s">
        <v>7194</v>
      </c>
      <c r="H3883" s="381" t="b">
        <f t="shared" si="121"/>
        <v>0</v>
      </c>
    </row>
    <row r="3884" spans="1:8">
      <c r="A3884" s="379">
        <v>21102</v>
      </c>
      <c r="B3884" s="380" t="s">
        <v>7195</v>
      </c>
      <c r="C3884" s="379" t="s">
        <v>281</v>
      </c>
      <c r="D3884" s="383" t="str">
        <f t="shared" si="120"/>
        <v>34,04</v>
      </c>
      <c r="F3884" s="386">
        <v>752.13</v>
      </c>
      <c r="G3884" s="384" t="s">
        <v>7196</v>
      </c>
      <c r="H3884" s="381" t="b">
        <f t="shared" si="121"/>
        <v>0</v>
      </c>
    </row>
    <row r="3885" spans="1:8">
      <c r="A3885" s="379">
        <v>21101</v>
      </c>
      <c r="B3885" s="380" t="s">
        <v>7197</v>
      </c>
      <c r="C3885" s="379" t="s">
        <v>281</v>
      </c>
      <c r="D3885" s="383" t="str">
        <f t="shared" si="120"/>
        <v>21,86</v>
      </c>
      <c r="F3885" s="386">
        <v>530.64</v>
      </c>
      <c r="G3885" s="384" t="s">
        <v>7198</v>
      </c>
      <c r="H3885" s="381" t="b">
        <f t="shared" si="121"/>
        <v>0</v>
      </c>
    </row>
    <row r="3886" spans="1:8">
      <c r="A3886" s="379">
        <v>34713</v>
      </c>
      <c r="B3886" s="380" t="s">
        <v>7199</v>
      </c>
      <c r="C3886" s="379" t="s">
        <v>286</v>
      </c>
      <c r="D3886" s="383" t="str">
        <f t="shared" si="120"/>
        <v>280,98</v>
      </c>
      <c r="F3886" s="386">
        <v>754.43</v>
      </c>
      <c r="G3886" s="384" t="s">
        <v>7200</v>
      </c>
      <c r="H3886" s="381" t="b">
        <f t="shared" si="121"/>
        <v>0</v>
      </c>
    </row>
    <row r="3887" spans="1:8" ht="30">
      <c r="A3887" s="379">
        <v>4947</v>
      </c>
      <c r="B3887" s="380" t="s">
        <v>7201</v>
      </c>
      <c r="C3887" s="379" t="s">
        <v>286</v>
      </c>
      <c r="D3887" s="383" t="str">
        <f t="shared" si="120"/>
        <v>515,04</v>
      </c>
      <c r="F3887" s="386">
        <v>587.19000000000005</v>
      </c>
      <c r="G3887" s="384" t="s">
        <v>7202</v>
      </c>
      <c r="H3887" s="381" t="b">
        <f t="shared" si="121"/>
        <v>0</v>
      </c>
    </row>
    <row r="3888" spans="1:8">
      <c r="A3888" s="379">
        <v>37563</v>
      </c>
      <c r="B3888" s="380" t="s">
        <v>7203</v>
      </c>
      <c r="C3888" s="379" t="s">
        <v>286</v>
      </c>
      <c r="D3888" s="383" t="str">
        <f t="shared" si="120"/>
        <v>395,47</v>
      </c>
      <c r="F3888" s="386">
        <v>960.05</v>
      </c>
      <c r="G3888" s="384" t="s">
        <v>7204</v>
      </c>
      <c r="H3888" s="381" t="b">
        <f t="shared" si="121"/>
        <v>0</v>
      </c>
    </row>
    <row r="3889" spans="1:8">
      <c r="A3889" s="379">
        <v>4948</v>
      </c>
      <c r="B3889" s="380" t="s">
        <v>7205</v>
      </c>
      <c r="C3889" s="379" t="s">
        <v>286</v>
      </c>
      <c r="D3889" s="383" t="str">
        <f t="shared" si="120"/>
        <v>358,91</v>
      </c>
      <c r="F3889" s="383">
        <v>1602.64</v>
      </c>
      <c r="G3889" s="384" t="s">
        <v>7206</v>
      </c>
      <c r="H3889" s="381" t="b">
        <f t="shared" si="121"/>
        <v>0</v>
      </c>
    </row>
    <row r="3890" spans="1:8" ht="30">
      <c r="A3890" s="379">
        <v>37561</v>
      </c>
      <c r="B3890" s="380" t="s">
        <v>7207</v>
      </c>
      <c r="C3890" s="379" t="s">
        <v>286</v>
      </c>
      <c r="D3890" s="383" t="str">
        <f t="shared" si="120"/>
        <v>738,24</v>
      </c>
      <c r="F3890" s="386">
        <v>750.85</v>
      </c>
      <c r="G3890" s="384" t="s">
        <v>7208</v>
      </c>
      <c r="H3890" s="381" t="b">
        <f t="shared" si="121"/>
        <v>0</v>
      </c>
    </row>
    <row r="3891" spans="1:8" ht="30">
      <c r="A3891" s="379">
        <v>37562</v>
      </c>
      <c r="B3891" s="380" t="s">
        <v>7209</v>
      </c>
      <c r="C3891" s="379" t="s">
        <v>286</v>
      </c>
      <c r="D3891" s="383" t="str">
        <f t="shared" si="120"/>
        <v>473,51</v>
      </c>
      <c r="F3891" s="383">
        <v>1036.0999999999999</v>
      </c>
      <c r="G3891" s="384" t="s">
        <v>7210</v>
      </c>
      <c r="H3891" s="381" t="b">
        <f t="shared" si="121"/>
        <v>0</v>
      </c>
    </row>
    <row r="3892" spans="1:8">
      <c r="A3892" s="379">
        <v>37585</v>
      </c>
      <c r="B3892" s="380" t="s">
        <v>7211</v>
      </c>
      <c r="C3892" s="379" t="s">
        <v>281</v>
      </c>
      <c r="D3892" s="383" t="str">
        <f t="shared" si="120"/>
        <v>198,21</v>
      </c>
      <c r="F3892" s="386">
        <v>805.07</v>
      </c>
      <c r="G3892" s="384" t="s">
        <v>7212</v>
      </c>
      <c r="H3892" s="381" t="b">
        <f t="shared" si="121"/>
        <v>0</v>
      </c>
    </row>
    <row r="3893" spans="1:8">
      <c r="A3893" s="379">
        <v>14164</v>
      </c>
      <c r="B3893" s="380" t="s">
        <v>7213</v>
      </c>
      <c r="C3893" s="379" t="s">
        <v>281</v>
      </c>
      <c r="D3893" s="383" t="str">
        <f t="shared" si="120"/>
        <v>1.041,38</v>
      </c>
      <c r="F3893" s="386">
        <v>645.66</v>
      </c>
      <c r="G3893" s="384" t="s">
        <v>7214</v>
      </c>
      <c r="H3893" s="381" t="b">
        <f t="shared" si="121"/>
        <v>0</v>
      </c>
    </row>
    <row r="3894" spans="1:8">
      <c r="A3894" s="379">
        <v>14163</v>
      </c>
      <c r="B3894" s="380" t="s">
        <v>7215</v>
      </c>
      <c r="C3894" s="379" t="s">
        <v>281</v>
      </c>
      <c r="D3894" s="383" t="str">
        <f t="shared" si="120"/>
        <v>1.183,59</v>
      </c>
      <c r="F3894" s="386">
        <v>536</v>
      </c>
      <c r="G3894" s="384" t="s">
        <v>7216</v>
      </c>
      <c r="H3894" s="381" t="b">
        <f t="shared" si="121"/>
        <v>0</v>
      </c>
    </row>
    <row r="3895" spans="1:8">
      <c r="A3895" s="379">
        <v>5051</v>
      </c>
      <c r="B3895" s="380" t="s">
        <v>7217</v>
      </c>
      <c r="C3895" s="379" t="s">
        <v>281</v>
      </c>
      <c r="D3895" s="383" t="str">
        <f t="shared" si="120"/>
        <v>1.006,63</v>
      </c>
      <c r="F3895" s="386">
        <v>436.84</v>
      </c>
      <c r="G3895" s="384" t="s">
        <v>7218</v>
      </c>
      <c r="H3895" s="381" t="b">
        <f t="shared" si="121"/>
        <v>0</v>
      </c>
    </row>
    <row r="3896" spans="1:8">
      <c r="A3896" s="379">
        <v>14162</v>
      </c>
      <c r="B3896" s="380" t="s">
        <v>7219</v>
      </c>
      <c r="C3896" s="379" t="s">
        <v>281</v>
      </c>
      <c r="D3896" s="383" t="str">
        <f t="shared" si="120"/>
        <v>1.005,17</v>
      </c>
      <c r="F3896" s="386">
        <v>575.66</v>
      </c>
      <c r="G3896" s="384" t="s">
        <v>7220</v>
      </c>
      <c r="H3896" s="381" t="b">
        <f t="shared" si="121"/>
        <v>0</v>
      </c>
    </row>
    <row r="3897" spans="1:8">
      <c r="A3897" s="379">
        <v>5052</v>
      </c>
      <c r="B3897" s="380" t="s">
        <v>7221</v>
      </c>
      <c r="C3897" s="379" t="s">
        <v>281</v>
      </c>
      <c r="D3897" s="383" t="str">
        <f t="shared" si="120"/>
        <v>750,00</v>
      </c>
      <c r="F3897" s="386">
        <v>855.78</v>
      </c>
      <c r="G3897" s="384" t="s">
        <v>7222</v>
      </c>
      <c r="H3897" s="381" t="b">
        <f t="shared" si="121"/>
        <v>0</v>
      </c>
    </row>
    <row r="3898" spans="1:8">
      <c r="A3898" s="379">
        <v>14166</v>
      </c>
      <c r="B3898" s="380" t="s">
        <v>7223</v>
      </c>
      <c r="C3898" s="379" t="s">
        <v>281</v>
      </c>
      <c r="D3898" s="383" t="str">
        <f t="shared" si="120"/>
        <v>759,52</v>
      </c>
      <c r="F3898" s="386">
        <v>896.19</v>
      </c>
      <c r="G3898" s="384" t="s">
        <v>7224</v>
      </c>
      <c r="H3898" s="381" t="b">
        <f t="shared" si="121"/>
        <v>0</v>
      </c>
    </row>
    <row r="3899" spans="1:8">
      <c r="A3899" s="379">
        <v>14165</v>
      </c>
      <c r="B3899" s="380" t="s">
        <v>7225</v>
      </c>
      <c r="C3899" s="379" t="s">
        <v>281</v>
      </c>
      <c r="D3899" s="383" t="str">
        <f t="shared" si="120"/>
        <v>1.052,21</v>
      </c>
      <c r="F3899" s="386">
        <v>151.29</v>
      </c>
      <c r="G3899" s="384" t="s">
        <v>7226</v>
      </c>
      <c r="H3899" s="381" t="b">
        <f t="shared" si="121"/>
        <v>0</v>
      </c>
    </row>
    <row r="3900" spans="1:8">
      <c r="A3900" s="379">
        <v>5050</v>
      </c>
      <c r="B3900" s="380" t="s">
        <v>7227</v>
      </c>
      <c r="C3900" s="379" t="s">
        <v>281</v>
      </c>
      <c r="D3900" s="383" t="str">
        <f t="shared" si="120"/>
        <v>258,97</v>
      </c>
      <c r="F3900" s="386">
        <v>616.4</v>
      </c>
      <c r="G3900" s="384" t="s">
        <v>7228</v>
      </c>
      <c r="H3900" s="381" t="b">
        <f t="shared" si="121"/>
        <v>0</v>
      </c>
    </row>
    <row r="3901" spans="1:8">
      <c r="A3901" s="379">
        <v>12378</v>
      </c>
      <c r="B3901" s="380" t="s">
        <v>7229</v>
      </c>
      <c r="C3901" s="379" t="s">
        <v>281</v>
      </c>
      <c r="D3901" s="383" t="str">
        <f t="shared" si="120"/>
        <v>615,57</v>
      </c>
      <c r="F3901" s="383">
        <v>1479.36</v>
      </c>
      <c r="G3901" s="384" t="s">
        <v>7230</v>
      </c>
      <c r="H3901" s="381" t="b">
        <f t="shared" si="121"/>
        <v>0</v>
      </c>
    </row>
    <row r="3902" spans="1:8">
      <c r="A3902" s="379">
        <v>12366</v>
      </c>
      <c r="B3902" s="380" t="s">
        <v>7231</v>
      </c>
      <c r="C3902" s="379" t="s">
        <v>281</v>
      </c>
      <c r="D3902" s="383" t="str">
        <f t="shared" si="120"/>
        <v>540,11</v>
      </c>
      <c r="F3902" s="386">
        <v>267.19</v>
      </c>
      <c r="G3902" s="384" t="s">
        <v>7232</v>
      </c>
      <c r="H3902" s="381" t="b">
        <f t="shared" si="121"/>
        <v>0</v>
      </c>
    </row>
    <row r="3903" spans="1:8">
      <c r="A3903" s="379">
        <v>5045</v>
      </c>
      <c r="B3903" s="380" t="s">
        <v>7233</v>
      </c>
      <c r="C3903" s="379" t="s">
        <v>281</v>
      </c>
      <c r="D3903" s="383" t="str">
        <f t="shared" si="120"/>
        <v>752,13</v>
      </c>
      <c r="F3903" s="386">
        <v>25.76</v>
      </c>
      <c r="G3903" s="384" t="s">
        <v>7234</v>
      </c>
      <c r="H3903" s="381" t="b">
        <f t="shared" si="121"/>
        <v>0</v>
      </c>
    </row>
    <row r="3904" spans="1:8">
      <c r="A3904" s="379">
        <v>5044</v>
      </c>
      <c r="B3904" s="380" t="s">
        <v>7235</v>
      </c>
      <c r="C3904" s="379" t="s">
        <v>281</v>
      </c>
      <c r="D3904" s="383" t="str">
        <f t="shared" si="120"/>
        <v>530,64</v>
      </c>
      <c r="F3904" s="386">
        <v>24.69</v>
      </c>
      <c r="G3904" s="384" t="s">
        <v>7236</v>
      </c>
      <c r="H3904" s="381" t="b">
        <f t="shared" si="121"/>
        <v>0</v>
      </c>
    </row>
    <row r="3905" spans="1:8">
      <c r="A3905" s="379">
        <v>5055</v>
      </c>
      <c r="B3905" s="380" t="s">
        <v>7237</v>
      </c>
      <c r="C3905" s="379" t="s">
        <v>281</v>
      </c>
      <c r="D3905" s="383" t="str">
        <f t="shared" si="120"/>
        <v>754,43</v>
      </c>
      <c r="F3905" s="386">
        <v>27.28</v>
      </c>
      <c r="G3905" s="384" t="s">
        <v>7238</v>
      </c>
      <c r="H3905" s="381" t="b">
        <f t="shared" si="121"/>
        <v>0</v>
      </c>
    </row>
    <row r="3906" spans="1:8">
      <c r="A3906" s="379">
        <v>5053</v>
      </c>
      <c r="B3906" s="380" t="s">
        <v>7239</v>
      </c>
      <c r="C3906" s="379" t="s">
        <v>281</v>
      </c>
      <c r="D3906" s="383" t="str">
        <f t="shared" ref="D3906:D3969" si="122">IF($J$2=$F$1,F3906,G3906)</f>
        <v>587,19</v>
      </c>
      <c r="F3906" s="386">
        <v>40.770000000000003</v>
      </c>
      <c r="G3906" s="384" t="s">
        <v>7240</v>
      </c>
      <c r="H3906" s="381" t="b">
        <f t="shared" ref="H3906:H3969" si="123">F3906=G3906</f>
        <v>0</v>
      </c>
    </row>
    <row r="3907" spans="1:8">
      <c r="A3907" s="379">
        <v>5035</v>
      </c>
      <c r="B3907" s="380" t="s">
        <v>7241</v>
      </c>
      <c r="C3907" s="379" t="s">
        <v>281</v>
      </c>
      <c r="D3907" s="383" t="str">
        <f t="shared" si="122"/>
        <v>960,05</v>
      </c>
      <c r="F3907" s="386">
        <v>36.380000000000003</v>
      </c>
      <c r="G3907" s="384" t="s">
        <v>7242</v>
      </c>
      <c r="H3907" s="381" t="b">
        <f t="shared" si="123"/>
        <v>0</v>
      </c>
    </row>
    <row r="3908" spans="1:8">
      <c r="A3908" s="379">
        <v>5036</v>
      </c>
      <c r="B3908" s="380" t="s">
        <v>7243</v>
      </c>
      <c r="C3908" s="379" t="s">
        <v>281</v>
      </c>
      <c r="D3908" s="383" t="str">
        <f t="shared" si="122"/>
        <v>1.602,64</v>
      </c>
      <c r="F3908" s="386">
        <v>42.72</v>
      </c>
      <c r="G3908" s="384" t="s">
        <v>7244</v>
      </c>
      <c r="H3908" s="381" t="b">
        <f t="shared" si="123"/>
        <v>0</v>
      </c>
    </row>
    <row r="3909" spans="1:8">
      <c r="A3909" s="379">
        <v>5059</v>
      </c>
      <c r="B3909" s="380" t="s">
        <v>7245</v>
      </c>
      <c r="C3909" s="379" t="s">
        <v>281</v>
      </c>
      <c r="D3909" s="383" t="str">
        <f t="shared" si="122"/>
        <v>750,85</v>
      </c>
      <c r="F3909" s="386">
        <v>29.52</v>
      </c>
      <c r="G3909" s="384" t="s">
        <v>7246</v>
      </c>
      <c r="H3909" s="381" t="b">
        <f t="shared" si="123"/>
        <v>0</v>
      </c>
    </row>
    <row r="3910" spans="1:8">
      <c r="A3910" s="379">
        <v>5034</v>
      </c>
      <c r="B3910" s="380" t="s">
        <v>7247</v>
      </c>
      <c r="C3910" s="379" t="s">
        <v>281</v>
      </c>
      <c r="D3910" s="383" t="str">
        <f t="shared" si="122"/>
        <v>1.036,10</v>
      </c>
      <c r="F3910" s="386">
        <v>32.15</v>
      </c>
      <c r="G3910" s="384" t="s">
        <v>7248</v>
      </c>
      <c r="H3910" s="381" t="b">
        <f t="shared" si="123"/>
        <v>0</v>
      </c>
    </row>
    <row r="3911" spans="1:8">
      <c r="A3911" s="379">
        <v>5056</v>
      </c>
      <c r="B3911" s="380" t="s">
        <v>7249</v>
      </c>
      <c r="C3911" s="379" t="s">
        <v>281</v>
      </c>
      <c r="D3911" s="383" t="str">
        <f t="shared" si="122"/>
        <v>805,07</v>
      </c>
      <c r="F3911" s="386">
        <v>13.81</v>
      </c>
      <c r="G3911" s="384" t="s">
        <v>7250</v>
      </c>
      <c r="H3911" s="381" t="b">
        <f t="shared" si="123"/>
        <v>0</v>
      </c>
    </row>
    <row r="3912" spans="1:8">
      <c r="A3912" s="379">
        <v>5057</v>
      </c>
      <c r="B3912" s="380" t="s">
        <v>7251</v>
      </c>
      <c r="C3912" s="379" t="s">
        <v>281</v>
      </c>
      <c r="D3912" s="383" t="str">
        <f t="shared" si="122"/>
        <v>645,66</v>
      </c>
      <c r="F3912" s="386">
        <v>21.28</v>
      </c>
      <c r="G3912" s="384" t="s">
        <v>7252</v>
      </c>
      <c r="H3912" s="381" t="b">
        <f t="shared" si="123"/>
        <v>0</v>
      </c>
    </row>
    <row r="3913" spans="1:8">
      <c r="A3913" s="379">
        <v>5033</v>
      </c>
      <c r="B3913" s="380" t="s">
        <v>7253</v>
      </c>
      <c r="C3913" s="379" t="s">
        <v>281</v>
      </c>
      <c r="D3913" s="383" t="str">
        <f t="shared" si="122"/>
        <v>536,00</v>
      </c>
      <c r="F3913" s="386">
        <v>19.690000000000001</v>
      </c>
      <c r="G3913" s="384" t="s">
        <v>7254</v>
      </c>
      <c r="H3913" s="381" t="b">
        <f t="shared" si="123"/>
        <v>0</v>
      </c>
    </row>
    <row r="3914" spans="1:8">
      <c r="A3914" s="379">
        <v>5038</v>
      </c>
      <c r="B3914" s="380" t="s">
        <v>7255</v>
      </c>
      <c r="C3914" s="379" t="s">
        <v>281</v>
      </c>
      <c r="D3914" s="383" t="str">
        <f t="shared" si="122"/>
        <v>436,84</v>
      </c>
      <c r="F3914" s="386">
        <v>14.74</v>
      </c>
      <c r="G3914" s="384" t="s">
        <v>7256</v>
      </c>
      <c r="H3914" s="381" t="b">
        <f t="shared" si="123"/>
        <v>0</v>
      </c>
    </row>
    <row r="3915" spans="1:8">
      <c r="A3915" s="379">
        <v>12372</v>
      </c>
      <c r="B3915" s="380" t="s">
        <v>7257</v>
      </c>
      <c r="C3915" s="379" t="s">
        <v>281</v>
      </c>
      <c r="D3915" s="383" t="str">
        <f t="shared" si="122"/>
        <v>575,66</v>
      </c>
      <c r="F3915" s="386">
        <v>13.35</v>
      </c>
      <c r="G3915" s="384" t="s">
        <v>7258</v>
      </c>
      <c r="H3915" s="381" t="b">
        <f t="shared" si="123"/>
        <v>0</v>
      </c>
    </row>
    <row r="3916" spans="1:8">
      <c r="A3916" s="379">
        <v>13339</v>
      </c>
      <c r="B3916" s="380" t="s">
        <v>7259</v>
      </c>
      <c r="C3916" s="379" t="s">
        <v>281</v>
      </c>
      <c r="D3916" s="383" t="str">
        <f t="shared" si="122"/>
        <v>855,78</v>
      </c>
      <c r="F3916" s="386">
        <v>12.39</v>
      </c>
      <c r="G3916" s="384" t="s">
        <v>7260</v>
      </c>
      <c r="H3916" s="381" t="b">
        <f t="shared" si="123"/>
        <v>0</v>
      </c>
    </row>
    <row r="3917" spans="1:8">
      <c r="A3917" s="379">
        <v>12373</v>
      </c>
      <c r="B3917" s="380" t="s">
        <v>7261</v>
      </c>
      <c r="C3917" s="379" t="s">
        <v>281</v>
      </c>
      <c r="D3917" s="383" t="str">
        <f t="shared" si="122"/>
        <v>896,19</v>
      </c>
      <c r="F3917" s="386">
        <v>12.53</v>
      </c>
      <c r="G3917" s="384" t="s">
        <v>7262</v>
      </c>
      <c r="H3917" s="381" t="b">
        <f t="shared" si="123"/>
        <v>0</v>
      </c>
    </row>
    <row r="3918" spans="1:8">
      <c r="A3918" s="379">
        <v>12388</v>
      </c>
      <c r="B3918" s="380" t="s">
        <v>7263</v>
      </c>
      <c r="C3918" s="379" t="s">
        <v>281</v>
      </c>
      <c r="D3918" s="383" t="str">
        <f t="shared" si="122"/>
        <v>153,29</v>
      </c>
      <c r="F3918" s="386">
        <v>11.92</v>
      </c>
      <c r="G3918" s="384" t="s">
        <v>7264</v>
      </c>
      <c r="H3918" s="381" t="b">
        <f t="shared" si="123"/>
        <v>0</v>
      </c>
    </row>
    <row r="3919" spans="1:8">
      <c r="A3919" s="379">
        <v>34695</v>
      </c>
      <c r="B3919" s="380" t="s">
        <v>7265</v>
      </c>
      <c r="C3919" s="379" t="s">
        <v>281</v>
      </c>
      <c r="D3919" s="383" t="str">
        <f t="shared" si="122"/>
        <v>616,40</v>
      </c>
      <c r="F3919" s="386">
        <v>11.79</v>
      </c>
      <c r="G3919" s="384" t="s">
        <v>7266</v>
      </c>
      <c r="H3919" s="381" t="b">
        <f t="shared" si="123"/>
        <v>0</v>
      </c>
    </row>
    <row r="3920" spans="1:8">
      <c r="A3920" s="379">
        <v>34692</v>
      </c>
      <c r="B3920" s="380" t="s">
        <v>7267</v>
      </c>
      <c r="C3920" s="379" t="s">
        <v>281</v>
      </c>
      <c r="D3920" s="383" t="str">
        <f t="shared" si="122"/>
        <v>1.479,36</v>
      </c>
      <c r="F3920" s="386">
        <v>11.19</v>
      </c>
      <c r="G3920" s="384" t="s">
        <v>7268</v>
      </c>
      <c r="H3920" s="381" t="b">
        <f t="shared" si="123"/>
        <v>0</v>
      </c>
    </row>
    <row r="3921" spans="1:8">
      <c r="A3921" s="379">
        <v>26028</v>
      </c>
      <c r="B3921" s="380" t="s">
        <v>7269</v>
      </c>
      <c r="C3921" s="379" t="s">
        <v>2473</v>
      </c>
      <c r="D3921" s="383" t="str">
        <f t="shared" si="122"/>
        <v>228,41</v>
      </c>
      <c r="F3921" s="386">
        <v>11.4</v>
      </c>
      <c r="G3921" s="384" t="s">
        <v>7270</v>
      </c>
      <c r="H3921" s="381" t="b">
        <f t="shared" si="123"/>
        <v>0</v>
      </c>
    </row>
    <row r="3922" spans="1:8">
      <c r="A3922" s="379">
        <v>11844</v>
      </c>
      <c r="B3922" s="380" t="s">
        <v>7271</v>
      </c>
      <c r="C3922" s="379" t="s">
        <v>322</v>
      </c>
      <c r="D3922" s="383" t="str">
        <f t="shared" si="122"/>
        <v>27,78</v>
      </c>
      <c r="F3922" s="386">
        <v>11.4</v>
      </c>
      <c r="G3922" s="384" t="s">
        <v>7272</v>
      </c>
      <c r="H3922" s="381" t="b">
        <f t="shared" si="123"/>
        <v>0</v>
      </c>
    </row>
    <row r="3923" spans="1:8">
      <c r="A3923" s="379">
        <v>4465</v>
      </c>
      <c r="B3923" s="380" t="s">
        <v>7273</v>
      </c>
      <c r="C3923" s="379" t="s">
        <v>322</v>
      </c>
      <c r="D3923" s="383" t="str">
        <f t="shared" si="122"/>
        <v>26,63</v>
      </c>
      <c r="F3923" s="386">
        <v>11.53</v>
      </c>
      <c r="G3923" s="384" t="s">
        <v>3079</v>
      </c>
      <c r="H3923" s="381" t="b">
        <f t="shared" si="123"/>
        <v>0</v>
      </c>
    </row>
    <row r="3924" spans="1:8">
      <c r="A3924" s="379">
        <v>35273</v>
      </c>
      <c r="B3924" s="380" t="s">
        <v>7274</v>
      </c>
      <c r="C3924" s="379" t="s">
        <v>322</v>
      </c>
      <c r="D3924" s="383" t="str">
        <f t="shared" si="122"/>
        <v>29,42</v>
      </c>
      <c r="F3924" s="386">
        <v>11.19</v>
      </c>
      <c r="G3924" s="384" t="s">
        <v>7275</v>
      </c>
      <c r="H3924" s="381" t="b">
        <f t="shared" si="123"/>
        <v>0</v>
      </c>
    </row>
    <row r="3925" spans="1:8">
      <c r="A3925" s="379">
        <v>4470</v>
      </c>
      <c r="B3925" s="380" t="s">
        <v>7276</v>
      </c>
      <c r="C3925" s="379" t="s">
        <v>322</v>
      </c>
      <c r="D3925" s="383" t="str">
        <f t="shared" si="122"/>
        <v>43,97</v>
      </c>
      <c r="F3925" s="386">
        <v>11</v>
      </c>
      <c r="G3925" s="384" t="s">
        <v>7277</v>
      </c>
      <c r="H3925" s="381" t="b">
        <f t="shared" si="123"/>
        <v>0</v>
      </c>
    </row>
    <row r="3926" spans="1:8">
      <c r="A3926" s="379">
        <v>20204</v>
      </c>
      <c r="B3926" s="380" t="s">
        <v>7278</v>
      </c>
      <c r="C3926" s="379" t="s">
        <v>322</v>
      </c>
      <c r="D3926" s="383" t="str">
        <f t="shared" si="122"/>
        <v>39,24</v>
      </c>
      <c r="F3926" s="386">
        <v>11.19</v>
      </c>
      <c r="G3926" s="384" t="s">
        <v>7279</v>
      </c>
      <c r="H3926" s="381" t="b">
        <f t="shared" si="123"/>
        <v>0</v>
      </c>
    </row>
    <row r="3927" spans="1:8">
      <c r="A3927" s="379">
        <v>20208</v>
      </c>
      <c r="B3927" s="380" t="s">
        <v>7280</v>
      </c>
      <c r="C3927" s="379" t="s">
        <v>322</v>
      </c>
      <c r="D3927" s="383" t="str">
        <f t="shared" si="122"/>
        <v>46,07</v>
      </c>
      <c r="F3927" s="386">
        <v>11.18</v>
      </c>
      <c r="G3927" s="384" t="s">
        <v>7281</v>
      </c>
      <c r="H3927" s="381" t="b">
        <f t="shared" si="123"/>
        <v>0</v>
      </c>
    </row>
    <row r="3928" spans="1:8">
      <c r="A3928" s="379">
        <v>4437</v>
      </c>
      <c r="B3928" s="380" t="s">
        <v>7282</v>
      </c>
      <c r="C3928" s="379" t="s">
        <v>322</v>
      </c>
      <c r="D3928" s="383" t="str">
        <f t="shared" si="122"/>
        <v>31,84</v>
      </c>
      <c r="F3928" s="386">
        <v>11.33</v>
      </c>
      <c r="G3928" s="384" t="s">
        <v>5989</v>
      </c>
      <c r="H3928" s="381" t="b">
        <f t="shared" si="123"/>
        <v>0</v>
      </c>
    </row>
    <row r="3929" spans="1:8">
      <c r="A3929" s="379">
        <v>14580</v>
      </c>
      <c r="B3929" s="380" t="s">
        <v>7283</v>
      </c>
      <c r="C3929" s="379" t="s">
        <v>322</v>
      </c>
      <c r="D3929" s="383" t="str">
        <f t="shared" si="122"/>
        <v>34,67</v>
      </c>
      <c r="F3929" s="386">
        <v>11.27</v>
      </c>
      <c r="G3929" s="384" t="s">
        <v>7284</v>
      </c>
      <c r="H3929" s="381" t="b">
        <f t="shared" si="123"/>
        <v>0</v>
      </c>
    </row>
    <row r="3930" spans="1:8">
      <c r="A3930" s="379">
        <v>40304</v>
      </c>
      <c r="B3930" s="380" t="s">
        <v>7285</v>
      </c>
      <c r="C3930" s="379" t="s">
        <v>331</v>
      </c>
      <c r="D3930" s="383" t="str">
        <f t="shared" si="122"/>
        <v>12,93</v>
      </c>
      <c r="F3930" s="386">
        <v>12.58</v>
      </c>
      <c r="G3930" s="384" t="s">
        <v>7286</v>
      </c>
      <c r="H3930" s="381" t="b">
        <f t="shared" si="123"/>
        <v>0</v>
      </c>
    </row>
    <row r="3931" spans="1:8">
      <c r="A3931" s="379">
        <v>5065</v>
      </c>
      <c r="B3931" s="380" t="s">
        <v>7287</v>
      </c>
      <c r="C3931" s="379" t="s">
        <v>331</v>
      </c>
      <c r="D3931" s="383" t="str">
        <f t="shared" si="122"/>
        <v>19,93</v>
      </c>
      <c r="F3931" s="386">
        <v>16.13</v>
      </c>
      <c r="G3931" s="384" t="s">
        <v>4132</v>
      </c>
      <c r="H3931" s="381" t="b">
        <f t="shared" si="123"/>
        <v>0</v>
      </c>
    </row>
    <row r="3932" spans="1:8">
      <c r="A3932" s="379">
        <v>5072</v>
      </c>
      <c r="B3932" s="380" t="s">
        <v>7288</v>
      </c>
      <c r="C3932" s="379" t="s">
        <v>331</v>
      </c>
      <c r="D3932" s="383" t="str">
        <f t="shared" si="122"/>
        <v>18,43</v>
      </c>
      <c r="F3932" s="383">
        <v>2248.1799999999998</v>
      </c>
      <c r="G3932" s="384" t="s">
        <v>7289</v>
      </c>
      <c r="H3932" s="381" t="b">
        <f t="shared" si="123"/>
        <v>0</v>
      </c>
    </row>
    <row r="3933" spans="1:8">
      <c r="A3933" s="379">
        <v>5066</v>
      </c>
      <c r="B3933" s="380" t="s">
        <v>7290</v>
      </c>
      <c r="C3933" s="379" t="s">
        <v>331</v>
      </c>
      <c r="D3933" s="383" t="str">
        <f t="shared" si="122"/>
        <v>13,80</v>
      </c>
      <c r="F3933" s="386">
        <v>156.74</v>
      </c>
      <c r="G3933" s="384" t="s">
        <v>3091</v>
      </c>
      <c r="H3933" s="381" t="b">
        <f t="shared" si="123"/>
        <v>0</v>
      </c>
    </row>
    <row r="3934" spans="1:8">
      <c r="A3934" s="379">
        <v>5063</v>
      </c>
      <c r="B3934" s="380" t="s">
        <v>7291</v>
      </c>
      <c r="C3934" s="379" t="s">
        <v>331</v>
      </c>
      <c r="D3934" s="383" t="str">
        <f t="shared" si="122"/>
        <v>12,50</v>
      </c>
      <c r="F3934" s="386">
        <v>12.61</v>
      </c>
      <c r="G3934" s="384" t="s">
        <v>7292</v>
      </c>
      <c r="H3934" s="381" t="b">
        <f t="shared" si="123"/>
        <v>0</v>
      </c>
    </row>
    <row r="3935" spans="1:8">
      <c r="A3935" s="379">
        <v>20247</v>
      </c>
      <c r="B3935" s="380" t="s">
        <v>7293</v>
      </c>
      <c r="C3935" s="379" t="s">
        <v>331</v>
      </c>
      <c r="D3935" s="383" t="str">
        <f t="shared" si="122"/>
        <v>11,60</v>
      </c>
      <c r="F3935" s="386">
        <v>445.05</v>
      </c>
      <c r="G3935" s="384" t="s">
        <v>7294</v>
      </c>
      <c r="H3935" s="381" t="b">
        <f t="shared" si="123"/>
        <v>0</v>
      </c>
    </row>
    <row r="3936" spans="1:8">
      <c r="A3936" s="379">
        <v>5074</v>
      </c>
      <c r="B3936" s="380" t="s">
        <v>7295</v>
      </c>
      <c r="C3936" s="379" t="s">
        <v>331</v>
      </c>
      <c r="D3936" s="383" t="str">
        <f t="shared" si="122"/>
        <v>11,74</v>
      </c>
      <c r="F3936" s="383">
        <v>67415.89</v>
      </c>
      <c r="G3936" s="384" t="s">
        <v>7296</v>
      </c>
      <c r="H3936" s="381" t="b">
        <f t="shared" si="123"/>
        <v>0</v>
      </c>
    </row>
    <row r="3937" spans="1:8">
      <c r="A3937" s="379">
        <v>5067</v>
      </c>
      <c r="B3937" s="380" t="s">
        <v>7297</v>
      </c>
      <c r="C3937" s="379" t="s">
        <v>331</v>
      </c>
      <c r="D3937" s="383" t="str">
        <f t="shared" si="122"/>
        <v>11,16</v>
      </c>
      <c r="F3937" s="383">
        <v>89359.42</v>
      </c>
      <c r="G3937" s="384" t="s">
        <v>1991</v>
      </c>
      <c r="H3937" s="381" t="b">
        <f t="shared" si="123"/>
        <v>0</v>
      </c>
    </row>
    <row r="3938" spans="1:8">
      <c r="A3938" s="379">
        <v>5078</v>
      </c>
      <c r="B3938" s="380" t="s">
        <v>7298</v>
      </c>
      <c r="C3938" s="379" t="s">
        <v>331</v>
      </c>
      <c r="D3938" s="383" t="str">
        <f t="shared" si="122"/>
        <v>11,04</v>
      </c>
      <c r="F3938" s="386">
        <v>536.07000000000005</v>
      </c>
      <c r="G3938" s="384" t="s">
        <v>1143</v>
      </c>
      <c r="H3938" s="381" t="b">
        <f t="shared" si="123"/>
        <v>0</v>
      </c>
    </row>
    <row r="3939" spans="1:8">
      <c r="A3939" s="379">
        <v>5068</v>
      </c>
      <c r="B3939" s="380" t="s">
        <v>7299</v>
      </c>
      <c r="C3939" s="379" t="s">
        <v>331</v>
      </c>
      <c r="D3939" s="383" t="str">
        <f t="shared" si="122"/>
        <v>10,48</v>
      </c>
      <c r="F3939" s="386">
        <v>52.24</v>
      </c>
      <c r="G3939" s="384" t="s">
        <v>5998</v>
      </c>
      <c r="H3939" s="381" t="b">
        <f t="shared" si="123"/>
        <v>0</v>
      </c>
    </row>
    <row r="3940" spans="1:8">
      <c r="A3940" s="379">
        <v>5073</v>
      </c>
      <c r="B3940" s="380" t="s">
        <v>7300</v>
      </c>
      <c r="C3940" s="379" t="s">
        <v>331</v>
      </c>
      <c r="D3940" s="383" t="str">
        <f t="shared" si="122"/>
        <v>10,68</v>
      </c>
      <c r="F3940" s="386">
        <v>46.02</v>
      </c>
      <c r="G3940" s="384" t="s">
        <v>7301</v>
      </c>
      <c r="H3940" s="381" t="b">
        <f t="shared" si="123"/>
        <v>0</v>
      </c>
    </row>
    <row r="3941" spans="1:8">
      <c r="A3941" s="379">
        <v>5069</v>
      </c>
      <c r="B3941" s="380" t="s">
        <v>7302</v>
      </c>
      <c r="C3941" s="379" t="s">
        <v>331</v>
      </c>
      <c r="D3941" s="383" t="str">
        <f t="shared" si="122"/>
        <v>10,68</v>
      </c>
      <c r="F3941" s="386">
        <v>3.98</v>
      </c>
      <c r="G3941" s="384" t="s">
        <v>7301</v>
      </c>
      <c r="H3941" s="381" t="b">
        <f t="shared" si="123"/>
        <v>0</v>
      </c>
    </row>
    <row r="3942" spans="1:8">
      <c r="A3942" s="379">
        <v>5070</v>
      </c>
      <c r="B3942" s="380" t="s">
        <v>7303</v>
      </c>
      <c r="C3942" s="379" t="s">
        <v>331</v>
      </c>
      <c r="D3942" s="383" t="str">
        <f t="shared" si="122"/>
        <v>10,79</v>
      </c>
      <c r="F3942" s="386">
        <v>1.95</v>
      </c>
      <c r="G3942" s="384" t="s">
        <v>2776</v>
      </c>
      <c r="H3942" s="381" t="b">
        <f t="shared" si="123"/>
        <v>0</v>
      </c>
    </row>
    <row r="3943" spans="1:8">
      <c r="A3943" s="379">
        <v>5071</v>
      </c>
      <c r="B3943" s="380" t="s">
        <v>7304</v>
      </c>
      <c r="C3943" s="379" t="s">
        <v>331</v>
      </c>
      <c r="D3943" s="383" t="str">
        <f t="shared" si="122"/>
        <v>10,48</v>
      </c>
      <c r="F3943" s="386">
        <v>3</v>
      </c>
      <c r="G3943" s="384" t="s">
        <v>5998</v>
      </c>
      <c r="H3943" s="381" t="b">
        <f t="shared" si="123"/>
        <v>0</v>
      </c>
    </row>
    <row r="3944" spans="1:8">
      <c r="A3944" s="379">
        <v>5061</v>
      </c>
      <c r="B3944" s="380" t="s">
        <v>7305</v>
      </c>
      <c r="C3944" s="379" t="s">
        <v>331</v>
      </c>
      <c r="D3944" s="383" t="str">
        <f t="shared" si="122"/>
        <v>10,30</v>
      </c>
      <c r="F3944" s="386">
        <v>5.32</v>
      </c>
      <c r="G3944" s="384" t="s">
        <v>5832</v>
      </c>
      <c r="H3944" s="381" t="b">
        <f t="shared" si="123"/>
        <v>0</v>
      </c>
    </row>
    <row r="3945" spans="1:8">
      <c r="A3945" s="379">
        <v>5075</v>
      </c>
      <c r="B3945" s="380" t="s">
        <v>7306</v>
      </c>
      <c r="C3945" s="379" t="s">
        <v>331</v>
      </c>
      <c r="D3945" s="383" t="str">
        <f t="shared" si="122"/>
        <v>10,48</v>
      </c>
      <c r="F3945" s="386">
        <v>8.64</v>
      </c>
      <c r="G3945" s="384" t="s">
        <v>5998</v>
      </c>
      <c r="H3945" s="381" t="b">
        <f t="shared" si="123"/>
        <v>0</v>
      </c>
    </row>
    <row r="3946" spans="1:8">
      <c r="A3946" s="379">
        <v>39027</v>
      </c>
      <c r="B3946" s="380" t="s">
        <v>7307</v>
      </c>
      <c r="C3946" s="379" t="s">
        <v>331</v>
      </c>
      <c r="D3946" s="383" t="str">
        <f t="shared" si="122"/>
        <v>10,46</v>
      </c>
      <c r="F3946" s="386">
        <v>23.06</v>
      </c>
      <c r="G3946" s="384" t="s">
        <v>1635</v>
      </c>
      <c r="H3946" s="381" t="b">
        <f t="shared" si="123"/>
        <v>0</v>
      </c>
    </row>
    <row r="3947" spans="1:8">
      <c r="A3947" s="379">
        <v>5062</v>
      </c>
      <c r="B3947" s="380" t="s">
        <v>7308</v>
      </c>
      <c r="C3947" s="379" t="s">
        <v>331</v>
      </c>
      <c r="D3947" s="383" t="str">
        <f t="shared" si="122"/>
        <v>10,61</v>
      </c>
      <c r="F3947" s="386">
        <v>1.68</v>
      </c>
      <c r="G3947" s="384" t="s">
        <v>6146</v>
      </c>
      <c r="H3947" s="381" t="b">
        <f t="shared" si="123"/>
        <v>0</v>
      </c>
    </row>
    <row r="3948" spans="1:8">
      <c r="A3948" s="379">
        <v>40568</v>
      </c>
      <c r="B3948" s="380" t="s">
        <v>7309</v>
      </c>
      <c r="C3948" s="379" t="s">
        <v>331</v>
      </c>
      <c r="D3948" s="383" t="str">
        <f t="shared" si="122"/>
        <v>10,55</v>
      </c>
      <c r="F3948" s="386">
        <v>191.25</v>
      </c>
      <c r="G3948" s="384" t="s">
        <v>2770</v>
      </c>
      <c r="H3948" s="381" t="b">
        <f t="shared" si="123"/>
        <v>0</v>
      </c>
    </row>
    <row r="3949" spans="1:8">
      <c r="A3949" s="379">
        <v>39026</v>
      </c>
      <c r="B3949" s="380" t="s">
        <v>7310</v>
      </c>
      <c r="C3949" s="379" t="s">
        <v>331</v>
      </c>
      <c r="D3949" s="383" t="str">
        <f t="shared" si="122"/>
        <v>11,78</v>
      </c>
      <c r="F3949" s="386">
        <v>0.67</v>
      </c>
      <c r="G3949" s="384" t="s">
        <v>7311</v>
      </c>
      <c r="H3949" s="381" t="b">
        <f t="shared" si="123"/>
        <v>0</v>
      </c>
    </row>
    <row r="3950" spans="1:8">
      <c r="A3950" s="379">
        <v>11572</v>
      </c>
      <c r="B3950" s="380" t="s">
        <v>7312</v>
      </c>
      <c r="C3950" s="379" t="s">
        <v>281</v>
      </c>
      <c r="D3950" s="383" t="str">
        <f t="shared" si="122"/>
        <v>16,45</v>
      </c>
      <c r="F3950" s="386">
        <v>23.7</v>
      </c>
      <c r="G3950" s="384" t="s">
        <v>7313</v>
      </c>
      <c r="H3950" s="381" t="b">
        <f t="shared" si="123"/>
        <v>0</v>
      </c>
    </row>
    <row r="3951" spans="1:8" ht="30">
      <c r="A3951" s="379">
        <v>42431</v>
      </c>
      <c r="B3951" s="380" t="s">
        <v>7314</v>
      </c>
      <c r="C3951" s="379" t="s">
        <v>281</v>
      </c>
      <c r="D3951" s="383" t="str">
        <f t="shared" si="122"/>
        <v>2.248,18</v>
      </c>
      <c r="F3951" s="386">
        <v>27.02</v>
      </c>
      <c r="G3951" s="384" t="s">
        <v>7315</v>
      </c>
      <c r="H3951" s="381" t="b">
        <f t="shared" si="123"/>
        <v>0</v>
      </c>
    </row>
    <row r="3952" spans="1:8">
      <c r="A3952" s="379">
        <v>11149</v>
      </c>
      <c r="B3952" s="380" t="s">
        <v>7316</v>
      </c>
      <c r="C3952" s="379" t="s">
        <v>4653</v>
      </c>
      <c r="D3952" s="383" t="str">
        <f t="shared" si="122"/>
        <v>157,17</v>
      </c>
      <c r="F3952" s="386">
        <v>4.04</v>
      </c>
      <c r="G3952" s="384" t="s">
        <v>7317</v>
      </c>
      <c r="H3952" s="381" t="b">
        <f t="shared" si="123"/>
        <v>0</v>
      </c>
    </row>
    <row r="3953" spans="1:8">
      <c r="A3953" s="379">
        <v>511</v>
      </c>
      <c r="B3953" s="380" t="s">
        <v>7318</v>
      </c>
      <c r="C3953" s="379" t="s">
        <v>425</v>
      </c>
      <c r="D3953" s="383" t="str">
        <f t="shared" si="122"/>
        <v>15,81</v>
      </c>
      <c r="F3953" s="386">
        <v>6.67</v>
      </c>
      <c r="G3953" s="384" t="s">
        <v>5329</v>
      </c>
      <c r="H3953" s="381" t="b">
        <f t="shared" si="123"/>
        <v>0</v>
      </c>
    </row>
    <row r="3954" spans="1:8">
      <c r="A3954" s="379">
        <v>11174</v>
      </c>
      <c r="B3954" s="380" t="s">
        <v>7319</v>
      </c>
      <c r="C3954" s="379" t="s">
        <v>642</v>
      </c>
      <c r="D3954" s="383" t="str">
        <f t="shared" si="122"/>
        <v>446,25</v>
      </c>
      <c r="F3954" s="386">
        <v>6.88</v>
      </c>
      <c r="G3954" s="384" t="s">
        <v>7320</v>
      </c>
      <c r="H3954" s="381" t="b">
        <f t="shared" si="123"/>
        <v>0</v>
      </c>
    </row>
    <row r="3955" spans="1:8">
      <c r="A3955" s="379">
        <v>37540</v>
      </c>
      <c r="B3955" s="380" t="s">
        <v>7321</v>
      </c>
      <c r="C3955" s="379" t="s">
        <v>281</v>
      </c>
      <c r="D3955" s="383" t="str">
        <f t="shared" si="122"/>
        <v>63.101,66</v>
      </c>
      <c r="F3955" s="386">
        <v>9.39</v>
      </c>
      <c r="G3955" s="384" t="s">
        <v>7322</v>
      </c>
      <c r="H3955" s="381" t="b">
        <f t="shared" si="123"/>
        <v>0</v>
      </c>
    </row>
    <row r="3956" spans="1:8">
      <c r="A3956" s="379">
        <v>37548</v>
      </c>
      <c r="B3956" s="380" t="s">
        <v>7323</v>
      </c>
      <c r="C3956" s="379" t="s">
        <v>281</v>
      </c>
      <c r="D3956" s="383" t="str">
        <f t="shared" si="122"/>
        <v>83.640,93</v>
      </c>
      <c r="F3956" s="383">
        <v>6943.57</v>
      </c>
      <c r="G3956" s="384" t="s">
        <v>7324</v>
      </c>
      <c r="H3956" s="381" t="b">
        <f t="shared" si="123"/>
        <v>0</v>
      </c>
    </row>
    <row r="3957" spans="1:8" ht="30">
      <c r="A3957" s="379">
        <v>39828</v>
      </c>
      <c r="B3957" s="380" t="s">
        <v>7325</v>
      </c>
      <c r="C3957" s="379" t="s">
        <v>281</v>
      </c>
      <c r="D3957" s="383" t="str">
        <f t="shared" si="122"/>
        <v>501,76</v>
      </c>
      <c r="F3957" s="386">
        <v>11.43</v>
      </c>
      <c r="G3957" s="384" t="s">
        <v>7326</v>
      </c>
      <c r="H3957" s="381" t="b">
        <f t="shared" si="123"/>
        <v>0</v>
      </c>
    </row>
    <row r="3958" spans="1:8" ht="30">
      <c r="A3958" s="379">
        <v>12273</v>
      </c>
      <c r="B3958" s="380" t="s">
        <v>7327</v>
      </c>
      <c r="C3958" s="379" t="s">
        <v>281</v>
      </c>
      <c r="D3958" s="383" t="str">
        <f t="shared" si="122"/>
        <v>52,55</v>
      </c>
      <c r="F3958" s="386">
        <v>14.29</v>
      </c>
      <c r="G3958" s="384" t="s">
        <v>7328</v>
      </c>
      <c r="H3958" s="381" t="b">
        <f t="shared" si="123"/>
        <v>0</v>
      </c>
    </row>
    <row r="3959" spans="1:8">
      <c r="A3959" s="379">
        <v>38392</v>
      </c>
      <c r="B3959" s="380" t="s">
        <v>7329</v>
      </c>
      <c r="C3959" s="379" t="s">
        <v>281</v>
      </c>
      <c r="D3959" s="383" t="str">
        <f t="shared" si="122"/>
        <v>44,59</v>
      </c>
      <c r="F3959" s="386">
        <v>13.37</v>
      </c>
      <c r="G3959" s="384" t="s">
        <v>7330</v>
      </c>
      <c r="H3959" s="381" t="b">
        <f t="shared" si="123"/>
        <v>0</v>
      </c>
    </row>
    <row r="3960" spans="1:8">
      <c r="A3960" s="379">
        <v>11735</v>
      </c>
      <c r="B3960" s="380" t="s">
        <v>7331</v>
      </c>
      <c r="C3960" s="379" t="s">
        <v>281</v>
      </c>
      <c r="D3960" s="383" t="str">
        <f t="shared" si="122"/>
        <v>3,98</v>
      </c>
      <c r="F3960" s="386">
        <v>27.54</v>
      </c>
      <c r="G3960" s="384" t="s">
        <v>6095</v>
      </c>
      <c r="H3960" s="381" t="b">
        <f t="shared" si="123"/>
        <v>0</v>
      </c>
    </row>
    <row r="3961" spans="1:8">
      <c r="A3961" s="379">
        <v>11733</v>
      </c>
      <c r="B3961" s="380" t="s">
        <v>7332</v>
      </c>
      <c r="C3961" s="379" t="s">
        <v>281</v>
      </c>
      <c r="D3961" s="383" t="str">
        <f t="shared" si="122"/>
        <v>1,95</v>
      </c>
      <c r="F3961" s="386">
        <v>132.91999999999999</v>
      </c>
      <c r="G3961" s="384" t="s">
        <v>1324</v>
      </c>
      <c r="H3961" s="381" t="b">
        <f t="shared" si="123"/>
        <v>0</v>
      </c>
    </row>
    <row r="3962" spans="1:8">
      <c r="A3962" s="379">
        <v>11734</v>
      </c>
      <c r="B3962" s="380" t="s">
        <v>7333</v>
      </c>
      <c r="C3962" s="379" t="s">
        <v>281</v>
      </c>
      <c r="D3962" s="383" t="str">
        <f t="shared" si="122"/>
        <v>3,00</v>
      </c>
      <c r="F3962" s="386">
        <v>193.2</v>
      </c>
      <c r="G3962" s="384" t="s">
        <v>4759</v>
      </c>
      <c r="H3962" s="381" t="b">
        <f t="shared" si="123"/>
        <v>0</v>
      </c>
    </row>
    <row r="3963" spans="1:8">
      <c r="A3963" s="379">
        <v>11737</v>
      </c>
      <c r="B3963" s="380" t="s">
        <v>7334</v>
      </c>
      <c r="C3963" s="379" t="s">
        <v>281</v>
      </c>
      <c r="D3963" s="383" t="str">
        <f t="shared" si="122"/>
        <v>5,31</v>
      </c>
      <c r="F3963" s="386">
        <v>231.66</v>
      </c>
      <c r="G3963" s="384" t="s">
        <v>4083</v>
      </c>
      <c r="H3963" s="381" t="b">
        <f t="shared" si="123"/>
        <v>0</v>
      </c>
    </row>
    <row r="3964" spans="1:8">
      <c r="A3964" s="379">
        <v>11738</v>
      </c>
      <c r="B3964" s="380" t="s">
        <v>7335</v>
      </c>
      <c r="C3964" s="379" t="s">
        <v>281</v>
      </c>
      <c r="D3964" s="383" t="str">
        <f t="shared" si="122"/>
        <v>8,64</v>
      </c>
      <c r="F3964" s="386">
        <v>309.99</v>
      </c>
      <c r="G3964" s="384" t="s">
        <v>7336</v>
      </c>
      <c r="H3964" s="381" t="b">
        <f t="shared" si="123"/>
        <v>0</v>
      </c>
    </row>
    <row r="3965" spans="1:8">
      <c r="A3965" s="379">
        <v>36143</v>
      </c>
      <c r="B3965" s="380" t="s">
        <v>7337</v>
      </c>
      <c r="C3965" s="379" t="s">
        <v>281</v>
      </c>
      <c r="D3965" s="383" t="str">
        <f t="shared" si="122"/>
        <v>23,88</v>
      </c>
      <c r="F3965" s="386">
        <v>495.81</v>
      </c>
      <c r="G3965" s="384" t="s">
        <v>553</v>
      </c>
      <c r="H3965" s="381" t="b">
        <f t="shared" si="123"/>
        <v>0</v>
      </c>
    </row>
    <row r="3966" spans="1:8">
      <c r="A3966" s="379">
        <v>36142</v>
      </c>
      <c r="B3966" s="380" t="s">
        <v>7338</v>
      </c>
      <c r="C3966" s="379" t="s">
        <v>281</v>
      </c>
      <c r="D3966" s="383" t="str">
        <f t="shared" si="122"/>
        <v>1,74</v>
      </c>
      <c r="F3966" s="386">
        <v>501.13</v>
      </c>
      <c r="G3966" s="384" t="s">
        <v>7339</v>
      </c>
      <c r="H3966" s="381" t="b">
        <f t="shared" si="123"/>
        <v>0</v>
      </c>
    </row>
    <row r="3967" spans="1:8">
      <c r="A3967" s="379">
        <v>36146</v>
      </c>
      <c r="B3967" s="380" t="s">
        <v>7340</v>
      </c>
      <c r="C3967" s="379" t="s">
        <v>281</v>
      </c>
      <c r="D3967" s="383" t="str">
        <f t="shared" si="122"/>
        <v>198,05</v>
      </c>
      <c r="F3967" s="386">
        <v>678.18</v>
      </c>
      <c r="G3967" s="384" t="s">
        <v>7341</v>
      </c>
      <c r="H3967" s="381" t="b">
        <f t="shared" si="123"/>
        <v>0</v>
      </c>
    </row>
    <row r="3968" spans="1:8">
      <c r="A3968" s="379">
        <v>39015</v>
      </c>
      <c r="B3968" s="380" t="s">
        <v>7342</v>
      </c>
      <c r="C3968" s="379" t="s">
        <v>281</v>
      </c>
      <c r="D3968" s="383" t="str">
        <f t="shared" si="122"/>
        <v>0,64</v>
      </c>
      <c r="F3968" s="386">
        <v>782</v>
      </c>
      <c r="G3968" s="384" t="s">
        <v>1030</v>
      </c>
      <c r="H3968" s="381" t="b">
        <f t="shared" si="123"/>
        <v>0</v>
      </c>
    </row>
    <row r="3969" spans="1:8">
      <c r="A3969" s="379">
        <v>38377</v>
      </c>
      <c r="B3969" s="380" t="s">
        <v>7343</v>
      </c>
      <c r="C3969" s="379" t="s">
        <v>281</v>
      </c>
      <c r="D3969" s="383" t="str">
        <f t="shared" si="122"/>
        <v>24,10</v>
      </c>
      <c r="F3969" s="386">
        <v>528.33000000000004</v>
      </c>
      <c r="G3969" s="384" t="s">
        <v>7344</v>
      </c>
      <c r="H3969" s="381" t="b">
        <f t="shared" si="123"/>
        <v>0</v>
      </c>
    </row>
    <row r="3970" spans="1:8">
      <c r="A3970" s="379">
        <v>38376</v>
      </c>
      <c r="B3970" s="380" t="s">
        <v>7345</v>
      </c>
      <c r="C3970" s="379" t="s">
        <v>281</v>
      </c>
      <c r="D3970" s="383" t="str">
        <f t="shared" ref="D3970:D4033" si="124">IF($J$2=$F$1,F3970,G3970)</f>
        <v>27,48</v>
      </c>
      <c r="F3970" s="386">
        <v>528.46</v>
      </c>
      <c r="G3970" s="384" t="s">
        <v>7346</v>
      </c>
      <c r="H3970" s="381" t="b">
        <f t="shared" ref="H3970:H4033" si="125">F3970=G3970</f>
        <v>0</v>
      </c>
    </row>
    <row r="3971" spans="1:8">
      <c r="A3971" s="379">
        <v>38116</v>
      </c>
      <c r="B3971" s="380" t="s">
        <v>7347</v>
      </c>
      <c r="C3971" s="379" t="s">
        <v>281</v>
      </c>
      <c r="D3971" s="383" t="str">
        <f t="shared" si="124"/>
        <v>4,07</v>
      </c>
      <c r="F3971" s="386">
        <v>797.36</v>
      </c>
      <c r="G3971" s="384" t="s">
        <v>759</v>
      </c>
      <c r="H3971" s="381" t="b">
        <f t="shared" si="125"/>
        <v>0</v>
      </c>
    </row>
    <row r="3972" spans="1:8">
      <c r="A3972" s="379">
        <v>38066</v>
      </c>
      <c r="B3972" s="380" t="s">
        <v>7348</v>
      </c>
      <c r="C3972" s="379" t="s">
        <v>281</v>
      </c>
      <c r="D3972" s="383" t="str">
        <f t="shared" si="124"/>
        <v>6,72</v>
      </c>
      <c r="F3972" s="386">
        <v>241.74</v>
      </c>
      <c r="G3972" s="384" t="s">
        <v>5859</v>
      </c>
      <c r="H3972" s="381" t="b">
        <f t="shared" si="125"/>
        <v>0</v>
      </c>
    </row>
    <row r="3973" spans="1:8">
      <c r="A3973" s="379">
        <v>38117</v>
      </c>
      <c r="B3973" s="380" t="s">
        <v>7349</v>
      </c>
      <c r="C3973" s="379" t="s">
        <v>281</v>
      </c>
      <c r="D3973" s="383" t="str">
        <f t="shared" si="124"/>
        <v>6,93</v>
      </c>
      <c r="F3973" s="386">
        <v>269.88</v>
      </c>
      <c r="G3973" s="384" t="s">
        <v>2527</v>
      </c>
      <c r="H3973" s="381" t="b">
        <f t="shared" si="125"/>
        <v>0</v>
      </c>
    </row>
    <row r="3974" spans="1:8">
      <c r="A3974" s="379">
        <v>38067</v>
      </c>
      <c r="B3974" s="380" t="s">
        <v>7350</v>
      </c>
      <c r="C3974" s="379" t="s">
        <v>281</v>
      </c>
      <c r="D3974" s="383" t="str">
        <f t="shared" si="124"/>
        <v>9,46</v>
      </c>
      <c r="F3974" s="386">
        <v>344.84</v>
      </c>
      <c r="G3974" s="384" t="s">
        <v>7351</v>
      </c>
      <c r="H3974" s="381" t="b">
        <f t="shared" si="125"/>
        <v>0</v>
      </c>
    </row>
    <row r="3975" spans="1:8">
      <c r="A3975" s="379">
        <v>41757</v>
      </c>
      <c r="B3975" s="380" t="s">
        <v>7352</v>
      </c>
      <c r="C3975" s="379" t="s">
        <v>281</v>
      </c>
      <c r="D3975" s="383" t="str">
        <f t="shared" si="124"/>
        <v>6.707,31</v>
      </c>
      <c r="F3975" s="386">
        <v>368.73</v>
      </c>
      <c r="G3975" s="384" t="s">
        <v>7353</v>
      </c>
      <c r="H3975" s="381" t="b">
        <f t="shared" si="125"/>
        <v>0</v>
      </c>
    </row>
    <row r="3976" spans="1:8" ht="30">
      <c r="A3976" s="379">
        <v>5080</v>
      </c>
      <c r="B3976" s="380" t="s">
        <v>7354</v>
      </c>
      <c r="C3976" s="379" t="s">
        <v>281</v>
      </c>
      <c r="D3976" s="383" t="str">
        <f t="shared" si="124"/>
        <v>11,66</v>
      </c>
      <c r="F3976" s="386">
        <v>478.63</v>
      </c>
      <c r="G3976" s="384" t="s">
        <v>3365</v>
      </c>
      <c r="H3976" s="381" t="b">
        <f t="shared" si="125"/>
        <v>0</v>
      </c>
    </row>
    <row r="3977" spans="1:8" ht="30">
      <c r="A3977" s="379">
        <v>11522</v>
      </c>
      <c r="B3977" s="380" t="s">
        <v>7355</v>
      </c>
      <c r="C3977" s="379" t="s">
        <v>281</v>
      </c>
      <c r="D3977" s="383" t="str">
        <f t="shared" si="124"/>
        <v>14,58</v>
      </c>
      <c r="F3977" s="386">
        <v>653.95000000000005</v>
      </c>
      <c r="G3977" s="384" t="s">
        <v>7356</v>
      </c>
      <c r="H3977" s="381" t="b">
        <f t="shared" si="125"/>
        <v>0</v>
      </c>
    </row>
    <row r="3978" spans="1:8" ht="30">
      <c r="A3978" s="379">
        <v>11523</v>
      </c>
      <c r="B3978" s="380" t="s">
        <v>7357</v>
      </c>
      <c r="C3978" s="379" t="s">
        <v>281</v>
      </c>
      <c r="D3978" s="383" t="str">
        <f t="shared" si="124"/>
        <v>13,65</v>
      </c>
      <c r="F3978" s="386">
        <v>656.95</v>
      </c>
      <c r="G3978" s="384" t="s">
        <v>487</v>
      </c>
      <c r="H3978" s="381" t="b">
        <f t="shared" si="125"/>
        <v>0</v>
      </c>
    </row>
    <row r="3979" spans="1:8" ht="30">
      <c r="A3979" s="379">
        <v>11524</v>
      </c>
      <c r="B3979" s="380" t="s">
        <v>7358</v>
      </c>
      <c r="C3979" s="379" t="s">
        <v>281</v>
      </c>
      <c r="D3979" s="383" t="str">
        <f t="shared" si="124"/>
        <v>28,10</v>
      </c>
      <c r="F3979" s="386">
        <v>840.8</v>
      </c>
      <c r="G3979" s="384" t="s">
        <v>3642</v>
      </c>
      <c r="H3979" s="381" t="b">
        <f t="shared" si="125"/>
        <v>0</v>
      </c>
    </row>
    <row r="3980" spans="1:8" ht="30">
      <c r="A3980" s="379">
        <v>38168</v>
      </c>
      <c r="B3980" s="380" t="s">
        <v>7359</v>
      </c>
      <c r="C3980" s="379" t="s">
        <v>281</v>
      </c>
      <c r="D3980" s="383" t="str">
        <f t="shared" si="124"/>
        <v>135,62</v>
      </c>
      <c r="F3980" s="386">
        <v>37.33</v>
      </c>
      <c r="G3980" s="384" t="s">
        <v>7360</v>
      </c>
      <c r="H3980" s="381" t="b">
        <f t="shared" si="125"/>
        <v>0</v>
      </c>
    </row>
    <row r="3981" spans="1:8" ht="30">
      <c r="A3981" s="379">
        <v>13393</v>
      </c>
      <c r="B3981" s="380" t="s">
        <v>7361</v>
      </c>
      <c r="C3981" s="379" t="s">
        <v>281</v>
      </c>
      <c r="D3981" s="383" t="str">
        <f t="shared" si="124"/>
        <v>242,59</v>
      </c>
      <c r="F3981" s="386">
        <v>21.23</v>
      </c>
      <c r="G3981" s="384" t="s">
        <v>7362</v>
      </c>
      <c r="H3981" s="381" t="b">
        <f t="shared" si="125"/>
        <v>0</v>
      </c>
    </row>
    <row r="3982" spans="1:8" ht="30">
      <c r="A3982" s="379">
        <v>13395</v>
      </c>
      <c r="B3982" s="380" t="s">
        <v>7363</v>
      </c>
      <c r="C3982" s="379" t="s">
        <v>281</v>
      </c>
      <c r="D3982" s="383" t="str">
        <f t="shared" si="124"/>
        <v>339,96</v>
      </c>
      <c r="F3982" s="386">
        <v>29.19</v>
      </c>
      <c r="G3982" s="384" t="s">
        <v>7364</v>
      </c>
      <c r="H3982" s="381" t="b">
        <f t="shared" si="125"/>
        <v>0</v>
      </c>
    </row>
    <row r="3983" spans="1:8" ht="30">
      <c r="A3983" s="379">
        <v>12039</v>
      </c>
      <c r="B3983" s="380" t="s">
        <v>7365</v>
      </c>
      <c r="C3983" s="379" t="s">
        <v>281</v>
      </c>
      <c r="D3983" s="383" t="str">
        <f t="shared" si="124"/>
        <v>357,26</v>
      </c>
      <c r="F3983" s="386">
        <v>102.65</v>
      </c>
      <c r="G3983" s="384" t="s">
        <v>7366</v>
      </c>
      <c r="H3983" s="381" t="b">
        <f t="shared" si="125"/>
        <v>0</v>
      </c>
    </row>
    <row r="3984" spans="1:8" ht="30">
      <c r="A3984" s="379">
        <v>13396</v>
      </c>
      <c r="B3984" s="380" t="s">
        <v>7367</v>
      </c>
      <c r="C3984" s="379" t="s">
        <v>281</v>
      </c>
      <c r="D3984" s="383" t="str">
        <f t="shared" si="124"/>
        <v>501,75</v>
      </c>
      <c r="F3984" s="386">
        <v>193.86</v>
      </c>
      <c r="G3984" s="384" t="s">
        <v>7368</v>
      </c>
      <c r="H3984" s="381" t="b">
        <f t="shared" si="125"/>
        <v>0</v>
      </c>
    </row>
    <row r="3985" spans="1:8" ht="30">
      <c r="A3985" s="379">
        <v>12041</v>
      </c>
      <c r="B3985" s="380" t="s">
        <v>7369</v>
      </c>
      <c r="C3985" s="379" t="s">
        <v>281</v>
      </c>
      <c r="D3985" s="383" t="str">
        <f t="shared" si="124"/>
        <v>409,71</v>
      </c>
      <c r="F3985" s="386">
        <v>273.29000000000002</v>
      </c>
      <c r="G3985" s="384" t="s">
        <v>7370</v>
      </c>
      <c r="H3985" s="381" t="b">
        <f t="shared" si="125"/>
        <v>0</v>
      </c>
    </row>
    <row r="3986" spans="1:8" ht="30">
      <c r="A3986" s="379">
        <v>12043</v>
      </c>
      <c r="B3986" s="380" t="s">
        <v>7371</v>
      </c>
      <c r="C3986" s="379" t="s">
        <v>281</v>
      </c>
      <c r="D3986" s="383" t="str">
        <f t="shared" si="124"/>
        <v>865,04</v>
      </c>
      <c r="F3986" s="386">
        <v>57.64</v>
      </c>
      <c r="G3986" s="384" t="s">
        <v>7372</v>
      </c>
      <c r="H3986" s="381" t="b">
        <f t="shared" si="125"/>
        <v>0</v>
      </c>
    </row>
    <row r="3987" spans="1:8" ht="30">
      <c r="A3987" s="379">
        <v>39762</v>
      </c>
      <c r="B3987" s="380" t="s">
        <v>7373</v>
      </c>
      <c r="C3987" s="379" t="s">
        <v>281</v>
      </c>
      <c r="D3987" s="383" t="str">
        <f t="shared" si="124"/>
        <v>411,78</v>
      </c>
      <c r="F3987" s="386">
        <v>58.74</v>
      </c>
      <c r="G3987" s="384" t="s">
        <v>7374</v>
      </c>
      <c r="H3987" s="381" t="b">
        <f t="shared" si="125"/>
        <v>0</v>
      </c>
    </row>
    <row r="3988" spans="1:8" ht="30">
      <c r="A3988" s="379">
        <v>12042</v>
      </c>
      <c r="B3988" s="380" t="s">
        <v>7375</v>
      </c>
      <c r="C3988" s="379" t="s">
        <v>281</v>
      </c>
      <c r="D3988" s="383" t="str">
        <f t="shared" si="124"/>
        <v>601,19</v>
      </c>
      <c r="F3988" s="386">
        <v>78</v>
      </c>
      <c r="G3988" s="384" t="s">
        <v>7376</v>
      </c>
      <c r="H3988" s="381" t="b">
        <f t="shared" si="125"/>
        <v>0</v>
      </c>
    </row>
    <row r="3989" spans="1:8" ht="30">
      <c r="A3989" s="379">
        <v>39763</v>
      </c>
      <c r="B3989" s="380" t="s">
        <v>7377</v>
      </c>
      <c r="C3989" s="379" t="s">
        <v>281</v>
      </c>
      <c r="D3989" s="383" t="str">
        <f t="shared" si="124"/>
        <v>703,61</v>
      </c>
      <c r="F3989" s="386">
        <v>130.03</v>
      </c>
      <c r="G3989" s="384" t="s">
        <v>7378</v>
      </c>
      <c r="H3989" s="381" t="b">
        <f t="shared" si="125"/>
        <v>0</v>
      </c>
    </row>
    <row r="3990" spans="1:8" ht="30">
      <c r="A3990" s="379">
        <v>39756</v>
      </c>
      <c r="B3990" s="380" t="s">
        <v>7379</v>
      </c>
      <c r="C3990" s="379" t="s">
        <v>281</v>
      </c>
      <c r="D3990" s="383" t="str">
        <f t="shared" si="124"/>
        <v>251,81</v>
      </c>
      <c r="F3990" s="386">
        <v>18.48</v>
      </c>
      <c r="G3990" s="384" t="s">
        <v>7380</v>
      </c>
      <c r="H3990" s="381" t="b">
        <f t="shared" si="125"/>
        <v>0</v>
      </c>
    </row>
    <row r="3991" spans="1:8" ht="30">
      <c r="A3991" s="379">
        <v>12038</v>
      </c>
      <c r="B3991" s="380" t="s">
        <v>7381</v>
      </c>
      <c r="C3991" s="379" t="s">
        <v>281</v>
      </c>
      <c r="D3991" s="383" t="str">
        <f t="shared" si="124"/>
        <v>314,64</v>
      </c>
      <c r="F3991" s="386">
        <v>25.88</v>
      </c>
      <c r="G3991" s="384" t="s">
        <v>7382</v>
      </c>
      <c r="H3991" s="381" t="b">
        <f t="shared" si="125"/>
        <v>0</v>
      </c>
    </row>
    <row r="3992" spans="1:8" ht="30">
      <c r="A3992" s="379">
        <v>39757</v>
      </c>
      <c r="B3992" s="380" t="s">
        <v>7383</v>
      </c>
      <c r="C3992" s="379" t="s">
        <v>281</v>
      </c>
      <c r="D3992" s="383" t="str">
        <f t="shared" si="124"/>
        <v>290,94</v>
      </c>
      <c r="F3992" s="386">
        <v>66.22</v>
      </c>
      <c r="G3992" s="384" t="s">
        <v>7384</v>
      </c>
      <c r="H3992" s="381" t="b">
        <f t="shared" si="125"/>
        <v>0</v>
      </c>
    </row>
    <row r="3993" spans="1:8" ht="30">
      <c r="A3993" s="379">
        <v>39758</v>
      </c>
      <c r="B3993" s="380" t="s">
        <v>7385</v>
      </c>
      <c r="C3993" s="379" t="s">
        <v>281</v>
      </c>
      <c r="D3993" s="383" t="str">
        <f t="shared" si="124"/>
        <v>424,01</v>
      </c>
      <c r="F3993" s="386">
        <v>109.97</v>
      </c>
      <c r="G3993" s="384" t="s">
        <v>7386</v>
      </c>
      <c r="H3993" s="381" t="b">
        <f t="shared" si="125"/>
        <v>0</v>
      </c>
    </row>
    <row r="3994" spans="1:8" ht="30">
      <c r="A3994" s="379">
        <v>39759</v>
      </c>
      <c r="B3994" s="380" t="s">
        <v>7387</v>
      </c>
      <c r="C3994" s="379" t="s">
        <v>281</v>
      </c>
      <c r="D3994" s="383" t="str">
        <f t="shared" si="124"/>
        <v>523,66</v>
      </c>
      <c r="F3994" s="386">
        <v>152.38999999999999</v>
      </c>
      <c r="G3994" s="384" t="s">
        <v>7388</v>
      </c>
      <c r="H3994" s="381" t="b">
        <f t="shared" si="125"/>
        <v>0</v>
      </c>
    </row>
    <row r="3995" spans="1:8" ht="30">
      <c r="A3995" s="379">
        <v>39760</v>
      </c>
      <c r="B3995" s="380" t="s">
        <v>7389</v>
      </c>
      <c r="C3995" s="379" t="s">
        <v>281</v>
      </c>
      <c r="D3995" s="383" t="str">
        <f t="shared" si="124"/>
        <v>701,30</v>
      </c>
      <c r="F3995" s="386">
        <v>25.04</v>
      </c>
      <c r="G3995" s="384" t="s">
        <v>7390</v>
      </c>
      <c r="H3995" s="381" t="b">
        <f t="shared" si="125"/>
        <v>0</v>
      </c>
    </row>
    <row r="3996" spans="1:8" ht="30">
      <c r="A3996" s="379">
        <v>39761</v>
      </c>
      <c r="B3996" s="380" t="s">
        <v>7391</v>
      </c>
      <c r="C3996" s="379" t="s">
        <v>281</v>
      </c>
      <c r="D3996" s="383" t="str">
        <f t="shared" si="124"/>
        <v>629,45</v>
      </c>
      <c r="F3996" s="386">
        <v>42.13</v>
      </c>
      <c r="G3996" s="384" t="s">
        <v>7392</v>
      </c>
      <c r="H3996" s="381" t="b">
        <f t="shared" si="125"/>
        <v>0</v>
      </c>
    </row>
    <row r="3997" spans="1:8" ht="30">
      <c r="A3997" s="379">
        <v>39805</v>
      </c>
      <c r="B3997" s="380" t="s">
        <v>7393</v>
      </c>
      <c r="C3997" s="379" t="s">
        <v>281</v>
      </c>
      <c r="D3997" s="383" t="str">
        <f t="shared" si="124"/>
        <v>101,45</v>
      </c>
      <c r="F3997" s="386">
        <v>11.65</v>
      </c>
      <c r="G3997" s="384" t="s">
        <v>7394</v>
      </c>
      <c r="H3997" s="381" t="b">
        <f t="shared" si="125"/>
        <v>0</v>
      </c>
    </row>
    <row r="3998" spans="1:8" ht="30">
      <c r="A3998" s="379">
        <v>39806</v>
      </c>
      <c r="B3998" s="380" t="s">
        <v>7395</v>
      </c>
      <c r="C3998" s="379" t="s">
        <v>281</v>
      </c>
      <c r="D3998" s="383" t="str">
        <f t="shared" si="124"/>
        <v>187,96</v>
      </c>
      <c r="F3998" s="386">
        <v>31.02</v>
      </c>
      <c r="G3998" s="384" t="s">
        <v>7396</v>
      </c>
      <c r="H3998" s="381" t="b">
        <f t="shared" si="125"/>
        <v>0</v>
      </c>
    </row>
    <row r="3999" spans="1:8" ht="30">
      <c r="A3999" s="379">
        <v>39807</v>
      </c>
      <c r="B3999" s="380" t="s">
        <v>7397</v>
      </c>
      <c r="C3999" s="379" t="s">
        <v>281</v>
      </c>
      <c r="D3999" s="383" t="str">
        <f t="shared" si="124"/>
        <v>407,36</v>
      </c>
      <c r="F3999" s="386">
        <v>46.75</v>
      </c>
      <c r="G3999" s="384" t="s">
        <v>7398</v>
      </c>
      <c r="H3999" s="381" t="b">
        <f t="shared" si="125"/>
        <v>0</v>
      </c>
    </row>
    <row r="4000" spans="1:8">
      <c r="A4000" s="379">
        <v>43100</v>
      </c>
      <c r="B4000" s="380" t="s">
        <v>7399</v>
      </c>
      <c r="C4000" s="379" t="s">
        <v>281</v>
      </c>
      <c r="D4000" s="383" t="str">
        <f t="shared" si="124"/>
        <v>318,47</v>
      </c>
      <c r="F4000" s="386">
        <v>57.55</v>
      </c>
      <c r="G4000" s="384" t="s">
        <v>7400</v>
      </c>
      <c r="H4000" s="381" t="b">
        <f t="shared" si="125"/>
        <v>0</v>
      </c>
    </row>
    <row r="4001" spans="1:8" ht="30">
      <c r="A4001" s="379">
        <v>39804</v>
      </c>
      <c r="B4001" s="380" t="s">
        <v>7401</v>
      </c>
      <c r="C4001" s="379" t="s">
        <v>281</v>
      </c>
      <c r="D4001" s="383" t="str">
        <f t="shared" si="124"/>
        <v>59,57</v>
      </c>
      <c r="F4001" s="386">
        <v>71.930000000000007</v>
      </c>
      <c r="G4001" s="384" t="s">
        <v>7402</v>
      </c>
      <c r="H4001" s="381" t="b">
        <f t="shared" si="125"/>
        <v>0</v>
      </c>
    </row>
    <row r="4002" spans="1:8">
      <c r="A4002" s="379">
        <v>39796</v>
      </c>
      <c r="B4002" s="380" t="s">
        <v>7403</v>
      </c>
      <c r="C4002" s="379" t="s">
        <v>281</v>
      </c>
      <c r="D4002" s="383" t="str">
        <f t="shared" si="124"/>
        <v>61,70</v>
      </c>
      <c r="F4002" s="386">
        <v>113.3</v>
      </c>
      <c r="G4002" s="384" t="s">
        <v>7404</v>
      </c>
      <c r="H4002" s="381" t="b">
        <f t="shared" si="125"/>
        <v>0</v>
      </c>
    </row>
    <row r="4003" spans="1:8">
      <c r="A4003" s="379">
        <v>39797</v>
      </c>
      <c r="B4003" s="380" t="s">
        <v>7405</v>
      </c>
      <c r="C4003" s="379" t="s">
        <v>281</v>
      </c>
      <c r="D4003" s="383" t="str">
        <f t="shared" si="124"/>
        <v>96,86</v>
      </c>
      <c r="F4003" s="386">
        <v>12.36</v>
      </c>
      <c r="G4003" s="384" t="s">
        <v>7406</v>
      </c>
      <c r="H4003" s="381" t="b">
        <f t="shared" si="125"/>
        <v>0</v>
      </c>
    </row>
    <row r="4004" spans="1:8">
      <c r="A4004" s="379">
        <v>39798</v>
      </c>
      <c r="B4004" s="380" t="s">
        <v>7407</v>
      </c>
      <c r="C4004" s="379" t="s">
        <v>281</v>
      </c>
      <c r="D4004" s="383" t="str">
        <f t="shared" si="124"/>
        <v>166,14</v>
      </c>
      <c r="F4004" s="386">
        <v>29.04</v>
      </c>
      <c r="G4004" s="384" t="s">
        <v>7408</v>
      </c>
      <c r="H4004" s="381" t="b">
        <f t="shared" si="125"/>
        <v>0</v>
      </c>
    </row>
    <row r="4005" spans="1:8">
      <c r="A4005" s="379">
        <v>39794</v>
      </c>
      <c r="B4005" s="380" t="s">
        <v>7409</v>
      </c>
      <c r="C4005" s="379" t="s">
        <v>281</v>
      </c>
      <c r="D4005" s="383" t="str">
        <f t="shared" si="124"/>
        <v>26,19</v>
      </c>
      <c r="F4005" s="386">
        <v>66.760000000000005</v>
      </c>
      <c r="G4005" s="384" t="s">
        <v>7410</v>
      </c>
      <c r="H4005" s="381" t="b">
        <f t="shared" si="125"/>
        <v>0</v>
      </c>
    </row>
    <row r="4006" spans="1:8">
      <c r="A4006" s="379">
        <v>39795</v>
      </c>
      <c r="B4006" s="380" t="s">
        <v>7411</v>
      </c>
      <c r="C4006" s="379" t="s">
        <v>281</v>
      </c>
      <c r="D4006" s="383" t="str">
        <f t="shared" si="124"/>
        <v>41,37</v>
      </c>
      <c r="F4006" s="386">
        <v>9.26</v>
      </c>
      <c r="G4006" s="384" t="s">
        <v>7412</v>
      </c>
      <c r="H4006" s="381" t="b">
        <f t="shared" si="125"/>
        <v>0</v>
      </c>
    </row>
    <row r="4007" spans="1:8">
      <c r="A4007" s="379">
        <v>39799</v>
      </c>
      <c r="B4007" s="380" t="s">
        <v>7413</v>
      </c>
      <c r="C4007" s="379" t="s">
        <v>281</v>
      </c>
      <c r="D4007" s="383" t="str">
        <f t="shared" si="124"/>
        <v>30,53</v>
      </c>
      <c r="F4007" s="386">
        <v>5.79</v>
      </c>
      <c r="G4007" s="384" t="s">
        <v>7414</v>
      </c>
      <c r="H4007" s="381" t="b">
        <f t="shared" si="125"/>
        <v>0</v>
      </c>
    </row>
    <row r="4008" spans="1:8">
      <c r="A4008" s="379">
        <v>39801</v>
      </c>
      <c r="B4008" s="380" t="s">
        <v>7415</v>
      </c>
      <c r="C4008" s="379" t="s">
        <v>281</v>
      </c>
      <c r="D4008" s="383" t="str">
        <f t="shared" si="124"/>
        <v>87,37</v>
      </c>
      <c r="F4008" s="386">
        <v>8.48</v>
      </c>
      <c r="G4008" s="384" t="s">
        <v>7416</v>
      </c>
      <c r="H4008" s="381" t="b">
        <f t="shared" si="125"/>
        <v>0</v>
      </c>
    </row>
    <row r="4009" spans="1:8">
      <c r="A4009" s="379">
        <v>39802</v>
      </c>
      <c r="B4009" s="380" t="s">
        <v>7417</v>
      </c>
      <c r="C4009" s="379" t="s">
        <v>281</v>
      </c>
      <c r="D4009" s="383" t="str">
        <f t="shared" si="124"/>
        <v>128,07</v>
      </c>
      <c r="F4009" s="386">
        <v>8.1999999999999993</v>
      </c>
      <c r="G4009" s="384" t="s">
        <v>7418</v>
      </c>
      <c r="H4009" s="381" t="b">
        <f t="shared" si="125"/>
        <v>0</v>
      </c>
    </row>
    <row r="4010" spans="1:8">
      <c r="A4010" s="379">
        <v>39803</v>
      </c>
      <c r="B4010" s="380" t="s">
        <v>7419</v>
      </c>
      <c r="C4010" s="379" t="s">
        <v>281</v>
      </c>
      <c r="D4010" s="383" t="str">
        <f t="shared" si="124"/>
        <v>178,66</v>
      </c>
      <c r="F4010" s="386">
        <v>5.97</v>
      </c>
      <c r="G4010" s="384" t="s">
        <v>7420</v>
      </c>
      <c r="H4010" s="381" t="b">
        <f t="shared" si="125"/>
        <v>0</v>
      </c>
    </row>
    <row r="4011" spans="1:8">
      <c r="A4011" s="379">
        <v>39800</v>
      </c>
      <c r="B4011" s="380" t="s">
        <v>7421</v>
      </c>
      <c r="C4011" s="379" t="s">
        <v>281</v>
      </c>
      <c r="D4011" s="383" t="str">
        <f t="shared" si="124"/>
        <v>52,00</v>
      </c>
      <c r="F4011" s="386">
        <v>5.42</v>
      </c>
      <c r="G4011" s="384" t="s">
        <v>7422</v>
      </c>
      <c r="H4011" s="381" t="b">
        <f t="shared" si="125"/>
        <v>0</v>
      </c>
    </row>
    <row r="4012" spans="1:8">
      <c r="A4012" s="379">
        <v>4224</v>
      </c>
      <c r="B4012" s="380" t="s">
        <v>7423</v>
      </c>
      <c r="C4012" s="379" t="s">
        <v>425</v>
      </c>
      <c r="D4012" s="383" t="str">
        <f t="shared" si="124"/>
        <v>11,69</v>
      </c>
      <c r="F4012" s="386">
        <v>7.71</v>
      </c>
      <c r="G4012" s="384" t="s">
        <v>4755</v>
      </c>
      <c r="H4012" s="381" t="b">
        <f t="shared" si="125"/>
        <v>0</v>
      </c>
    </row>
    <row r="4013" spans="1:8">
      <c r="A4013" s="379">
        <v>21059</v>
      </c>
      <c r="B4013" s="380" t="s">
        <v>7424</v>
      </c>
      <c r="C4013" s="379" t="s">
        <v>281</v>
      </c>
      <c r="D4013" s="383" t="str">
        <f t="shared" si="124"/>
        <v>30,84</v>
      </c>
      <c r="F4013" s="386">
        <v>8.1</v>
      </c>
      <c r="G4013" s="384" t="s">
        <v>7425</v>
      </c>
      <c r="H4013" s="381" t="b">
        <f t="shared" si="125"/>
        <v>0</v>
      </c>
    </row>
    <row r="4014" spans="1:8">
      <c r="A4014" s="379">
        <v>11234</v>
      </c>
      <c r="B4014" s="380" t="s">
        <v>7426</v>
      </c>
      <c r="C4014" s="379" t="s">
        <v>281</v>
      </c>
      <c r="D4014" s="383" t="str">
        <f t="shared" si="124"/>
        <v>46,48</v>
      </c>
      <c r="F4014" s="383">
        <v>1436.02</v>
      </c>
      <c r="G4014" s="384" t="s">
        <v>2592</v>
      </c>
      <c r="H4014" s="381" t="b">
        <f t="shared" si="125"/>
        <v>0</v>
      </c>
    </row>
    <row r="4015" spans="1:8">
      <c r="A4015" s="379">
        <v>21060</v>
      </c>
      <c r="B4015" s="380" t="s">
        <v>7427</v>
      </c>
      <c r="C4015" s="379" t="s">
        <v>281</v>
      </c>
      <c r="D4015" s="383" t="str">
        <f t="shared" si="124"/>
        <v>57,21</v>
      </c>
      <c r="F4015" s="386">
        <v>13.88</v>
      </c>
      <c r="G4015" s="384" t="s">
        <v>7428</v>
      </c>
      <c r="H4015" s="381" t="b">
        <f t="shared" si="125"/>
        <v>0</v>
      </c>
    </row>
    <row r="4016" spans="1:8">
      <c r="A4016" s="379">
        <v>21061</v>
      </c>
      <c r="B4016" s="380" t="s">
        <v>7429</v>
      </c>
      <c r="C4016" s="379" t="s">
        <v>281</v>
      </c>
      <c r="D4016" s="383" t="str">
        <f t="shared" si="124"/>
        <v>71,51</v>
      </c>
      <c r="F4016" s="386">
        <v>17.329999999999998</v>
      </c>
      <c r="G4016" s="384" t="s">
        <v>7430</v>
      </c>
      <c r="H4016" s="381" t="b">
        <f t="shared" si="125"/>
        <v>0</v>
      </c>
    </row>
    <row r="4017" spans="1:8">
      <c r="A4017" s="379">
        <v>21062</v>
      </c>
      <c r="B4017" s="380" t="s">
        <v>7431</v>
      </c>
      <c r="C4017" s="379" t="s">
        <v>281</v>
      </c>
      <c r="D4017" s="383" t="str">
        <f t="shared" si="124"/>
        <v>112,63</v>
      </c>
      <c r="F4017" s="386">
        <v>34.53</v>
      </c>
      <c r="G4017" s="384" t="s">
        <v>7432</v>
      </c>
      <c r="H4017" s="381" t="b">
        <f t="shared" si="125"/>
        <v>0</v>
      </c>
    </row>
    <row r="4018" spans="1:8">
      <c r="A4018" s="379">
        <v>11708</v>
      </c>
      <c r="B4018" s="380" t="s">
        <v>7433</v>
      </c>
      <c r="C4018" s="379" t="s">
        <v>281</v>
      </c>
      <c r="D4018" s="383" t="str">
        <f t="shared" si="124"/>
        <v>12,29</v>
      </c>
      <c r="F4018" s="386">
        <v>18.22</v>
      </c>
      <c r="G4018" s="384" t="s">
        <v>7434</v>
      </c>
      <c r="H4018" s="381" t="b">
        <f t="shared" si="125"/>
        <v>0</v>
      </c>
    </row>
    <row r="4019" spans="1:8">
      <c r="A4019" s="379">
        <v>11709</v>
      </c>
      <c r="B4019" s="380" t="s">
        <v>7435</v>
      </c>
      <c r="C4019" s="379" t="s">
        <v>281</v>
      </c>
      <c r="D4019" s="383" t="str">
        <f t="shared" si="124"/>
        <v>28,87</v>
      </c>
      <c r="F4019" s="386">
        <v>18.829999999999998</v>
      </c>
      <c r="G4019" s="384" t="s">
        <v>7436</v>
      </c>
      <c r="H4019" s="381" t="b">
        <f t="shared" si="125"/>
        <v>0</v>
      </c>
    </row>
    <row r="4020" spans="1:8">
      <c r="A4020" s="379">
        <v>11710</v>
      </c>
      <c r="B4020" s="380" t="s">
        <v>7437</v>
      </c>
      <c r="C4020" s="379" t="s">
        <v>281</v>
      </c>
      <c r="D4020" s="383" t="str">
        <f t="shared" si="124"/>
        <v>66,37</v>
      </c>
      <c r="F4020" s="386">
        <v>96.66</v>
      </c>
      <c r="G4020" s="384" t="s">
        <v>7438</v>
      </c>
      <c r="H4020" s="381" t="b">
        <f t="shared" si="125"/>
        <v>0</v>
      </c>
    </row>
    <row r="4021" spans="1:8">
      <c r="A4021" s="379">
        <v>11707</v>
      </c>
      <c r="B4021" s="380" t="s">
        <v>7439</v>
      </c>
      <c r="C4021" s="379" t="s">
        <v>281</v>
      </c>
      <c r="D4021" s="383" t="str">
        <f t="shared" si="124"/>
        <v>9,20</v>
      </c>
      <c r="F4021" s="386">
        <v>118.42</v>
      </c>
      <c r="G4021" s="384" t="s">
        <v>7440</v>
      </c>
      <c r="H4021" s="381" t="b">
        <f t="shared" si="125"/>
        <v>0</v>
      </c>
    </row>
    <row r="4022" spans="1:8">
      <c r="A4022" s="379">
        <v>11739</v>
      </c>
      <c r="B4022" s="380" t="s">
        <v>7441</v>
      </c>
      <c r="C4022" s="379" t="s">
        <v>281</v>
      </c>
      <c r="D4022" s="383" t="str">
        <f t="shared" si="124"/>
        <v>5,79</v>
      </c>
      <c r="F4022" s="386">
        <v>54.27</v>
      </c>
      <c r="G4022" s="384" t="s">
        <v>2415</v>
      </c>
      <c r="H4022" s="381" t="b">
        <f t="shared" si="125"/>
        <v>0</v>
      </c>
    </row>
    <row r="4023" spans="1:8">
      <c r="A4023" s="379">
        <v>11711</v>
      </c>
      <c r="B4023" s="380" t="s">
        <v>7442</v>
      </c>
      <c r="C4023" s="379" t="s">
        <v>281</v>
      </c>
      <c r="D4023" s="383" t="str">
        <f t="shared" si="124"/>
        <v>8,48</v>
      </c>
      <c r="F4023" s="386">
        <v>64.72</v>
      </c>
      <c r="G4023" s="384" t="s">
        <v>7443</v>
      </c>
      <c r="H4023" s="381" t="b">
        <f t="shared" si="125"/>
        <v>0</v>
      </c>
    </row>
    <row r="4024" spans="1:8">
      <c r="A4024" s="379">
        <v>5102</v>
      </c>
      <c r="B4024" s="380" t="s">
        <v>7444</v>
      </c>
      <c r="C4024" s="379" t="s">
        <v>281</v>
      </c>
      <c r="D4024" s="383" t="str">
        <f t="shared" si="124"/>
        <v>8,20</v>
      </c>
      <c r="F4024" s="386">
        <v>74.56</v>
      </c>
      <c r="G4024" s="384" t="s">
        <v>7445</v>
      </c>
      <c r="H4024" s="381" t="b">
        <f t="shared" si="125"/>
        <v>0</v>
      </c>
    </row>
    <row r="4025" spans="1:8">
      <c r="A4025" s="379">
        <v>11741</v>
      </c>
      <c r="B4025" s="380" t="s">
        <v>7446</v>
      </c>
      <c r="C4025" s="379" t="s">
        <v>281</v>
      </c>
      <c r="D4025" s="383" t="str">
        <f t="shared" si="124"/>
        <v>5,97</v>
      </c>
      <c r="F4025" s="386">
        <v>42.6</v>
      </c>
      <c r="G4025" s="384" t="s">
        <v>5136</v>
      </c>
      <c r="H4025" s="381" t="b">
        <f t="shared" si="125"/>
        <v>0</v>
      </c>
    </row>
    <row r="4026" spans="1:8">
      <c r="A4026" s="379">
        <v>11743</v>
      </c>
      <c r="B4026" s="380" t="s">
        <v>7447</v>
      </c>
      <c r="C4026" s="379" t="s">
        <v>281</v>
      </c>
      <c r="D4026" s="383" t="str">
        <f t="shared" si="124"/>
        <v>5,42</v>
      </c>
      <c r="F4026" s="386">
        <v>62.4</v>
      </c>
      <c r="G4026" s="384" t="s">
        <v>523</v>
      </c>
      <c r="H4026" s="381" t="b">
        <f t="shared" si="125"/>
        <v>0</v>
      </c>
    </row>
    <row r="4027" spans="1:8">
      <c r="A4027" s="379">
        <v>11745</v>
      </c>
      <c r="B4027" s="380" t="s">
        <v>7448</v>
      </c>
      <c r="C4027" s="379" t="s">
        <v>281</v>
      </c>
      <c r="D4027" s="383" t="str">
        <f t="shared" si="124"/>
        <v>7,70</v>
      </c>
      <c r="F4027" s="386">
        <v>49.83</v>
      </c>
      <c r="G4027" s="384" t="s">
        <v>6044</v>
      </c>
      <c r="H4027" s="381" t="b">
        <f t="shared" si="125"/>
        <v>0</v>
      </c>
    </row>
    <row r="4028" spans="1:8">
      <c r="A4028" s="379">
        <v>25961</v>
      </c>
      <c r="B4028" s="380" t="s">
        <v>7449</v>
      </c>
      <c r="C4028" s="379" t="s">
        <v>289</v>
      </c>
      <c r="D4028" s="383" t="str">
        <f t="shared" si="124"/>
        <v>9,31</v>
      </c>
      <c r="F4028" s="383">
        <v>3623361.59</v>
      </c>
      <c r="G4028" s="384" t="s">
        <v>1139</v>
      </c>
      <c r="H4028" s="381" t="b">
        <f t="shared" si="125"/>
        <v>0</v>
      </c>
    </row>
    <row r="4029" spans="1:8">
      <c r="A4029" s="379">
        <v>40985</v>
      </c>
      <c r="B4029" s="380" t="s">
        <v>7450</v>
      </c>
      <c r="C4029" s="379" t="s">
        <v>672</v>
      </c>
      <c r="D4029" s="383" t="str">
        <f t="shared" si="124"/>
        <v>1.653,31</v>
      </c>
      <c r="F4029" s="386">
        <v>64.45</v>
      </c>
      <c r="G4029" s="384" t="s">
        <v>1141</v>
      </c>
      <c r="H4029" s="381" t="b">
        <f t="shared" si="125"/>
        <v>0</v>
      </c>
    </row>
    <row r="4030" spans="1:8">
      <c r="A4030" s="379">
        <v>1088</v>
      </c>
      <c r="B4030" s="380" t="s">
        <v>7451</v>
      </c>
      <c r="C4030" s="379" t="s">
        <v>281</v>
      </c>
      <c r="D4030" s="383" t="str">
        <f t="shared" si="124"/>
        <v>13,96</v>
      </c>
      <c r="F4030" s="386">
        <v>123.97</v>
      </c>
      <c r="G4030" s="384" t="s">
        <v>7452</v>
      </c>
      <c r="H4030" s="381" t="b">
        <f t="shared" si="125"/>
        <v>0</v>
      </c>
    </row>
    <row r="4031" spans="1:8">
      <c r="A4031" s="379">
        <v>1087</v>
      </c>
      <c r="B4031" s="380" t="s">
        <v>7453</v>
      </c>
      <c r="C4031" s="379" t="s">
        <v>281</v>
      </c>
      <c r="D4031" s="383" t="str">
        <f t="shared" si="124"/>
        <v>17,44</v>
      </c>
      <c r="F4031" s="386">
        <v>233.83</v>
      </c>
      <c r="G4031" s="384" t="s">
        <v>7454</v>
      </c>
      <c r="H4031" s="381" t="b">
        <f t="shared" si="125"/>
        <v>0</v>
      </c>
    </row>
    <row r="4032" spans="1:8">
      <c r="A4032" s="379">
        <v>38777</v>
      </c>
      <c r="B4032" s="380" t="s">
        <v>7455</v>
      </c>
      <c r="C4032" s="379" t="s">
        <v>281</v>
      </c>
      <c r="D4032" s="383" t="str">
        <f t="shared" si="124"/>
        <v>34,73</v>
      </c>
      <c r="F4032" s="386">
        <v>4.22</v>
      </c>
      <c r="G4032" s="384" t="s">
        <v>7456</v>
      </c>
      <c r="H4032" s="381" t="b">
        <f t="shared" si="125"/>
        <v>0</v>
      </c>
    </row>
    <row r="4033" spans="1:8">
      <c r="A4033" s="379">
        <v>1086</v>
      </c>
      <c r="B4033" s="380" t="s">
        <v>7457</v>
      </c>
      <c r="C4033" s="379" t="s">
        <v>281</v>
      </c>
      <c r="D4033" s="383" t="str">
        <f t="shared" si="124"/>
        <v>18,33</v>
      </c>
      <c r="F4033" s="386">
        <v>4.93</v>
      </c>
      <c r="G4033" s="384" t="s">
        <v>7458</v>
      </c>
      <c r="H4033" s="381" t="b">
        <f t="shared" si="125"/>
        <v>0</v>
      </c>
    </row>
    <row r="4034" spans="1:8">
      <c r="A4034" s="379">
        <v>1079</v>
      </c>
      <c r="B4034" s="380" t="s">
        <v>7459</v>
      </c>
      <c r="C4034" s="379" t="s">
        <v>281</v>
      </c>
      <c r="D4034" s="383" t="str">
        <f t="shared" ref="D4034:D4097" si="126">IF($J$2=$F$1,F4034,G4034)</f>
        <v>18,94</v>
      </c>
      <c r="F4034" s="386">
        <v>3.57</v>
      </c>
      <c r="G4034" s="384" t="s">
        <v>7460</v>
      </c>
      <c r="H4034" s="381" t="b">
        <f t="shared" ref="H4034:H4097" si="127">F4034=G4034</f>
        <v>0</v>
      </c>
    </row>
    <row r="4035" spans="1:8">
      <c r="A4035" s="379">
        <v>39374</v>
      </c>
      <c r="B4035" s="380" t="s">
        <v>7461</v>
      </c>
      <c r="C4035" s="379" t="s">
        <v>281</v>
      </c>
      <c r="D4035" s="383" t="str">
        <f t="shared" si="126"/>
        <v>96,66</v>
      </c>
      <c r="F4035" s="386">
        <v>10.46</v>
      </c>
      <c r="G4035" s="384" t="s">
        <v>7462</v>
      </c>
      <c r="H4035" s="381" t="b">
        <f t="shared" si="127"/>
        <v>0</v>
      </c>
    </row>
    <row r="4036" spans="1:8">
      <c r="A4036" s="379">
        <v>1082</v>
      </c>
      <c r="B4036" s="380" t="s">
        <v>7463</v>
      </c>
      <c r="C4036" s="379" t="s">
        <v>281</v>
      </c>
      <c r="D4036" s="383" t="str">
        <f t="shared" si="126"/>
        <v>119,11</v>
      </c>
      <c r="F4036" s="386">
        <v>28.58</v>
      </c>
      <c r="G4036" s="384" t="s">
        <v>7464</v>
      </c>
      <c r="H4036" s="381" t="b">
        <f t="shared" si="127"/>
        <v>0</v>
      </c>
    </row>
    <row r="4037" spans="1:8">
      <c r="A4037" s="379">
        <v>12316</v>
      </c>
      <c r="B4037" s="380" t="s">
        <v>7465</v>
      </c>
      <c r="C4037" s="379" t="s">
        <v>281</v>
      </c>
      <c r="D4037" s="383" t="str">
        <f t="shared" si="126"/>
        <v>54,59</v>
      </c>
      <c r="F4037" s="386">
        <v>4.3</v>
      </c>
      <c r="G4037" s="384" t="s">
        <v>2643</v>
      </c>
      <c r="H4037" s="381" t="b">
        <f t="shared" si="127"/>
        <v>0</v>
      </c>
    </row>
    <row r="4038" spans="1:8">
      <c r="A4038" s="379">
        <v>12317</v>
      </c>
      <c r="B4038" s="380" t="s">
        <v>7466</v>
      </c>
      <c r="C4038" s="379" t="s">
        <v>281</v>
      </c>
      <c r="D4038" s="383" t="str">
        <f t="shared" si="126"/>
        <v>65,10</v>
      </c>
      <c r="F4038" s="386">
        <v>89.41</v>
      </c>
      <c r="G4038" s="384" t="s">
        <v>7467</v>
      </c>
      <c r="H4038" s="381" t="b">
        <f t="shared" si="127"/>
        <v>0</v>
      </c>
    </row>
    <row r="4039" spans="1:8">
      <c r="A4039" s="379">
        <v>12318</v>
      </c>
      <c r="B4039" s="380" t="s">
        <v>7468</v>
      </c>
      <c r="C4039" s="379" t="s">
        <v>281</v>
      </c>
      <c r="D4039" s="383" t="str">
        <f t="shared" si="126"/>
        <v>75,00</v>
      </c>
      <c r="F4039" s="386">
        <v>46.51</v>
      </c>
      <c r="G4039" s="384" t="s">
        <v>4752</v>
      </c>
      <c r="H4039" s="381" t="b">
        <f t="shared" si="127"/>
        <v>0</v>
      </c>
    </row>
    <row r="4040" spans="1:8">
      <c r="A4040" s="379">
        <v>5104</v>
      </c>
      <c r="B4040" s="380" t="s">
        <v>7469</v>
      </c>
      <c r="C4040" s="379" t="s">
        <v>331</v>
      </c>
      <c r="D4040" s="383" t="str">
        <f t="shared" si="126"/>
        <v>44,79</v>
      </c>
      <c r="F4040" s="386">
        <v>21.2</v>
      </c>
      <c r="G4040" s="384" t="s">
        <v>7470</v>
      </c>
      <c r="H4040" s="381" t="b">
        <f t="shared" si="127"/>
        <v>0</v>
      </c>
    </row>
    <row r="4041" spans="1:8">
      <c r="A4041" s="379">
        <v>26023</v>
      </c>
      <c r="B4041" s="380" t="s">
        <v>7471</v>
      </c>
      <c r="C4041" s="379" t="s">
        <v>281</v>
      </c>
      <c r="D4041" s="383" t="str">
        <f t="shared" si="126"/>
        <v>81,42</v>
      </c>
      <c r="F4041" s="386">
        <v>24.38</v>
      </c>
      <c r="G4041" s="384" t="s">
        <v>7472</v>
      </c>
      <c r="H4041" s="381" t="b">
        <f t="shared" si="127"/>
        <v>0</v>
      </c>
    </row>
    <row r="4042" spans="1:8">
      <c r="A4042" s="379">
        <v>2710</v>
      </c>
      <c r="B4042" s="380" t="s">
        <v>7473</v>
      </c>
      <c r="C4042" s="379" t="s">
        <v>281</v>
      </c>
      <c r="D4042" s="383" t="str">
        <f t="shared" si="126"/>
        <v>65,03</v>
      </c>
      <c r="F4042" s="386">
        <v>13.84</v>
      </c>
      <c r="G4042" s="384" t="s">
        <v>7474</v>
      </c>
      <c r="H4042" s="381" t="b">
        <f t="shared" si="127"/>
        <v>0</v>
      </c>
    </row>
    <row r="4043" spans="1:8">
      <c r="A4043" s="379">
        <v>14575</v>
      </c>
      <c r="B4043" s="380" t="s">
        <v>7475</v>
      </c>
      <c r="C4043" s="379" t="s">
        <v>281</v>
      </c>
      <c r="D4043" s="383" t="str">
        <f t="shared" si="126"/>
        <v>3.936.076,18</v>
      </c>
      <c r="F4043" s="386">
        <v>14.89</v>
      </c>
      <c r="G4043" s="384" t="s">
        <v>7476</v>
      </c>
      <c r="H4043" s="381" t="b">
        <f t="shared" si="127"/>
        <v>0</v>
      </c>
    </row>
    <row r="4044" spans="1:8">
      <c r="A4044" s="379">
        <v>20034</v>
      </c>
      <c r="B4044" s="380" t="s">
        <v>7477</v>
      </c>
      <c r="C4044" s="379" t="s">
        <v>281</v>
      </c>
      <c r="D4044" s="383" t="str">
        <f t="shared" si="126"/>
        <v>57,68</v>
      </c>
      <c r="F4044" s="386">
        <v>68.5</v>
      </c>
      <c r="G4044" s="384" t="s">
        <v>7478</v>
      </c>
      <c r="H4044" s="381" t="b">
        <f t="shared" si="127"/>
        <v>0</v>
      </c>
    </row>
    <row r="4045" spans="1:8">
      <c r="A4045" s="379">
        <v>20036</v>
      </c>
      <c r="B4045" s="380" t="s">
        <v>7479</v>
      </c>
      <c r="C4045" s="379" t="s">
        <v>281</v>
      </c>
      <c r="D4045" s="383" t="str">
        <f t="shared" si="126"/>
        <v>110,96</v>
      </c>
      <c r="F4045" s="386">
        <v>4.05</v>
      </c>
      <c r="G4045" s="384" t="s">
        <v>7480</v>
      </c>
      <c r="H4045" s="381" t="b">
        <f t="shared" si="127"/>
        <v>0</v>
      </c>
    </row>
    <row r="4046" spans="1:8">
      <c r="A4046" s="379">
        <v>20037</v>
      </c>
      <c r="B4046" s="380" t="s">
        <v>7481</v>
      </c>
      <c r="C4046" s="379" t="s">
        <v>281</v>
      </c>
      <c r="D4046" s="383" t="str">
        <f t="shared" si="126"/>
        <v>209,29</v>
      </c>
      <c r="F4046" s="386">
        <v>5.51</v>
      </c>
      <c r="G4046" s="384" t="s">
        <v>7482</v>
      </c>
      <c r="H4046" s="381" t="b">
        <f t="shared" si="127"/>
        <v>0</v>
      </c>
    </row>
    <row r="4047" spans="1:8">
      <c r="A4047" s="379">
        <v>20043</v>
      </c>
      <c r="B4047" s="380" t="s">
        <v>7483</v>
      </c>
      <c r="C4047" s="379" t="s">
        <v>281</v>
      </c>
      <c r="D4047" s="383" t="str">
        <f t="shared" si="126"/>
        <v>4,22</v>
      </c>
      <c r="F4047" s="386">
        <v>6.48</v>
      </c>
      <c r="G4047" s="384" t="s">
        <v>5177</v>
      </c>
      <c r="H4047" s="381" t="b">
        <f t="shared" si="127"/>
        <v>0</v>
      </c>
    </row>
    <row r="4048" spans="1:8">
      <c r="A4048" s="379">
        <v>20044</v>
      </c>
      <c r="B4048" s="380" t="s">
        <v>7484</v>
      </c>
      <c r="C4048" s="379" t="s">
        <v>281</v>
      </c>
      <c r="D4048" s="383" t="str">
        <f t="shared" si="126"/>
        <v>4,93</v>
      </c>
      <c r="F4048" s="386">
        <v>6.54</v>
      </c>
      <c r="G4048" s="384" t="s">
        <v>3050</v>
      </c>
      <c r="H4048" s="381" t="b">
        <f t="shared" si="127"/>
        <v>0</v>
      </c>
    </row>
    <row r="4049" spans="1:8">
      <c r="A4049" s="379">
        <v>20042</v>
      </c>
      <c r="B4049" s="380" t="s">
        <v>7485</v>
      </c>
      <c r="C4049" s="379" t="s">
        <v>281</v>
      </c>
      <c r="D4049" s="383" t="str">
        <f t="shared" si="126"/>
        <v>3,57</v>
      </c>
      <c r="F4049" s="386">
        <v>8.6300000000000008</v>
      </c>
      <c r="G4049" s="384" t="s">
        <v>2324</v>
      </c>
      <c r="H4049" s="381" t="b">
        <f t="shared" si="127"/>
        <v>0</v>
      </c>
    </row>
    <row r="4050" spans="1:8">
      <c r="A4050" s="379">
        <v>20046</v>
      </c>
      <c r="B4050" s="380" t="s">
        <v>7486</v>
      </c>
      <c r="C4050" s="379" t="s">
        <v>281</v>
      </c>
      <c r="D4050" s="383" t="str">
        <f t="shared" si="126"/>
        <v>10,46</v>
      </c>
      <c r="F4050" s="386">
        <v>18.77</v>
      </c>
      <c r="G4050" s="384" t="s">
        <v>1635</v>
      </c>
      <c r="H4050" s="381" t="b">
        <f t="shared" si="127"/>
        <v>0</v>
      </c>
    </row>
    <row r="4051" spans="1:8">
      <c r="A4051" s="379">
        <v>20047</v>
      </c>
      <c r="B4051" s="380" t="s">
        <v>7487</v>
      </c>
      <c r="C4051" s="379" t="s">
        <v>281</v>
      </c>
      <c r="D4051" s="383" t="str">
        <f t="shared" si="126"/>
        <v>28,58</v>
      </c>
      <c r="F4051" s="386">
        <v>17.88</v>
      </c>
      <c r="G4051" s="384" t="s">
        <v>7488</v>
      </c>
      <c r="H4051" s="381" t="b">
        <f t="shared" si="127"/>
        <v>0</v>
      </c>
    </row>
    <row r="4052" spans="1:8">
      <c r="A4052" s="379">
        <v>20045</v>
      </c>
      <c r="B4052" s="380" t="s">
        <v>7489</v>
      </c>
      <c r="C4052" s="379" t="s">
        <v>281</v>
      </c>
      <c r="D4052" s="383" t="str">
        <f t="shared" si="126"/>
        <v>4,30</v>
      </c>
      <c r="F4052" s="386">
        <v>6.85</v>
      </c>
      <c r="G4052" s="384" t="s">
        <v>7490</v>
      </c>
      <c r="H4052" s="381" t="b">
        <f t="shared" si="127"/>
        <v>0</v>
      </c>
    </row>
    <row r="4053" spans="1:8">
      <c r="A4053" s="379">
        <v>20972</v>
      </c>
      <c r="B4053" s="380" t="s">
        <v>7491</v>
      </c>
      <c r="C4053" s="379" t="s">
        <v>281</v>
      </c>
      <c r="D4053" s="383" t="str">
        <f t="shared" si="126"/>
        <v>72,85</v>
      </c>
      <c r="F4053" s="386">
        <v>13.39</v>
      </c>
      <c r="G4053" s="384" t="s">
        <v>7492</v>
      </c>
      <c r="H4053" s="381" t="b">
        <f t="shared" si="127"/>
        <v>0</v>
      </c>
    </row>
    <row r="4054" spans="1:8">
      <c r="A4054" s="379">
        <v>20032</v>
      </c>
      <c r="B4054" s="380" t="s">
        <v>7493</v>
      </c>
      <c r="C4054" s="379" t="s">
        <v>281</v>
      </c>
      <c r="D4054" s="383" t="str">
        <f t="shared" si="126"/>
        <v>45,77</v>
      </c>
      <c r="F4054" s="386">
        <v>28.73</v>
      </c>
      <c r="G4054" s="384" t="s">
        <v>7494</v>
      </c>
      <c r="H4054" s="381" t="b">
        <f t="shared" si="127"/>
        <v>0</v>
      </c>
    </row>
    <row r="4055" spans="1:8">
      <c r="A4055" s="379">
        <v>11321</v>
      </c>
      <c r="B4055" s="380" t="s">
        <v>7495</v>
      </c>
      <c r="C4055" s="379" t="s">
        <v>281</v>
      </c>
      <c r="D4055" s="383" t="str">
        <f t="shared" si="126"/>
        <v>20,87</v>
      </c>
      <c r="F4055" s="386">
        <v>8.1999999999999993</v>
      </c>
      <c r="G4055" s="384" t="s">
        <v>7496</v>
      </c>
      <c r="H4055" s="381" t="b">
        <f t="shared" si="127"/>
        <v>0</v>
      </c>
    </row>
    <row r="4056" spans="1:8">
      <c r="A4056" s="379">
        <v>11323</v>
      </c>
      <c r="B4056" s="380" t="s">
        <v>7497</v>
      </c>
      <c r="C4056" s="379" t="s">
        <v>281</v>
      </c>
      <c r="D4056" s="383" t="str">
        <f t="shared" si="126"/>
        <v>24,00</v>
      </c>
      <c r="F4056" s="386">
        <v>6.46</v>
      </c>
      <c r="G4056" s="384" t="s">
        <v>7498</v>
      </c>
      <c r="H4056" s="381" t="b">
        <f t="shared" si="127"/>
        <v>0</v>
      </c>
    </row>
    <row r="4057" spans="1:8">
      <c r="A4057" s="379">
        <v>20327</v>
      </c>
      <c r="B4057" s="380" t="s">
        <v>7499</v>
      </c>
      <c r="C4057" s="379" t="s">
        <v>281</v>
      </c>
      <c r="D4057" s="383" t="str">
        <f t="shared" si="126"/>
        <v>13,62</v>
      </c>
      <c r="F4057" s="386">
        <v>8.32</v>
      </c>
      <c r="G4057" s="384" t="s">
        <v>3059</v>
      </c>
      <c r="H4057" s="381" t="b">
        <f t="shared" si="127"/>
        <v>0</v>
      </c>
    </row>
    <row r="4058" spans="1:8">
      <c r="A4058" s="379">
        <v>25966</v>
      </c>
      <c r="B4058" s="380" t="s">
        <v>7500</v>
      </c>
      <c r="C4058" s="379" t="s">
        <v>425</v>
      </c>
      <c r="D4058" s="383" t="str">
        <f t="shared" si="126"/>
        <v>14,93</v>
      </c>
      <c r="F4058" s="386">
        <v>13.21</v>
      </c>
      <c r="G4058" s="384" t="s">
        <v>3822</v>
      </c>
      <c r="H4058" s="381" t="b">
        <f t="shared" si="127"/>
        <v>0</v>
      </c>
    </row>
    <row r="4059" spans="1:8" ht="30">
      <c r="A4059" s="379">
        <v>13390</v>
      </c>
      <c r="B4059" s="380" t="s">
        <v>7501</v>
      </c>
      <c r="C4059" s="379" t="s">
        <v>281</v>
      </c>
      <c r="D4059" s="383" t="str">
        <f t="shared" si="126"/>
        <v>68,90</v>
      </c>
      <c r="F4059" s="386">
        <v>17.670000000000002</v>
      </c>
      <c r="G4059" s="384" t="s">
        <v>7502</v>
      </c>
      <c r="H4059" s="381" t="b">
        <f t="shared" si="127"/>
        <v>0</v>
      </c>
    </row>
    <row r="4060" spans="1:8">
      <c r="A4060" s="379">
        <v>6034</v>
      </c>
      <c r="B4060" s="380" t="s">
        <v>7503</v>
      </c>
      <c r="C4060" s="379" t="s">
        <v>281</v>
      </c>
      <c r="D4060" s="383" t="str">
        <f t="shared" si="126"/>
        <v>4,38</v>
      </c>
      <c r="F4060" s="386">
        <v>18.25</v>
      </c>
      <c r="G4060" s="384" t="s">
        <v>3063</v>
      </c>
      <c r="H4060" s="381" t="b">
        <f t="shared" si="127"/>
        <v>0</v>
      </c>
    </row>
    <row r="4061" spans="1:8">
      <c r="A4061" s="379">
        <v>6036</v>
      </c>
      <c r="B4061" s="380" t="s">
        <v>7504</v>
      </c>
      <c r="C4061" s="379" t="s">
        <v>281</v>
      </c>
      <c r="D4061" s="383" t="str">
        <f t="shared" si="126"/>
        <v>5,96</v>
      </c>
      <c r="F4061" s="386">
        <v>33.42</v>
      </c>
      <c r="G4061" s="384" t="s">
        <v>7505</v>
      </c>
      <c r="H4061" s="381" t="b">
        <f t="shared" si="127"/>
        <v>0</v>
      </c>
    </row>
    <row r="4062" spans="1:8">
      <c r="A4062" s="379">
        <v>6031</v>
      </c>
      <c r="B4062" s="380" t="s">
        <v>7506</v>
      </c>
      <c r="C4062" s="379" t="s">
        <v>281</v>
      </c>
      <c r="D4062" s="383" t="str">
        <f t="shared" si="126"/>
        <v>7,01</v>
      </c>
      <c r="F4062" s="386">
        <v>2.12</v>
      </c>
      <c r="G4062" s="384" t="s">
        <v>6508</v>
      </c>
      <c r="H4062" s="381" t="b">
        <f t="shared" si="127"/>
        <v>0</v>
      </c>
    </row>
    <row r="4063" spans="1:8">
      <c r="A4063" s="379">
        <v>6029</v>
      </c>
      <c r="B4063" s="380" t="s">
        <v>7507</v>
      </c>
      <c r="C4063" s="379" t="s">
        <v>281</v>
      </c>
      <c r="D4063" s="383" t="str">
        <f t="shared" si="126"/>
        <v>7,08</v>
      </c>
      <c r="F4063" s="386">
        <v>6.04</v>
      </c>
      <c r="G4063" s="384" t="s">
        <v>2522</v>
      </c>
      <c r="H4063" s="381" t="b">
        <f t="shared" si="127"/>
        <v>0</v>
      </c>
    </row>
    <row r="4064" spans="1:8">
      <c r="A4064" s="379">
        <v>6033</v>
      </c>
      <c r="B4064" s="380" t="s">
        <v>7508</v>
      </c>
      <c r="C4064" s="379" t="s">
        <v>281</v>
      </c>
      <c r="D4064" s="383" t="str">
        <f t="shared" si="126"/>
        <v>9,33</v>
      </c>
      <c r="F4064" s="386">
        <v>4.41</v>
      </c>
      <c r="G4064" s="384" t="s">
        <v>7509</v>
      </c>
      <c r="H4064" s="381" t="b">
        <f t="shared" si="127"/>
        <v>0</v>
      </c>
    </row>
    <row r="4065" spans="1:8">
      <c r="A4065" s="379">
        <v>11672</v>
      </c>
      <c r="B4065" s="380" t="s">
        <v>7510</v>
      </c>
      <c r="C4065" s="379" t="s">
        <v>281</v>
      </c>
      <c r="D4065" s="383" t="str">
        <f t="shared" si="126"/>
        <v>20,31</v>
      </c>
      <c r="F4065" s="386">
        <v>4.9000000000000004</v>
      </c>
      <c r="G4065" s="384" t="s">
        <v>4052</v>
      </c>
      <c r="H4065" s="381" t="b">
        <f t="shared" si="127"/>
        <v>0</v>
      </c>
    </row>
    <row r="4066" spans="1:8">
      <c r="A4066" s="379">
        <v>11669</v>
      </c>
      <c r="B4066" s="380" t="s">
        <v>7511</v>
      </c>
      <c r="C4066" s="379" t="s">
        <v>281</v>
      </c>
      <c r="D4066" s="383" t="str">
        <f t="shared" si="126"/>
        <v>19,34</v>
      </c>
      <c r="F4066" s="386">
        <v>30.21</v>
      </c>
      <c r="G4066" s="384" t="s">
        <v>7512</v>
      </c>
      <c r="H4066" s="381" t="b">
        <f t="shared" si="127"/>
        <v>0</v>
      </c>
    </row>
    <row r="4067" spans="1:8">
      <c r="A4067" s="379">
        <v>11670</v>
      </c>
      <c r="B4067" s="380" t="s">
        <v>7513</v>
      </c>
      <c r="C4067" s="379" t="s">
        <v>281</v>
      </c>
      <c r="D4067" s="383" t="str">
        <f t="shared" si="126"/>
        <v>7,41</v>
      </c>
      <c r="F4067" s="386">
        <v>51.99</v>
      </c>
      <c r="G4067" s="384" t="s">
        <v>2562</v>
      </c>
      <c r="H4067" s="381" t="b">
        <f t="shared" si="127"/>
        <v>0</v>
      </c>
    </row>
    <row r="4068" spans="1:8">
      <c r="A4068" s="379">
        <v>20055</v>
      </c>
      <c r="B4068" s="380" t="s">
        <v>7514</v>
      </c>
      <c r="C4068" s="379" t="s">
        <v>281</v>
      </c>
      <c r="D4068" s="383" t="str">
        <f t="shared" si="126"/>
        <v>14,48</v>
      </c>
      <c r="F4068" s="386">
        <v>41.18</v>
      </c>
      <c r="G4068" s="384" t="s">
        <v>7515</v>
      </c>
      <c r="H4068" s="381" t="b">
        <f t="shared" si="127"/>
        <v>0</v>
      </c>
    </row>
    <row r="4069" spans="1:8">
      <c r="A4069" s="379">
        <v>11671</v>
      </c>
      <c r="B4069" s="380" t="s">
        <v>7516</v>
      </c>
      <c r="C4069" s="379" t="s">
        <v>281</v>
      </c>
      <c r="D4069" s="383" t="str">
        <f t="shared" si="126"/>
        <v>31,08</v>
      </c>
      <c r="F4069" s="386">
        <v>18.14</v>
      </c>
      <c r="G4069" s="384" t="s">
        <v>7517</v>
      </c>
      <c r="H4069" s="381" t="b">
        <f t="shared" si="127"/>
        <v>0</v>
      </c>
    </row>
    <row r="4070" spans="1:8">
      <c r="A4070" s="379">
        <v>6032</v>
      </c>
      <c r="B4070" s="380" t="s">
        <v>7518</v>
      </c>
      <c r="C4070" s="379" t="s">
        <v>281</v>
      </c>
      <c r="D4070" s="383" t="str">
        <f t="shared" si="126"/>
        <v>8,87</v>
      </c>
      <c r="F4070" s="386">
        <v>72.41</v>
      </c>
      <c r="G4070" s="384" t="s">
        <v>7519</v>
      </c>
      <c r="H4070" s="381" t="b">
        <f t="shared" si="127"/>
        <v>0</v>
      </c>
    </row>
    <row r="4071" spans="1:8">
      <c r="A4071" s="379">
        <v>11673</v>
      </c>
      <c r="B4071" s="380" t="s">
        <v>7520</v>
      </c>
      <c r="C4071" s="379" t="s">
        <v>281</v>
      </c>
      <c r="D4071" s="383" t="str">
        <f t="shared" si="126"/>
        <v>6,99</v>
      </c>
      <c r="F4071" s="386">
        <v>150.18</v>
      </c>
      <c r="G4071" s="384" t="s">
        <v>7521</v>
      </c>
      <c r="H4071" s="381" t="b">
        <f t="shared" si="127"/>
        <v>0</v>
      </c>
    </row>
    <row r="4072" spans="1:8">
      <c r="A4072" s="379">
        <v>11674</v>
      </c>
      <c r="B4072" s="380" t="s">
        <v>7522</v>
      </c>
      <c r="C4072" s="379" t="s">
        <v>281</v>
      </c>
      <c r="D4072" s="383" t="str">
        <f t="shared" si="126"/>
        <v>9,00</v>
      </c>
      <c r="F4072" s="386">
        <v>181.82</v>
      </c>
      <c r="G4072" s="384" t="s">
        <v>5207</v>
      </c>
      <c r="H4072" s="381" t="b">
        <f t="shared" si="127"/>
        <v>0</v>
      </c>
    </row>
    <row r="4073" spans="1:8">
      <c r="A4073" s="379">
        <v>11675</v>
      </c>
      <c r="B4073" s="380" t="s">
        <v>7523</v>
      </c>
      <c r="C4073" s="379" t="s">
        <v>281</v>
      </c>
      <c r="D4073" s="383" t="str">
        <f t="shared" si="126"/>
        <v>14,29</v>
      </c>
      <c r="F4073" s="386">
        <v>19.14</v>
      </c>
      <c r="G4073" s="384" t="s">
        <v>7524</v>
      </c>
      <c r="H4073" s="381" t="b">
        <f t="shared" si="127"/>
        <v>0</v>
      </c>
    </row>
    <row r="4074" spans="1:8">
      <c r="A4074" s="379">
        <v>11676</v>
      </c>
      <c r="B4074" s="380" t="s">
        <v>7525</v>
      </c>
      <c r="C4074" s="379" t="s">
        <v>281</v>
      </c>
      <c r="D4074" s="383" t="str">
        <f t="shared" si="126"/>
        <v>19,11</v>
      </c>
      <c r="F4074" s="386">
        <v>378.85</v>
      </c>
      <c r="G4074" s="384" t="s">
        <v>7526</v>
      </c>
      <c r="H4074" s="381" t="b">
        <f t="shared" si="127"/>
        <v>0</v>
      </c>
    </row>
    <row r="4075" spans="1:8">
      <c r="A4075" s="379">
        <v>11677</v>
      </c>
      <c r="B4075" s="380" t="s">
        <v>7527</v>
      </c>
      <c r="C4075" s="379" t="s">
        <v>281</v>
      </c>
      <c r="D4075" s="383" t="str">
        <f t="shared" si="126"/>
        <v>19,74</v>
      </c>
      <c r="F4075" s="386">
        <v>57.16</v>
      </c>
      <c r="G4075" s="384" t="s">
        <v>7528</v>
      </c>
      <c r="H4075" s="381" t="b">
        <f t="shared" si="127"/>
        <v>0</v>
      </c>
    </row>
    <row r="4076" spans="1:8">
      <c r="A4076" s="379">
        <v>11678</v>
      </c>
      <c r="B4076" s="380" t="s">
        <v>7529</v>
      </c>
      <c r="C4076" s="379" t="s">
        <v>281</v>
      </c>
      <c r="D4076" s="383" t="str">
        <f t="shared" si="126"/>
        <v>36,15</v>
      </c>
      <c r="F4076" s="386">
        <v>83.13</v>
      </c>
      <c r="G4076" s="384" t="s">
        <v>7530</v>
      </c>
      <c r="H4076" s="381" t="b">
        <f t="shared" si="127"/>
        <v>0</v>
      </c>
    </row>
    <row r="4077" spans="1:8">
      <c r="A4077" s="379">
        <v>6038</v>
      </c>
      <c r="B4077" s="380" t="s">
        <v>7531</v>
      </c>
      <c r="C4077" s="379" t="s">
        <v>281</v>
      </c>
      <c r="D4077" s="383" t="str">
        <f t="shared" si="126"/>
        <v>2,29</v>
      </c>
      <c r="F4077" s="386">
        <v>79.48</v>
      </c>
      <c r="G4077" s="384" t="s">
        <v>7532</v>
      </c>
      <c r="H4077" s="381" t="b">
        <f t="shared" si="127"/>
        <v>0</v>
      </c>
    </row>
    <row r="4078" spans="1:8">
      <c r="A4078" s="379">
        <v>11718</v>
      </c>
      <c r="B4078" s="380" t="s">
        <v>7533</v>
      </c>
      <c r="C4078" s="379" t="s">
        <v>281</v>
      </c>
      <c r="D4078" s="383" t="str">
        <f t="shared" si="126"/>
        <v>6,54</v>
      </c>
      <c r="F4078" s="386">
        <v>41.39</v>
      </c>
      <c r="G4078" s="384" t="s">
        <v>7534</v>
      </c>
      <c r="H4078" s="381" t="b">
        <f t="shared" si="127"/>
        <v>0</v>
      </c>
    </row>
    <row r="4079" spans="1:8">
      <c r="A4079" s="379">
        <v>6037</v>
      </c>
      <c r="B4079" s="380" t="s">
        <v>7535</v>
      </c>
      <c r="C4079" s="379" t="s">
        <v>281</v>
      </c>
      <c r="D4079" s="383" t="str">
        <f t="shared" si="126"/>
        <v>4,77</v>
      </c>
      <c r="F4079" s="386">
        <v>46.7</v>
      </c>
      <c r="G4079" s="384" t="s">
        <v>3305</v>
      </c>
      <c r="H4079" s="381" t="b">
        <f t="shared" si="127"/>
        <v>0</v>
      </c>
    </row>
    <row r="4080" spans="1:8">
      <c r="A4080" s="379">
        <v>11719</v>
      </c>
      <c r="B4080" s="380" t="s">
        <v>7536</v>
      </c>
      <c r="C4080" s="379" t="s">
        <v>281</v>
      </c>
      <c r="D4080" s="383" t="str">
        <f t="shared" si="126"/>
        <v>5,30</v>
      </c>
      <c r="F4080" s="386">
        <v>22.3</v>
      </c>
      <c r="G4080" s="384" t="s">
        <v>7537</v>
      </c>
      <c r="H4080" s="381" t="b">
        <f t="shared" si="127"/>
        <v>0</v>
      </c>
    </row>
    <row r="4081" spans="1:8">
      <c r="A4081" s="379">
        <v>6019</v>
      </c>
      <c r="B4081" s="380" t="s">
        <v>7538</v>
      </c>
      <c r="C4081" s="379" t="s">
        <v>281</v>
      </c>
      <c r="D4081" s="383" t="str">
        <f t="shared" si="126"/>
        <v>36,81</v>
      </c>
      <c r="F4081" s="386">
        <v>125.18</v>
      </c>
      <c r="G4081" s="384" t="s">
        <v>7539</v>
      </c>
      <c r="H4081" s="381" t="b">
        <f t="shared" si="127"/>
        <v>0</v>
      </c>
    </row>
    <row r="4082" spans="1:8">
      <c r="A4082" s="379">
        <v>6010</v>
      </c>
      <c r="B4082" s="380" t="s">
        <v>7540</v>
      </c>
      <c r="C4082" s="379" t="s">
        <v>281</v>
      </c>
      <c r="D4082" s="383" t="str">
        <f t="shared" si="126"/>
        <v>63,34</v>
      </c>
      <c r="F4082" s="386">
        <v>12.86</v>
      </c>
      <c r="G4082" s="384" t="s">
        <v>6596</v>
      </c>
      <c r="H4082" s="381" t="b">
        <f t="shared" si="127"/>
        <v>0</v>
      </c>
    </row>
    <row r="4083" spans="1:8">
      <c r="A4083" s="379">
        <v>6017</v>
      </c>
      <c r="B4083" s="380" t="s">
        <v>7541</v>
      </c>
      <c r="C4083" s="379" t="s">
        <v>281</v>
      </c>
      <c r="D4083" s="383" t="str">
        <f t="shared" si="126"/>
        <v>50,17</v>
      </c>
      <c r="F4083" s="386">
        <v>15.35</v>
      </c>
      <c r="G4083" s="384" t="s">
        <v>7542</v>
      </c>
      <c r="H4083" s="381" t="b">
        <f t="shared" si="127"/>
        <v>0</v>
      </c>
    </row>
    <row r="4084" spans="1:8">
      <c r="A4084" s="379">
        <v>6020</v>
      </c>
      <c r="B4084" s="380" t="s">
        <v>7543</v>
      </c>
      <c r="C4084" s="379" t="s">
        <v>281</v>
      </c>
      <c r="D4084" s="383" t="str">
        <f t="shared" si="126"/>
        <v>22,11</v>
      </c>
      <c r="F4084" s="386">
        <v>42.61</v>
      </c>
      <c r="G4084" s="384" t="s">
        <v>7544</v>
      </c>
      <c r="H4084" s="381" t="b">
        <f t="shared" si="127"/>
        <v>0</v>
      </c>
    </row>
    <row r="4085" spans="1:8">
      <c r="A4085" s="379">
        <v>6028</v>
      </c>
      <c r="B4085" s="380" t="s">
        <v>7545</v>
      </c>
      <c r="C4085" s="379" t="s">
        <v>281</v>
      </c>
      <c r="D4085" s="383" t="str">
        <f t="shared" si="126"/>
        <v>88,23</v>
      </c>
      <c r="F4085" s="386">
        <v>44.04</v>
      </c>
      <c r="G4085" s="384" t="s">
        <v>7546</v>
      </c>
      <c r="H4085" s="381" t="b">
        <f t="shared" si="127"/>
        <v>0</v>
      </c>
    </row>
    <row r="4086" spans="1:8">
      <c r="A4086" s="379">
        <v>6011</v>
      </c>
      <c r="B4086" s="380" t="s">
        <v>7547</v>
      </c>
      <c r="C4086" s="379" t="s">
        <v>281</v>
      </c>
      <c r="D4086" s="383" t="str">
        <f t="shared" si="126"/>
        <v>182,98</v>
      </c>
      <c r="F4086" s="386">
        <v>31.71</v>
      </c>
      <c r="G4086" s="384" t="s">
        <v>7548</v>
      </c>
      <c r="H4086" s="381" t="b">
        <f t="shared" si="127"/>
        <v>0</v>
      </c>
    </row>
    <row r="4087" spans="1:8">
      <c r="A4087" s="379">
        <v>6012</v>
      </c>
      <c r="B4087" s="380" t="s">
        <v>7549</v>
      </c>
      <c r="C4087" s="379" t="s">
        <v>281</v>
      </c>
      <c r="D4087" s="383" t="str">
        <f t="shared" si="126"/>
        <v>221,53</v>
      </c>
      <c r="F4087" s="383">
        <v>5788.07</v>
      </c>
      <c r="G4087" s="384" t="s">
        <v>7550</v>
      </c>
      <c r="H4087" s="381" t="b">
        <f t="shared" si="127"/>
        <v>0</v>
      </c>
    </row>
    <row r="4088" spans="1:8">
      <c r="A4088" s="379">
        <v>6016</v>
      </c>
      <c r="B4088" s="380" t="s">
        <v>7551</v>
      </c>
      <c r="C4088" s="379" t="s">
        <v>281</v>
      </c>
      <c r="D4088" s="383" t="str">
        <f t="shared" si="126"/>
        <v>23,32</v>
      </c>
      <c r="F4088" s="383">
        <v>12535.76</v>
      </c>
      <c r="G4088" s="384" t="s">
        <v>7552</v>
      </c>
      <c r="H4088" s="381" t="b">
        <f t="shared" si="127"/>
        <v>0</v>
      </c>
    </row>
    <row r="4089" spans="1:8">
      <c r="A4089" s="379">
        <v>6027</v>
      </c>
      <c r="B4089" s="380" t="s">
        <v>7553</v>
      </c>
      <c r="C4089" s="379" t="s">
        <v>281</v>
      </c>
      <c r="D4089" s="383" t="str">
        <f t="shared" si="126"/>
        <v>461,59</v>
      </c>
      <c r="F4089" s="386">
        <v>61.84</v>
      </c>
      <c r="G4089" s="384" t="s">
        <v>7554</v>
      </c>
      <c r="H4089" s="381" t="b">
        <f t="shared" si="127"/>
        <v>0</v>
      </c>
    </row>
    <row r="4090" spans="1:8">
      <c r="A4090" s="379">
        <v>6013</v>
      </c>
      <c r="B4090" s="380" t="s">
        <v>7555</v>
      </c>
      <c r="C4090" s="379" t="s">
        <v>281</v>
      </c>
      <c r="D4090" s="383" t="str">
        <f t="shared" si="126"/>
        <v>69,65</v>
      </c>
      <c r="F4090" s="386">
        <v>3.15</v>
      </c>
      <c r="G4090" s="384" t="s">
        <v>7556</v>
      </c>
      <c r="H4090" s="381" t="b">
        <f t="shared" si="127"/>
        <v>0</v>
      </c>
    </row>
    <row r="4091" spans="1:8">
      <c r="A4091" s="379">
        <v>6015</v>
      </c>
      <c r="B4091" s="380" t="s">
        <v>7557</v>
      </c>
      <c r="C4091" s="379" t="s">
        <v>281</v>
      </c>
      <c r="D4091" s="383" t="str">
        <f t="shared" si="126"/>
        <v>101,29</v>
      </c>
      <c r="F4091" s="386">
        <v>3.5</v>
      </c>
      <c r="G4091" s="384" t="s">
        <v>7558</v>
      </c>
      <c r="H4091" s="381" t="b">
        <f t="shared" si="127"/>
        <v>0</v>
      </c>
    </row>
    <row r="4092" spans="1:8">
      <c r="A4092" s="379">
        <v>6014</v>
      </c>
      <c r="B4092" s="380" t="s">
        <v>7559</v>
      </c>
      <c r="C4092" s="379" t="s">
        <v>281</v>
      </c>
      <c r="D4092" s="383" t="str">
        <f t="shared" si="126"/>
        <v>96,84</v>
      </c>
      <c r="F4092" s="386">
        <v>48.73</v>
      </c>
      <c r="G4092" s="384" t="s">
        <v>7560</v>
      </c>
      <c r="H4092" s="381" t="b">
        <f t="shared" si="127"/>
        <v>0</v>
      </c>
    </row>
    <row r="4093" spans="1:8">
      <c r="A4093" s="379">
        <v>6006</v>
      </c>
      <c r="B4093" s="380" t="s">
        <v>7561</v>
      </c>
      <c r="C4093" s="379" t="s">
        <v>281</v>
      </c>
      <c r="D4093" s="383" t="str">
        <f t="shared" si="126"/>
        <v>50,44</v>
      </c>
      <c r="F4093" s="386">
        <v>62.37</v>
      </c>
      <c r="G4093" s="384" t="s">
        <v>7562</v>
      </c>
      <c r="H4093" s="381" t="b">
        <f t="shared" si="127"/>
        <v>0</v>
      </c>
    </row>
    <row r="4094" spans="1:8">
      <c r="A4094" s="379">
        <v>6005</v>
      </c>
      <c r="B4094" s="380" t="s">
        <v>7563</v>
      </c>
      <c r="C4094" s="379" t="s">
        <v>281</v>
      </c>
      <c r="D4094" s="383" t="str">
        <f t="shared" si="126"/>
        <v>56,90</v>
      </c>
      <c r="F4094" s="386">
        <v>17.149999999999999</v>
      </c>
      <c r="G4094" s="384" t="s">
        <v>7564</v>
      </c>
      <c r="H4094" s="381" t="b">
        <f t="shared" si="127"/>
        <v>0</v>
      </c>
    </row>
    <row r="4095" spans="1:8">
      <c r="A4095" s="379">
        <v>11756</v>
      </c>
      <c r="B4095" s="380" t="s">
        <v>7565</v>
      </c>
      <c r="C4095" s="379" t="s">
        <v>281</v>
      </c>
      <c r="D4095" s="383" t="str">
        <f t="shared" si="126"/>
        <v>27,17</v>
      </c>
      <c r="F4095" s="386">
        <v>118.47</v>
      </c>
      <c r="G4095" s="384" t="s">
        <v>7566</v>
      </c>
      <c r="H4095" s="381" t="b">
        <f t="shared" si="127"/>
        <v>0</v>
      </c>
    </row>
    <row r="4096" spans="1:8" ht="30">
      <c r="A4096" s="379">
        <v>10904</v>
      </c>
      <c r="B4096" s="380" t="s">
        <v>7567</v>
      </c>
      <c r="C4096" s="379" t="s">
        <v>281</v>
      </c>
      <c r="D4096" s="383" t="str">
        <f t="shared" si="126"/>
        <v>102,00</v>
      </c>
      <c r="F4096" s="386">
        <v>29.79</v>
      </c>
      <c r="G4096" s="384" t="s">
        <v>7568</v>
      </c>
      <c r="H4096" s="381" t="b">
        <f t="shared" si="127"/>
        <v>0</v>
      </c>
    </row>
    <row r="4097" spans="1:8">
      <c r="A4097" s="379">
        <v>11752</v>
      </c>
      <c r="B4097" s="380" t="s">
        <v>7569</v>
      </c>
      <c r="C4097" s="379" t="s">
        <v>281</v>
      </c>
      <c r="D4097" s="383" t="str">
        <f t="shared" si="126"/>
        <v>15,67</v>
      </c>
      <c r="F4097" s="386">
        <v>20.83</v>
      </c>
      <c r="G4097" s="384" t="s">
        <v>7570</v>
      </c>
      <c r="H4097" s="381" t="b">
        <f t="shared" si="127"/>
        <v>0</v>
      </c>
    </row>
    <row r="4098" spans="1:8">
      <c r="A4098" s="379">
        <v>11753</v>
      </c>
      <c r="B4098" s="380" t="s">
        <v>7571</v>
      </c>
      <c r="C4098" s="379" t="s">
        <v>281</v>
      </c>
      <c r="D4098" s="383" t="str">
        <f t="shared" ref="D4098:D4161" si="128">IF($J$2=$F$1,F4098,G4098)</f>
        <v>18,71</v>
      </c>
      <c r="F4098" s="386">
        <v>1.26</v>
      </c>
      <c r="G4098" s="384" t="s">
        <v>7572</v>
      </c>
      <c r="H4098" s="381" t="b">
        <f t="shared" ref="H4098:H4161" si="129">F4098=G4098</f>
        <v>0</v>
      </c>
    </row>
    <row r="4099" spans="1:8">
      <c r="A4099" s="379">
        <v>6021</v>
      </c>
      <c r="B4099" s="380" t="s">
        <v>7573</v>
      </c>
      <c r="C4099" s="379" t="s">
        <v>281</v>
      </c>
      <c r="D4099" s="383" t="str">
        <f t="shared" si="128"/>
        <v>51,91</v>
      </c>
      <c r="F4099" s="386">
        <v>57.99</v>
      </c>
      <c r="G4099" s="384" t="s">
        <v>7574</v>
      </c>
      <c r="H4099" s="381" t="b">
        <f t="shared" si="129"/>
        <v>0</v>
      </c>
    </row>
    <row r="4100" spans="1:8">
      <c r="A4100" s="379">
        <v>6024</v>
      </c>
      <c r="B4100" s="380" t="s">
        <v>7575</v>
      </c>
      <c r="C4100" s="379" t="s">
        <v>281</v>
      </c>
      <c r="D4100" s="383" t="str">
        <f t="shared" si="128"/>
        <v>53,66</v>
      </c>
      <c r="F4100" s="383">
        <v>216658.53</v>
      </c>
      <c r="G4100" s="384" t="s">
        <v>7576</v>
      </c>
      <c r="H4100" s="381" t="b">
        <f t="shared" si="129"/>
        <v>0</v>
      </c>
    </row>
    <row r="4101" spans="1:8">
      <c r="A4101" s="379">
        <v>38379</v>
      </c>
      <c r="B4101" s="380" t="s">
        <v>7577</v>
      </c>
      <c r="C4101" s="379" t="s">
        <v>322</v>
      </c>
      <c r="D4101" s="383" t="str">
        <f t="shared" si="128"/>
        <v>32,24</v>
      </c>
      <c r="F4101" s="383">
        <v>235000</v>
      </c>
      <c r="G4101" s="384" t="s">
        <v>7578</v>
      </c>
      <c r="H4101" s="381" t="b">
        <f t="shared" si="129"/>
        <v>0</v>
      </c>
    </row>
    <row r="4102" spans="1:8">
      <c r="A4102" s="379">
        <v>13897</v>
      </c>
      <c r="B4102" s="380" t="s">
        <v>7579</v>
      </c>
      <c r="C4102" s="379" t="s">
        <v>281</v>
      </c>
      <c r="D4102" s="383" t="str">
        <f t="shared" si="128"/>
        <v>5.112,80</v>
      </c>
      <c r="F4102" s="383">
        <v>243597.54</v>
      </c>
      <c r="G4102" s="384" t="s">
        <v>7580</v>
      </c>
      <c r="H4102" s="381" t="b">
        <f t="shared" si="129"/>
        <v>0</v>
      </c>
    </row>
    <row r="4103" spans="1:8">
      <c r="A4103" s="379">
        <v>10640</v>
      </c>
      <c r="B4103" s="380" t="s">
        <v>7581</v>
      </c>
      <c r="C4103" s="379" t="s">
        <v>281</v>
      </c>
      <c r="D4103" s="383" t="str">
        <f t="shared" si="128"/>
        <v>11.073,25</v>
      </c>
      <c r="F4103" s="386">
        <v>189.21</v>
      </c>
      <c r="G4103" s="384" t="s">
        <v>7582</v>
      </c>
      <c r="H4103" s="381" t="b">
        <f t="shared" si="129"/>
        <v>0</v>
      </c>
    </row>
    <row r="4104" spans="1:8">
      <c r="A4104" s="379">
        <v>11086</v>
      </c>
      <c r="B4104" s="380" t="s">
        <v>7583</v>
      </c>
      <c r="C4104" s="379" t="s">
        <v>665</v>
      </c>
      <c r="D4104" s="383" t="str">
        <f t="shared" si="128"/>
        <v>71,92</v>
      </c>
      <c r="F4104" s="386">
        <v>118.26</v>
      </c>
      <c r="G4104" s="384" t="s">
        <v>7584</v>
      </c>
      <c r="H4104" s="381" t="b">
        <f t="shared" si="129"/>
        <v>0</v>
      </c>
    </row>
    <row r="4105" spans="1:8">
      <c r="A4105" s="379">
        <v>34356</v>
      </c>
      <c r="B4105" s="380" t="s">
        <v>7585</v>
      </c>
      <c r="C4105" s="379" t="s">
        <v>331</v>
      </c>
      <c r="D4105" s="383" t="str">
        <f t="shared" si="128"/>
        <v>3,43</v>
      </c>
      <c r="F4105" s="386">
        <v>10.29</v>
      </c>
      <c r="G4105" s="384" t="s">
        <v>1538</v>
      </c>
      <c r="H4105" s="381" t="b">
        <f t="shared" si="129"/>
        <v>0</v>
      </c>
    </row>
    <row r="4106" spans="1:8">
      <c r="A4106" s="379">
        <v>34357</v>
      </c>
      <c r="B4106" s="380" t="s">
        <v>7586</v>
      </c>
      <c r="C4106" s="379" t="s">
        <v>331</v>
      </c>
      <c r="D4106" s="383" t="str">
        <f t="shared" si="128"/>
        <v>3,82</v>
      </c>
      <c r="F4106" s="386">
        <v>26.54</v>
      </c>
      <c r="G4106" s="384" t="s">
        <v>1708</v>
      </c>
      <c r="H4106" s="381" t="b">
        <f t="shared" si="129"/>
        <v>0</v>
      </c>
    </row>
    <row r="4107" spans="1:8">
      <c r="A4107" s="379">
        <v>37329</v>
      </c>
      <c r="B4107" s="380" t="s">
        <v>7587</v>
      </c>
      <c r="C4107" s="379" t="s">
        <v>331</v>
      </c>
      <c r="D4107" s="383" t="str">
        <f t="shared" si="128"/>
        <v>53,16</v>
      </c>
      <c r="F4107" s="386">
        <v>17.440000000000001</v>
      </c>
      <c r="G4107" s="384" t="s">
        <v>7588</v>
      </c>
      <c r="H4107" s="381" t="b">
        <f t="shared" si="129"/>
        <v>0</v>
      </c>
    </row>
    <row r="4108" spans="1:8">
      <c r="A4108" s="379">
        <v>37398</v>
      </c>
      <c r="B4108" s="380" t="s">
        <v>7589</v>
      </c>
      <c r="C4108" s="379" t="s">
        <v>331</v>
      </c>
      <c r="D4108" s="383" t="str">
        <f t="shared" si="128"/>
        <v>68,04</v>
      </c>
      <c r="F4108" s="386">
        <v>90.62</v>
      </c>
      <c r="G4108" s="384" t="s">
        <v>7590</v>
      </c>
      <c r="H4108" s="381" t="b">
        <f t="shared" si="129"/>
        <v>0</v>
      </c>
    </row>
    <row r="4109" spans="1:8">
      <c r="A4109" s="379">
        <v>2510</v>
      </c>
      <c r="B4109" s="380" t="s">
        <v>7591</v>
      </c>
      <c r="C4109" s="379" t="s">
        <v>281</v>
      </c>
      <c r="D4109" s="383" t="str">
        <f t="shared" si="128"/>
        <v>17,25</v>
      </c>
      <c r="F4109" s="386">
        <v>90.43</v>
      </c>
      <c r="G4109" s="384" t="s">
        <v>7592</v>
      </c>
      <c r="H4109" s="381" t="b">
        <f t="shared" si="129"/>
        <v>0</v>
      </c>
    </row>
    <row r="4110" spans="1:8">
      <c r="A4110" s="379">
        <v>12359</v>
      </c>
      <c r="B4110" s="380" t="s">
        <v>7593</v>
      </c>
      <c r="C4110" s="379" t="s">
        <v>281</v>
      </c>
      <c r="D4110" s="383" t="str">
        <f t="shared" si="128"/>
        <v>105,38</v>
      </c>
      <c r="F4110" s="386">
        <v>1.31</v>
      </c>
      <c r="G4110" s="384" t="s">
        <v>7594</v>
      </c>
      <c r="H4110" s="381" t="b">
        <f t="shared" si="129"/>
        <v>0</v>
      </c>
    </row>
    <row r="4111" spans="1:8">
      <c r="A4111" s="379">
        <v>5320</v>
      </c>
      <c r="B4111" s="380" t="s">
        <v>7595</v>
      </c>
      <c r="C4111" s="379" t="s">
        <v>425</v>
      </c>
      <c r="D4111" s="383" t="str">
        <f t="shared" si="128"/>
        <v>29,87</v>
      </c>
      <c r="F4111" s="386">
        <v>0.83</v>
      </c>
      <c r="G4111" s="384" t="s">
        <v>7596</v>
      </c>
      <c r="H4111" s="381" t="b">
        <f t="shared" si="129"/>
        <v>0</v>
      </c>
    </row>
    <row r="4112" spans="1:8">
      <c r="A4112" s="379">
        <v>7353</v>
      </c>
      <c r="B4112" s="380" t="s">
        <v>7597</v>
      </c>
      <c r="C4112" s="379" t="s">
        <v>425</v>
      </c>
      <c r="D4112" s="383" t="str">
        <f t="shared" si="128"/>
        <v>22,32</v>
      </c>
      <c r="F4112" s="386">
        <v>1.1200000000000001</v>
      </c>
      <c r="G4112" s="384" t="s">
        <v>7598</v>
      </c>
      <c r="H4112" s="381" t="b">
        <f t="shared" si="129"/>
        <v>0</v>
      </c>
    </row>
    <row r="4113" spans="1:8">
      <c r="A4113" s="379">
        <v>36144</v>
      </c>
      <c r="B4113" s="380" t="s">
        <v>7599</v>
      </c>
      <c r="C4113" s="379" t="s">
        <v>281</v>
      </c>
      <c r="D4113" s="383" t="str">
        <f t="shared" si="128"/>
        <v>1,30</v>
      </c>
      <c r="F4113" s="386">
        <v>2.44</v>
      </c>
      <c r="G4113" s="384" t="s">
        <v>4528</v>
      </c>
      <c r="H4113" s="381" t="b">
        <f t="shared" si="129"/>
        <v>0</v>
      </c>
    </row>
    <row r="4114" spans="1:8">
      <c r="A4114" s="379">
        <v>10518</v>
      </c>
      <c r="B4114" s="380" t="s">
        <v>7600</v>
      </c>
      <c r="C4114" s="379" t="s">
        <v>281</v>
      </c>
      <c r="D4114" s="383" t="str">
        <f t="shared" si="128"/>
        <v>66,45</v>
      </c>
      <c r="F4114" s="383">
        <v>2073</v>
      </c>
      <c r="G4114" s="384" t="s">
        <v>7601</v>
      </c>
      <c r="H4114" s="381" t="b">
        <f t="shared" si="129"/>
        <v>0</v>
      </c>
    </row>
    <row r="4115" spans="1:8" ht="45">
      <c r="A4115" s="379">
        <v>36530</v>
      </c>
      <c r="B4115" s="380" t="s">
        <v>7602</v>
      </c>
      <c r="C4115" s="379" t="s">
        <v>281</v>
      </c>
      <c r="D4115" s="383" t="str">
        <f t="shared" si="128"/>
        <v>216.658,53</v>
      </c>
      <c r="F4115" s="383">
        <v>5633.97</v>
      </c>
      <c r="G4115" s="384" t="s">
        <v>7603</v>
      </c>
      <c r="H4115" s="381" t="b">
        <f t="shared" si="129"/>
        <v>0</v>
      </c>
    </row>
    <row r="4116" spans="1:8" ht="45">
      <c r="A4116" s="379">
        <v>6046</v>
      </c>
      <c r="B4116" s="380" t="s">
        <v>7604</v>
      </c>
      <c r="C4116" s="379" t="s">
        <v>281</v>
      </c>
      <c r="D4116" s="383" t="str">
        <f t="shared" si="128"/>
        <v>235.000,00</v>
      </c>
      <c r="F4116" s="386">
        <v>2.57</v>
      </c>
      <c r="G4116" s="384" t="s">
        <v>2259</v>
      </c>
      <c r="H4116" s="381" t="b">
        <f t="shared" si="129"/>
        <v>0</v>
      </c>
    </row>
    <row r="4117" spans="1:8" ht="45">
      <c r="A4117" s="379">
        <v>36531</v>
      </c>
      <c r="B4117" s="380" t="s">
        <v>7605</v>
      </c>
      <c r="C4117" s="379" t="s">
        <v>281</v>
      </c>
      <c r="D4117" s="383" t="str">
        <f t="shared" si="128"/>
        <v>243.597,54</v>
      </c>
      <c r="F4117" s="386">
        <v>10.34</v>
      </c>
      <c r="G4117" s="384" t="s">
        <v>7606</v>
      </c>
      <c r="H4117" s="381" t="b">
        <f t="shared" si="129"/>
        <v>0</v>
      </c>
    </row>
    <row r="4118" spans="1:8">
      <c r="A4118" s="379">
        <v>34684</v>
      </c>
      <c r="B4118" s="380" t="s">
        <v>7607</v>
      </c>
      <c r="C4118" s="379" t="s">
        <v>286</v>
      </c>
      <c r="D4118" s="383" t="str">
        <f t="shared" si="128"/>
        <v>191,58</v>
      </c>
      <c r="F4118" s="386">
        <v>19.64</v>
      </c>
      <c r="G4118" s="384" t="s">
        <v>7608</v>
      </c>
      <c r="H4118" s="381" t="b">
        <f t="shared" si="129"/>
        <v>0</v>
      </c>
    </row>
    <row r="4119" spans="1:8">
      <c r="A4119" s="379">
        <v>34683</v>
      </c>
      <c r="B4119" s="380" t="s">
        <v>7609</v>
      </c>
      <c r="C4119" s="379" t="s">
        <v>286</v>
      </c>
      <c r="D4119" s="383" t="str">
        <f t="shared" si="128"/>
        <v>119,73</v>
      </c>
      <c r="F4119" s="386">
        <v>10</v>
      </c>
      <c r="G4119" s="384" t="s">
        <v>7610</v>
      </c>
      <c r="H4119" s="381" t="b">
        <f t="shared" si="129"/>
        <v>0</v>
      </c>
    </row>
    <row r="4120" spans="1:8">
      <c r="A4120" s="379">
        <v>533</v>
      </c>
      <c r="B4120" s="380" t="s">
        <v>7611</v>
      </c>
      <c r="C4120" s="379" t="s">
        <v>286</v>
      </c>
      <c r="D4120" s="383" t="str">
        <f t="shared" si="128"/>
        <v>10,25</v>
      </c>
      <c r="F4120" s="386">
        <v>31.55</v>
      </c>
      <c r="G4120" s="384" t="s">
        <v>7612</v>
      </c>
      <c r="H4120" s="381" t="b">
        <f t="shared" si="129"/>
        <v>0</v>
      </c>
    </row>
    <row r="4121" spans="1:8">
      <c r="A4121" s="379">
        <v>10515</v>
      </c>
      <c r="B4121" s="380" t="s">
        <v>7613</v>
      </c>
      <c r="C4121" s="379" t="s">
        <v>286</v>
      </c>
      <c r="D4121" s="383" t="str">
        <f t="shared" si="128"/>
        <v>26,43</v>
      </c>
      <c r="F4121" s="386">
        <v>19.54</v>
      </c>
      <c r="G4121" s="384" t="s">
        <v>7614</v>
      </c>
      <c r="H4121" s="381" t="b">
        <f t="shared" si="129"/>
        <v>0</v>
      </c>
    </row>
    <row r="4122" spans="1:8">
      <c r="A4122" s="379">
        <v>536</v>
      </c>
      <c r="B4122" s="380" t="s">
        <v>7615</v>
      </c>
      <c r="C4122" s="379" t="s">
        <v>286</v>
      </c>
      <c r="D4122" s="383" t="str">
        <f t="shared" si="128"/>
        <v>17,37</v>
      </c>
      <c r="F4122" s="386">
        <v>43.9</v>
      </c>
      <c r="G4122" s="384" t="s">
        <v>7616</v>
      </c>
      <c r="H4122" s="381" t="b">
        <f t="shared" si="129"/>
        <v>0</v>
      </c>
    </row>
    <row r="4123" spans="1:8">
      <c r="A4123" s="379">
        <v>153</v>
      </c>
      <c r="B4123" s="380" t="s">
        <v>7617</v>
      </c>
      <c r="C4123" s="379" t="s">
        <v>425</v>
      </c>
      <c r="D4123" s="383" t="str">
        <f t="shared" si="128"/>
        <v>63,26</v>
      </c>
      <c r="F4123" s="386">
        <v>15.07</v>
      </c>
      <c r="G4123" s="384" t="s">
        <v>7618</v>
      </c>
      <c r="H4123" s="381" t="b">
        <f t="shared" si="129"/>
        <v>0</v>
      </c>
    </row>
    <row r="4124" spans="1:8">
      <c r="A4124" s="379">
        <v>34682</v>
      </c>
      <c r="B4124" s="380" t="s">
        <v>7619</v>
      </c>
      <c r="C4124" s="379" t="s">
        <v>286</v>
      </c>
      <c r="D4124" s="383" t="str">
        <f t="shared" si="128"/>
        <v>91,56</v>
      </c>
      <c r="F4124" s="386">
        <v>27.82</v>
      </c>
      <c r="G4124" s="384" t="s">
        <v>7620</v>
      </c>
      <c r="H4124" s="381" t="b">
        <f t="shared" si="129"/>
        <v>0</v>
      </c>
    </row>
    <row r="4125" spans="1:8">
      <c r="A4125" s="379">
        <v>20205</v>
      </c>
      <c r="B4125" s="380" t="s">
        <v>7621</v>
      </c>
      <c r="C4125" s="379" t="s">
        <v>322</v>
      </c>
      <c r="D4125" s="383" t="str">
        <f t="shared" si="128"/>
        <v>1,41</v>
      </c>
      <c r="F4125" s="386">
        <v>6.46</v>
      </c>
      <c r="G4125" s="384" t="s">
        <v>374</v>
      </c>
      <c r="H4125" s="381" t="b">
        <f t="shared" si="129"/>
        <v>0</v>
      </c>
    </row>
    <row r="4126" spans="1:8">
      <c r="A4126" s="379">
        <v>4412</v>
      </c>
      <c r="B4126" s="380" t="s">
        <v>7622</v>
      </c>
      <c r="C4126" s="379" t="s">
        <v>322</v>
      </c>
      <c r="D4126" s="383" t="str">
        <f t="shared" si="128"/>
        <v>0,89</v>
      </c>
      <c r="F4126" s="386">
        <v>9.2100000000000009</v>
      </c>
      <c r="G4126" s="384" t="s">
        <v>7623</v>
      </c>
      <c r="H4126" s="381" t="b">
        <f t="shared" si="129"/>
        <v>0</v>
      </c>
    </row>
    <row r="4127" spans="1:8">
      <c r="A4127" s="379">
        <v>4408</v>
      </c>
      <c r="B4127" s="380" t="s">
        <v>7624</v>
      </c>
      <c r="C4127" s="379" t="s">
        <v>322</v>
      </c>
      <c r="D4127" s="383" t="str">
        <f t="shared" si="128"/>
        <v>1,21</v>
      </c>
      <c r="F4127" s="386">
        <v>28.35</v>
      </c>
      <c r="G4127" s="384" t="s">
        <v>518</v>
      </c>
      <c r="H4127" s="381" t="b">
        <f t="shared" si="129"/>
        <v>0</v>
      </c>
    </row>
    <row r="4128" spans="1:8">
      <c r="A4128" s="379">
        <v>4505</v>
      </c>
      <c r="B4128" s="380" t="s">
        <v>7625</v>
      </c>
      <c r="C4128" s="379" t="s">
        <v>322</v>
      </c>
      <c r="D4128" s="383" t="str">
        <f t="shared" si="128"/>
        <v>2,32</v>
      </c>
      <c r="F4128" s="386">
        <v>30.59</v>
      </c>
      <c r="G4128" s="384" t="s">
        <v>7626</v>
      </c>
      <c r="H4128" s="381" t="b">
        <f t="shared" si="129"/>
        <v>0</v>
      </c>
    </row>
    <row r="4129" spans="1:8">
      <c r="A4129" s="379">
        <v>10559</v>
      </c>
      <c r="B4129" s="380" t="s">
        <v>7627</v>
      </c>
      <c r="C4129" s="379" t="s">
        <v>281</v>
      </c>
      <c r="D4129" s="383" t="str">
        <f t="shared" si="128"/>
        <v>2.073,00</v>
      </c>
      <c r="F4129" s="386">
        <v>0.32</v>
      </c>
      <c r="G4129" s="384" t="s">
        <v>7628</v>
      </c>
      <c r="H4129" s="381" t="b">
        <f t="shared" si="129"/>
        <v>0</v>
      </c>
    </row>
    <row r="4130" spans="1:8">
      <c r="A4130" s="379">
        <v>10664</v>
      </c>
      <c r="B4130" s="380" t="s">
        <v>7629</v>
      </c>
      <c r="C4130" s="379" t="s">
        <v>281</v>
      </c>
      <c r="D4130" s="383" t="str">
        <f t="shared" si="128"/>
        <v>5.633,97</v>
      </c>
      <c r="F4130" s="383">
        <v>460373.42</v>
      </c>
      <c r="G4130" s="384" t="s">
        <v>7630</v>
      </c>
      <c r="H4130" s="381" t="b">
        <f t="shared" si="129"/>
        <v>0</v>
      </c>
    </row>
    <row r="4131" spans="1:8">
      <c r="A4131" s="379">
        <v>36250</v>
      </c>
      <c r="B4131" s="380" t="s">
        <v>7631</v>
      </c>
      <c r="C4131" s="379" t="s">
        <v>322</v>
      </c>
      <c r="D4131" s="383" t="str">
        <f t="shared" si="128"/>
        <v>2,40</v>
      </c>
      <c r="F4131" s="383">
        <v>433694.12</v>
      </c>
      <c r="G4131" s="384" t="s">
        <v>1337</v>
      </c>
      <c r="H4131" s="381" t="b">
        <f t="shared" si="129"/>
        <v>0</v>
      </c>
    </row>
    <row r="4132" spans="1:8">
      <c r="A4132" s="379">
        <v>10857</v>
      </c>
      <c r="B4132" s="380" t="s">
        <v>7632</v>
      </c>
      <c r="C4132" s="379" t="s">
        <v>322</v>
      </c>
      <c r="D4132" s="383" t="str">
        <f t="shared" si="128"/>
        <v>20,08</v>
      </c>
      <c r="F4132" s="383">
        <v>384678.61</v>
      </c>
      <c r="G4132" s="384" t="s">
        <v>7633</v>
      </c>
      <c r="H4132" s="381" t="b">
        <f t="shared" si="129"/>
        <v>0</v>
      </c>
    </row>
    <row r="4133" spans="1:8">
      <c r="A4133" s="379">
        <v>4803</v>
      </c>
      <c r="B4133" s="380" t="s">
        <v>7634</v>
      </c>
      <c r="C4133" s="379" t="s">
        <v>322</v>
      </c>
      <c r="D4133" s="383" t="str">
        <f t="shared" si="128"/>
        <v>20,56</v>
      </c>
      <c r="F4133" s="383">
        <v>288518.09000000003</v>
      </c>
      <c r="G4133" s="384" t="s">
        <v>7635</v>
      </c>
      <c r="H4133" s="381" t="b">
        <f t="shared" si="129"/>
        <v>0</v>
      </c>
    </row>
    <row r="4134" spans="1:8">
      <c r="A4134" s="379">
        <v>6186</v>
      </c>
      <c r="B4134" s="380" t="s">
        <v>7636</v>
      </c>
      <c r="C4134" s="379" t="s">
        <v>322</v>
      </c>
      <c r="D4134" s="383" t="str">
        <f t="shared" si="128"/>
        <v>9,80</v>
      </c>
      <c r="F4134" s="383">
        <v>372269.58</v>
      </c>
      <c r="G4134" s="384" t="s">
        <v>5116</v>
      </c>
      <c r="H4134" s="381" t="b">
        <f t="shared" si="129"/>
        <v>0</v>
      </c>
    </row>
    <row r="4135" spans="1:8">
      <c r="A4135" s="379">
        <v>4829</v>
      </c>
      <c r="B4135" s="380" t="s">
        <v>7637</v>
      </c>
      <c r="C4135" s="379" t="s">
        <v>322</v>
      </c>
      <c r="D4135" s="383" t="str">
        <f t="shared" si="128"/>
        <v>30,95</v>
      </c>
      <c r="F4135" s="383">
        <v>277502.17</v>
      </c>
      <c r="G4135" s="384" t="s">
        <v>7638</v>
      </c>
      <c r="H4135" s="381" t="b">
        <f t="shared" si="129"/>
        <v>0</v>
      </c>
    </row>
    <row r="4136" spans="1:8">
      <c r="A4136" s="379">
        <v>39829</v>
      </c>
      <c r="B4136" s="380" t="s">
        <v>7639</v>
      </c>
      <c r="C4136" s="379" t="s">
        <v>322</v>
      </c>
      <c r="D4136" s="383" t="str">
        <f t="shared" si="128"/>
        <v>20,19</v>
      </c>
      <c r="F4136" s="383">
        <v>379172.56</v>
      </c>
      <c r="G4136" s="384" t="s">
        <v>7640</v>
      </c>
      <c r="H4136" s="381" t="b">
        <f t="shared" si="129"/>
        <v>0</v>
      </c>
    </row>
    <row r="4137" spans="1:8" ht="30">
      <c r="A4137" s="379">
        <v>20231</v>
      </c>
      <c r="B4137" s="380" t="s">
        <v>7641</v>
      </c>
      <c r="C4137" s="379" t="s">
        <v>322</v>
      </c>
      <c r="D4137" s="383" t="str">
        <f t="shared" si="128"/>
        <v>43,90</v>
      </c>
      <c r="F4137" s="383">
        <v>83764.94</v>
      </c>
      <c r="G4137" s="384" t="s">
        <v>7642</v>
      </c>
      <c r="H4137" s="381" t="b">
        <f t="shared" si="129"/>
        <v>0</v>
      </c>
    </row>
    <row r="4138" spans="1:8">
      <c r="A4138" s="379">
        <v>4804</v>
      </c>
      <c r="B4138" s="380" t="s">
        <v>7643</v>
      </c>
      <c r="C4138" s="379" t="s">
        <v>322</v>
      </c>
      <c r="D4138" s="383" t="str">
        <f t="shared" si="128"/>
        <v>15,78</v>
      </c>
      <c r="F4138" s="383">
        <v>415107.24</v>
      </c>
      <c r="G4138" s="384" t="s">
        <v>7644</v>
      </c>
      <c r="H4138" s="381" t="b">
        <f t="shared" si="129"/>
        <v>0</v>
      </c>
    </row>
    <row r="4139" spans="1:8">
      <c r="A4139" s="379">
        <v>34680</v>
      </c>
      <c r="B4139" s="380" t="s">
        <v>7645</v>
      </c>
      <c r="C4139" s="379" t="s">
        <v>322</v>
      </c>
      <c r="D4139" s="383" t="str">
        <f t="shared" si="128"/>
        <v>28,17</v>
      </c>
      <c r="F4139" s="383">
        <v>340759.67</v>
      </c>
      <c r="G4139" s="384" t="s">
        <v>7646</v>
      </c>
      <c r="H4139" s="381" t="b">
        <f t="shared" si="129"/>
        <v>0</v>
      </c>
    </row>
    <row r="4140" spans="1:8">
      <c r="A4140" s="379">
        <v>11573</v>
      </c>
      <c r="B4140" s="380" t="s">
        <v>7647</v>
      </c>
      <c r="C4140" s="379" t="s">
        <v>281</v>
      </c>
      <c r="D4140" s="383" t="str">
        <f t="shared" si="128"/>
        <v>6,60</v>
      </c>
      <c r="F4140" s="386">
        <v>12.89</v>
      </c>
      <c r="G4140" s="384" t="s">
        <v>7648</v>
      </c>
      <c r="H4140" s="381" t="b">
        <f t="shared" si="129"/>
        <v>0</v>
      </c>
    </row>
    <row r="4141" spans="1:8">
      <c r="A4141" s="379">
        <v>38401</v>
      </c>
      <c r="B4141" s="380" t="s">
        <v>7649</v>
      </c>
      <c r="C4141" s="379" t="s">
        <v>281</v>
      </c>
      <c r="D4141" s="383" t="str">
        <f t="shared" si="128"/>
        <v>10,21</v>
      </c>
      <c r="F4141" s="386">
        <v>28.59</v>
      </c>
      <c r="G4141" s="384" t="s">
        <v>7650</v>
      </c>
      <c r="H4141" s="381" t="b">
        <f t="shared" si="129"/>
        <v>0</v>
      </c>
    </row>
    <row r="4142" spans="1:8" ht="30">
      <c r="A4142" s="379">
        <v>38179</v>
      </c>
      <c r="B4142" s="380" t="s">
        <v>7651</v>
      </c>
      <c r="C4142" s="379" t="s">
        <v>281</v>
      </c>
      <c r="D4142" s="383" t="str">
        <f t="shared" si="128"/>
        <v>28,92</v>
      </c>
      <c r="F4142" s="383">
        <v>20588.64</v>
      </c>
      <c r="G4142" s="384" t="s">
        <v>5765</v>
      </c>
      <c r="H4142" s="381" t="b">
        <f t="shared" si="129"/>
        <v>0</v>
      </c>
    </row>
    <row r="4143" spans="1:8">
      <c r="A4143" s="379">
        <v>11575</v>
      </c>
      <c r="B4143" s="380" t="s">
        <v>7652</v>
      </c>
      <c r="C4143" s="379" t="s">
        <v>281</v>
      </c>
      <c r="D4143" s="383" t="str">
        <f t="shared" si="128"/>
        <v>31,21</v>
      </c>
      <c r="F4143" s="386">
        <v>9.82</v>
      </c>
      <c r="G4143" s="384" t="s">
        <v>7653</v>
      </c>
      <c r="H4143" s="381" t="b">
        <f t="shared" si="129"/>
        <v>0</v>
      </c>
    </row>
    <row r="4144" spans="1:8">
      <c r="A4144" s="379">
        <v>20256</v>
      </c>
      <c r="B4144" s="380" t="s">
        <v>7654</v>
      </c>
      <c r="C4144" s="379" t="s">
        <v>281</v>
      </c>
      <c r="D4144" s="383" t="str">
        <f t="shared" si="128"/>
        <v>0,32</v>
      </c>
      <c r="F4144" s="386">
        <v>9.3800000000000008</v>
      </c>
      <c r="G4144" s="384" t="s">
        <v>585</v>
      </c>
      <c r="H4144" s="381" t="b">
        <f t="shared" si="129"/>
        <v>0</v>
      </c>
    </row>
    <row r="4145" spans="1:8" ht="30">
      <c r="A4145" s="379">
        <v>14511</v>
      </c>
      <c r="B4145" s="380" t="s">
        <v>7655</v>
      </c>
      <c r="C4145" s="379" t="s">
        <v>281</v>
      </c>
      <c r="D4145" s="383" t="str">
        <f t="shared" si="128"/>
        <v>478.796,97</v>
      </c>
      <c r="F4145" s="383">
        <v>1377.27</v>
      </c>
      <c r="G4145" s="384" t="s">
        <v>7656</v>
      </c>
      <c r="H4145" s="381" t="b">
        <f t="shared" si="129"/>
        <v>0</v>
      </c>
    </row>
    <row r="4146" spans="1:8" ht="30">
      <c r="A4146" s="379">
        <v>10642</v>
      </c>
      <c r="B4146" s="380" t="s">
        <v>7657</v>
      </c>
      <c r="C4146" s="379" t="s">
        <v>281</v>
      </c>
      <c r="D4146" s="383" t="str">
        <f t="shared" si="128"/>
        <v>451.050,00</v>
      </c>
      <c r="F4146" s="383">
        <v>1047.0899999999999</v>
      </c>
      <c r="G4146" s="384" t="s">
        <v>7658</v>
      </c>
      <c r="H4146" s="381" t="b">
        <f t="shared" si="129"/>
        <v>0</v>
      </c>
    </row>
    <row r="4147" spans="1:8" ht="30">
      <c r="A4147" s="379">
        <v>14489</v>
      </c>
      <c r="B4147" s="380" t="s">
        <v>7659</v>
      </c>
      <c r="C4147" s="379" t="s">
        <v>281</v>
      </c>
      <c r="D4147" s="383" t="str">
        <f t="shared" si="128"/>
        <v>400.072,96</v>
      </c>
      <c r="F4147" s="386">
        <v>17.45</v>
      </c>
      <c r="G4147" s="384" t="s">
        <v>7660</v>
      </c>
      <c r="H4147" s="381" t="b">
        <f t="shared" si="129"/>
        <v>0</v>
      </c>
    </row>
    <row r="4148" spans="1:8" ht="30">
      <c r="A4148" s="379">
        <v>14513</v>
      </c>
      <c r="B4148" s="380" t="s">
        <v>7661</v>
      </c>
      <c r="C4148" s="379" t="s">
        <v>281</v>
      </c>
      <c r="D4148" s="383" t="str">
        <f t="shared" si="128"/>
        <v>300.064,21</v>
      </c>
      <c r="F4148" s="386">
        <v>21.21</v>
      </c>
      <c r="G4148" s="384" t="s">
        <v>7662</v>
      </c>
      <c r="H4148" s="381" t="b">
        <f t="shared" si="129"/>
        <v>0</v>
      </c>
    </row>
    <row r="4149" spans="1:8" ht="30">
      <c r="A4149" s="379">
        <v>13600</v>
      </c>
      <c r="B4149" s="380" t="s">
        <v>7663</v>
      </c>
      <c r="C4149" s="379" t="s">
        <v>281</v>
      </c>
      <c r="D4149" s="383" t="str">
        <f t="shared" si="128"/>
        <v>387.167,33</v>
      </c>
      <c r="F4149" s="386">
        <v>23.27</v>
      </c>
      <c r="G4149" s="384" t="s">
        <v>7664</v>
      </c>
      <c r="H4149" s="381" t="b">
        <f t="shared" si="129"/>
        <v>0</v>
      </c>
    </row>
    <row r="4150" spans="1:8" ht="30">
      <c r="A4150" s="379">
        <v>10646</v>
      </c>
      <c r="B4150" s="380" t="s">
        <v>7665</v>
      </c>
      <c r="C4150" s="379" t="s">
        <v>281</v>
      </c>
      <c r="D4150" s="383" t="str">
        <f t="shared" si="128"/>
        <v>288.607,45</v>
      </c>
      <c r="F4150" s="386">
        <v>34.9</v>
      </c>
      <c r="G4150" s="384" t="s">
        <v>7666</v>
      </c>
      <c r="H4150" s="381" t="b">
        <f t="shared" si="129"/>
        <v>0</v>
      </c>
    </row>
    <row r="4151" spans="1:8" ht="30">
      <c r="A4151" s="379">
        <v>6070</v>
      </c>
      <c r="B4151" s="380" t="s">
        <v>7667</v>
      </c>
      <c r="C4151" s="379" t="s">
        <v>281</v>
      </c>
      <c r="D4151" s="383" t="str">
        <f t="shared" si="128"/>
        <v>394.346,56</v>
      </c>
      <c r="F4151" s="386">
        <v>19.89</v>
      </c>
      <c r="G4151" s="384" t="s">
        <v>7668</v>
      </c>
      <c r="H4151" s="381" t="b">
        <f t="shared" si="129"/>
        <v>0</v>
      </c>
    </row>
    <row r="4152" spans="1:8" ht="30">
      <c r="A4152" s="379">
        <v>6069</v>
      </c>
      <c r="B4152" s="380" t="s">
        <v>7669</v>
      </c>
      <c r="C4152" s="379" t="s">
        <v>281</v>
      </c>
      <c r="D4152" s="383" t="str">
        <f t="shared" si="128"/>
        <v>87.117,10</v>
      </c>
      <c r="F4152" s="386">
        <v>29.4</v>
      </c>
      <c r="G4152" s="384" t="s">
        <v>7670</v>
      </c>
      <c r="H4152" s="381" t="b">
        <f t="shared" si="129"/>
        <v>0</v>
      </c>
    </row>
    <row r="4153" spans="1:8" ht="30">
      <c r="A4153" s="379">
        <v>14626</v>
      </c>
      <c r="B4153" s="380" t="s">
        <v>7671</v>
      </c>
      <c r="C4153" s="379" t="s">
        <v>281</v>
      </c>
      <c r="D4153" s="383" t="str">
        <f t="shared" si="128"/>
        <v>431.719,30</v>
      </c>
      <c r="F4153" s="386">
        <v>12.46</v>
      </c>
      <c r="G4153" s="384" t="s">
        <v>7672</v>
      </c>
      <c r="H4153" s="381" t="b">
        <f t="shared" si="129"/>
        <v>0</v>
      </c>
    </row>
    <row r="4154" spans="1:8" ht="30">
      <c r="A4154" s="379">
        <v>6067</v>
      </c>
      <c r="B4154" s="380" t="s">
        <v>7673</v>
      </c>
      <c r="C4154" s="379" t="s">
        <v>281</v>
      </c>
      <c r="D4154" s="383" t="str">
        <f t="shared" si="128"/>
        <v>354.396,43</v>
      </c>
      <c r="F4154" s="386">
        <v>17</v>
      </c>
      <c r="G4154" s="384" t="s">
        <v>7674</v>
      </c>
      <c r="H4154" s="381" t="b">
        <f t="shared" si="129"/>
        <v>0</v>
      </c>
    </row>
    <row r="4155" spans="1:8">
      <c r="A4155" s="379">
        <v>38393</v>
      </c>
      <c r="B4155" s="380" t="s">
        <v>7675</v>
      </c>
      <c r="C4155" s="379" t="s">
        <v>281</v>
      </c>
      <c r="D4155" s="383" t="str">
        <f t="shared" si="128"/>
        <v>12,49</v>
      </c>
      <c r="F4155" s="386">
        <v>6.21</v>
      </c>
      <c r="G4155" s="384" t="s">
        <v>7676</v>
      </c>
      <c r="H4155" s="381" t="b">
        <f t="shared" si="129"/>
        <v>0</v>
      </c>
    </row>
    <row r="4156" spans="1:8">
      <c r="A4156" s="379">
        <v>38390</v>
      </c>
      <c r="B4156" s="380" t="s">
        <v>7677</v>
      </c>
      <c r="C4156" s="379" t="s">
        <v>281</v>
      </c>
      <c r="D4156" s="383" t="str">
        <f t="shared" si="128"/>
        <v>27,70</v>
      </c>
      <c r="F4156" s="386">
        <v>35.4</v>
      </c>
      <c r="G4156" s="384" t="s">
        <v>7678</v>
      </c>
      <c r="H4156" s="381" t="b">
        <f t="shared" si="129"/>
        <v>0</v>
      </c>
    </row>
    <row r="4157" spans="1:8">
      <c r="A4157" s="379">
        <v>36532</v>
      </c>
      <c r="B4157" s="380" t="s">
        <v>7679</v>
      </c>
      <c r="C4157" s="379" t="s">
        <v>281</v>
      </c>
      <c r="D4157" s="383" t="str">
        <f t="shared" si="128"/>
        <v>20.292,40</v>
      </c>
      <c r="F4157" s="386">
        <v>43.9</v>
      </c>
      <c r="G4157" s="384" t="s">
        <v>7680</v>
      </c>
      <c r="H4157" s="381" t="b">
        <f t="shared" si="129"/>
        <v>0</v>
      </c>
    </row>
    <row r="4158" spans="1:8" ht="30">
      <c r="A4158" s="379">
        <v>11578</v>
      </c>
      <c r="B4158" s="380" t="s">
        <v>7681</v>
      </c>
      <c r="C4158" s="379" t="s">
        <v>281</v>
      </c>
      <c r="D4158" s="383" t="str">
        <f t="shared" si="128"/>
        <v>10,02</v>
      </c>
      <c r="F4158" s="386">
        <v>2.33</v>
      </c>
      <c r="G4158" s="384" t="s">
        <v>4490</v>
      </c>
      <c r="H4158" s="381" t="b">
        <f t="shared" si="129"/>
        <v>0</v>
      </c>
    </row>
    <row r="4159" spans="1:8" ht="30">
      <c r="A4159" s="379">
        <v>11577</v>
      </c>
      <c r="B4159" s="380" t="s">
        <v>7682</v>
      </c>
      <c r="C4159" s="379" t="s">
        <v>281</v>
      </c>
      <c r="D4159" s="383" t="str">
        <f t="shared" si="128"/>
        <v>9,57</v>
      </c>
      <c r="F4159" s="386">
        <v>49.89</v>
      </c>
      <c r="G4159" s="384" t="s">
        <v>7683</v>
      </c>
      <c r="H4159" s="381" t="b">
        <f t="shared" si="129"/>
        <v>0</v>
      </c>
    </row>
    <row r="4160" spans="1:8" ht="30">
      <c r="A4160" s="379">
        <v>42432</v>
      </c>
      <c r="B4160" s="380" t="s">
        <v>7684</v>
      </c>
      <c r="C4160" s="379" t="s">
        <v>281</v>
      </c>
      <c r="D4160" s="383" t="str">
        <f t="shared" si="128"/>
        <v>1.377,27</v>
      </c>
      <c r="F4160" s="386">
        <v>179.7</v>
      </c>
      <c r="G4160" s="384" t="s">
        <v>7685</v>
      </c>
      <c r="H4160" s="381" t="b">
        <f t="shared" si="129"/>
        <v>0</v>
      </c>
    </row>
    <row r="4161" spans="1:8" ht="30">
      <c r="A4161" s="379">
        <v>42437</v>
      </c>
      <c r="B4161" s="380" t="s">
        <v>7686</v>
      </c>
      <c r="C4161" s="379" t="s">
        <v>281</v>
      </c>
      <c r="D4161" s="383" t="str">
        <f t="shared" si="128"/>
        <v>1.047,09</v>
      </c>
      <c r="F4161" s="386">
        <v>236.5</v>
      </c>
      <c r="G4161" s="384" t="s">
        <v>7687</v>
      </c>
      <c r="H4161" s="381" t="b">
        <f t="shared" si="129"/>
        <v>0</v>
      </c>
    </row>
    <row r="4162" spans="1:8">
      <c r="A4162" s="379">
        <v>1116</v>
      </c>
      <c r="B4162" s="380" t="s">
        <v>7688</v>
      </c>
      <c r="C4162" s="379" t="s">
        <v>322</v>
      </c>
      <c r="D4162" s="383" t="str">
        <f t="shared" ref="D4162:D4225" si="130">IF($J$2=$F$1,F4162,G4162)</f>
        <v>13,94</v>
      </c>
      <c r="F4162" s="386">
        <v>2.82</v>
      </c>
      <c r="G4162" s="384" t="s">
        <v>986</v>
      </c>
      <c r="H4162" s="381" t="b">
        <f t="shared" ref="H4162:H4225" si="131">F4162=G4162</f>
        <v>0</v>
      </c>
    </row>
    <row r="4163" spans="1:8">
      <c r="A4163" s="379">
        <v>1115</v>
      </c>
      <c r="B4163" s="380" t="s">
        <v>7689</v>
      </c>
      <c r="C4163" s="379" t="s">
        <v>322</v>
      </c>
      <c r="D4163" s="383" t="str">
        <f t="shared" si="130"/>
        <v>16,70</v>
      </c>
      <c r="F4163" s="386">
        <v>3.89</v>
      </c>
      <c r="G4163" s="384" t="s">
        <v>7690</v>
      </c>
      <c r="H4163" s="381" t="b">
        <f t="shared" si="131"/>
        <v>0</v>
      </c>
    </row>
    <row r="4164" spans="1:8">
      <c r="A4164" s="379">
        <v>1113</v>
      </c>
      <c r="B4164" s="380" t="s">
        <v>7691</v>
      </c>
      <c r="C4164" s="379" t="s">
        <v>322</v>
      </c>
      <c r="D4164" s="383" t="str">
        <f t="shared" si="130"/>
        <v>19,52</v>
      </c>
      <c r="F4164" s="386">
        <v>4.67</v>
      </c>
      <c r="G4164" s="384" t="s">
        <v>2221</v>
      </c>
      <c r="H4164" s="381" t="b">
        <f t="shared" si="131"/>
        <v>0</v>
      </c>
    </row>
    <row r="4165" spans="1:8">
      <c r="A4165" s="379">
        <v>1114</v>
      </c>
      <c r="B4165" s="380" t="s">
        <v>7692</v>
      </c>
      <c r="C4165" s="379" t="s">
        <v>322</v>
      </c>
      <c r="D4165" s="383" t="str">
        <f t="shared" si="130"/>
        <v>23,26</v>
      </c>
      <c r="F4165" s="386">
        <v>6.97</v>
      </c>
      <c r="G4165" s="384" t="s">
        <v>2225</v>
      </c>
      <c r="H4165" s="381" t="b">
        <f t="shared" si="131"/>
        <v>0</v>
      </c>
    </row>
    <row r="4166" spans="1:8">
      <c r="A4166" s="379">
        <v>40873</v>
      </c>
      <c r="B4166" s="380" t="s">
        <v>7693</v>
      </c>
      <c r="C4166" s="379" t="s">
        <v>322</v>
      </c>
      <c r="D4166" s="383" t="str">
        <f t="shared" si="130"/>
        <v>18,20</v>
      </c>
      <c r="F4166" s="386">
        <v>2.68</v>
      </c>
      <c r="G4166" s="384" t="s">
        <v>7694</v>
      </c>
      <c r="H4166" s="381" t="b">
        <f t="shared" si="131"/>
        <v>0</v>
      </c>
    </row>
    <row r="4167" spans="1:8">
      <c r="A4167" s="379">
        <v>40872</v>
      </c>
      <c r="B4167" s="380" t="s">
        <v>7695</v>
      </c>
      <c r="C4167" s="379" t="s">
        <v>322</v>
      </c>
      <c r="D4167" s="383" t="str">
        <f t="shared" si="130"/>
        <v>20,50</v>
      </c>
      <c r="F4167" s="386">
        <v>1.96</v>
      </c>
      <c r="G4167" s="384" t="s">
        <v>7696</v>
      </c>
      <c r="H4167" s="381" t="b">
        <f t="shared" si="131"/>
        <v>0</v>
      </c>
    </row>
    <row r="4168" spans="1:8">
      <c r="A4168" s="379">
        <v>20214</v>
      </c>
      <c r="B4168" s="380" t="s">
        <v>7697</v>
      </c>
      <c r="C4168" s="379" t="s">
        <v>281</v>
      </c>
      <c r="D4168" s="383" t="str">
        <f t="shared" si="130"/>
        <v>29,77</v>
      </c>
      <c r="F4168" s="386">
        <v>1.42</v>
      </c>
      <c r="G4168" s="384" t="s">
        <v>7698</v>
      </c>
      <c r="H4168" s="381" t="b">
        <f t="shared" si="131"/>
        <v>0</v>
      </c>
    </row>
    <row r="4169" spans="1:8">
      <c r="A4169" s="379">
        <v>11064</v>
      </c>
      <c r="B4169" s="380" t="s">
        <v>7699</v>
      </c>
      <c r="C4169" s="379" t="s">
        <v>281</v>
      </c>
      <c r="D4169" s="383" t="str">
        <f t="shared" si="130"/>
        <v>12,62</v>
      </c>
      <c r="F4169" s="386">
        <v>2.25</v>
      </c>
      <c r="G4169" s="384" t="s">
        <v>7700</v>
      </c>
      <c r="H4169" s="381" t="b">
        <f t="shared" si="131"/>
        <v>0</v>
      </c>
    </row>
    <row r="4170" spans="1:8">
      <c r="A4170" s="379">
        <v>7237</v>
      </c>
      <c r="B4170" s="380" t="s">
        <v>7701</v>
      </c>
      <c r="C4170" s="379" t="s">
        <v>281</v>
      </c>
      <c r="D4170" s="383" t="str">
        <f t="shared" si="130"/>
        <v>17,22</v>
      </c>
      <c r="F4170" s="386">
        <v>0.04</v>
      </c>
      <c r="G4170" s="384" t="s">
        <v>7702</v>
      </c>
      <c r="H4170" s="381" t="b">
        <f t="shared" si="131"/>
        <v>0</v>
      </c>
    </row>
    <row r="4171" spans="1:8">
      <c r="A4171" s="379">
        <v>16</v>
      </c>
      <c r="B4171" s="380" t="s">
        <v>7703</v>
      </c>
      <c r="C4171" s="379" t="s">
        <v>331</v>
      </c>
      <c r="D4171" s="383" t="str">
        <f t="shared" si="130"/>
        <v>6,23</v>
      </c>
      <c r="F4171" s="386">
        <v>9.76</v>
      </c>
      <c r="G4171" s="384" t="s">
        <v>6872</v>
      </c>
      <c r="H4171" s="381" t="b">
        <f t="shared" si="131"/>
        <v>0</v>
      </c>
    </row>
    <row r="4172" spans="1:8">
      <c r="A4172" s="379">
        <v>11757</v>
      </c>
      <c r="B4172" s="380" t="s">
        <v>7704</v>
      </c>
      <c r="C4172" s="379" t="s">
        <v>281</v>
      </c>
      <c r="D4172" s="383" t="str">
        <f t="shared" si="130"/>
        <v>27,90</v>
      </c>
      <c r="F4172" s="386">
        <v>88.01</v>
      </c>
      <c r="G4172" s="384" t="s">
        <v>6804</v>
      </c>
      <c r="H4172" s="381" t="b">
        <f t="shared" si="131"/>
        <v>0</v>
      </c>
    </row>
    <row r="4173" spans="1:8">
      <c r="A4173" s="379">
        <v>11758</v>
      </c>
      <c r="B4173" s="380" t="s">
        <v>7705</v>
      </c>
      <c r="C4173" s="379" t="s">
        <v>281</v>
      </c>
      <c r="D4173" s="383" t="str">
        <f t="shared" si="130"/>
        <v>39,55</v>
      </c>
      <c r="F4173" s="386">
        <v>3.89</v>
      </c>
      <c r="G4173" s="384" t="s">
        <v>7706</v>
      </c>
      <c r="H4173" s="381" t="b">
        <f t="shared" si="131"/>
        <v>0</v>
      </c>
    </row>
    <row r="4174" spans="1:8">
      <c r="A4174" s="379">
        <v>37526</v>
      </c>
      <c r="B4174" s="380" t="s">
        <v>7707</v>
      </c>
      <c r="C4174" s="379" t="s">
        <v>281</v>
      </c>
      <c r="D4174" s="383" t="str">
        <f t="shared" si="130"/>
        <v>2,40</v>
      </c>
      <c r="F4174" s="386">
        <v>445.21</v>
      </c>
      <c r="G4174" s="384" t="s">
        <v>1337</v>
      </c>
      <c r="H4174" s="381" t="b">
        <f t="shared" si="131"/>
        <v>0</v>
      </c>
    </row>
    <row r="4175" spans="1:8">
      <c r="A4175" s="379">
        <v>6076</v>
      </c>
      <c r="B4175" s="380" t="s">
        <v>7708</v>
      </c>
      <c r="C4175" s="379" t="s">
        <v>665</v>
      </c>
      <c r="D4175" s="383" t="str">
        <f t="shared" si="130"/>
        <v>53,45</v>
      </c>
      <c r="F4175" s="386">
        <v>7.39</v>
      </c>
      <c r="G4175" s="384" t="s">
        <v>7709</v>
      </c>
      <c r="H4175" s="381" t="b">
        <f t="shared" si="131"/>
        <v>0</v>
      </c>
    </row>
    <row r="4176" spans="1:8">
      <c r="A4176" s="379">
        <v>13109</v>
      </c>
      <c r="B4176" s="380" t="s">
        <v>7710</v>
      </c>
      <c r="C4176" s="379" t="s">
        <v>281</v>
      </c>
      <c r="D4176" s="383" t="str">
        <f t="shared" si="130"/>
        <v>176,02</v>
      </c>
      <c r="F4176" s="386">
        <v>58.62</v>
      </c>
      <c r="G4176" s="384" t="s">
        <v>7711</v>
      </c>
      <c r="H4176" s="381" t="b">
        <f t="shared" si="131"/>
        <v>0</v>
      </c>
    </row>
    <row r="4177" spans="1:8">
      <c r="A4177" s="379">
        <v>13110</v>
      </c>
      <c r="B4177" s="380" t="s">
        <v>7712</v>
      </c>
      <c r="C4177" s="379" t="s">
        <v>281</v>
      </c>
      <c r="D4177" s="383" t="str">
        <f t="shared" si="130"/>
        <v>231,65</v>
      </c>
      <c r="F4177" s="386">
        <v>12.49</v>
      </c>
      <c r="G4177" s="384" t="s">
        <v>7713</v>
      </c>
      <c r="H4177" s="381" t="b">
        <f t="shared" si="131"/>
        <v>0</v>
      </c>
    </row>
    <row r="4178" spans="1:8">
      <c r="A4178" s="379">
        <v>7581</v>
      </c>
      <c r="B4178" s="380" t="s">
        <v>7714</v>
      </c>
      <c r="C4178" s="379" t="s">
        <v>281</v>
      </c>
      <c r="D4178" s="383" t="str">
        <f t="shared" si="130"/>
        <v>2,75</v>
      </c>
      <c r="F4178" s="386">
        <v>22.23</v>
      </c>
      <c r="G4178" s="384" t="s">
        <v>1350</v>
      </c>
      <c r="H4178" s="381" t="b">
        <f t="shared" si="131"/>
        <v>0</v>
      </c>
    </row>
    <row r="4179" spans="1:8">
      <c r="A4179" s="379">
        <v>20206</v>
      </c>
      <c r="B4179" s="380" t="s">
        <v>7715</v>
      </c>
      <c r="C4179" s="379" t="s">
        <v>322</v>
      </c>
      <c r="D4179" s="383" t="str">
        <f t="shared" si="130"/>
        <v>4,19</v>
      </c>
      <c r="F4179" s="386">
        <v>30.77</v>
      </c>
      <c r="G4179" s="384" t="s">
        <v>7716</v>
      </c>
      <c r="H4179" s="381" t="b">
        <f t="shared" si="131"/>
        <v>0</v>
      </c>
    </row>
    <row r="4180" spans="1:8">
      <c r="A4180" s="379">
        <v>4460</v>
      </c>
      <c r="B4180" s="380" t="s">
        <v>7717</v>
      </c>
      <c r="C4180" s="379" t="s">
        <v>322</v>
      </c>
      <c r="D4180" s="383" t="str">
        <f t="shared" si="130"/>
        <v>5,03</v>
      </c>
      <c r="F4180" s="386">
        <v>57.82</v>
      </c>
      <c r="G4180" s="384" t="s">
        <v>2328</v>
      </c>
      <c r="H4180" s="381" t="b">
        <f t="shared" si="131"/>
        <v>0</v>
      </c>
    </row>
    <row r="4181" spans="1:8">
      <c r="A4181" s="379">
        <v>6204</v>
      </c>
      <c r="B4181" s="380" t="s">
        <v>7718</v>
      </c>
      <c r="C4181" s="379" t="s">
        <v>322</v>
      </c>
      <c r="D4181" s="383" t="str">
        <f t="shared" si="130"/>
        <v>7,52</v>
      </c>
      <c r="F4181" s="386">
        <v>29.97</v>
      </c>
      <c r="G4181" s="384" t="s">
        <v>2520</v>
      </c>
      <c r="H4181" s="381" t="b">
        <f t="shared" si="131"/>
        <v>0</v>
      </c>
    </row>
    <row r="4182" spans="1:8">
      <c r="A4182" s="379">
        <v>4417</v>
      </c>
      <c r="B4182" s="380" t="s">
        <v>7719</v>
      </c>
      <c r="C4182" s="379" t="s">
        <v>322</v>
      </c>
      <c r="D4182" s="383" t="str">
        <f t="shared" si="130"/>
        <v>2,89</v>
      </c>
      <c r="F4182" s="386">
        <v>53.25</v>
      </c>
      <c r="G4182" s="384" t="s">
        <v>3988</v>
      </c>
      <c r="H4182" s="381" t="b">
        <f t="shared" si="131"/>
        <v>0</v>
      </c>
    </row>
    <row r="4183" spans="1:8">
      <c r="A4183" s="379">
        <v>4517</v>
      </c>
      <c r="B4183" s="380" t="s">
        <v>7720</v>
      </c>
      <c r="C4183" s="379" t="s">
        <v>322</v>
      </c>
      <c r="D4183" s="383" t="str">
        <f t="shared" si="130"/>
        <v>1,86</v>
      </c>
      <c r="F4183" s="386">
        <v>69.02</v>
      </c>
      <c r="G4183" s="384" t="s">
        <v>7721</v>
      </c>
      <c r="H4183" s="381" t="b">
        <f t="shared" si="131"/>
        <v>0</v>
      </c>
    </row>
    <row r="4184" spans="1:8">
      <c r="A4184" s="379">
        <v>4512</v>
      </c>
      <c r="B4184" s="380" t="s">
        <v>7722</v>
      </c>
      <c r="C4184" s="379" t="s">
        <v>322</v>
      </c>
      <c r="D4184" s="383" t="str">
        <f t="shared" si="130"/>
        <v>1,35</v>
      </c>
      <c r="F4184" s="386">
        <v>18.3</v>
      </c>
      <c r="G4184" s="384" t="s">
        <v>4546</v>
      </c>
      <c r="H4184" s="381" t="b">
        <f t="shared" si="131"/>
        <v>0</v>
      </c>
    </row>
    <row r="4185" spans="1:8">
      <c r="A4185" s="379">
        <v>4415</v>
      </c>
      <c r="B4185" s="380" t="s">
        <v>7723</v>
      </c>
      <c r="C4185" s="379" t="s">
        <v>322</v>
      </c>
      <c r="D4185" s="383" t="str">
        <f t="shared" si="130"/>
        <v>2,43</v>
      </c>
      <c r="F4185" s="386">
        <v>52.19</v>
      </c>
      <c r="G4185" s="384" t="s">
        <v>1731</v>
      </c>
      <c r="H4185" s="381" t="b">
        <f t="shared" si="131"/>
        <v>0</v>
      </c>
    </row>
    <row r="4186" spans="1:8">
      <c r="A4186" s="379">
        <v>37373</v>
      </c>
      <c r="B4186" s="380" t="s">
        <v>7724</v>
      </c>
      <c r="C4186" s="379" t="s">
        <v>289</v>
      </c>
      <c r="D4186" s="383" t="str">
        <f t="shared" si="130"/>
        <v>0,07</v>
      </c>
      <c r="F4186" s="383">
        <v>118650.34</v>
      </c>
      <c r="G4186" s="384" t="s">
        <v>6636</v>
      </c>
      <c r="H4186" s="381" t="b">
        <f t="shared" si="131"/>
        <v>0</v>
      </c>
    </row>
    <row r="4187" spans="1:8">
      <c r="A4187" s="379">
        <v>40864</v>
      </c>
      <c r="B4187" s="380" t="s">
        <v>7725</v>
      </c>
      <c r="C4187" s="379" t="s">
        <v>672</v>
      </c>
      <c r="D4187" s="383" t="str">
        <f t="shared" si="130"/>
        <v>13,07</v>
      </c>
      <c r="F4187" s="383">
        <v>139510.48000000001</v>
      </c>
      <c r="G4187" s="384" t="s">
        <v>2671</v>
      </c>
      <c r="H4187" s="381" t="b">
        <f t="shared" si="131"/>
        <v>0</v>
      </c>
    </row>
    <row r="4188" spans="1:8">
      <c r="A4188" s="379">
        <v>4734</v>
      </c>
      <c r="B4188" s="380" t="s">
        <v>7726</v>
      </c>
      <c r="C4188" s="379" t="s">
        <v>665</v>
      </c>
      <c r="D4188" s="383" t="str">
        <f t="shared" si="130"/>
        <v>102,36</v>
      </c>
      <c r="F4188" s="383">
        <v>107888.11</v>
      </c>
      <c r="G4188" s="384" t="s">
        <v>7727</v>
      </c>
      <c r="H4188" s="381" t="b">
        <f t="shared" si="131"/>
        <v>0</v>
      </c>
    </row>
    <row r="4189" spans="1:8">
      <c r="A4189" s="379">
        <v>6085</v>
      </c>
      <c r="B4189" s="380" t="s">
        <v>7728</v>
      </c>
      <c r="C4189" s="379" t="s">
        <v>425</v>
      </c>
      <c r="D4189" s="383" t="str">
        <f t="shared" si="130"/>
        <v>4,03</v>
      </c>
      <c r="F4189" s="386">
        <v>33.590000000000003</v>
      </c>
      <c r="G4189" s="384" t="s">
        <v>3990</v>
      </c>
      <c r="H4189" s="381" t="b">
        <f t="shared" si="131"/>
        <v>0</v>
      </c>
    </row>
    <row r="4190" spans="1:8">
      <c r="A4190" s="379">
        <v>38396</v>
      </c>
      <c r="B4190" s="380" t="s">
        <v>7729</v>
      </c>
      <c r="C4190" s="379" t="s">
        <v>281</v>
      </c>
      <c r="D4190" s="383" t="str">
        <f t="shared" si="130"/>
        <v>544,80</v>
      </c>
      <c r="F4190" s="386">
        <v>37.89</v>
      </c>
      <c r="G4190" s="384" t="s">
        <v>7730</v>
      </c>
      <c r="H4190" s="381" t="b">
        <f t="shared" si="131"/>
        <v>0</v>
      </c>
    </row>
    <row r="4191" spans="1:8">
      <c r="A4191" s="379">
        <v>6090</v>
      </c>
      <c r="B4191" s="380" t="s">
        <v>7731</v>
      </c>
      <c r="C4191" s="379" t="s">
        <v>425</v>
      </c>
      <c r="D4191" s="383" t="str">
        <f t="shared" si="130"/>
        <v>7,65</v>
      </c>
      <c r="F4191" s="386">
        <v>23.43</v>
      </c>
      <c r="G4191" s="384" t="s">
        <v>701</v>
      </c>
      <c r="H4191" s="381" t="b">
        <f t="shared" si="131"/>
        <v>0</v>
      </c>
    </row>
    <row r="4192" spans="1:8">
      <c r="A4192" s="379">
        <v>11622</v>
      </c>
      <c r="B4192" s="380" t="s">
        <v>7732</v>
      </c>
      <c r="C4192" s="379" t="s">
        <v>331</v>
      </c>
      <c r="D4192" s="383" t="str">
        <f t="shared" si="130"/>
        <v>47,66</v>
      </c>
      <c r="F4192" s="386">
        <v>26.37</v>
      </c>
      <c r="G4192" s="384" t="s">
        <v>7733</v>
      </c>
      <c r="H4192" s="381" t="b">
        <f t="shared" si="131"/>
        <v>0</v>
      </c>
    </row>
    <row r="4193" spans="1:8">
      <c r="A4193" s="379">
        <v>6094</v>
      </c>
      <c r="B4193" s="380" t="s">
        <v>7734</v>
      </c>
      <c r="C4193" s="379" t="s">
        <v>331</v>
      </c>
      <c r="D4193" s="383" t="str">
        <f t="shared" si="130"/>
        <v>12,94</v>
      </c>
      <c r="F4193" s="386">
        <v>24.53</v>
      </c>
      <c r="G4193" s="384" t="s">
        <v>7735</v>
      </c>
      <c r="H4193" s="381" t="b">
        <f t="shared" si="131"/>
        <v>0</v>
      </c>
    </row>
    <row r="4194" spans="1:8">
      <c r="A4194" s="379">
        <v>43143</v>
      </c>
      <c r="B4194" s="380" t="s">
        <v>7736</v>
      </c>
      <c r="C4194" s="379" t="s">
        <v>425</v>
      </c>
      <c r="D4194" s="383" t="str">
        <f t="shared" si="130"/>
        <v>18,00</v>
      </c>
      <c r="F4194" s="383">
        <v>1368.44</v>
      </c>
      <c r="G4194" s="384" t="s">
        <v>7008</v>
      </c>
      <c r="H4194" s="381" t="b">
        <f t="shared" si="131"/>
        <v>0</v>
      </c>
    </row>
    <row r="4195" spans="1:8">
      <c r="A4195" s="379">
        <v>7317</v>
      </c>
      <c r="B4195" s="380" t="s">
        <v>7737</v>
      </c>
      <c r="C4195" s="379" t="s">
        <v>331</v>
      </c>
      <c r="D4195" s="383" t="str">
        <f t="shared" si="130"/>
        <v>29,25</v>
      </c>
      <c r="F4195" s="383">
        <v>5513.36</v>
      </c>
      <c r="G4195" s="384" t="s">
        <v>7738</v>
      </c>
      <c r="H4195" s="381" t="b">
        <f t="shared" si="131"/>
        <v>0</v>
      </c>
    </row>
    <row r="4196" spans="1:8">
      <c r="A4196" s="379">
        <v>142</v>
      </c>
      <c r="B4196" s="380" t="s">
        <v>7739</v>
      </c>
      <c r="C4196" s="379" t="s">
        <v>7740</v>
      </c>
      <c r="D4196" s="383" t="str">
        <f t="shared" si="130"/>
        <v>22,49</v>
      </c>
      <c r="F4196" s="386">
        <v>12.95</v>
      </c>
      <c r="G4196" s="384" t="s">
        <v>7741</v>
      </c>
      <c r="H4196" s="381" t="b">
        <f t="shared" si="131"/>
        <v>0</v>
      </c>
    </row>
    <row r="4197" spans="1:8">
      <c r="A4197" s="379">
        <v>43142</v>
      </c>
      <c r="B4197" s="380" t="s">
        <v>7742</v>
      </c>
      <c r="C4197" s="379" t="s">
        <v>425</v>
      </c>
      <c r="D4197" s="383" t="str">
        <f t="shared" si="130"/>
        <v>102,17</v>
      </c>
      <c r="F4197" s="383">
        <v>2290.7399999999998</v>
      </c>
      <c r="G4197" s="384" t="s">
        <v>7743</v>
      </c>
      <c r="H4197" s="381" t="b">
        <f t="shared" si="131"/>
        <v>0</v>
      </c>
    </row>
    <row r="4198" spans="1:8">
      <c r="A4198" s="379">
        <v>38123</v>
      </c>
      <c r="B4198" s="380" t="s">
        <v>7744</v>
      </c>
      <c r="C4198" s="379" t="s">
        <v>331</v>
      </c>
      <c r="D4198" s="383" t="str">
        <f t="shared" si="130"/>
        <v>56,98</v>
      </c>
      <c r="F4198" s="386">
        <v>9.6300000000000008</v>
      </c>
      <c r="G4198" s="384" t="s">
        <v>7745</v>
      </c>
      <c r="H4198" s="381" t="b">
        <f t="shared" si="131"/>
        <v>0</v>
      </c>
    </row>
    <row r="4199" spans="1:8">
      <c r="A4199" s="379">
        <v>42701</v>
      </c>
      <c r="B4199" s="380" t="s">
        <v>7746</v>
      </c>
      <c r="C4199" s="379" t="s">
        <v>281</v>
      </c>
      <c r="D4199" s="383" t="str">
        <f t="shared" si="130"/>
        <v>26,82</v>
      </c>
      <c r="F4199" s="383">
        <v>1704.05</v>
      </c>
      <c r="G4199" s="384" t="s">
        <v>7747</v>
      </c>
      <c r="H4199" s="381" t="b">
        <f t="shared" si="131"/>
        <v>0</v>
      </c>
    </row>
    <row r="4200" spans="1:8">
      <c r="A4200" s="379">
        <v>42702</v>
      </c>
      <c r="B4200" s="380" t="s">
        <v>7748</v>
      </c>
      <c r="C4200" s="379" t="s">
        <v>281</v>
      </c>
      <c r="D4200" s="383" t="str">
        <f t="shared" si="130"/>
        <v>47,67</v>
      </c>
      <c r="F4200" s="386">
        <v>37.89</v>
      </c>
      <c r="G4200" s="384" t="s">
        <v>7749</v>
      </c>
      <c r="H4200" s="381" t="b">
        <f t="shared" si="131"/>
        <v>0</v>
      </c>
    </row>
    <row r="4201" spans="1:8">
      <c r="A4201" s="379">
        <v>37955</v>
      </c>
      <c r="B4201" s="380" t="s">
        <v>7750</v>
      </c>
      <c r="C4201" s="379" t="s">
        <v>281</v>
      </c>
      <c r="D4201" s="383" t="str">
        <f t="shared" si="130"/>
        <v>61,77</v>
      </c>
      <c r="F4201" s="386">
        <v>155.15</v>
      </c>
      <c r="G4201" s="384" t="s">
        <v>7751</v>
      </c>
      <c r="H4201" s="381" t="b">
        <f t="shared" si="131"/>
        <v>0</v>
      </c>
    </row>
    <row r="4202" spans="1:8">
      <c r="A4202" s="379">
        <v>42699</v>
      </c>
      <c r="B4202" s="380" t="s">
        <v>7752</v>
      </c>
      <c r="C4202" s="379" t="s">
        <v>281</v>
      </c>
      <c r="D4202" s="383" t="str">
        <f t="shared" si="130"/>
        <v>16,38</v>
      </c>
      <c r="F4202" s="386">
        <v>157.05000000000001</v>
      </c>
      <c r="G4202" s="384" t="s">
        <v>6037</v>
      </c>
      <c r="H4202" s="381" t="b">
        <f t="shared" si="131"/>
        <v>0</v>
      </c>
    </row>
    <row r="4203" spans="1:8">
      <c r="A4203" s="379">
        <v>42700</v>
      </c>
      <c r="B4203" s="380" t="s">
        <v>7753</v>
      </c>
      <c r="C4203" s="379" t="s">
        <v>281</v>
      </c>
      <c r="D4203" s="383" t="str">
        <f t="shared" si="130"/>
        <v>46,71</v>
      </c>
      <c r="F4203" s="386">
        <v>123.45</v>
      </c>
      <c r="G4203" s="384" t="s">
        <v>7754</v>
      </c>
      <c r="H4203" s="381" t="b">
        <f t="shared" si="131"/>
        <v>0</v>
      </c>
    </row>
    <row r="4204" spans="1:8" ht="30">
      <c r="A4204" s="379">
        <v>37743</v>
      </c>
      <c r="B4204" s="380" t="s">
        <v>7755</v>
      </c>
      <c r="C4204" s="379" t="s">
        <v>281</v>
      </c>
      <c r="D4204" s="383" t="str">
        <f t="shared" si="130"/>
        <v>118.650,34</v>
      </c>
      <c r="F4204" s="386">
        <v>130.74</v>
      </c>
      <c r="G4204" s="384" t="s">
        <v>7756</v>
      </c>
      <c r="H4204" s="381" t="b">
        <f t="shared" si="131"/>
        <v>0</v>
      </c>
    </row>
    <row r="4205" spans="1:8" ht="30">
      <c r="A4205" s="379">
        <v>37744</v>
      </c>
      <c r="B4205" s="380" t="s">
        <v>7757</v>
      </c>
      <c r="C4205" s="379" t="s">
        <v>281</v>
      </c>
      <c r="D4205" s="383" t="str">
        <f t="shared" si="130"/>
        <v>139.510,48</v>
      </c>
      <c r="F4205" s="386">
        <v>16.04</v>
      </c>
      <c r="G4205" s="384" t="s">
        <v>7758</v>
      </c>
      <c r="H4205" s="381" t="b">
        <f t="shared" si="131"/>
        <v>0</v>
      </c>
    </row>
    <row r="4206" spans="1:8" ht="30">
      <c r="A4206" s="379">
        <v>37741</v>
      </c>
      <c r="B4206" s="380" t="s">
        <v>7759</v>
      </c>
      <c r="C4206" s="379" t="s">
        <v>281</v>
      </c>
      <c r="D4206" s="383" t="str">
        <f t="shared" si="130"/>
        <v>107.888,11</v>
      </c>
      <c r="F4206" s="386">
        <v>9.93</v>
      </c>
      <c r="G4206" s="384" t="s">
        <v>7760</v>
      </c>
      <c r="H4206" s="381" t="b">
        <f t="shared" si="131"/>
        <v>0</v>
      </c>
    </row>
    <row r="4207" spans="1:8">
      <c r="A4207" s="379">
        <v>39396</v>
      </c>
      <c r="B4207" s="380" t="s">
        <v>7761</v>
      </c>
      <c r="C4207" s="379" t="s">
        <v>281</v>
      </c>
      <c r="D4207" s="383" t="str">
        <f t="shared" si="130"/>
        <v>33,79</v>
      </c>
      <c r="F4207" s="386">
        <v>17.8</v>
      </c>
      <c r="G4207" s="384" t="s">
        <v>7762</v>
      </c>
      <c r="H4207" s="381" t="b">
        <f t="shared" si="131"/>
        <v>0</v>
      </c>
    </row>
    <row r="4208" spans="1:8" ht="30">
      <c r="A4208" s="379">
        <v>39392</v>
      </c>
      <c r="B4208" s="380" t="s">
        <v>7763</v>
      </c>
      <c r="C4208" s="379" t="s">
        <v>281</v>
      </c>
      <c r="D4208" s="383" t="str">
        <f t="shared" si="130"/>
        <v>38,11</v>
      </c>
      <c r="F4208" s="386">
        <v>16.79</v>
      </c>
      <c r="G4208" s="384" t="s">
        <v>7764</v>
      </c>
      <c r="H4208" s="381" t="b">
        <f t="shared" si="131"/>
        <v>0</v>
      </c>
    </row>
    <row r="4209" spans="1:8" ht="30">
      <c r="A4209" s="379">
        <v>39393</v>
      </c>
      <c r="B4209" s="380" t="s">
        <v>7765</v>
      </c>
      <c r="C4209" s="379" t="s">
        <v>281</v>
      </c>
      <c r="D4209" s="383" t="str">
        <f t="shared" si="130"/>
        <v>23,57</v>
      </c>
      <c r="F4209" s="386">
        <v>17.82</v>
      </c>
      <c r="G4209" s="384" t="s">
        <v>7766</v>
      </c>
      <c r="H4209" s="381" t="b">
        <f t="shared" si="131"/>
        <v>0</v>
      </c>
    </row>
    <row r="4210" spans="1:8" ht="30">
      <c r="A4210" s="379">
        <v>39394</v>
      </c>
      <c r="B4210" s="380" t="s">
        <v>7767</v>
      </c>
      <c r="C4210" s="379" t="s">
        <v>281</v>
      </c>
      <c r="D4210" s="383" t="str">
        <f t="shared" si="130"/>
        <v>26,53</v>
      </c>
      <c r="F4210" s="386">
        <v>2.5099999999999998</v>
      </c>
      <c r="G4210" s="384" t="s">
        <v>7768</v>
      </c>
      <c r="H4210" s="381" t="b">
        <f t="shared" si="131"/>
        <v>0</v>
      </c>
    </row>
    <row r="4211" spans="1:8">
      <c r="A4211" s="379">
        <v>39395</v>
      </c>
      <c r="B4211" s="380" t="s">
        <v>7769</v>
      </c>
      <c r="C4211" s="379" t="s">
        <v>281</v>
      </c>
      <c r="D4211" s="383" t="str">
        <f t="shared" si="130"/>
        <v>24,67</v>
      </c>
      <c r="F4211" s="386">
        <v>11.02</v>
      </c>
      <c r="G4211" s="384" t="s">
        <v>7770</v>
      </c>
      <c r="H4211" s="381" t="b">
        <f t="shared" si="131"/>
        <v>0</v>
      </c>
    </row>
    <row r="4212" spans="1:8">
      <c r="A4212" s="379">
        <v>14618</v>
      </c>
      <c r="B4212" s="380" t="s">
        <v>7771</v>
      </c>
      <c r="C4212" s="379" t="s">
        <v>281</v>
      </c>
      <c r="D4212" s="383" t="str">
        <f t="shared" si="130"/>
        <v>1.391,55</v>
      </c>
      <c r="F4212" s="383">
        <v>2720.4</v>
      </c>
      <c r="G4212" s="384" t="s">
        <v>7772</v>
      </c>
      <c r="H4212" s="381" t="b">
        <f t="shared" si="131"/>
        <v>0</v>
      </c>
    </row>
    <row r="4213" spans="1:8" ht="30">
      <c r="A4213" s="379">
        <v>40269</v>
      </c>
      <c r="B4213" s="380" t="s">
        <v>7773</v>
      </c>
      <c r="C4213" s="379" t="s">
        <v>281</v>
      </c>
      <c r="D4213" s="383" t="str">
        <f t="shared" si="130"/>
        <v>5.606,48</v>
      </c>
      <c r="F4213" s="383">
        <v>2939.79</v>
      </c>
      <c r="G4213" s="384" t="s">
        <v>7774</v>
      </c>
      <c r="H4213" s="381" t="b">
        <f t="shared" si="131"/>
        <v>0</v>
      </c>
    </row>
    <row r="4214" spans="1:8">
      <c r="A4214" s="379">
        <v>6110</v>
      </c>
      <c r="B4214" s="380" t="s">
        <v>7775</v>
      </c>
      <c r="C4214" s="379" t="s">
        <v>289</v>
      </c>
      <c r="D4214" s="383" t="str">
        <f t="shared" si="130"/>
        <v>14,88</v>
      </c>
      <c r="F4214" s="383">
        <v>1465.96</v>
      </c>
      <c r="G4214" s="384" t="s">
        <v>725</v>
      </c>
      <c r="H4214" s="381" t="b">
        <f t="shared" si="131"/>
        <v>0</v>
      </c>
    </row>
    <row r="4215" spans="1:8">
      <c r="A4215" s="379">
        <v>40910</v>
      </c>
      <c r="B4215" s="380" t="s">
        <v>7776</v>
      </c>
      <c r="C4215" s="379" t="s">
        <v>672</v>
      </c>
      <c r="D4215" s="383" t="str">
        <f t="shared" si="130"/>
        <v>2.637,37</v>
      </c>
      <c r="F4215" s="386">
        <v>53.63</v>
      </c>
      <c r="G4215" s="384" t="s">
        <v>727</v>
      </c>
      <c r="H4215" s="381" t="b">
        <f t="shared" si="131"/>
        <v>0</v>
      </c>
    </row>
    <row r="4216" spans="1:8">
      <c r="A4216" s="379">
        <v>6111</v>
      </c>
      <c r="B4216" s="380" t="s">
        <v>7777</v>
      </c>
      <c r="C4216" s="379" t="s">
        <v>289</v>
      </c>
      <c r="D4216" s="383" t="str">
        <f t="shared" si="130"/>
        <v>11,06</v>
      </c>
      <c r="F4216" s="386">
        <v>10.5</v>
      </c>
      <c r="G4216" s="384" t="s">
        <v>7778</v>
      </c>
      <c r="H4216" s="381" t="b">
        <f t="shared" si="131"/>
        <v>0</v>
      </c>
    </row>
    <row r="4217" spans="1:8">
      <c r="A4217" s="379">
        <v>41084</v>
      </c>
      <c r="B4217" s="380" t="s">
        <v>7779</v>
      </c>
      <c r="C4217" s="379" t="s">
        <v>672</v>
      </c>
      <c r="D4217" s="383" t="str">
        <f t="shared" si="130"/>
        <v>1.961,90</v>
      </c>
      <c r="F4217" s="383">
        <v>1325.85</v>
      </c>
      <c r="G4217" s="384" t="s">
        <v>7780</v>
      </c>
      <c r="H4217" s="381" t="b">
        <f t="shared" si="131"/>
        <v>0</v>
      </c>
    </row>
    <row r="4218" spans="1:8">
      <c r="A4218" s="379">
        <v>25950</v>
      </c>
      <c r="B4218" s="380" t="s">
        <v>7781</v>
      </c>
      <c r="C4218" s="379" t="s">
        <v>665</v>
      </c>
      <c r="D4218" s="383" t="str">
        <f t="shared" si="130"/>
        <v>41,47</v>
      </c>
      <c r="F4218" s="383">
        <v>1126.1600000000001</v>
      </c>
      <c r="G4218" s="384" t="s">
        <v>7782</v>
      </c>
      <c r="H4218" s="381" t="b">
        <f t="shared" si="131"/>
        <v>0</v>
      </c>
    </row>
    <row r="4219" spans="1:8">
      <c r="A4219" s="379">
        <v>38637</v>
      </c>
      <c r="B4219" s="380" t="s">
        <v>7783</v>
      </c>
      <c r="C4219" s="379" t="s">
        <v>281</v>
      </c>
      <c r="D4219" s="383" t="str">
        <f t="shared" si="130"/>
        <v>182,80</v>
      </c>
      <c r="F4219" s="386">
        <v>10.31</v>
      </c>
      <c r="G4219" s="384" t="s">
        <v>7784</v>
      </c>
      <c r="H4219" s="381" t="b">
        <f t="shared" si="131"/>
        <v>0</v>
      </c>
    </row>
    <row r="4220" spans="1:8">
      <c r="A4220" s="379">
        <v>6150</v>
      </c>
      <c r="B4220" s="380" t="s">
        <v>7785</v>
      </c>
      <c r="C4220" s="379" t="s">
        <v>281</v>
      </c>
      <c r="D4220" s="383" t="str">
        <f t="shared" si="130"/>
        <v>185,04</v>
      </c>
      <c r="F4220" s="386">
        <v>61.31</v>
      </c>
      <c r="G4220" s="384" t="s">
        <v>7786</v>
      </c>
      <c r="H4220" s="381" t="b">
        <f t="shared" si="131"/>
        <v>0</v>
      </c>
    </row>
    <row r="4221" spans="1:8">
      <c r="A4221" s="379">
        <v>6136</v>
      </c>
      <c r="B4221" s="380" t="s">
        <v>7787</v>
      </c>
      <c r="C4221" s="379" t="s">
        <v>281</v>
      </c>
      <c r="D4221" s="383" t="str">
        <f t="shared" si="130"/>
        <v>145,45</v>
      </c>
      <c r="F4221" s="386">
        <v>145.44</v>
      </c>
      <c r="G4221" s="384" t="s">
        <v>7788</v>
      </c>
      <c r="H4221" s="381" t="b">
        <f t="shared" si="131"/>
        <v>0</v>
      </c>
    </row>
    <row r="4222" spans="1:8">
      <c r="A4222" s="379">
        <v>38638</v>
      </c>
      <c r="B4222" s="380" t="s">
        <v>7789</v>
      </c>
      <c r="C4222" s="379" t="s">
        <v>281</v>
      </c>
      <c r="D4222" s="383" t="str">
        <f t="shared" si="130"/>
        <v>154,04</v>
      </c>
      <c r="F4222" s="386">
        <v>167.82</v>
      </c>
      <c r="G4222" s="384" t="s">
        <v>7790</v>
      </c>
      <c r="H4222" s="381" t="b">
        <f t="shared" si="131"/>
        <v>0</v>
      </c>
    </row>
    <row r="4223" spans="1:8">
      <c r="A4223" s="379">
        <v>20262</v>
      </c>
      <c r="B4223" s="380" t="s">
        <v>7791</v>
      </c>
      <c r="C4223" s="379" t="s">
        <v>281</v>
      </c>
      <c r="D4223" s="383" t="str">
        <f t="shared" si="130"/>
        <v>12,93</v>
      </c>
      <c r="F4223" s="386">
        <v>12.52</v>
      </c>
      <c r="G4223" s="384" t="s">
        <v>7286</v>
      </c>
      <c r="H4223" s="381" t="b">
        <f t="shared" si="131"/>
        <v>0</v>
      </c>
    </row>
    <row r="4224" spans="1:8">
      <c r="A4224" s="379">
        <v>6148</v>
      </c>
      <c r="B4224" s="380" t="s">
        <v>7792</v>
      </c>
      <c r="C4224" s="379" t="s">
        <v>281</v>
      </c>
      <c r="D4224" s="383" t="str">
        <f t="shared" si="130"/>
        <v>8,00</v>
      </c>
      <c r="F4224" s="383">
        <v>2214.9299999999998</v>
      </c>
      <c r="G4224" s="384" t="s">
        <v>4750</v>
      </c>
      <c r="H4224" s="381" t="b">
        <f t="shared" si="131"/>
        <v>0</v>
      </c>
    </row>
    <row r="4225" spans="1:8">
      <c r="A4225" s="379">
        <v>6145</v>
      </c>
      <c r="B4225" s="380" t="s">
        <v>7793</v>
      </c>
      <c r="C4225" s="379" t="s">
        <v>281</v>
      </c>
      <c r="D4225" s="383" t="str">
        <f t="shared" si="130"/>
        <v>14,34</v>
      </c>
      <c r="F4225" s="386">
        <v>16.77</v>
      </c>
      <c r="G4225" s="384" t="s">
        <v>693</v>
      </c>
      <c r="H4225" s="381" t="b">
        <f t="shared" si="131"/>
        <v>0</v>
      </c>
    </row>
    <row r="4226" spans="1:8">
      <c r="A4226" s="379">
        <v>6149</v>
      </c>
      <c r="B4226" s="380" t="s">
        <v>7794</v>
      </c>
      <c r="C4226" s="379" t="s">
        <v>281</v>
      </c>
      <c r="D4226" s="383" t="str">
        <f t="shared" ref="D4226:D4289" si="132">IF($J$2=$F$1,F4226,G4226)</f>
        <v>13,52</v>
      </c>
      <c r="F4226" s="383">
        <v>2969.34</v>
      </c>
      <c r="G4226" s="384" t="s">
        <v>7795</v>
      </c>
      <c r="H4226" s="381" t="b">
        <f t="shared" ref="H4226:H4289" si="133">F4226=G4226</f>
        <v>0</v>
      </c>
    </row>
    <row r="4227" spans="1:8">
      <c r="A4227" s="379">
        <v>6146</v>
      </c>
      <c r="B4227" s="380" t="s">
        <v>7796</v>
      </c>
      <c r="C4227" s="379" t="s">
        <v>281</v>
      </c>
      <c r="D4227" s="383" t="str">
        <f t="shared" si="132"/>
        <v>14,36</v>
      </c>
      <c r="F4227" s="386">
        <v>62.15</v>
      </c>
      <c r="G4227" s="384" t="s">
        <v>6574</v>
      </c>
      <c r="H4227" s="381" t="b">
        <f t="shared" si="133"/>
        <v>0</v>
      </c>
    </row>
    <row r="4228" spans="1:8">
      <c r="A4228" s="379">
        <v>26026</v>
      </c>
      <c r="B4228" s="380" t="s">
        <v>7797</v>
      </c>
      <c r="C4228" s="379" t="s">
        <v>331</v>
      </c>
      <c r="D4228" s="383" t="str">
        <f t="shared" si="132"/>
        <v>1,89</v>
      </c>
      <c r="F4228" s="386">
        <v>76.52</v>
      </c>
      <c r="G4228" s="384" t="s">
        <v>1739</v>
      </c>
      <c r="H4228" s="381" t="b">
        <f t="shared" si="133"/>
        <v>0</v>
      </c>
    </row>
    <row r="4229" spans="1:8">
      <c r="A4229" s="379">
        <v>39961</v>
      </c>
      <c r="B4229" s="380" t="s">
        <v>7798</v>
      </c>
      <c r="C4229" s="379" t="s">
        <v>281</v>
      </c>
      <c r="D4229" s="383" t="str">
        <f t="shared" si="132"/>
        <v>14,86</v>
      </c>
      <c r="F4229" s="386">
        <v>47.09</v>
      </c>
      <c r="G4229" s="384" t="s">
        <v>7799</v>
      </c>
      <c r="H4229" s="381" t="b">
        <f t="shared" si="133"/>
        <v>0</v>
      </c>
    </row>
    <row r="4230" spans="1:8" ht="30">
      <c r="A4230" s="379">
        <v>42433</v>
      </c>
      <c r="B4230" s="380" t="s">
        <v>7800</v>
      </c>
      <c r="C4230" s="379" t="s">
        <v>281</v>
      </c>
      <c r="D4230" s="383" t="str">
        <f t="shared" si="132"/>
        <v>2.720,40</v>
      </c>
      <c r="F4230" s="386">
        <v>25.78</v>
      </c>
      <c r="G4230" s="384" t="s">
        <v>7801</v>
      </c>
      <c r="H4230" s="381" t="b">
        <f t="shared" si="133"/>
        <v>0</v>
      </c>
    </row>
    <row r="4231" spans="1:8" ht="30">
      <c r="A4231" s="379">
        <v>42434</v>
      </c>
      <c r="B4231" s="380" t="s">
        <v>7802</v>
      </c>
      <c r="C4231" s="379" t="s">
        <v>281</v>
      </c>
      <c r="D4231" s="383" t="str">
        <f t="shared" si="132"/>
        <v>2.939,79</v>
      </c>
      <c r="F4231" s="386">
        <v>10.16</v>
      </c>
      <c r="G4231" s="384" t="s">
        <v>7803</v>
      </c>
      <c r="H4231" s="381" t="b">
        <f t="shared" si="133"/>
        <v>0</v>
      </c>
    </row>
    <row r="4232" spans="1:8" ht="30">
      <c r="A4232" s="379">
        <v>42435</v>
      </c>
      <c r="B4232" s="380" t="s">
        <v>7804</v>
      </c>
      <c r="C4232" s="379" t="s">
        <v>281</v>
      </c>
      <c r="D4232" s="383" t="str">
        <f t="shared" si="132"/>
        <v>1.465,96</v>
      </c>
      <c r="F4232" s="386">
        <v>54.52</v>
      </c>
      <c r="G4232" s="384" t="s">
        <v>7805</v>
      </c>
      <c r="H4232" s="381" t="b">
        <f t="shared" si="133"/>
        <v>0</v>
      </c>
    </row>
    <row r="4233" spans="1:8">
      <c r="A4233" s="379">
        <v>38061</v>
      </c>
      <c r="B4233" s="380" t="s">
        <v>7806</v>
      </c>
      <c r="C4233" s="379" t="s">
        <v>281</v>
      </c>
      <c r="D4233" s="383" t="str">
        <f t="shared" si="132"/>
        <v>53,63</v>
      </c>
      <c r="F4233" s="386">
        <v>21.24</v>
      </c>
      <c r="G4233" s="384" t="s">
        <v>7807</v>
      </c>
      <c r="H4233" s="381" t="b">
        <f t="shared" si="133"/>
        <v>0</v>
      </c>
    </row>
    <row r="4234" spans="1:8">
      <c r="A4234" s="379">
        <v>20250</v>
      </c>
      <c r="B4234" s="380" t="s">
        <v>7808</v>
      </c>
      <c r="C4234" s="379" t="s">
        <v>331</v>
      </c>
      <c r="D4234" s="383" t="str">
        <f t="shared" si="132"/>
        <v>10,84</v>
      </c>
      <c r="F4234" s="386">
        <v>11.08</v>
      </c>
      <c r="G4234" s="384" t="s">
        <v>7809</v>
      </c>
      <c r="H4234" s="381" t="b">
        <f t="shared" si="133"/>
        <v>0</v>
      </c>
    </row>
    <row r="4235" spans="1:8" ht="30">
      <c r="A4235" s="379">
        <v>39965</v>
      </c>
      <c r="B4235" s="380" t="s">
        <v>7810</v>
      </c>
      <c r="C4235" s="379" t="s">
        <v>286</v>
      </c>
      <c r="D4235" s="383" t="str">
        <f t="shared" si="132"/>
        <v>1.325,85</v>
      </c>
      <c r="F4235" s="386">
        <v>35.630000000000003</v>
      </c>
      <c r="G4235" s="384" t="s">
        <v>7811</v>
      </c>
      <c r="H4235" s="381" t="b">
        <f t="shared" si="133"/>
        <v>0</v>
      </c>
    </row>
    <row r="4236" spans="1:8" ht="45">
      <c r="A4236" s="379">
        <v>39964</v>
      </c>
      <c r="B4236" s="380" t="s">
        <v>7812</v>
      </c>
      <c r="C4236" s="379" t="s">
        <v>286</v>
      </c>
      <c r="D4236" s="383" t="str">
        <f t="shared" si="132"/>
        <v>1.126,16</v>
      </c>
      <c r="F4236" s="386">
        <v>2.73</v>
      </c>
      <c r="G4236" s="384" t="s">
        <v>7813</v>
      </c>
      <c r="H4236" s="381" t="b">
        <f t="shared" si="133"/>
        <v>0</v>
      </c>
    </row>
    <row r="4237" spans="1:8">
      <c r="A4237" s="379">
        <v>7</v>
      </c>
      <c r="B4237" s="380" t="s">
        <v>7814</v>
      </c>
      <c r="C4237" s="379" t="s">
        <v>331</v>
      </c>
      <c r="D4237" s="383" t="str">
        <f t="shared" si="132"/>
        <v>10,34</v>
      </c>
      <c r="F4237" s="386">
        <v>3.54</v>
      </c>
      <c r="G4237" s="384" t="s">
        <v>5938</v>
      </c>
      <c r="H4237" s="381" t="b">
        <f t="shared" si="133"/>
        <v>0</v>
      </c>
    </row>
    <row r="4238" spans="1:8">
      <c r="A4238" s="379">
        <v>13388</v>
      </c>
      <c r="B4238" s="380" t="s">
        <v>7815</v>
      </c>
      <c r="C4238" s="379" t="s">
        <v>331</v>
      </c>
      <c r="D4238" s="383" t="str">
        <f t="shared" si="132"/>
        <v>62,43</v>
      </c>
      <c r="F4238" s="386">
        <v>8.49</v>
      </c>
      <c r="G4238" s="384" t="s">
        <v>7816</v>
      </c>
      <c r="H4238" s="381" t="b">
        <f t="shared" si="133"/>
        <v>0</v>
      </c>
    </row>
    <row r="4239" spans="1:8">
      <c r="A4239" s="379">
        <v>39914</v>
      </c>
      <c r="B4239" s="380" t="s">
        <v>7817</v>
      </c>
      <c r="C4239" s="379" t="s">
        <v>331</v>
      </c>
      <c r="D4239" s="383" t="str">
        <f t="shared" si="132"/>
        <v>145,60</v>
      </c>
      <c r="F4239" s="386">
        <v>6.06</v>
      </c>
      <c r="G4239" s="384" t="s">
        <v>7818</v>
      </c>
      <c r="H4239" s="381" t="b">
        <f t="shared" si="133"/>
        <v>0</v>
      </c>
    </row>
    <row r="4240" spans="1:8">
      <c r="A4240" s="379">
        <v>12732</v>
      </c>
      <c r="B4240" s="380" t="s">
        <v>7819</v>
      </c>
      <c r="C4240" s="379" t="s">
        <v>281</v>
      </c>
      <c r="D4240" s="383" t="str">
        <f t="shared" si="132"/>
        <v>168,01</v>
      </c>
      <c r="F4240" s="386">
        <v>3.56</v>
      </c>
      <c r="G4240" s="384" t="s">
        <v>7820</v>
      </c>
      <c r="H4240" s="381" t="b">
        <f t="shared" si="133"/>
        <v>0</v>
      </c>
    </row>
    <row r="4241" spans="1:8">
      <c r="A4241" s="379">
        <v>6160</v>
      </c>
      <c r="B4241" s="380" t="s">
        <v>7821</v>
      </c>
      <c r="C4241" s="379" t="s">
        <v>289</v>
      </c>
      <c r="D4241" s="383" t="str">
        <f t="shared" si="132"/>
        <v>14,38</v>
      </c>
      <c r="F4241" s="386">
        <v>20.440000000000001</v>
      </c>
      <c r="G4241" s="384" t="s">
        <v>5081</v>
      </c>
      <c r="H4241" s="381" t="b">
        <f t="shared" si="133"/>
        <v>0</v>
      </c>
    </row>
    <row r="4242" spans="1:8">
      <c r="A4242" s="379">
        <v>41087</v>
      </c>
      <c r="B4242" s="380" t="s">
        <v>7822</v>
      </c>
      <c r="C4242" s="379" t="s">
        <v>672</v>
      </c>
      <c r="D4242" s="383" t="str">
        <f t="shared" si="132"/>
        <v>2.550,09</v>
      </c>
      <c r="F4242" s="386">
        <v>27.99</v>
      </c>
      <c r="G4242" s="384" t="s">
        <v>6385</v>
      </c>
      <c r="H4242" s="381" t="b">
        <f t="shared" si="133"/>
        <v>0</v>
      </c>
    </row>
    <row r="4243" spans="1:8">
      <c r="A4243" s="379">
        <v>6166</v>
      </c>
      <c r="B4243" s="380" t="s">
        <v>7823</v>
      </c>
      <c r="C4243" s="379" t="s">
        <v>289</v>
      </c>
      <c r="D4243" s="383" t="str">
        <f t="shared" si="132"/>
        <v>19,26</v>
      </c>
      <c r="F4243" s="386">
        <v>20</v>
      </c>
      <c r="G4243" s="384" t="s">
        <v>6170</v>
      </c>
      <c r="H4243" s="381" t="b">
        <f t="shared" si="133"/>
        <v>0</v>
      </c>
    </row>
    <row r="4244" spans="1:8">
      <c r="A4244" s="379">
        <v>41088</v>
      </c>
      <c r="B4244" s="380" t="s">
        <v>7824</v>
      </c>
      <c r="C4244" s="379" t="s">
        <v>672</v>
      </c>
      <c r="D4244" s="383" t="str">
        <f t="shared" si="132"/>
        <v>3.418,64</v>
      </c>
      <c r="F4244" s="386">
        <v>24.14</v>
      </c>
      <c r="G4244" s="384" t="s">
        <v>7825</v>
      </c>
      <c r="H4244" s="381" t="b">
        <f t="shared" si="133"/>
        <v>0</v>
      </c>
    </row>
    <row r="4245" spans="1:8" ht="30">
      <c r="A4245" s="379">
        <v>20232</v>
      </c>
      <c r="B4245" s="380" t="s">
        <v>7826</v>
      </c>
      <c r="C4245" s="379" t="s">
        <v>322</v>
      </c>
      <c r="D4245" s="383" t="str">
        <f t="shared" si="132"/>
        <v>62,15</v>
      </c>
      <c r="F4245" s="386">
        <v>30.13</v>
      </c>
      <c r="G4245" s="384" t="s">
        <v>7827</v>
      </c>
      <c r="H4245" s="381" t="b">
        <f t="shared" si="133"/>
        <v>0</v>
      </c>
    </row>
    <row r="4246" spans="1:8">
      <c r="A4246" s="379">
        <v>10856</v>
      </c>
      <c r="B4246" s="380" t="s">
        <v>7828</v>
      </c>
      <c r="C4246" s="379" t="s">
        <v>322</v>
      </c>
      <c r="D4246" s="383" t="str">
        <f t="shared" si="132"/>
        <v>77,47</v>
      </c>
      <c r="F4246" s="386">
        <v>29.33</v>
      </c>
      <c r="G4246" s="384" t="s">
        <v>7829</v>
      </c>
      <c r="H4246" s="381" t="b">
        <f t="shared" si="133"/>
        <v>0</v>
      </c>
    </row>
    <row r="4247" spans="1:8">
      <c r="A4247" s="379">
        <v>4828</v>
      </c>
      <c r="B4247" s="380" t="s">
        <v>7830</v>
      </c>
      <c r="C4247" s="379" t="s">
        <v>322</v>
      </c>
      <c r="D4247" s="383" t="str">
        <f t="shared" si="132"/>
        <v>46,20</v>
      </c>
      <c r="F4247" s="386">
        <v>23.22</v>
      </c>
      <c r="G4247" s="384" t="s">
        <v>7831</v>
      </c>
      <c r="H4247" s="381" t="b">
        <f t="shared" si="133"/>
        <v>0</v>
      </c>
    </row>
    <row r="4248" spans="1:8">
      <c r="A4248" s="379">
        <v>20249</v>
      </c>
      <c r="B4248" s="380" t="s">
        <v>7832</v>
      </c>
      <c r="C4248" s="379" t="s">
        <v>322</v>
      </c>
      <c r="D4248" s="383" t="str">
        <f t="shared" si="132"/>
        <v>25,30</v>
      </c>
      <c r="F4248" s="386">
        <v>957.79</v>
      </c>
      <c r="G4248" s="384" t="s">
        <v>7833</v>
      </c>
      <c r="H4248" s="381" t="b">
        <f t="shared" si="133"/>
        <v>0</v>
      </c>
    </row>
    <row r="4249" spans="1:8">
      <c r="A4249" s="379">
        <v>11609</v>
      </c>
      <c r="B4249" s="380" t="s">
        <v>7834</v>
      </c>
      <c r="C4249" s="379" t="s">
        <v>425</v>
      </c>
      <c r="D4249" s="383" t="str">
        <f t="shared" si="132"/>
        <v>7,92</v>
      </c>
      <c r="F4249" s="383">
        <v>5020.18</v>
      </c>
      <c r="G4249" s="384" t="s">
        <v>7835</v>
      </c>
      <c r="H4249" s="381" t="b">
        <f t="shared" si="133"/>
        <v>0</v>
      </c>
    </row>
    <row r="4250" spans="1:8">
      <c r="A4250" s="379">
        <v>20083</v>
      </c>
      <c r="B4250" s="380" t="s">
        <v>7836</v>
      </c>
      <c r="C4250" s="379" t="s">
        <v>281</v>
      </c>
      <c r="D4250" s="383" t="str">
        <f t="shared" si="132"/>
        <v>56,48</v>
      </c>
      <c r="F4250" s="383">
        <v>6550.45</v>
      </c>
      <c r="G4250" s="384" t="s">
        <v>7837</v>
      </c>
      <c r="H4250" s="381" t="b">
        <f t="shared" si="133"/>
        <v>0</v>
      </c>
    </row>
    <row r="4251" spans="1:8">
      <c r="A4251" s="379">
        <v>20082</v>
      </c>
      <c r="B4251" s="380" t="s">
        <v>7838</v>
      </c>
      <c r="C4251" s="379" t="s">
        <v>281</v>
      </c>
      <c r="D4251" s="383" t="str">
        <f t="shared" si="132"/>
        <v>22,00</v>
      </c>
      <c r="F4251" s="383">
        <v>6880.73</v>
      </c>
      <c r="G4251" s="384" t="s">
        <v>7839</v>
      </c>
      <c r="H4251" s="381" t="b">
        <f t="shared" si="133"/>
        <v>0</v>
      </c>
    </row>
    <row r="4252" spans="1:8">
      <c r="A4252" s="379">
        <v>5318</v>
      </c>
      <c r="B4252" s="380" t="s">
        <v>7840</v>
      </c>
      <c r="C4252" s="379" t="s">
        <v>425</v>
      </c>
      <c r="D4252" s="383" t="str">
        <f t="shared" si="132"/>
        <v>11,11</v>
      </c>
      <c r="F4252" s="386">
        <v>696.33</v>
      </c>
      <c r="G4252" s="384" t="s">
        <v>5338</v>
      </c>
      <c r="H4252" s="381" t="b">
        <f t="shared" si="133"/>
        <v>0</v>
      </c>
    </row>
    <row r="4253" spans="1:8">
      <c r="A4253" s="379">
        <v>10691</v>
      </c>
      <c r="B4253" s="380" t="s">
        <v>7841</v>
      </c>
      <c r="C4253" s="379" t="s">
        <v>425</v>
      </c>
      <c r="D4253" s="383" t="str">
        <f t="shared" si="132"/>
        <v>34,43</v>
      </c>
      <c r="F4253" s="383">
        <v>3396.33</v>
      </c>
      <c r="G4253" s="384" t="s">
        <v>7842</v>
      </c>
      <c r="H4253" s="381" t="b">
        <f t="shared" si="133"/>
        <v>0</v>
      </c>
    </row>
    <row r="4254" spans="1:8">
      <c r="A4254" s="379">
        <v>12295</v>
      </c>
      <c r="B4254" s="380" t="s">
        <v>7843</v>
      </c>
      <c r="C4254" s="379" t="s">
        <v>281</v>
      </c>
      <c r="D4254" s="383" t="str">
        <f t="shared" si="132"/>
        <v>2,76</v>
      </c>
      <c r="F4254" s="383">
        <v>4656.88</v>
      </c>
      <c r="G4254" s="384" t="s">
        <v>2404</v>
      </c>
      <c r="H4254" s="381" t="b">
        <f t="shared" si="133"/>
        <v>0</v>
      </c>
    </row>
    <row r="4255" spans="1:8">
      <c r="A4255" s="379">
        <v>12296</v>
      </c>
      <c r="B4255" s="380" t="s">
        <v>7844</v>
      </c>
      <c r="C4255" s="379" t="s">
        <v>281</v>
      </c>
      <c r="D4255" s="383" t="str">
        <f t="shared" si="132"/>
        <v>3,57</v>
      </c>
      <c r="F4255" s="386">
        <v>125.45</v>
      </c>
      <c r="G4255" s="384" t="s">
        <v>2324</v>
      </c>
      <c r="H4255" s="381" t="b">
        <f t="shared" si="133"/>
        <v>0</v>
      </c>
    </row>
    <row r="4256" spans="1:8">
      <c r="A4256" s="379">
        <v>12294</v>
      </c>
      <c r="B4256" s="380" t="s">
        <v>7845</v>
      </c>
      <c r="C4256" s="379" t="s">
        <v>281</v>
      </c>
      <c r="D4256" s="383" t="str">
        <f t="shared" si="132"/>
        <v>8,56</v>
      </c>
      <c r="F4256" s="386">
        <v>1.06</v>
      </c>
      <c r="G4256" s="384" t="s">
        <v>7846</v>
      </c>
      <c r="H4256" s="381" t="b">
        <f t="shared" si="133"/>
        <v>0</v>
      </c>
    </row>
    <row r="4257" spans="1:8">
      <c r="A4257" s="379">
        <v>14543</v>
      </c>
      <c r="B4257" s="380" t="s">
        <v>7847</v>
      </c>
      <c r="C4257" s="379" t="s">
        <v>281</v>
      </c>
      <c r="D4257" s="383" t="str">
        <f t="shared" si="132"/>
        <v>6,11</v>
      </c>
      <c r="F4257" s="386">
        <v>1.73</v>
      </c>
      <c r="G4257" s="384" t="s">
        <v>6070</v>
      </c>
      <c r="H4257" s="381" t="b">
        <f t="shared" si="133"/>
        <v>0</v>
      </c>
    </row>
    <row r="4258" spans="1:8">
      <c r="A4258" s="379">
        <v>13329</v>
      </c>
      <c r="B4258" s="380" t="s">
        <v>7848</v>
      </c>
      <c r="C4258" s="379" t="s">
        <v>281</v>
      </c>
      <c r="D4258" s="383" t="str">
        <f t="shared" si="132"/>
        <v>3,59</v>
      </c>
      <c r="F4258" s="386">
        <v>2.94</v>
      </c>
      <c r="G4258" s="384" t="s">
        <v>1348</v>
      </c>
      <c r="H4258" s="381" t="b">
        <f t="shared" si="133"/>
        <v>0</v>
      </c>
    </row>
    <row r="4259" spans="1:8">
      <c r="A4259" s="379">
        <v>21044</v>
      </c>
      <c r="B4259" s="380" t="s">
        <v>7849</v>
      </c>
      <c r="C4259" s="379" t="s">
        <v>281</v>
      </c>
      <c r="D4259" s="383" t="str">
        <f t="shared" si="132"/>
        <v>22,33</v>
      </c>
      <c r="F4259" s="386">
        <v>115.96</v>
      </c>
      <c r="G4259" s="384" t="s">
        <v>7850</v>
      </c>
      <c r="H4259" s="381" t="b">
        <f t="shared" si="133"/>
        <v>0</v>
      </c>
    </row>
    <row r="4260" spans="1:8">
      <c r="A4260" s="379">
        <v>21045</v>
      </c>
      <c r="B4260" s="380" t="s">
        <v>7851</v>
      </c>
      <c r="C4260" s="379" t="s">
        <v>281</v>
      </c>
      <c r="D4260" s="383" t="str">
        <f t="shared" si="132"/>
        <v>30,58</v>
      </c>
      <c r="F4260" s="386">
        <v>3.79</v>
      </c>
      <c r="G4260" s="384" t="s">
        <v>7852</v>
      </c>
      <c r="H4260" s="381" t="b">
        <f t="shared" si="133"/>
        <v>0</v>
      </c>
    </row>
    <row r="4261" spans="1:8">
      <c r="A4261" s="379">
        <v>21040</v>
      </c>
      <c r="B4261" s="380" t="s">
        <v>7853</v>
      </c>
      <c r="C4261" s="379" t="s">
        <v>281</v>
      </c>
      <c r="D4261" s="383" t="str">
        <f t="shared" si="132"/>
        <v>21,85</v>
      </c>
      <c r="F4261" s="386">
        <v>8.57</v>
      </c>
      <c r="G4261" s="384" t="s">
        <v>7854</v>
      </c>
      <c r="H4261" s="381" t="b">
        <f t="shared" si="133"/>
        <v>0</v>
      </c>
    </row>
    <row r="4262" spans="1:8">
      <c r="A4262" s="379">
        <v>21041</v>
      </c>
      <c r="B4262" s="380" t="s">
        <v>7855</v>
      </c>
      <c r="C4262" s="379" t="s">
        <v>281</v>
      </c>
      <c r="D4262" s="383" t="str">
        <f t="shared" si="132"/>
        <v>26,37</v>
      </c>
      <c r="F4262" s="386">
        <v>6.07</v>
      </c>
      <c r="G4262" s="384" t="s">
        <v>3495</v>
      </c>
      <c r="H4262" s="381" t="b">
        <f t="shared" si="133"/>
        <v>0</v>
      </c>
    </row>
    <row r="4263" spans="1:8">
      <c r="A4263" s="379">
        <v>21047</v>
      </c>
      <c r="B4263" s="380" t="s">
        <v>7856</v>
      </c>
      <c r="C4263" s="379" t="s">
        <v>281</v>
      </c>
      <c r="D4263" s="383" t="str">
        <f t="shared" si="132"/>
        <v>32,92</v>
      </c>
      <c r="F4263" s="386">
        <v>25.63</v>
      </c>
      <c r="G4263" s="384" t="s">
        <v>7857</v>
      </c>
      <c r="H4263" s="381" t="b">
        <f t="shared" si="133"/>
        <v>0</v>
      </c>
    </row>
    <row r="4264" spans="1:8">
      <c r="A4264" s="379">
        <v>21043</v>
      </c>
      <c r="B4264" s="380" t="s">
        <v>7858</v>
      </c>
      <c r="C4264" s="379" t="s">
        <v>281</v>
      </c>
      <c r="D4264" s="383" t="str">
        <f t="shared" si="132"/>
        <v>32,05</v>
      </c>
      <c r="F4264" s="386">
        <v>35.67</v>
      </c>
      <c r="G4264" s="384" t="s">
        <v>7859</v>
      </c>
      <c r="H4264" s="381" t="b">
        <f t="shared" si="133"/>
        <v>0</v>
      </c>
    </row>
    <row r="4265" spans="1:8">
      <c r="A4265" s="379">
        <v>21042</v>
      </c>
      <c r="B4265" s="380" t="s">
        <v>7860</v>
      </c>
      <c r="C4265" s="379" t="s">
        <v>281</v>
      </c>
      <c r="D4265" s="383" t="str">
        <f t="shared" si="132"/>
        <v>25,37</v>
      </c>
      <c r="F4265" s="386">
        <v>14.1</v>
      </c>
      <c r="G4265" s="384" t="s">
        <v>7861</v>
      </c>
      <c r="H4265" s="381" t="b">
        <f t="shared" si="133"/>
        <v>0</v>
      </c>
    </row>
    <row r="4266" spans="1:8">
      <c r="A4266" s="379">
        <v>11895</v>
      </c>
      <c r="B4266" s="380" t="s">
        <v>7862</v>
      </c>
      <c r="C4266" s="379" t="s">
        <v>281</v>
      </c>
      <c r="D4266" s="383" t="str">
        <f t="shared" si="132"/>
        <v>976,95</v>
      </c>
      <c r="F4266" s="386">
        <v>4.24</v>
      </c>
      <c r="G4266" s="384" t="s">
        <v>7863</v>
      </c>
      <c r="H4266" s="381" t="b">
        <f t="shared" si="133"/>
        <v>0</v>
      </c>
    </row>
    <row r="4267" spans="1:8">
      <c r="A4267" s="379">
        <v>11896</v>
      </c>
      <c r="B4267" s="380" t="s">
        <v>7864</v>
      </c>
      <c r="C4267" s="379" t="s">
        <v>281</v>
      </c>
      <c r="D4267" s="383" t="str">
        <f t="shared" si="132"/>
        <v>5.120,58</v>
      </c>
      <c r="F4267" s="386">
        <v>12.2</v>
      </c>
      <c r="G4267" s="384" t="s">
        <v>7865</v>
      </c>
      <c r="H4267" s="381" t="b">
        <f t="shared" si="133"/>
        <v>0</v>
      </c>
    </row>
    <row r="4268" spans="1:8">
      <c r="A4268" s="379">
        <v>11897</v>
      </c>
      <c r="B4268" s="380" t="s">
        <v>7866</v>
      </c>
      <c r="C4268" s="379" t="s">
        <v>281</v>
      </c>
      <c r="D4268" s="383" t="str">
        <f t="shared" si="132"/>
        <v>6.681,46</v>
      </c>
      <c r="F4268" s="383">
        <v>1534.45</v>
      </c>
      <c r="G4268" s="384" t="s">
        <v>7867</v>
      </c>
      <c r="H4268" s="381" t="b">
        <f t="shared" si="133"/>
        <v>0</v>
      </c>
    </row>
    <row r="4269" spans="1:8">
      <c r="A4269" s="379">
        <v>11898</v>
      </c>
      <c r="B4269" s="380" t="s">
        <v>7868</v>
      </c>
      <c r="C4269" s="379" t="s">
        <v>281</v>
      </c>
      <c r="D4269" s="383" t="str">
        <f t="shared" si="132"/>
        <v>7.018,34</v>
      </c>
      <c r="F4269" s="386">
        <v>166.78</v>
      </c>
      <c r="G4269" s="384" t="s">
        <v>7869</v>
      </c>
      <c r="H4269" s="381" t="b">
        <f t="shared" si="133"/>
        <v>0</v>
      </c>
    </row>
    <row r="4270" spans="1:8">
      <c r="A4270" s="379">
        <v>3282</v>
      </c>
      <c r="B4270" s="380" t="s">
        <v>7870</v>
      </c>
      <c r="C4270" s="379" t="s">
        <v>281</v>
      </c>
      <c r="D4270" s="383" t="str">
        <f t="shared" si="132"/>
        <v>710,25</v>
      </c>
      <c r="F4270" s="386">
        <v>180</v>
      </c>
      <c r="G4270" s="384" t="s">
        <v>7871</v>
      </c>
      <c r="H4270" s="381" t="b">
        <f t="shared" si="133"/>
        <v>0</v>
      </c>
    </row>
    <row r="4271" spans="1:8">
      <c r="A4271" s="379">
        <v>11899</v>
      </c>
      <c r="B4271" s="380" t="s">
        <v>7872</v>
      </c>
      <c r="C4271" s="379" t="s">
        <v>281</v>
      </c>
      <c r="D4271" s="383" t="str">
        <f t="shared" si="132"/>
        <v>3.464,25</v>
      </c>
      <c r="F4271" s="386">
        <v>223.42</v>
      </c>
      <c r="G4271" s="384" t="s">
        <v>7873</v>
      </c>
      <c r="H4271" s="381" t="b">
        <f t="shared" si="133"/>
        <v>0</v>
      </c>
    </row>
    <row r="4272" spans="1:8">
      <c r="A4272" s="379">
        <v>11900</v>
      </c>
      <c r="B4272" s="380" t="s">
        <v>7874</v>
      </c>
      <c r="C4272" s="379" t="s">
        <v>281</v>
      </c>
      <c r="D4272" s="383" t="str">
        <f t="shared" si="132"/>
        <v>4.750,01</v>
      </c>
      <c r="F4272" s="386">
        <v>50.45</v>
      </c>
      <c r="G4272" s="384" t="s">
        <v>7875</v>
      </c>
      <c r="H4272" s="381" t="b">
        <f t="shared" si="133"/>
        <v>0</v>
      </c>
    </row>
    <row r="4273" spans="1:8">
      <c r="A4273" s="379">
        <v>14149</v>
      </c>
      <c r="B4273" s="380" t="s">
        <v>7876</v>
      </c>
      <c r="C4273" s="379" t="s">
        <v>4509</v>
      </c>
      <c r="D4273" s="383" t="str">
        <f t="shared" si="132"/>
        <v>131,58</v>
      </c>
      <c r="F4273" s="386">
        <v>11.15</v>
      </c>
      <c r="G4273" s="384" t="s">
        <v>7877</v>
      </c>
      <c r="H4273" s="381" t="b">
        <f t="shared" si="133"/>
        <v>0</v>
      </c>
    </row>
    <row r="4274" spans="1:8" ht="30">
      <c r="A4274" s="379">
        <v>38099</v>
      </c>
      <c r="B4274" s="380" t="s">
        <v>7878</v>
      </c>
      <c r="C4274" s="379" t="s">
        <v>281</v>
      </c>
      <c r="D4274" s="383" t="str">
        <f t="shared" si="132"/>
        <v>1,07</v>
      </c>
      <c r="F4274" s="386">
        <v>13.68</v>
      </c>
      <c r="G4274" s="384" t="s">
        <v>2093</v>
      </c>
      <c r="H4274" s="381" t="b">
        <f t="shared" si="133"/>
        <v>0</v>
      </c>
    </row>
    <row r="4275" spans="1:8" ht="30">
      <c r="A4275" s="379">
        <v>38100</v>
      </c>
      <c r="B4275" s="380" t="s">
        <v>7879</v>
      </c>
      <c r="C4275" s="379" t="s">
        <v>281</v>
      </c>
      <c r="D4275" s="383" t="str">
        <f t="shared" si="132"/>
        <v>1,75</v>
      </c>
      <c r="F4275" s="386">
        <v>2.99</v>
      </c>
      <c r="G4275" s="384" t="s">
        <v>3038</v>
      </c>
      <c r="H4275" s="381" t="b">
        <f t="shared" si="133"/>
        <v>0</v>
      </c>
    </row>
    <row r="4276" spans="1:8">
      <c r="A4276" s="379">
        <v>20061</v>
      </c>
      <c r="B4276" s="380" t="s">
        <v>7880</v>
      </c>
      <c r="C4276" s="379" t="s">
        <v>281</v>
      </c>
      <c r="D4276" s="383" t="str">
        <f t="shared" si="132"/>
        <v>2,57</v>
      </c>
      <c r="F4276" s="386">
        <v>4.0599999999999996</v>
      </c>
      <c r="G4276" s="384" t="s">
        <v>5155</v>
      </c>
      <c r="H4276" s="381" t="b">
        <f t="shared" si="133"/>
        <v>0</v>
      </c>
    </row>
    <row r="4277" spans="1:8">
      <c r="A4277" s="379">
        <v>7576</v>
      </c>
      <c r="B4277" s="380" t="s">
        <v>7881</v>
      </c>
      <c r="C4277" s="379" t="s">
        <v>281</v>
      </c>
      <c r="D4277" s="383" t="str">
        <f t="shared" si="132"/>
        <v>112,90</v>
      </c>
      <c r="F4277" s="386">
        <v>5.31</v>
      </c>
      <c r="G4277" s="384" t="s">
        <v>7882</v>
      </c>
      <c r="H4277" s="381" t="b">
        <f t="shared" si="133"/>
        <v>0</v>
      </c>
    </row>
    <row r="4278" spans="1:8">
      <c r="A4278" s="379">
        <v>3384</v>
      </c>
      <c r="B4278" s="380" t="s">
        <v>7883</v>
      </c>
      <c r="C4278" s="379" t="s">
        <v>281</v>
      </c>
      <c r="D4278" s="383" t="str">
        <f t="shared" si="132"/>
        <v>3,85</v>
      </c>
      <c r="F4278" s="386">
        <v>6.73</v>
      </c>
      <c r="G4278" s="384" t="s">
        <v>7884</v>
      </c>
      <c r="H4278" s="381" t="b">
        <f t="shared" si="133"/>
        <v>0</v>
      </c>
    </row>
    <row r="4279" spans="1:8">
      <c r="A4279" s="379">
        <v>7572</v>
      </c>
      <c r="B4279" s="380" t="s">
        <v>7885</v>
      </c>
      <c r="C4279" s="379" t="s">
        <v>281</v>
      </c>
      <c r="D4279" s="383" t="str">
        <f t="shared" si="132"/>
        <v>8,57</v>
      </c>
      <c r="F4279" s="386">
        <v>36.79</v>
      </c>
      <c r="G4279" s="384" t="s">
        <v>7886</v>
      </c>
      <c r="H4279" s="381" t="b">
        <f t="shared" si="133"/>
        <v>0</v>
      </c>
    </row>
    <row r="4280" spans="1:8">
      <c r="A4280" s="379">
        <v>3396</v>
      </c>
      <c r="B4280" s="380" t="s">
        <v>7887</v>
      </c>
      <c r="C4280" s="379" t="s">
        <v>281</v>
      </c>
      <c r="D4280" s="383" t="str">
        <f t="shared" si="132"/>
        <v>6,07</v>
      </c>
      <c r="F4280" s="386">
        <v>11.04</v>
      </c>
      <c r="G4280" s="384" t="s">
        <v>7888</v>
      </c>
      <c r="H4280" s="381" t="b">
        <f t="shared" si="133"/>
        <v>0</v>
      </c>
    </row>
    <row r="4281" spans="1:8">
      <c r="A4281" s="379">
        <v>37590</v>
      </c>
      <c r="B4281" s="380" t="s">
        <v>7889</v>
      </c>
      <c r="C4281" s="379" t="s">
        <v>281</v>
      </c>
      <c r="D4281" s="383" t="str">
        <f t="shared" si="132"/>
        <v>10,57</v>
      </c>
      <c r="F4281" s="386">
        <v>7.77</v>
      </c>
      <c r="G4281" s="384" t="s">
        <v>7890</v>
      </c>
      <c r="H4281" s="381" t="b">
        <f t="shared" si="133"/>
        <v>0</v>
      </c>
    </row>
    <row r="4282" spans="1:8">
      <c r="A4282" s="379">
        <v>37591</v>
      </c>
      <c r="B4282" s="380" t="s">
        <v>7891</v>
      </c>
      <c r="C4282" s="379" t="s">
        <v>281</v>
      </c>
      <c r="D4282" s="383" t="str">
        <f t="shared" si="132"/>
        <v>12,70</v>
      </c>
      <c r="F4282" s="386">
        <v>104.47</v>
      </c>
      <c r="G4282" s="384" t="s">
        <v>5972</v>
      </c>
      <c r="H4282" s="381" t="b">
        <f t="shared" si="133"/>
        <v>0</v>
      </c>
    </row>
    <row r="4283" spans="1:8">
      <c r="A4283" s="379">
        <v>12626</v>
      </c>
      <c r="B4283" s="380" t="s">
        <v>7892</v>
      </c>
      <c r="C4283" s="379" t="s">
        <v>281</v>
      </c>
      <c r="D4283" s="383" t="str">
        <f t="shared" si="132"/>
        <v>12,35</v>
      </c>
      <c r="F4283" s="386">
        <v>150.46</v>
      </c>
      <c r="G4283" s="384" t="s">
        <v>7893</v>
      </c>
      <c r="H4283" s="381" t="b">
        <f t="shared" si="133"/>
        <v>0</v>
      </c>
    </row>
    <row r="4284" spans="1:8">
      <c r="A4284" s="379">
        <v>11033</v>
      </c>
      <c r="B4284" s="380" t="s">
        <v>7894</v>
      </c>
      <c r="C4284" s="379" t="s">
        <v>281</v>
      </c>
      <c r="D4284" s="383" t="str">
        <f t="shared" si="132"/>
        <v>4,34</v>
      </c>
      <c r="F4284" s="383">
        <v>9618.2099999999991</v>
      </c>
      <c r="G4284" s="384" t="s">
        <v>7895</v>
      </c>
      <c r="H4284" s="381" t="b">
        <f t="shared" si="133"/>
        <v>0</v>
      </c>
    </row>
    <row r="4285" spans="1:8">
      <c r="A4285" s="379">
        <v>390</v>
      </c>
      <c r="B4285" s="380" t="s">
        <v>7896</v>
      </c>
      <c r="C4285" s="379" t="s">
        <v>281</v>
      </c>
      <c r="D4285" s="383" t="str">
        <f t="shared" si="132"/>
        <v>12,20</v>
      </c>
      <c r="F4285" s="386">
        <v>695.91</v>
      </c>
      <c r="G4285" s="384" t="s">
        <v>7897</v>
      </c>
      <c r="H4285" s="381" t="b">
        <f t="shared" si="133"/>
        <v>0</v>
      </c>
    </row>
    <row r="4286" spans="1:8" ht="30">
      <c r="A4286" s="379">
        <v>42436</v>
      </c>
      <c r="B4286" s="380" t="s">
        <v>7898</v>
      </c>
      <c r="C4286" s="379" t="s">
        <v>281</v>
      </c>
      <c r="D4286" s="383" t="str">
        <f t="shared" si="132"/>
        <v>1.534,45</v>
      </c>
      <c r="F4286" s="383">
        <v>1015</v>
      </c>
      <c r="G4286" s="384" t="s">
        <v>7899</v>
      </c>
      <c r="H4286" s="381" t="b">
        <f t="shared" si="133"/>
        <v>0</v>
      </c>
    </row>
    <row r="4287" spans="1:8">
      <c r="A4287" s="379">
        <v>6178</v>
      </c>
      <c r="B4287" s="380" t="s">
        <v>7900</v>
      </c>
      <c r="C4287" s="379" t="s">
        <v>286</v>
      </c>
      <c r="D4287" s="383" t="str">
        <f t="shared" si="132"/>
        <v>163,54</v>
      </c>
      <c r="F4287" s="386">
        <v>26.88</v>
      </c>
      <c r="G4287" s="384" t="s">
        <v>7901</v>
      </c>
      <c r="H4287" s="381" t="b">
        <f t="shared" si="133"/>
        <v>0</v>
      </c>
    </row>
    <row r="4288" spans="1:8">
      <c r="A4288" s="379">
        <v>6180</v>
      </c>
      <c r="B4288" s="380" t="s">
        <v>7902</v>
      </c>
      <c r="C4288" s="379" t="s">
        <v>286</v>
      </c>
      <c r="D4288" s="383" t="str">
        <f t="shared" si="132"/>
        <v>176,50</v>
      </c>
      <c r="F4288" s="386">
        <v>3.78</v>
      </c>
      <c r="G4288" s="384" t="s">
        <v>7903</v>
      </c>
      <c r="H4288" s="381" t="b">
        <f t="shared" si="133"/>
        <v>0</v>
      </c>
    </row>
    <row r="4289" spans="1:8">
      <c r="A4289" s="379">
        <v>6182</v>
      </c>
      <c r="B4289" s="380" t="s">
        <v>7904</v>
      </c>
      <c r="C4289" s="379" t="s">
        <v>286</v>
      </c>
      <c r="D4289" s="383" t="str">
        <f t="shared" si="132"/>
        <v>219,08</v>
      </c>
      <c r="F4289" s="386">
        <v>60.36</v>
      </c>
      <c r="G4289" s="384" t="s">
        <v>7905</v>
      </c>
      <c r="H4289" s="381" t="b">
        <f t="shared" si="133"/>
        <v>0</v>
      </c>
    </row>
    <row r="4290" spans="1:8">
      <c r="A4290" s="379">
        <v>3993</v>
      </c>
      <c r="B4290" s="380" t="s">
        <v>7906</v>
      </c>
      <c r="C4290" s="379" t="s">
        <v>286</v>
      </c>
      <c r="D4290" s="383" t="str">
        <f t="shared" ref="D4290:D4353" si="134">IF($J$2=$F$1,F4290,G4290)</f>
        <v>54,40</v>
      </c>
      <c r="F4290" s="386">
        <v>2.33</v>
      </c>
      <c r="G4290" s="384" t="s">
        <v>7907</v>
      </c>
      <c r="H4290" s="381" t="b">
        <f t="shared" ref="H4290:H4353" si="135">F4290=G4290</f>
        <v>0</v>
      </c>
    </row>
    <row r="4291" spans="1:8">
      <c r="A4291" s="379">
        <v>3990</v>
      </c>
      <c r="B4291" s="380" t="s">
        <v>7908</v>
      </c>
      <c r="C4291" s="379" t="s">
        <v>322</v>
      </c>
      <c r="D4291" s="383" t="str">
        <f t="shared" si="134"/>
        <v>12,02</v>
      </c>
      <c r="F4291" s="386">
        <v>2.33</v>
      </c>
      <c r="G4291" s="384" t="s">
        <v>7909</v>
      </c>
      <c r="H4291" s="381" t="b">
        <f t="shared" si="135"/>
        <v>0</v>
      </c>
    </row>
    <row r="4292" spans="1:8">
      <c r="A4292" s="379">
        <v>3992</v>
      </c>
      <c r="B4292" s="380" t="s">
        <v>7910</v>
      </c>
      <c r="C4292" s="379" t="s">
        <v>322</v>
      </c>
      <c r="D4292" s="383" t="str">
        <f t="shared" si="134"/>
        <v>14,76</v>
      </c>
      <c r="F4292" s="386">
        <v>2.5099999999999998</v>
      </c>
      <c r="G4292" s="384" t="s">
        <v>7911</v>
      </c>
      <c r="H4292" s="381" t="b">
        <f t="shared" si="135"/>
        <v>0</v>
      </c>
    </row>
    <row r="4293" spans="1:8">
      <c r="A4293" s="379">
        <v>4509</v>
      </c>
      <c r="B4293" s="380" t="s">
        <v>7912</v>
      </c>
      <c r="C4293" s="379" t="s">
        <v>322</v>
      </c>
      <c r="D4293" s="383" t="str">
        <f t="shared" si="134"/>
        <v>2,84</v>
      </c>
      <c r="F4293" s="386">
        <v>2.91</v>
      </c>
      <c r="G4293" s="384" t="s">
        <v>5714</v>
      </c>
      <c r="H4293" s="381" t="b">
        <f t="shared" si="135"/>
        <v>0</v>
      </c>
    </row>
    <row r="4294" spans="1:8">
      <c r="A4294" s="379">
        <v>6194</v>
      </c>
      <c r="B4294" s="380" t="s">
        <v>7913</v>
      </c>
      <c r="C4294" s="379" t="s">
        <v>322</v>
      </c>
      <c r="D4294" s="383" t="str">
        <f t="shared" si="134"/>
        <v>3,86</v>
      </c>
      <c r="F4294" s="386">
        <v>2.4700000000000002</v>
      </c>
      <c r="G4294" s="384" t="s">
        <v>7914</v>
      </c>
      <c r="H4294" s="381" t="b">
        <f t="shared" si="135"/>
        <v>0</v>
      </c>
    </row>
    <row r="4295" spans="1:8">
      <c r="A4295" s="379">
        <v>6193</v>
      </c>
      <c r="B4295" s="380" t="s">
        <v>7915</v>
      </c>
      <c r="C4295" s="379" t="s">
        <v>322</v>
      </c>
      <c r="D4295" s="383" t="str">
        <f t="shared" si="134"/>
        <v>5,73</v>
      </c>
      <c r="F4295" s="386">
        <v>3.89</v>
      </c>
      <c r="G4295" s="384" t="s">
        <v>432</v>
      </c>
      <c r="H4295" s="381" t="b">
        <f t="shared" si="135"/>
        <v>0</v>
      </c>
    </row>
    <row r="4296" spans="1:8">
      <c r="A4296" s="379">
        <v>10567</v>
      </c>
      <c r="B4296" s="380" t="s">
        <v>7916</v>
      </c>
      <c r="C4296" s="379" t="s">
        <v>322</v>
      </c>
      <c r="D4296" s="383" t="str">
        <f t="shared" si="134"/>
        <v>6,40</v>
      </c>
      <c r="F4296" s="386">
        <v>3.49</v>
      </c>
      <c r="G4296" s="384" t="s">
        <v>5730</v>
      </c>
      <c r="H4296" s="381" t="b">
        <f t="shared" si="135"/>
        <v>0</v>
      </c>
    </row>
    <row r="4297" spans="1:8">
      <c r="A4297" s="379">
        <v>6212</v>
      </c>
      <c r="B4297" s="380" t="s">
        <v>7917</v>
      </c>
      <c r="C4297" s="379" t="s">
        <v>322</v>
      </c>
      <c r="D4297" s="383" t="str">
        <f t="shared" si="134"/>
        <v>10,49</v>
      </c>
      <c r="F4297" s="386">
        <v>9.09</v>
      </c>
      <c r="G4297" s="384" t="s">
        <v>7918</v>
      </c>
      <c r="H4297" s="381" t="b">
        <f t="shared" si="135"/>
        <v>0</v>
      </c>
    </row>
    <row r="4298" spans="1:8">
      <c r="A4298" s="379">
        <v>6188</v>
      </c>
      <c r="B4298" s="380" t="s">
        <v>7917</v>
      </c>
      <c r="C4298" s="379" t="s">
        <v>286</v>
      </c>
      <c r="D4298" s="383" t="str">
        <f t="shared" si="134"/>
        <v>34,96</v>
      </c>
      <c r="F4298" s="386">
        <v>5.03</v>
      </c>
      <c r="G4298" s="384" t="s">
        <v>7919</v>
      </c>
      <c r="H4298" s="381" t="b">
        <f t="shared" si="135"/>
        <v>0</v>
      </c>
    </row>
    <row r="4299" spans="1:8">
      <c r="A4299" s="379">
        <v>6189</v>
      </c>
      <c r="B4299" s="380" t="s">
        <v>7920</v>
      </c>
      <c r="C4299" s="379" t="s">
        <v>322</v>
      </c>
      <c r="D4299" s="383" t="str">
        <f t="shared" si="134"/>
        <v>8,38</v>
      </c>
      <c r="F4299" s="386">
        <v>5.38</v>
      </c>
      <c r="G4299" s="384" t="s">
        <v>1876</v>
      </c>
      <c r="H4299" s="381" t="b">
        <f t="shared" si="135"/>
        <v>0</v>
      </c>
    </row>
    <row r="4300" spans="1:8">
      <c r="A4300" s="379">
        <v>6214</v>
      </c>
      <c r="B4300" s="380" t="s">
        <v>7921</v>
      </c>
      <c r="C4300" s="379" t="s">
        <v>286</v>
      </c>
      <c r="D4300" s="383" t="str">
        <f t="shared" si="134"/>
        <v>102,44</v>
      </c>
      <c r="F4300" s="386">
        <v>6.14</v>
      </c>
      <c r="G4300" s="384" t="s">
        <v>7922</v>
      </c>
      <c r="H4300" s="381" t="b">
        <f t="shared" si="135"/>
        <v>0</v>
      </c>
    </row>
    <row r="4301" spans="1:8">
      <c r="A4301" s="379">
        <v>36153</v>
      </c>
      <c r="B4301" s="380" t="s">
        <v>7923</v>
      </c>
      <c r="C4301" s="379" t="s">
        <v>281</v>
      </c>
      <c r="D4301" s="383" t="str">
        <f t="shared" si="134"/>
        <v>155,81</v>
      </c>
      <c r="F4301" s="386">
        <v>9.06</v>
      </c>
      <c r="G4301" s="384" t="s">
        <v>7924</v>
      </c>
      <c r="H4301" s="381" t="b">
        <f t="shared" si="135"/>
        <v>0</v>
      </c>
    </row>
    <row r="4302" spans="1:8">
      <c r="A4302" s="379">
        <v>10740</v>
      </c>
      <c r="B4302" s="380" t="s">
        <v>7925</v>
      </c>
      <c r="C4302" s="379" t="s">
        <v>281</v>
      </c>
      <c r="D4302" s="383" t="str">
        <f t="shared" si="134"/>
        <v>9.754,19</v>
      </c>
      <c r="F4302" s="386">
        <v>11.11</v>
      </c>
      <c r="G4302" s="384" t="s">
        <v>7926</v>
      </c>
      <c r="H4302" s="381" t="b">
        <f t="shared" si="135"/>
        <v>0</v>
      </c>
    </row>
    <row r="4303" spans="1:8">
      <c r="A4303" s="379">
        <v>13914</v>
      </c>
      <c r="B4303" s="380" t="s">
        <v>7927</v>
      </c>
      <c r="C4303" s="379" t="s">
        <v>281</v>
      </c>
      <c r="D4303" s="383" t="str">
        <f t="shared" si="134"/>
        <v>705,75</v>
      </c>
      <c r="F4303" s="386">
        <v>48.87</v>
      </c>
      <c r="G4303" s="384" t="s">
        <v>7928</v>
      </c>
      <c r="H4303" s="381" t="b">
        <f t="shared" si="135"/>
        <v>0</v>
      </c>
    </row>
    <row r="4304" spans="1:8">
      <c r="A4304" s="379">
        <v>10742</v>
      </c>
      <c r="B4304" s="380" t="s">
        <v>7929</v>
      </c>
      <c r="C4304" s="379" t="s">
        <v>281</v>
      </c>
      <c r="D4304" s="383" t="str">
        <f t="shared" si="134"/>
        <v>1.029,35</v>
      </c>
      <c r="F4304" s="386">
        <v>65.569999999999993</v>
      </c>
      <c r="G4304" s="384" t="s">
        <v>7930</v>
      </c>
      <c r="H4304" s="381" t="b">
        <f t="shared" si="135"/>
        <v>0</v>
      </c>
    </row>
    <row r="4305" spans="1:8">
      <c r="A4305" s="379">
        <v>38465</v>
      </c>
      <c r="B4305" s="380" t="s">
        <v>7931</v>
      </c>
      <c r="C4305" s="379" t="s">
        <v>281</v>
      </c>
      <c r="D4305" s="383" t="str">
        <f t="shared" si="134"/>
        <v>32,90</v>
      </c>
      <c r="F4305" s="386">
        <v>58.65</v>
      </c>
      <c r="G4305" s="384" t="s">
        <v>7932</v>
      </c>
      <c r="H4305" s="381" t="b">
        <f t="shared" si="135"/>
        <v>0</v>
      </c>
    </row>
    <row r="4306" spans="1:8">
      <c r="A4306" s="379">
        <v>7543</v>
      </c>
      <c r="B4306" s="380" t="s">
        <v>7933</v>
      </c>
      <c r="C4306" s="379" t="s">
        <v>281</v>
      </c>
      <c r="D4306" s="383" t="str">
        <f t="shared" si="134"/>
        <v>3,52</v>
      </c>
      <c r="F4306" s="386">
        <v>90.03</v>
      </c>
      <c r="G4306" s="384" t="s">
        <v>364</v>
      </c>
      <c r="H4306" s="381" t="b">
        <f t="shared" si="135"/>
        <v>0</v>
      </c>
    </row>
    <row r="4307" spans="1:8">
      <c r="A4307" s="379">
        <v>13255</v>
      </c>
      <c r="B4307" s="380" t="s">
        <v>7934</v>
      </c>
      <c r="C4307" s="379" t="s">
        <v>281</v>
      </c>
      <c r="D4307" s="383" t="str">
        <f t="shared" si="134"/>
        <v>60,36</v>
      </c>
      <c r="F4307" s="386">
        <v>114.87</v>
      </c>
      <c r="G4307" s="384" t="s">
        <v>7935</v>
      </c>
      <c r="H4307" s="381" t="b">
        <f t="shared" si="135"/>
        <v>0</v>
      </c>
    </row>
    <row r="4308" spans="1:8">
      <c r="A4308" s="379">
        <v>39352</v>
      </c>
      <c r="B4308" s="380" t="s">
        <v>7936</v>
      </c>
      <c r="C4308" s="379" t="s">
        <v>281</v>
      </c>
      <c r="D4308" s="383" t="str">
        <f t="shared" si="134"/>
        <v>2,17</v>
      </c>
      <c r="F4308" s="386">
        <v>142.27000000000001</v>
      </c>
      <c r="G4308" s="384" t="s">
        <v>2317</v>
      </c>
      <c r="H4308" s="381" t="b">
        <f t="shared" si="135"/>
        <v>0</v>
      </c>
    </row>
    <row r="4309" spans="1:8">
      <c r="A4309" s="379">
        <v>39346</v>
      </c>
      <c r="B4309" s="380" t="s">
        <v>7937</v>
      </c>
      <c r="C4309" s="379" t="s">
        <v>281</v>
      </c>
      <c r="D4309" s="383" t="str">
        <f t="shared" si="134"/>
        <v>2,17</v>
      </c>
      <c r="F4309" s="386">
        <v>50.35</v>
      </c>
      <c r="G4309" s="384" t="s">
        <v>2317</v>
      </c>
      <c r="H4309" s="381" t="b">
        <f t="shared" si="135"/>
        <v>0</v>
      </c>
    </row>
    <row r="4310" spans="1:8">
      <c r="A4310" s="379">
        <v>39350</v>
      </c>
      <c r="B4310" s="380" t="s">
        <v>7938</v>
      </c>
      <c r="C4310" s="379" t="s">
        <v>281</v>
      </c>
      <c r="D4310" s="383" t="str">
        <f t="shared" si="134"/>
        <v>2,34</v>
      </c>
      <c r="F4310" s="386">
        <v>125.89</v>
      </c>
      <c r="G4310" s="384" t="s">
        <v>1395</v>
      </c>
      <c r="H4310" s="381" t="b">
        <f t="shared" si="135"/>
        <v>0</v>
      </c>
    </row>
    <row r="4311" spans="1:8">
      <c r="A4311" s="379">
        <v>39351</v>
      </c>
      <c r="B4311" s="380" t="s">
        <v>7939</v>
      </c>
      <c r="C4311" s="379" t="s">
        <v>281</v>
      </c>
      <c r="D4311" s="383" t="str">
        <f t="shared" si="134"/>
        <v>2,71</v>
      </c>
      <c r="F4311" s="386">
        <v>319.22000000000003</v>
      </c>
      <c r="G4311" s="384" t="s">
        <v>733</v>
      </c>
      <c r="H4311" s="381" t="b">
        <f t="shared" si="135"/>
        <v>0</v>
      </c>
    </row>
    <row r="4312" spans="1:8">
      <c r="A4312" s="379">
        <v>38952</v>
      </c>
      <c r="B4312" s="380" t="s">
        <v>7940</v>
      </c>
      <c r="C4312" s="379" t="s">
        <v>281</v>
      </c>
      <c r="D4312" s="383" t="str">
        <f t="shared" si="134"/>
        <v>2,52</v>
      </c>
      <c r="F4312" s="386">
        <v>391.16</v>
      </c>
      <c r="G4312" s="384" t="s">
        <v>7941</v>
      </c>
      <c r="H4312" s="381" t="b">
        <f t="shared" si="135"/>
        <v>0</v>
      </c>
    </row>
    <row r="4313" spans="1:8">
      <c r="A4313" s="379">
        <v>38953</v>
      </c>
      <c r="B4313" s="380" t="s">
        <v>7942</v>
      </c>
      <c r="C4313" s="379" t="s">
        <v>281</v>
      </c>
      <c r="D4313" s="383" t="str">
        <f t="shared" si="134"/>
        <v>3,98</v>
      </c>
      <c r="F4313" s="386">
        <v>163.19999999999999</v>
      </c>
      <c r="G4313" s="384" t="s">
        <v>6095</v>
      </c>
      <c r="H4313" s="381" t="b">
        <f t="shared" si="135"/>
        <v>0</v>
      </c>
    </row>
    <row r="4314" spans="1:8">
      <c r="A4314" s="379">
        <v>38835</v>
      </c>
      <c r="B4314" s="380" t="s">
        <v>7943</v>
      </c>
      <c r="C4314" s="379" t="s">
        <v>281</v>
      </c>
      <c r="D4314" s="383" t="str">
        <f t="shared" si="134"/>
        <v>3,57</v>
      </c>
      <c r="F4314" s="386">
        <v>76.430000000000007</v>
      </c>
      <c r="G4314" s="384" t="s">
        <v>2324</v>
      </c>
      <c r="H4314" s="381" t="b">
        <f t="shared" si="135"/>
        <v>0</v>
      </c>
    </row>
    <row r="4315" spans="1:8">
      <c r="A4315" s="379">
        <v>38837</v>
      </c>
      <c r="B4315" s="380" t="s">
        <v>7944</v>
      </c>
      <c r="C4315" s="379" t="s">
        <v>281</v>
      </c>
      <c r="D4315" s="383" t="str">
        <f t="shared" si="134"/>
        <v>9,29</v>
      </c>
      <c r="F4315" s="386">
        <v>178.94</v>
      </c>
      <c r="G4315" s="384" t="s">
        <v>7945</v>
      </c>
      <c r="H4315" s="381" t="b">
        <f t="shared" si="135"/>
        <v>0</v>
      </c>
    </row>
    <row r="4316" spans="1:8">
      <c r="A4316" s="379">
        <v>38836</v>
      </c>
      <c r="B4316" s="380" t="s">
        <v>7946</v>
      </c>
      <c r="C4316" s="379" t="s">
        <v>281</v>
      </c>
      <c r="D4316" s="383" t="str">
        <f t="shared" si="134"/>
        <v>5,14</v>
      </c>
      <c r="F4316" s="386">
        <v>116.89</v>
      </c>
      <c r="G4316" s="384" t="s">
        <v>1982</v>
      </c>
      <c r="H4316" s="381" t="b">
        <f t="shared" si="135"/>
        <v>0</v>
      </c>
    </row>
    <row r="4317" spans="1:8">
      <c r="A4317" s="379">
        <v>2666</v>
      </c>
      <c r="B4317" s="380" t="s">
        <v>7947</v>
      </c>
      <c r="C4317" s="379" t="s">
        <v>281</v>
      </c>
      <c r="D4317" s="383" t="str">
        <f t="shared" si="134"/>
        <v>5,24</v>
      </c>
      <c r="F4317" s="386">
        <v>197.82</v>
      </c>
      <c r="G4317" s="384" t="s">
        <v>7948</v>
      </c>
      <c r="H4317" s="381" t="b">
        <f t="shared" si="135"/>
        <v>0</v>
      </c>
    </row>
    <row r="4318" spans="1:8">
      <c r="A4318" s="379">
        <v>2668</v>
      </c>
      <c r="B4318" s="380" t="s">
        <v>7949</v>
      </c>
      <c r="C4318" s="379" t="s">
        <v>281</v>
      </c>
      <c r="D4318" s="383" t="str">
        <f t="shared" si="134"/>
        <v>5,98</v>
      </c>
      <c r="F4318" s="386">
        <v>251.78</v>
      </c>
      <c r="G4318" s="384" t="s">
        <v>4571</v>
      </c>
      <c r="H4318" s="381" t="b">
        <f t="shared" si="135"/>
        <v>0</v>
      </c>
    </row>
    <row r="4319" spans="1:8">
      <c r="A4319" s="379">
        <v>2664</v>
      </c>
      <c r="B4319" s="380" t="s">
        <v>7950</v>
      </c>
      <c r="C4319" s="379" t="s">
        <v>281</v>
      </c>
      <c r="D4319" s="383" t="str">
        <f t="shared" si="134"/>
        <v>8,82</v>
      </c>
      <c r="F4319" s="386">
        <v>290</v>
      </c>
      <c r="G4319" s="384" t="s">
        <v>2351</v>
      </c>
      <c r="H4319" s="381" t="b">
        <f t="shared" si="135"/>
        <v>0</v>
      </c>
    </row>
    <row r="4320" spans="1:8">
      <c r="A4320" s="379">
        <v>2662</v>
      </c>
      <c r="B4320" s="380" t="s">
        <v>7951</v>
      </c>
      <c r="C4320" s="379" t="s">
        <v>281</v>
      </c>
      <c r="D4320" s="383" t="str">
        <f t="shared" si="134"/>
        <v>10,82</v>
      </c>
      <c r="F4320" s="386">
        <v>345.75</v>
      </c>
      <c r="G4320" s="384" t="s">
        <v>4946</v>
      </c>
      <c r="H4320" s="381" t="b">
        <f t="shared" si="135"/>
        <v>0</v>
      </c>
    </row>
    <row r="4321" spans="1:8">
      <c r="A4321" s="379">
        <v>20964</v>
      </c>
      <c r="B4321" s="380" t="s">
        <v>7952</v>
      </c>
      <c r="C4321" s="379" t="s">
        <v>281</v>
      </c>
      <c r="D4321" s="383" t="str">
        <f t="shared" si="134"/>
        <v>39,82</v>
      </c>
      <c r="F4321" s="386">
        <v>383.96</v>
      </c>
      <c r="G4321" s="384" t="s">
        <v>7953</v>
      </c>
      <c r="H4321" s="381" t="b">
        <f t="shared" si="135"/>
        <v>0</v>
      </c>
    </row>
    <row r="4322" spans="1:8">
      <c r="A4322" s="379">
        <v>10905</v>
      </c>
      <c r="B4322" s="380" t="s">
        <v>7954</v>
      </c>
      <c r="C4322" s="379" t="s">
        <v>281</v>
      </c>
      <c r="D4322" s="383" t="str">
        <f t="shared" si="134"/>
        <v>53,42</v>
      </c>
      <c r="F4322" s="383">
        <v>1223.3900000000001</v>
      </c>
      <c r="G4322" s="384" t="s">
        <v>7955</v>
      </c>
      <c r="H4322" s="381" t="b">
        <f t="shared" si="135"/>
        <v>0</v>
      </c>
    </row>
    <row r="4323" spans="1:8">
      <c r="A4323" s="379">
        <v>42703</v>
      </c>
      <c r="B4323" s="380" t="s">
        <v>7956</v>
      </c>
      <c r="C4323" s="379" t="s">
        <v>281</v>
      </c>
      <c r="D4323" s="383" t="str">
        <f t="shared" si="134"/>
        <v>52,49</v>
      </c>
      <c r="F4323" s="386">
        <v>414.09</v>
      </c>
      <c r="G4323" s="384" t="s">
        <v>7957</v>
      </c>
      <c r="H4323" s="381" t="b">
        <f t="shared" si="135"/>
        <v>0</v>
      </c>
    </row>
    <row r="4324" spans="1:8">
      <c r="A4324" s="379">
        <v>42704</v>
      </c>
      <c r="B4324" s="380" t="s">
        <v>7958</v>
      </c>
      <c r="C4324" s="379" t="s">
        <v>281</v>
      </c>
      <c r="D4324" s="383" t="str">
        <f t="shared" si="134"/>
        <v>80,59</v>
      </c>
      <c r="F4324" s="386">
        <v>10.34</v>
      </c>
      <c r="G4324" s="384" t="s">
        <v>7959</v>
      </c>
      <c r="H4324" s="381" t="b">
        <f t="shared" si="135"/>
        <v>0</v>
      </c>
    </row>
    <row r="4325" spans="1:8">
      <c r="A4325" s="379">
        <v>42705</v>
      </c>
      <c r="B4325" s="380" t="s">
        <v>7960</v>
      </c>
      <c r="C4325" s="379" t="s">
        <v>281</v>
      </c>
      <c r="D4325" s="383" t="str">
        <f t="shared" si="134"/>
        <v>102,82</v>
      </c>
      <c r="F4325" s="386">
        <v>11.86</v>
      </c>
      <c r="G4325" s="384" t="s">
        <v>7961</v>
      </c>
      <c r="H4325" s="381" t="b">
        <f t="shared" si="135"/>
        <v>0</v>
      </c>
    </row>
    <row r="4326" spans="1:8">
      <c r="A4326" s="379">
        <v>42706</v>
      </c>
      <c r="B4326" s="380" t="s">
        <v>7962</v>
      </c>
      <c r="C4326" s="379" t="s">
        <v>281</v>
      </c>
      <c r="D4326" s="383" t="str">
        <f t="shared" si="134"/>
        <v>127,34</v>
      </c>
      <c r="F4326" s="386">
        <v>325.05</v>
      </c>
      <c r="G4326" s="384" t="s">
        <v>7963</v>
      </c>
      <c r="H4326" s="381" t="b">
        <f t="shared" si="135"/>
        <v>0</v>
      </c>
    </row>
    <row r="4327" spans="1:8">
      <c r="A4327" s="379">
        <v>11289</v>
      </c>
      <c r="B4327" s="380" t="s">
        <v>7964</v>
      </c>
      <c r="C4327" s="379" t="s">
        <v>281</v>
      </c>
      <c r="D4327" s="383" t="str">
        <f t="shared" si="134"/>
        <v>50,06</v>
      </c>
      <c r="F4327" s="383">
        <v>48000</v>
      </c>
      <c r="G4327" s="384" t="s">
        <v>7965</v>
      </c>
      <c r="H4327" s="381" t="b">
        <f t="shared" si="135"/>
        <v>0</v>
      </c>
    </row>
    <row r="4328" spans="1:8">
      <c r="A4328" s="379">
        <v>11241</v>
      </c>
      <c r="B4328" s="380" t="s">
        <v>7966</v>
      </c>
      <c r="C4328" s="379" t="s">
        <v>281</v>
      </c>
      <c r="D4328" s="383" t="str">
        <f t="shared" si="134"/>
        <v>125,15</v>
      </c>
      <c r="F4328" s="383">
        <v>59076.92</v>
      </c>
      <c r="G4328" s="384" t="s">
        <v>7967</v>
      </c>
      <c r="H4328" s="381" t="b">
        <f t="shared" si="135"/>
        <v>0</v>
      </c>
    </row>
    <row r="4329" spans="1:8">
      <c r="A4329" s="379">
        <v>11301</v>
      </c>
      <c r="B4329" s="380" t="s">
        <v>7968</v>
      </c>
      <c r="C4329" s="379" t="s">
        <v>281</v>
      </c>
      <c r="D4329" s="383" t="str">
        <f t="shared" si="134"/>
        <v>317,35</v>
      </c>
      <c r="F4329" s="383">
        <v>33712.370000000003</v>
      </c>
      <c r="G4329" s="384" t="s">
        <v>7969</v>
      </c>
      <c r="H4329" s="381" t="b">
        <f t="shared" si="135"/>
        <v>0</v>
      </c>
    </row>
    <row r="4330" spans="1:8">
      <c r="A4330" s="379">
        <v>21090</v>
      </c>
      <c r="B4330" s="380" t="s">
        <v>7970</v>
      </c>
      <c r="C4330" s="379" t="s">
        <v>281</v>
      </c>
      <c r="D4330" s="383" t="str">
        <f t="shared" si="134"/>
        <v>388,86</v>
      </c>
      <c r="F4330" s="383">
        <v>40053.51</v>
      </c>
      <c r="G4330" s="384" t="s">
        <v>7971</v>
      </c>
      <c r="H4330" s="381" t="b">
        <f t="shared" si="135"/>
        <v>0</v>
      </c>
    </row>
    <row r="4331" spans="1:8">
      <c r="A4331" s="379">
        <v>14112</v>
      </c>
      <c r="B4331" s="380" t="s">
        <v>7972</v>
      </c>
      <c r="C4331" s="379" t="s">
        <v>281</v>
      </c>
      <c r="D4331" s="383" t="str">
        <f t="shared" si="134"/>
        <v>162,25</v>
      </c>
      <c r="F4331" s="383">
        <v>31866.22</v>
      </c>
      <c r="G4331" s="384" t="s">
        <v>7973</v>
      </c>
      <c r="H4331" s="381" t="b">
        <f t="shared" si="135"/>
        <v>0</v>
      </c>
    </row>
    <row r="4332" spans="1:8">
      <c r="A4332" s="379">
        <v>11315</v>
      </c>
      <c r="B4332" s="380" t="s">
        <v>7974</v>
      </c>
      <c r="C4332" s="379" t="s">
        <v>281</v>
      </c>
      <c r="D4332" s="383" t="str">
        <f t="shared" si="134"/>
        <v>75,98</v>
      </c>
      <c r="F4332" s="383">
        <v>66742.47</v>
      </c>
      <c r="G4332" s="384" t="s">
        <v>7975</v>
      </c>
      <c r="H4332" s="381" t="b">
        <f t="shared" si="135"/>
        <v>0</v>
      </c>
    </row>
    <row r="4333" spans="1:8">
      <c r="A4333" s="379">
        <v>11292</v>
      </c>
      <c r="B4333" s="380" t="s">
        <v>7976</v>
      </c>
      <c r="C4333" s="379" t="s">
        <v>281</v>
      </c>
      <c r="D4333" s="383" t="str">
        <f t="shared" si="134"/>
        <v>177,89</v>
      </c>
      <c r="F4333" s="383">
        <v>69953.17</v>
      </c>
      <c r="G4333" s="384" t="s">
        <v>7977</v>
      </c>
      <c r="H4333" s="381" t="b">
        <f t="shared" si="135"/>
        <v>0</v>
      </c>
    </row>
    <row r="4334" spans="1:8">
      <c r="A4334" s="379">
        <v>21071</v>
      </c>
      <c r="B4334" s="380" t="s">
        <v>7978</v>
      </c>
      <c r="C4334" s="379" t="s">
        <v>281</v>
      </c>
      <c r="D4334" s="383" t="str">
        <f t="shared" si="134"/>
        <v>116,21</v>
      </c>
      <c r="F4334" s="383">
        <v>82113.710000000006</v>
      </c>
      <c r="G4334" s="384" t="s">
        <v>7979</v>
      </c>
      <c r="H4334" s="381" t="b">
        <f t="shared" si="135"/>
        <v>0</v>
      </c>
    </row>
    <row r="4335" spans="1:8">
      <c r="A4335" s="379">
        <v>11293</v>
      </c>
      <c r="B4335" s="380" t="s">
        <v>7980</v>
      </c>
      <c r="C4335" s="379" t="s">
        <v>281</v>
      </c>
      <c r="D4335" s="383" t="str">
        <f t="shared" si="134"/>
        <v>196,66</v>
      </c>
      <c r="F4335" s="386">
        <v>65</v>
      </c>
      <c r="G4335" s="384" t="s">
        <v>7981</v>
      </c>
      <c r="H4335" s="381" t="b">
        <f t="shared" si="135"/>
        <v>0</v>
      </c>
    </row>
    <row r="4336" spans="1:8">
      <c r="A4336" s="379">
        <v>11316</v>
      </c>
      <c r="B4336" s="380" t="s">
        <v>7982</v>
      </c>
      <c r="C4336" s="379" t="s">
        <v>281</v>
      </c>
      <c r="D4336" s="383" t="str">
        <f t="shared" si="134"/>
        <v>250,30</v>
      </c>
      <c r="F4336" s="386">
        <v>186.96</v>
      </c>
      <c r="G4336" s="384" t="s">
        <v>7983</v>
      </c>
      <c r="H4336" s="381" t="b">
        <f t="shared" si="135"/>
        <v>0</v>
      </c>
    </row>
    <row r="4337" spans="1:8">
      <c r="A4337" s="379">
        <v>6243</v>
      </c>
      <c r="B4337" s="380" t="s">
        <v>7984</v>
      </c>
      <c r="C4337" s="379" t="s">
        <v>281</v>
      </c>
      <c r="D4337" s="383" t="str">
        <f t="shared" si="134"/>
        <v>288,30</v>
      </c>
      <c r="F4337" s="386">
        <v>436.18</v>
      </c>
      <c r="G4337" s="384" t="s">
        <v>7985</v>
      </c>
      <c r="H4337" s="381" t="b">
        <f t="shared" si="135"/>
        <v>0</v>
      </c>
    </row>
    <row r="4338" spans="1:8">
      <c r="A4338" s="379">
        <v>21079</v>
      </c>
      <c r="B4338" s="380" t="s">
        <v>7986</v>
      </c>
      <c r="C4338" s="379" t="s">
        <v>281</v>
      </c>
      <c r="D4338" s="383" t="str">
        <f t="shared" si="134"/>
        <v>343,72</v>
      </c>
      <c r="F4338" s="386">
        <v>270.52999999999997</v>
      </c>
      <c r="G4338" s="384" t="s">
        <v>7987</v>
      </c>
      <c r="H4338" s="381" t="b">
        <f t="shared" si="135"/>
        <v>0</v>
      </c>
    </row>
    <row r="4339" spans="1:8">
      <c r="A4339" s="379">
        <v>6240</v>
      </c>
      <c r="B4339" s="380" t="s">
        <v>7988</v>
      </c>
      <c r="C4339" s="379" t="s">
        <v>281</v>
      </c>
      <c r="D4339" s="383" t="str">
        <f t="shared" si="134"/>
        <v>381,71</v>
      </c>
      <c r="F4339" s="386">
        <v>229.08</v>
      </c>
      <c r="G4339" s="384" t="s">
        <v>7989</v>
      </c>
      <c r="H4339" s="381" t="b">
        <f t="shared" si="135"/>
        <v>0</v>
      </c>
    </row>
    <row r="4340" spans="1:8">
      <c r="A4340" s="379">
        <v>11296</v>
      </c>
      <c r="B4340" s="380" t="s">
        <v>7990</v>
      </c>
      <c r="C4340" s="379" t="s">
        <v>281</v>
      </c>
      <c r="D4340" s="383" t="str">
        <f t="shared" si="134"/>
        <v>1.216,22</v>
      </c>
      <c r="F4340" s="386">
        <v>121.69</v>
      </c>
      <c r="G4340" s="384" t="s">
        <v>7991</v>
      </c>
      <c r="H4340" s="381" t="b">
        <f t="shared" si="135"/>
        <v>0</v>
      </c>
    </row>
    <row r="4341" spans="1:8">
      <c r="A4341" s="379">
        <v>11299</v>
      </c>
      <c r="B4341" s="380" t="s">
        <v>7992</v>
      </c>
      <c r="C4341" s="379" t="s">
        <v>281</v>
      </c>
      <c r="D4341" s="383" t="str">
        <f t="shared" si="134"/>
        <v>411,66</v>
      </c>
      <c r="F4341" s="386">
        <v>154</v>
      </c>
      <c r="G4341" s="384" t="s">
        <v>7993</v>
      </c>
      <c r="H4341" s="381" t="b">
        <f t="shared" si="135"/>
        <v>0</v>
      </c>
    </row>
    <row r="4342" spans="1:8">
      <c r="A4342" s="379">
        <v>11066</v>
      </c>
      <c r="B4342" s="380" t="s">
        <v>7994</v>
      </c>
      <c r="C4342" s="379" t="s">
        <v>281</v>
      </c>
      <c r="D4342" s="383" t="str">
        <f t="shared" si="134"/>
        <v>10,47</v>
      </c>
      <c r="F4342" s="386">
        <v>15.88</v>
      </c>
      <c r="G4342" s="384" t="s">
        <v>7995</v>
      </c>
      <c r="H4342" s="381" t="b">
        <f t="shared" si="135"/>
        <v>0</v>
      </c>
    </row>
    <row r="4343" spans="1:8">
      <c r="A4343" s="379">
        <v>11065</v>
      </c>
      <c r="B4343" s="380" t="s">
        <v>7996</v>
      </c>
      <c r="C4343" s="379" t="s">
        <v>281</v>
      </c>
      <c r="D4343" s="383" t="str">
        <f t="shared" si="134"/>
        <v>12,01</v>
      </c>
      <c r="F4343" s="383">
        <v>2811.07</v>
      </c>
      <c r="G4343" s="384" t="s">
        <v>7997</v>
      </c>
      <c r="H4343" s="381" t="b">
        <f t="shared" si="135"/>
        <v>0</v>
      </c>
    </row>
    <row r="4344" spans="1:8">
      <c r="A4344" s="379">
        <v>11688</v>
      </c>
      <c r="B4344" s="380" t="s">
        <v>7998</v>
      </c>
      <c r="C4344" s="379" t="s">
        <v>281</v>
      </c>
      <c r="D4344" s="383" t="str">
        <f t="shared" si="134"/>
        <v>340,29</v>
      </c>
      <c r="F4344" s="386">
        <v>11.35</v>
      </c>
      <c r="G4344" s="384" t="s">
        <v>7999</v>
      </c>
      <c r="H4344" s="381" t="b">
        <f t="shared" si="135"/>
        <v>0</v>
      </c>
    </row>
    <row r="4345" spans="1:8" ht="30">
      <c r="A4345" s="379">
        <v>37736</v>
      </c>
      <c r="B4345" s="380" t="s">
        <v>8000</v>
      </c>
      <c r="C4345" s="379" t="s">
        <v>281</v>
      </c>
      <c r="D4345" s="383" t="str">
        <f t="shared" si="134"/>
        <v>48.000,00</v>
      </c>
      <c r="F4345" s="386">
        <v>26.14</v>
      </c>
      <c r="G4345" s="384" t="s">
        <v>8001</v>
      </c>
      <c r="H4345" s="381" t="b">
        <f t="shared" si="135"/>
        <v>0</v>
      </c>
    </row>
    <row r="4346" spans="1:8">
      <c r="A4346" s="379">
        <v>37739</v>
      </c>
      <c r="B4346" s="380" t="s">
        <v>8002</v>
      </c>
      <c r="C4346" s="379" t="s">
        <v>281</v>
      </c>
      <c r="D4346" s="383" t="str">
        <f t="shared" si="134"/>
        <v>59.076,92</v>
      </c>
      <c r="F4346" s="386">
        <v>3.55</v>
      </c>
      <c r="G4346" s="384" t="s">
        <v>8003</v>
      </c>
      <c r="H4346" s="381" t="b">
        <f t="shared" si="135"/>
        <v>0</v>
      </c>
    </row>
    <row r="4347" spans="1:8">
      <c r="A4347" s="379">
        <v>37740</v>
      </c>
      <c r="B4347" s="380" t="s">
        <v>8004</v>
      </c>
      <c r="C4347" s="379" t="s">
        <v>281</v>
      </c>
      <c r="D4347" s="383" t="str">
        <f t="shared" si="134"/>
        <v>33.712,37</v>
      </c>
      <c r="F4347" s="386">
        <v>5.8</v>
      </c>
      <c r="G4347" s="384" t="s">
        <v>8005</v>
      </c>
      <c r="H4347" s="381" t="b">
        <f t="shared" si="135"/>
        <v>0</v>
      </c>
    </row>
    <row r="4348" spans="1:8">
      <c r="A4348" s="379">
        <v>37738</v>
      </c>
      <c r="B4348" s="380" t="s">
        <v>8006</v>
      </c>
      <c r="C4348" s="379" t="s">
        <v>281</v>
      </c>
      <c r="D4348" s="383" t="str">
        <f t="shared" si="134"/>
        <v>40.053,51</v>
      </c>
      <c r="F4348" s="386">
        <v>10.71</v>
      </c>
      <c r="G4348" s="384" t="s">
        <v>8007</v>
      </c>
      <c r="H4348" s="381" t="b">
        <f t="shared" si="135"/>
        <v>0</v>
      </c>
    </row>
    <row r="4349" spans="1:8">
      <c r="A4349" s="379">
        <v>37737</v>
      </c>
      <c r="B4349" s="380" t="s">
        <v>8008</v>
      </c>
      <c r="C4349" s="379" t="s">
        <v>281</v>
      </c>
      <c r="D4349" s="383" t="str">
        <f t="shared" si="134"/>
        <v>31.866,22</v>
      </c>
      <c r="F4349" s="386">
        <v>36.6</v>
      </c>
      <c r="G4349" s="384" t="s">
        <v>8009</v>
      </c>
      <c r="H4349" s="381" t="b">
        <f t="shared" si="135"/>
        <v>0</v>
      </c>
    </row>
    <row r="4350" spans="1:8">
      <c r="A4350" s="379">
        <v>25014</v>
      </c>
      <c r="B4350" s="380" t="s">
        <v>8010</v>
      </c>
      <c r="C4350" s="379" t="s">
        <v>281</v>
      </c>
      <c r="D4350" s="383" t="str">
        <f t="shared" si="134"/>
        <v>66.742,47</v>
      </c>
      <c r="F4350" s="386">
        <v>47.51</v>
      </c>
      <c r="G4350" s="384" t="s">
        <v>8011</v>
      </c>
      <c r="H4350" s="381" t="b">
        <f t="shared" si="135"/>
        <v>0</v>
      </c>
    </row>
    <row r="4351" spans="1:8">
      <c r="A4351" s="379">
        <v>25013</v>
      </c>
      <c r="B4351" s="380" t="s">
        <v>8012</v>
      </c>
      <c r="C4351" s="379" t="s">
        <v>281</v>
      </c>
      <c r="D4351" s="383" t="str">
        <f t="shared" si="134"/>
        <v>69.953,17</v>
      </c>
      <c r="F4351" s="386">
        <v>77.31</v>
      </c>
      <c r="G4351" s="384" t="s">
        <v>8013</v>
      </c>
      <c r="H4351" s="381" t="b">
        <f t="shared" si="135"/>
        <v>0</v>
      </c>
    </row>
    <row r="4352" spans="1:8">
      <c r="A4352" s="379">
        <v>14405</v>
      </c>
      <c r="B4352" s="380" t="s">
        <v>8014</v>
      </c>
      <c r="C4352" s="379" t="s">
        <v>281</v>
      </c>
      <c r="D4352" s="383" t="str">
        <f t="shared" si="134"/>
        <v>82.113,71</v>
      </c>
      <c r="F4352" s="386">
        <v>186.7</v>
      </c>
      <c r="G4352" s="384" t="s">
        <v>8015</v>
      </c>
      <c r="H4352" s="381" t="b">
        <f t="shared" si="135"/>
        <v>0</v>
      </c>
    </row>
    <row r="4353" spans="1:8">
      <c r="A4353" s="379">
        <v>36790</v>
      </c>
      <c r="B4353" s="380" t="s">
        <v>8016</v>
      </c>
      <c r="C4353" s="379" t="s">
        <v>281</v>
      </c>
      <c r="D4353" s="383" t="str">
        <f t="shared" si="134"/>
        <v>193,24</v>
      </c>
      <c r="F4353" s="386">
        <v>227.16</v>
      </c>
      <c r="G4353" s="384" t="s">
        <v>8017</v>
      </c>
      <c r="H4353" s="381" t="b">
        <f t="shared" si="135"/>
        <v>0</v>
      </c>
    </row>
    <row r="4354" spans="1:8">
      <c r="A4354" s="379">
        <v>20271</v>
      </c>
      <c r="B4354" s="380" t="s">
        <v>8018</v>
      </c>
      <c r="C4354" s="379" t="s">
        <v>281</v>
      </c>
      <c r="D4354" s="383" t="str">
        <f t="shared" ref="D4354:D4417" si="136">IF($J$2=$F$1,F4354,G4354)</f>
        <v>432,25</v>
      </c>
      <c r="F4354" s="386">
        <v>805.82</v>
      </c>
      <c r="G4354" s="384" t="s">
        <v>8019</v>
      </c>
      <c r="H4354" s="381" t="b">
        <f t="shared" ref="H4354:H4417" si="137">F4354=G4354</f>
        <v>0</v>
      </c>
    </row>
    <row r="4355" spans="1:8">
      <c r="A4355" s="379">
        <v>10423</v>
      </c>
      <c r="B4355" s="380" t="s">
        <v>8020</v>
      </c>
      <c r="C4355" s="379" t="s">
        <v>281</v>
      </c>
      <c r="D4355" s="383" t="str">
        <f t="shared" si="136"/>
        <v>268,09</v>
      </c>
      <c r="F4355" s="386">
        <v>4.05</v>
      </c>
      <c r="G4355" s="384" t="s">
        <v>8021</v>
      </c>
      <c r="H4355" s="381" t="b">
        <f t="shared" si="137"/>
        <v>0</v>
      </c>
    </row>
    <row r="4356" spans="1:8">
      <c r="A4356" s="379">
        <v>37589</v>
      </c>
      <c r="B4356" s="380" t="s">
        <v>8022</v>
      </c>
      <c r="C4356" s="379" t="s">
        <v>281</v>
      </c>
      <c r="D4356" s="383" t="str">
        <f t="shared" si="136"/>
        <v>236,77</v>
      </c>
      <c r="F4356" s="386">
        <v>8.64</v>
      </c>
      <c r="G4356" s="384" t="s">
        <v>8023</v>
      </c>
      <c r="H4356" s="381" t="b">
        <f t="shared" si="137"/>
        <v>0</v>
      </c>
    </row>
    <row r="4357" spans="1:8">
      <c r="A4357" s="379">
        <v>11690</v>
      </c>
      <c r="B4357" s="380" t="s">
        <v>8024</v>
      </c>
      <c r="C4357" s="379" t="s">
        <v>281</v>
      </c>
      <c r="D4357" s="383" t="str">
        <f t="shared" si="136"/>
        <v>125,78</v>
      </c>
      <c r="F4357" s="386">
        <v>14.21</v>
      </c>
      <c r="G4357" s="384" t="s">
        <v>8025</v>
      </c>
      <c r="H4357" s="381" t="b">
        <f t="shared" si="137"/>
        <v>0</v>
      </c>
    </row>
    <row r="4358" spans="1:8">
      <c r="A4358" s="379">
        <v>20234</v>
      </c>
      <c r="B4358" s="380" t="s">
        <v>8026</v>
      </c>
      <c r="C4358" s="379" t="s">
        <v>281</v>
      </c>
      <c r="D4358" s="383" t="str">
        <f t="shared" si="136"/>
        <v>159,18</v>
      </c>
      <c r="F4358" s="386">
        <v>32.5</v>
      </c>
      <c r="G4358" s="384" t="s">
        <v>8027</v>
      </c>
      <c r="H4358" s="381" t="b">
        <f t="shared" si="137"/>
        <v>0</v>
      </c>
    </row>
    <row r="4359" spans="1:8">
      <c r="A4359" s="379">
        <v>4763</v>
      </c>
      <c r="B4359" s="380" t="s">
        <v>8028</v>
      </c>
      <c r="C4359" s="379" t="s">
        <v>289</v>
      </c>
      <c r="D4359" s="383" t="str">
        <f t="shared" si="136"/>
        <v>18,24</v>
      </c>
      <c r="F4359" s="386">
        <v>41.87</v>
      </c>
      <c r="G4359" s="384" t="s">
        <v>8029</v>
      </c>
      <c r="H4359" s="381" t="b">
        <f t="shared" si="137"/>
        <v>0</v>
      </c>
    </row>
    <row r="4360" spans="1:8">
      <c r="A4360" s="379">
        <v>41070</v>
      </c>
      <c r="B4360" s="380" t="s">
        <v>8030</v>
      </c>
      <c r="C4360" s="379" t="s">
        <v>672</v>
      </c>
      <c r="D4360" s="383" t="str">
        <f t="shared" si="136"/>
        <v>3.236,42</v>
      </c>
      <c r="F4360" s="386">
        <v>82.75</v>
      </c>
      <c r="G4360" s="384" t="s">
        <v>8031</v>
      </c>
      <c r="H4360" s="381" t="b">
        <f t="shared" si="137"/>
        <v>0</v>
      </c>
    </row>
    <row r="4361" spans="1:8">
      <c r="A4361" s="379">
        <v>14583</v>
      </c>
      <c r="B4361" s="380" t="s">
        <v>8032</v>
      </c>
      <c r="C4361" s="379" t="s">
        <v>665</v>
      </c>
      <c r="D4361" s="383" t="str">
        <f t="shared" si="136"/>
        <v>11,35</v>
      </c>
      <c r="F4361" s="386">
        <v>235.56</v>
      </c>
      <c r="G4361" s="384" t="s">
        <v>8033</v>
      </c>
      <c r="H4361" s="381" t="b">
        <f t="shared" si="137"/>
        <v>0</v>
      </c>
    </row>
    <row r="4362" spans="1:8">
      <c r="A4362" s="379">
        <v>11457</v>
      </c>
      <c r="B4362" s="380" t="s">
        <v>8034</v>
      </c>
      <c r="C4362" s="379" t="s">
        <v>281</v>
      </c>
      <c r="D4362" s="383" t="str">
        <f t="shared" si="136"/>
        <v>26,67</v>
      </c>
      <c r="F4362" s="386">
        <v>368.55</v>
      </c>
      <c r="G4362" s="384" t="s">
        <v>8035</v>
      </c>
      <c r="H4362" s="381" t="b">
        <f t="shared" si="137"/>
        <v>0</v>
      </c>
    </row>
    <row r="4363" spans="1:8">
      <c r="A4363" s="379">
        <v>21121</v>
      </c>
      <c r="B4363" s="380" t="s">
        <v>8036</v>
      </c>
      <c r="C4363" s="379" t="s">
        <v>281</v>
      </c>
      <c r="D4363" s="383" t="str">
        <f t="shared" si="136"/>
        <v>3,65</v>
      </c>
      <c r="F4363" s="386">
        <v>19.25</v>
      </c>
      <c r="G4363" s="384" t="s">
        <v>6863</v>
      </c>
      <c r="H4363" s="381" t="b">
        <f t="shared" si="137"/>
        <v>0</v>
      </c>
    </row>
    <row r="4364" spans="1:8">
      <c r="A4364" s="379">
        <v>38010</v>
      </c>
      <c r="B4364" s="380" t="s">
        <v>8037</v>
      </c>
      <c r="C4364" s="379" t="s">
        <v>281</v>
      </c>
      <c r="D4364" s="383" t="str">
        <f t="shared" si="136"/>
        <v>5,97</v>
      </c>
      <c r="F4364" s="386">
        <v>15.19</v>
      </c>
      <c r="G4364" s="384" t="s">
        <v>5136</v>
      </c>
      <c r="H4364" s="381" t="b">
        <f t="shared" si="137"/>
        <v>0</v>
      </c>
    </row>
    <row r="4365" spans="1:8">
      <c r="A4365" s="379">
        <v>38011</v>
      </c>
      <c r="B4365" s="380" t="s">
        <v>8038</v>
      </c>
      <c r="C4365" s="379" t="s">
        <v>281</v>
      </c>
      <c r="D4365" s="383" t="str">
        <f t="shared" si="136"/>
        <v>11,02</v>
      </c>
      <c r="F4365" s="386">
        <v>4.33</v>
      </c>
      <c r="G4365" s="384" t="s">
        <v>8039</v>
      </c>
      <c r="H4365" s="381" t="b">
        <f t="shared" si="137"/>
        <v>0</v>
      </c>
    </row>
    <row r="4366" spans="1:8">
      <c r="A4366" s="379">
        <v>38012</v>
      </c>
      <c r="B4366" s="380" t="s">
        <v>8040</v>
      </c>
      <c r="C4366" s="379" t="s">
        <v>281</v>
      </c>
      <c r="D4366" s="383" t="str">
        <f t="shared" si="136"/>
        <v>37,65</v>
      </c>
      <c r="F4366" s="386">
        <v>9.93</v>
      </c>
      <c r="G4366" s="384" t="s">
        <v>8041</v>
      </c>
      <c r="H4366" s="381" t="b">
        <f t="shared" si="137"/>
        <v>0</v>
      </c>
    </row>
    <row r="4367" spans="1:8">
      <c r="A4367" s="379">
        <v>38013</v>
      </c>
      <c r="B4367" s="380" t="s">
        <v>8042</v>
      </c>
      <c r="C4367" s="379" t="s">
        <v>281</v>
      </c>
      <c r="D4367" s="383" t="str">
        <f t="shared" si="136"/>
        <v>48,88</v>
      </c>
      <c r="F4367" s="386">
        <v>57.91</v>
      </c>
      <c r="G4367" s="384" t="s">
        <v>2102</v>
      </c>
      <c r="H4367" s="381" t="b">
        <f t="shared" si="137"/>
        <v>0</v>
      </c>
    </row>
    <row r="4368" spans="1:8">
      <c r="A4368" s="379">
        <v>38014</v>
      </c>
      <c r="B4368" s="380" t="s">
        <v>8043</v>
      </c>
      <c r="C4368" s="379" t="s">
        <v>281</v>
      </c>
      <c r="D4368" s="383" t="str">
        <f t="shared" si="136"/>
        <v>79,54</v>
      </c>
      <c r="F4368" s="386">
        <v>30.49</v>
      </c>
      <c r="G4368" s="384" t="s">
        <v>8044</v>
      </c>
      <c r="H4368" s="381" t="b">
        <f t="shared" si="137"/>
        <v>0</v>
      </c>
    </row>
    <row r="4369" spans="1:8">
      <c r="A4369" s="379">
        <v>38015</v>
      </c>
      <c r="B4369" s="380" t="s">
        <v>8045</v>
      </c>
      <c r="C4369" s="379" t="s">
        <v>281</v>
      </c>
      <c r="D4369" s="383" t="str">
        <f t="shared" si="136"/>
        <v>192,06</v>
      </c>
      <c r="F4369" s="386">
        <v>6.17</v>
      </c>
      <c r="G4369" s="384" t="s">
        <v>8046</v>
      </c>
      <c r="H4369" s="381" t="b">
        <f t="shared" si="137"/>
        <v>0</v>
      </c>
    </row>
    <row r="4370" spans="1:8">
      <c r="A4370" s="379">
        <v>38016</v>
      </c>
      <c r="B4370" s="380" t="s">
        <v>8047</v>
      </c>
      <c r="C4370" s="379" t="s">
        <v>281</v>
      </c>
      <c r="D4370" s="383" t="str">
        <f t="shared" si="136"/>
        <v>233,69</v>
      </c>
      <c r="F4370" s="386">
        <v>77.56</v>
      </c>
      <c r="G4370" s="384" t="s">
        <v>8048</v>
      </c>
      <c r="H4370" s="381" t="b">
        <f t="shared" si="137"/>
        <v>0</v>
      </c>
    </row>
    <row r="4371" spans="1:8">
      <c r="A4371" s="379">
        <v>12741</v>
      </c>
      <c r="B4371" s="380" t="s">
        <v>8049</v>
      </c>
      <c r="C4371" s="379" t="s">
        <v>281</v>
      </c>
      <c r="D4371" s="383" t="str">
        <f t="shared" si="136"/>
        <v>806,73</v>
      </c>
      <c r="F4371" s="386">
        <v>142.99</v>
      </c>
      <c r="G4371" s="384" t="s">
        <v>8050</v>
      </c>
      <c r="H4371" s="381" t="b">
        <f t="shared" si="137"/>
        <v>0</v>
      </c>
    </row>
    <row r="4372" spans="1:8">
      <c r="A4372" s="379">
        <v>12733</v>
      </c>
      <c r="B4372" s="380" t="s">
        <v>8051</v>
      </c>
      <c r="C4372" s="379" t="s">
        <v>281</v>
      </c>
      <c r="D4372" s="383" t="str">
        <f t="shared" si="136"/>
        <v>4,06</v>
      </c>
      <c r="F4372" s="386">
        <v>204.26</v>
      </c>
      <c r="G4372" s="384" t="s">
        <v>3546</v>
      </c>
      <c r="H4372" s="381" t="b">
        <f t="shared" si="137"/>
        <v>0</v>
      </c>
    </row>
    <row r="4373" spans="1:8">
      <c r="A4373" s="379">
        <v>12734</v>
      </c>
      <c r="B4373" s="380" t="s">
        <v>8052</v>
      </c>
      <c r="C4373" s="379" t="s">
        <v>281</v>
      </c>
      <c r="D4373" s="383" t="str">
        <f t="shared" si="136"/>
        <v>8,65</v>
      </c>
      <c r="F4373" s="386">
        <v>478.76</v>
      </c>
      <c r="G4373" s="384" t="s">
        <v>8053</v>
      </c>
      <c r="H4373" s="381" t="b">
        <f t="shared" si="137"/>
        <v>0</v>
      </c>
    </row>
    <row r="4374" spans="1:8">
      <c r="A4374" s="379">
        <v>12735</v>
      </c>
      <c r="B4374" s="380" t="s">
        <v>8054</v>
      </c>
      <c r="C4374" s="379" t="s">
        <v>281</v>
      </c>
      <c r="D4374" s="383" t="str">
        <f t="shared" si="136"/>
        <v>14,23</v>
      </c>
      <c r="F4374" s="386">
        <v>22.75</v>
      </c>
      <c r="G4374" s="384" t="s">
        <v>3003</v>
      </c>
      <c r="H4374" s="381" t="b">
        <f t="shared" si="137"/>
        <v>0</v>
      </c>
    </row>
    <row r="4375" spans="1:8">
      <c r="A4375" s="379">
        <v>12736</v>
      </c>
      <c r="B4375" s="380" t="s">
        <v>8055</v>
      </c>
      <c r="C4375" s="379" t="s">
        <v>281</v>
      </c>
      <c r="D4375" s="383" t="str">
        <f t="shared" si="136"/>
        <v>32,53</v>
      </c>
      <c r="F4375" s="386">
        <v>29.95</v>
      </c>
      <c r="G4375" s="384" t="s">
        <v>8056</v>
      </c>
      <c r="H4375" s="381" t="b">
        <f t="shared" si="137"/>
        <v>0</v>
      </c>
    </row>
    <row r="4376" spans="1:8">
      <c r="A4376" s="379">
        <v>12737</v>
      </c>
      <c r="B4376" s="380" t="s">
        <v>8057</v>
      </c>
      <c r="C4376" s="379" t="s">
        <v>281</v>
      </c>
      <c r="D4376" s="383" t="str">
        <f t="shared" si="136"/>
        <v>41,91</v>
      </c>
      <c r="F4376" s="386">
        <v>140.72999999999999</v>
      </c>
      <c r="G4376" s="384" t="s">
        <v>2390</v>
      </c>
      <c r="H4376" s="381" t="b">
        <f t="shared" si="137"/>
        <v>0</v>
      </c>
    </row>
    <row r="4377" spans="1:8">
      <c r="A4377" s="379">
        <v>12738</v>
      </c>
      <c r="B4377" s="380" t="s">
        <v>8058</v>
      </c>
      <c r="C4377" s="379" t="s">
        <v>281</v>
      </c>
      <c r="D4377" s="383" t="str">
        <f t="shared" si="136"/>
        <v>82,84</v>
      </c>
      <c r="F4377" s="386">
        <v>17.09</v>
      </c>
      <c r="G4377" s="384" t="s">
        <v>8059</v>
      </c>
      <c r="H4377" s="381" t="b">
        <f t="shared" si="137"/>
        <v>0</v>
      </c>
    </row>
    <row r="4378" spans="1:8">
      <c r="A4378" s="379">
        <v>12739</v>
      </c>
      <c r="B4378" s="380" t="s">
        <v>8060</v>
      </c>
      <c r="C4378" s="379" t="s">
        <v>281</v>
      </c>
      <c r="D4378" s="383" t="str">
        <f t="shared" si="136"/>
        <v>235,83</v>
      </c>
      <c r="F4378" s="386">
        <v>6.42</v>
      </c>
      <c r="G4378" s="384" t="s">
        <v>8061</v>
      </c>
      <c r="H4378" s="381" t="b">
        <f t="shared" si="137"/>
        <v>0</v>
      </c>
    </row>
    <row r="4379" spans="1:8">
      <c r="A4379" s="379">
        <v>12740</v>
      </c>
      <c r="B4379" s="380" t="s">
        <v>8062</v>
      </c>
      <c r="C4379" s="379" t="s">
        <v>281</v>
      </c>
      <c r="D4379" s="383" t="str">
        <f t="shared" si="136"/>
        <v>368,97</v>
      </c>
      <c r="F4379" s="386">
        <v>4.4000000000000004</v>
      </c>
      <c r="G4379" s="384" t="s">
        <v>8063</v>
      </c>
      <c r="H4379" s="381" t="b">
        <f t="shared" si="137"/>
        <v>0</v>
      </c>
    </row>
    <row r="4380" spans="1:8">
      <c r="A4380" s="379">
        <v>6297</v>
      </c>
      <c r="B4380" s="380" t="s">
        <v>8064</v>
      </c>
      <c r="C4380" s="379" t="s">
        <v>281</v>
      </c>
      <c r="D4380" s="383" t="str">
        <f t="shared" si="136"/>
        <v>19,25</v>
      </c>
      <c r="F4380" s="386">
        <v>22.62</v>
      </c>
      <c r="G4380" s="384" t="s">
        <v>8065</v>
      </c>
      <c r="H4380" s="381" t="b">
        <f t="shared" si="137"/>
        <v>0</v>
      </c>
    </row>
    <row r="4381" spans="1:8">
      <c r="A4381" s="379">
        <v>6296</v>
      </c>
      <c r="B4381" s="380" t="s">
        <v>8066</v>
      </c>
      <c r="C4381" s="379" t="s">
        <v>281</v>
      </c>
      <c r="D4381" s="383" t="str">
        <f t="shared" si="136"/>
        <v>15,19</v>
      </c>
      <c r="F4381" s="386">
        <v>22.62</v>
      </c>
      <c r="G4381" s="384" t="s">
        <v>4122</v>
      </c>
      <c r="H4381" s="381" t="b">
        <f t="shared" si="137"/>
        <v>0</v>
      </c>
    </row>
    <row r="4382" spans="1:8">
      <c r="A4382" s="379">
        <v>6294</v>
      </c>
      <c r="B4382" s="380" t="s">
        <v>8067</v>
      </c>
      <c r="C4382" s="379" t="s">
        <v>281</v>
      </c>
      <c r="D4382" s="383" t="str">
        <f t="shared" si="136"/>
        <v>4,33</v>
      </c>
      <c r="F4382" s="386">
        <v>17.13</v>
      </c>
      <c r="G4382" s="384" t="s">
        <v>381</v>
      </c>
      <c r="H4382" s="381" t="b">
        <f t="shared" si="137"/>
        <v>0</v>
      </c>
    </row>
    <row r="4383" spans="1:8">
      <c r="A4383" s="379">
        <v>6323</v>
      </c>
      <c r="B4383" s="380" t="s">
        <v>8068</v>
      </c>
      <c r="C4383" s="379" t="s">
        <v>281</v>
      </c>
      <c r="D4383" s="383" t="str">
        <f t="shared" si="136"/>
        <v>9,93</v>
      </c>
      <c r="F4383" s="386">
        <v>11.65</v>
      </c>
      <c r="G4383" s="384" t="s">
        <v>8069</v>
      </c>
      <c r="H4383" s="381" t="b">
        <f t="shared" si="137"/>
        <v>0</v>
      </c>
    </row>
    <row r="4384" spans="1:8">
      <c r="A4384" s="379">
        <v>6299</v>
      </c>
      <c r="B4384" s="380" t="s">
        <v>8070</v>
      </c>
      <c r="C4384" s="379" t="s">
        <v>281</v>
      </c>
      <c r="D4384" s="383" t="str">
        <f t="shared" si="136"/>
        <v>57,91</v>
      </c>
      <c r="F4384" s="386">
        <v>11.65</v>
      </c>
      <c r="G4384" s="384" t="s">
        <v>8071</v>
      </c>
      <c r="H4384" s="381" t="b">
        <f t="shared" si="137"/>
        <v>0</v>
      </c>
    </row>
    <row r="4385" spans="1:8">
      <c r="A4385" s="379">
        <v>6298</v>
      </c>
      <c r="B4385" s="380" t="s">
        <v>8072</v>
      </c>
      <c r="C4385" s="379" t="s">
        <v>281</v>
      </c>
      <c r="D4385" s="383" t="str">
        <f t="shared" si="136"/>
        <v>30,49</v>
      </c>
      <c r="F4385" s="386">
        <v>62.59</v>
      </c>
      <c r="G4385" s="384" t="s">
        <v>5258</v>
      </c>
      <c r="H4385" s="381" t="b">
        <f t="shared" si="137"/>
        <v>0</v>
      </c>
    </row>
    <row r="4386" spans="1:8">
      <c r="A4386" s="379">
        <v>6295</v>
      </c>
      <c r="B4386" s="380" t="s">
        <v>8073</v>
      </c>
      <c r="C4386" s="379" t="s">
        <v>281</v>
      </c>
      <c r="D4386" s="383" t="str">
        <f t="shared" si="136"/>
        <v>6,17</v>
      </c>
      <c r="F4386" s="386">
        <v>62.59</v>
      </c>
      <c r="G4386" s="384" t="s">
        <v>4283</v>
      </c>
      <c r="H4386" s="381" t="b">
        <f t="shared" si="137"/>
        <v>0</v>
      </c>
    </row>
    <row r="4387" spans="1:8">
      <c r="A4387" s="379">
        <v>6322</v>
      </c>
      <c r="B4387" s="380" t="s">
        <v>8074</v>
      </c>
      <c r="C4387" s="379" t="s">
        <v>281</v>
      </c>
      <c r="D4387" s="383" t="str">
        <f t="shared" si="136"/>
        <v>77,56</v>
      </c>
      <c r="F4387" s="386">
        <v>62.59</v>
      </c>
      <c r="G4387" s="384" t="s">
        <v>8075</v>
      </c>
      <c r="H4387" s="381" t="b">
        <f t="shared" si="137"/>
        <v>0</v>
      </c>
    </row>
    <row r="4388" spans="1:8">
      <c r="A4388" s="379">
        <v>6300</v>
      </c>
      <c r="B4388" s="380" t="s">
        <v>8076</v>
      </c>
      <c r="C4388" s="379" t="s">
        <v>281</v>
      </c>
      <c r="D4388" s="383" t="str">
        <f t="shared" si="136"/>
        <v>142,99</v>
      </c>
      <c r="F4388" s="386">
        <v>64.41</v>
      </c>
      <c r="G4388" s="384" t="s">
        <v>8077</v>
      </c>
      <c r="H4388" s="381" t="b">
        <f t="shared" si="137"/>
        <v>0</v>
      </c>
    </row>
    <row r="4389" spans="1:8">
      <c r="A4389" s="379">
        <v>6321</v>
      </c>
      <c r="B4389" s="380" t="s">
        <v>8078</v>
      </c>
      <c r="C4389" s="379" t="s">
        <v>281</v>
      </c>
      <c r="D4389" s="383" t="str">
        <f t="shared" si="136"/>
        <v>204,26</v>
      </c>
      <c r="F4389" s="386">
        <v>33.76</v>
      </c>
      <c r="G4389" s="384" t="s">
        <v>8079</v>
      </c>
      <c r="H4389" s="381" t="b">
        <f t="shared" si="137"/>
        <v>0</v>
      </c>
    </row>
    <row r="4390" spans="1:8">
      <c r="A4390" s="379">
        <v>6301</v>
      </c>
      <c r="B4390" s="380" t="s">
        <v>8080</v>
      </c>
      <c r="C4390" s="379" t="s">
        <v>281</v>
      </c>
      <c r="D4390" s="383" t="str">
        <f t="shared" si="136"/>
        <v>478,76</v>
      </c>
      <c r="F4390" s="386">
        <v>33.76</v>
      </c>
      <c r="G4390" s="384" t="s">
        <v>8081</v>
      </c>
      <c r="H4390" s="381" t="b">
        <f t="shared" si="137"/>
        <v>0</v>
      </c>
    </row>
    <row r="4391" spans="1:8">
      <c r="A4391" s="379">
        <v>7105</v>
      </c>
      <c r="B4391" s="380" t="s">
        <v>8082</v>
      </c>
      <c r="C4391" s="379" t="s">
        <v>281</v>
      </c>
      <c r="D4391" s="383" t="str">
        <f t="shared" si="136"/>
        <v>22,75</v>
      </c>
      <c r="F4391" s="386">
        <v>33.76</v>
      </c>
      <c r="G4391" s="384" t="s">
        <v>8083</v>
      </c>
      <c r="H4391" s="381" t="b">
        <f t="shared" si="137"/>
        <v>0</v>
      </c>
    </row>
    <row r="4392" spans="1:8">
      <c r="A4392" s="379">
        <v>20183</v>
      </c>
      <c r="B4392" s="380" t="s">
        <v>8084</v>
      </c>
      <c r="C4392" s="379" t="s">
        <v>281</v>
      </c>
      <c r="D4392" s="383" t="str">
        <f t="shared" si="136"/>
        <v>29,95</v>
      </c>
      <c r="F4392" s="386">
        <v>7.16</v>
      </c>
      <c r="G4392" s="384" t="s">
        <v>2640</v>
      </c>
      <c r="H4392" s="381" t="b">
        <f t="shared" si="137"/>
        <v>0</v>
      </c>
    </row>
    <row r="4393" spans="1:8">
      <c r="A4393" s="379">
        <v>38448</v>
      </c>
      <c r="B4393" s="380" t="s">
        <v>8085</v>
      </c>
      <c r="C4393" s="379" t="s">
        <v>281</v>
      </c>
      <c r="D4393" s="383" t="str">
        <f t="shared" si="136"/>
        <v>140,73</v>
      </c>
      <c r="F4393" s="386">
        <v>90.03</v>
      </c>
      <c r="G4393" s="384" t="s">
        <v>8086</v>
      </c>
      <c r="H4393" s="381" t="b">
        <f t="shared" si="137"/>
        <v>0</v>
      </c>
    </row>
    <row r="4394" spans="1:8">
      <c r="A4394" s="379">
        <v>20182</v>
      </c>
      <c r="B4394" s="380" t="s">
        <v>8087</v>
      </c>
      <c r="C4394" s="379" t="s">
        <v>281</v>
      </c>
      <c r="D4394" s="383" t="str">
        <f t="shared" si="136"/>
        <v>17,09</v>
      </c>
      <c r="F4394" s="386">
        <v>90.03</v>
      </c>
      <c r="G4394" s="384" t="s">
        <v>8088</v>
      </c>
      <c r="H4394" s="381" t="b">
        <f t="shared" si="137"/>
        <v>0</v>
      </c>
    </row>
    <row r="4395" spans="1:8">
      <c r="A4395" s="379">
        <v>7119</v>
      </c>
      <c r="B4395" s="380" t="s">
        <v>8089</v>
      </c>
      <c r="C4395" s="379" t="s">
        <v>281</v>
      </c>
      <c r="D4395" s="383" t="str">
        <f t="shared" si="136"/>
        <v>6,42</v>
      </c>
      <c r="F4395" s="386">
        <v>90.03</v>
      </c>
      <c r="G4395" s="384" t="s">
        <v>8090</v>
      </c>
      <c r="H4395" s="381" t="b">
        <f t="shared" si="137"/>
        <v>0</v>
      </c>
    </row>
    <row r="4396" spans="1:8">
      <c r="A4396" s="379">
        <v>7120</v>
      </c>
      <c r="B4396" s="380" t="s">
        <v>8091</v>
      </c>
      <c r="C4396" s="379" t="s">
        <v>281</v>
      </c>
      <c r="D4396" s="383" t="str">
        <f t="shared" si="136"/>
        <v>4,40</v>
      </c>
      <c r="F4396" s="386">
        <v>90.03</v>
      </c>
      <c r="G4396" s="384" t="s">
        <v>5849</v>
      </c>
      <c r="H4396" s="381" t="b">
        <f t="shared" si="137"/>
        <v>0</v>
      </c>
    </row>
    <row r="4397" spans="1:8">
      <c r="A4397" s="379">
        <v>6319</v>
      </c>
      <c r="B4397" s="380" t="s">
        <v>8092</v>
      </c>
      <c r="C4397" s="379" t="s">
        <v>281</v>
      </c>
      <c r="D4397" s="383" t="str">
        <f t="shared" si="136"/>
        <v>22,62</v>
      </c>
      <c r="F4397" s="386">
        <v>90.03</v>
      </c>
      <c r="G4397" s="384" t="s">
        <v>6008</v>
      </c>
      <c r="H4397" s="381" t="b">
        <f t="shared" si="137"/>
        <v>0</v>
      </c>
    </row>
    <row r="4398" spans="1:8">
      <c r="A4398" s="379">
        <v>6304</v>
      </c>
      <c r="B4398" s="380" t="s">
        <v>8093</v>
      </c>
      <c r="C4398" s="379" t="s">
        <v>281</v>
      </c>
      <c r="D4398" s="383" t="str">
        <f t="shared" si="136"/>
        <v>22,62</v>
      </c>
      <c r="F4398" s="386">
        <v>170.47</v>
      </c>
      <c r="G4398" s="384" t="s">
        <v>6008</v>
      </c>
      <c r="H4398" s="381" t="b">
        <f t="shared" si="137"/>
        <v>0</v>
      </c>
    </row>
    <row r="4399" spans="1:8">
      <c r="A4399" s="379">
        <v>21116</v>
      </c>
      <c r="B4399" s="380" t="s">
        <v>8094</v>
      </c>
      <c r="C4399" s="379" t="s">
        <v>281</v>
      </c>
      <c r="D4399" s="383" t="str">
        <f t="shared" si="136"/>
        <v>17,13</v>
      </c>
      <c r="F4399" s="386">
        <v>170.47</v>
      </c>
      <c r="G4399" s="384" t="s">
        <v>8095</v>
      </c>
      <c r="H4399" s="381" t="b">
        <f t="shared" si="137"/>
        <v>0</v>
      </c>
    </row>
    <row r="4400" spans="1:8">
      <c r="A4400" s="379">
        <v>6320</v>
      </c>
      <c r="B4400" s="380" t="s">
        <v>8096</v>
      </c>
      <c r="C4400" s="379" t="s">
        <v>281</v>
      </c>
      <c r="D4400" s="383" t="str">
        <f t="shared" si="136"/>
        <v>11,65</v>
      </c>
      <c r="F4400" s="386">
        <v>12.79</v>
      </c>
      <c r="G4400" s="384" t="s">
        <v>529</v>
      </c>
      <c r="H4400" s="381" t="b">
        <f t="shared" si="137"/>
        <v>0</v>
      </c>
    </row>
    <row r="4401" spans="1:8">
      <c r="A4401" s="379">
        <v>6303</v>
      </c>
      <c r="B4401" s="380" t="s">
        <v>8097</v>
      </c>
      <c r="C4401" s="379" t="s">
        <v>281</v>
      </c>
      <c r="D4401" s="383" t="str">
        <f t="shared" si="136"/>
        <v>11,65</v>
      </c>
      <c r="F4401" s="386">
        <v>23.98</v>
      </c>
      <c r="G4401" s="384" t="s">
        <v>529</v>
      </c>
      <c r="H4401" s="381" t="b">
        <f t="shared" si="137"/>
        <v>0</v>
      </c>
    </row>
    <row r="4402" spans="1:8">
      <c r="A4402" s="379">
        <v>6308</v>
      </c>
      <c r="B4402" s="380" t="s">
        <v>8098</v>
      </c>
      <c r="C4402" s="379" t="s">
        <v>281</v>
      </c>
      <c r="D4402" s="383" t="str">
        <f t="shared" si="136"/>
        <v>62,59</v>
      </c>
      <c r="F4402" s="386">
        <v>12.55</v>
      </c>
      <c r="G4402" s="384" t="s">
        <v>8099</v>
      </c>
      <c r="H4402" s="381" t="b">
        <f t="shared" si="137"/>
        <v>0</v>
      </c>
    </row>
    <row r="4403" spans="1:8">
      <c r="A4403" s="379">
        <v>6317</v>
      </c>
      <c r="B4403" s="380" t="s">
        <v>8100</v>
      </c>
      <c r="C4403" s="379" t="s">
        <v>281</v>
      </c>
      <c r="D4403" s="383" t="str">
        <f t="shared" si="136"/>
        <v>62,59</v>
      </c>
      <c r="F4403" s="386">
        <v>13.15</v>
      </c>
      <c r="G4403" s="384" t="s">
        <v>8099</v>
      </c>
      <c r="H4403" s="381" t="b">
        <f t="shared" si="137"/>
        <v>0</v>
      </c>
    </row>
    <row r="4404" spans="1:8">
      <c r="A4404" s="379">
        <v>6307</v>
      </c>
      <c r="B4404" s="380" t="s">
        <v>8101</v>
      </c>
      <c r="C4404" s="379" t="s">
        <v>281</v>
      </c>
      <c r="D4404" s="383" t="str">
        <f t="shared" si="136"/>
        <v>62,59</v>
      </c>
      <c r="F4404" s="386">
        <v>13.62</v>
      </c>
      <c r="G4404" s="384" t="s">
        <v>8099</v>
      </c>
      <c r="H4404" s="381" t="b">
        <f t="shared" si="137"/>
        <v>0</v>
      </c>
    </row>
    <row r="4405" spans="1:8">
      <c r="A4405" s="379">
        <v>6309</v>
      </c>
      <c r="B4405" s="380" t="s">
        <v>8102</v>
      </c>
      <c r="C4405" s="379" t="s">
        <v>281</v>
      </c>
      <c r="D4405" s="383" t="str">
        <f t="shared" si="136"/>
        <v>64,41</v>
      </c>
      <c r="F4405" s="386">
        <v>20.14</v>
      </c>
      <c r="G4405" s="384" t="s">
        <v>8103</v>
      </c>
      <c r="H4405" s="381" t="b">
        <f t="shared" si="137"/>
        <v>0</v>
      </c>
    </row>
    <row r="4406" spans="1:8">
      <c r="A4406" s="379">
        <v>6318</v>
      </c>
      <c r="B4406" s="380" t="s">
        <v>8104</v>
      </c>
      <c r="C4406" s="379" t="s">
        <v>281</v>
      </c>
      <c r="D4406" s="383" t="str">
        <f t="shared" si="136"/>
        <v>33,76</v>
      </c>
      <c r="F4406" s="386">
        <v>21.86</v>
      </c>
      <c r="G4406" s="384" t="s">
        <v>8105</v>
      </c>
      <c r="H4406" s="381" t="b">
        <f t="shared" si="137"/>
        <v>0</v>
      </c>
    </row>
    <row r="4407" spans="1:8">
      <c r="A4407" s="379">
        <v>6306</v>
      </c>
      <c r="B4407" s="380" t="s">
        <v>8106</v>
      </c>
      <c r="C4407" s="379" t="s">
        <v>281</v>
      </c>
      <c r="D4407" s="383" t="str">
        <f t="shared" si="136"/>
        <v>33,76</v>
      </c>
      <c r="F4407" s="386">
        <v>21.15</v>
      </c>
      <c r="G4407" s="384" t="s">
        <v>8105</v>
      </c>
      <c r="H4407" s="381" t="b">
        <f t="shared" si="137"/>
        <v>0</v>
      </c>
    </row>
    <row r="4408" spans="1:8">
      <c r="A4408" s="379">
        <v>6305</v>
      </c>
      <c r="B4408" s="380" t="s">
        <v>8107</v>
      </c>
      <c r="C4408" s="379" t="s">
        <v>281</v>
      </c>
      <c r="D4408" s="383" t="str">
        <f t="shared" si="136"/>
        <v>33,76</v>
      </c>
      <c r="F4408" s="386">
        <v>22.83</v>
      </c>
      <c r="G4408" s="384" t="s">
        <v>8105</v>
      </c>
      <c r="H4408" s="381" t="b">
        <f t="shared" si="137"/>
        <v>0</v>
      </c>
    </row>
    <row r="4409" spans="1:8">
      <c r="A4409" s="379">
        <v>6302</v>
      </c>
      <c r="B4409" s="380" t="s">
        <v>8108</v>
      </c>
      <c r="C4409" s="379" t="s">
        <v>281</v>
      </c>
      <c r="D4409" s="383" t="str">
        <f t="shared" si="136"/>
        <v>7,16</v>
      </c>
      <c r="F4409" s="386">
        <v>20.5</v>
      </c>
      <c r="G4409" s="384" t="s">
        <v>3299</v>
      </c>
      <c r="H4409" s="381" t="b">
        <f t="shared" si="137"/>
        <v>0</v>
      </c>
    </row>
    <row r="4410" spans="1:8">
      <c r="A4410" s="379">
        <v>6312</v>
      </c>
      <c r="B4410" s="380" t="s">
        <v>8109</v>
      </c>
      <c r="C4410" s="379" t="s">
        <v>281</v>
      </c>
      <c r="D4410" s="383" t="str">
        <f t="shared" si="136"/>
        <v>90,03</v>
      </c>
      <c r="F4410" s="386">
        <v>24.37</v>
      </c>
      <c r="G4410" s="384" t="s">
        <v>4145</v>
      </c>
      <c r="H4410" s="381" t="b">
        <f t="shared" si="137"/>
        <v>0</v>
      </c>
    </row>
    <row r="4411" spans="1:8">
      <c r="A4411" s="379">
        <v>6311</v>
      </c>
      <c r="B4411" s="380" t="s">
        <v>8110</v>
      </c>
      <c r="C4411" s="379" t="s">
        <v>281</v>
      </c>
      <c r="D4411" s="383" t="str">
        <f t="shared" si="136"/>
        <v>90,03</v>
      </c>
      <c r="F4411" s="386">
        <v>36.229999999999997</v>
      </c>
      <c r="G4411" s="384" t="s">
        <v>4145</v>
      </c>
      <c r="H4411" s="381" t="b">
        <f t="shared" si="137"/>
        <v>0</v>
      </c>
    </row>
    <row r="4412" spans="1:8">
      <c r="A4412" s="379">
        <v>6310</v>
      </c>
      <c r="B4412" s="380" t="s">
        <v>8111</v>
      </c>
      <c r="C4412" s="379" t="s">
        <v>281</v>
      </c>
      <c r="D4412" s="383" t="str">
        <f t="shared" si="136"/>
        <v>90,03</v>
      </c>
      <c r="F4412" s="386">
        <v>29.14</v>
      </c>
      <c r="G4412" s="384" t="s">
        <v>4145</v>
      </c>
      <c r="H4412" s="381" t="b">
        <f t="shared" si="137"/>
        <v>0</v>
      </c>
    </row>
    <row r="4413" spans="1:8">
      <c r="A4413" s="379">
        <v>6314</v>
      </c>
      <c r="B4413" s="380" t="s">
        <v>8112</v>
      </c>
      <c r="C4413" s="379" t="s">
        <v>281</v>
      </c>
      <c r="D4413" s="383" t="str">
        <f t="shared" si="136"/>
        <v>90,03</v>
      </c>
      <c r="F4413" s="386">
        <v>37</v>
      </c>
      <c r="G4413" s="384" t="s">
        <v>4145</v>
      </c>
      <c r="H4413" s="381" t="b">
        <f t="shared" si="137"/>
        <v>0</v>
      </c>
    </row>
    <row r="4414" spans="1:8">
      <c r="A4414" s="379">
        <v>6313</v>
      </c>
      <c r="B4414" s="380" t="s">
        <v>8113</v>
      </c>
      <c r="C4414" s="379" t="s">
        <v>281</v>
      </c>
      <c r="D4414" s="383" t="str">
        <f t="shared" si="136"/>
        <v>90,03</v>
      </c>
      <c r="F4414" s="386">
        <v>37.729999999999997</v>
      </c>
      <c r="G4414" s="384" t="s">
        <v>4145</v>
      </c>
      <c r="H4414" s="381" t="b">
        <f t="shared" si="137"/>
        <v>0</v>
      </c>
    </row>
    <row r="4415" spans="1:8">
      <c r="A4415" s="379">
        <v>6315</v>
      </c>
      <c r="B4415" s="380" t="s">
        <v>8114</v>
      </c>
      <c r="C4415" s="379" t="s">
        <v>281</v>
      </c>
      <c r="D4415" s="383" t="str">
        <f t="shared" si="136"/>
        <v>170,47</v>
      </c>
      <c r="F4415" s="386">
        <v>7.87</v>
      </c>
      <c r="G4415" s="384" t="s">
        <v>8115</v>
      </c>
      <c r="H4415" s="381" t="b">
        <f t="shared" si="137"/>
        <v>0</v>
      </c>
    </row>
    <row r="4416" spans="1:8">
      <c r="A4416" s="379">
        <v>6316</v>
      </c>
      <c r="B4416" s="380" t="s">
        <v>8116</v>
      </c>
      <c r="C4416" s="379" t="s">
        <v>281</v>
      </c>
      <c r="D4416" s="383" t="str">
        <f t="shared" si="136"/>
        <v>170,47</v>
      </c>
      <c r="F4416" s="386">
        <v>11.91</v>
      </c>
      <c r="G4416" s="384" t="s">
        <v>8115</v>
      </c>
      <c r="H4416" s="381" t="b">
        <f t="shared" si="137"/>
        <v>0</v>
      </c>
    </row>
    <row r="4417" spans="1:8">
      <c r="A4417" s="379">
        <v>38878</v>
      </c>
      <c r="B4417" s="380" t="s">
        <v>8117</v>
      </c>
      <c r="C4417" s="379" t="s">
        <v>281</v>
      </c>
      <c r="D4417" s="383" t="str">
        <f t="shared" si="136"/>
        <v>13,07</v>
      </c>
      <c r="F4417" s="386">
        <v>30.66</v>
      </c>
      <c r="G4417" s="384" t="s">
        <v>2671</v>
      </c>
      <c r="H4417" s="381" t="b">
        <f t="shared" si="137"/>
        <v>0</v>
      </c>
    </row>
    <row r="4418" spans="1:8">
      <c r="A4418" s="379">
        <v>38879</v>
      </c>
      <c r="B4418" s="380" t="s">
        <v>8118</v>
      </c>
      <c r="C4418" s="379" t="s">
        <v>281</v>
      </c>
      <c r="D4418" s="383" t="str">
        <f t="shared" ref="D4418:D4481" si="138">IF($J$2=$F$1,F4418,G4418)</f>
        <v>24,51</v>
      </c>
      <c r="F4418" s="386">
        <v>46.45</v>
      </c>
      <c r="G4418" s="384" t="s">
        <v>3754</v>
      </c>
      <c r="H4418" s="381" t="b">
        <f t="shared" ref="H4418:H4481" si="139">F4418=G4418</f>
        <v>0</v>
      </c>
    </row>
    <row r="4419" spans="1:8">
      <c r="A4419" s="379">
        <v>38881</v>
      </c>
      <c r="B4419" s="380" t="s">
        <v>8119</v>
      </c>
      <c r="C4419" s="379" t="s">
        <v>281</v>
      </c>
      <c r="D4419" s="383" t="str">
        <f t="shared" si="138"/>
        <v>12,82</v>
      </c>
      <c r="F4419" s="386">
        <v>25.81</v>
      </c>
      <c r="G4419" s="384" t="s">
        <v>8120</v>
      </c>
      <c r="H4419" s="381" t="b">
        <f t="shared" si="139"/>
        <v>0</v>
      </c>
    </row>
    <row r="4420" spans="1:8">
      <c r="A4420" s="379">
        <v>38880</v>
      </c>
      <c r="B4420" s="380" t="s">
        <v>8121</v>
      </c>
      <c r="C4420" s="379" t="s">
        <v>281</v>
      </c>
      <c r="D4420" s="383" t="str">
        <f t="shared" si="138"/>
        <v>13,44</v>
      </c>
      <c r="F4420" s="386">
        <v>66.319999999999993</v>
      </c>
      <c r="G4420" s="384" t="s">
        <v>1884</v>
      </c>
      <c r="H4420" s="381" t="b">
        <f t="shared" si="139"/>
        <v>0</v>
      </c>
    </row>
    <row r="4421" spans="1:8">
      <c r="A4421" s="379">
        <v>38882</v>
      </c>
      <c r="B4421" s="380" t="s">
        <v>8122</v>
      </c>
      <c r="C4421" s="379" t="s">
        <v>281</v>
      </c>
      <c r="D4421" s="383" t="str">
        <f t="shared" si="138"/>
        <v>13,92</v>
      </c>
      <c r="F4421" s="386">
        <v>56.04</v>
      </c>
      <c r="G4421" s="384" t="s">
        <v>8123</v>
      </c>
      <c r="H4421" s="381" t="b">
        <f t="shared" si="139"/>
        <v>0</v>
      </c>
    </row>
    <row r="4422" spans="1:8">
      <c r="A4422" s="379">
        <v>38883</v>
      </c>
      <c r="B4422" s="380" t="s">
        <v>8124</v>
      </c>
      <c r="C4422" s="379" t="s">
        <v>281</v>
      </c>
      <c r="D4422" s="383" t="str">
        <f t="shared" si="138"/>
        <v>20,58</v>
      </c>
      <c r="F4422" s="386">
        <v>32.32</v>
      </c>
      <c r="G4422" s="384" t="s">
        <v>8125</v>
      </c>
      <c r="H4422" s="381" t="b">
        <f t="shared" si="139"/>
        <v>0</v>
      </c>
    </row>
    <row r="4423" spans="1:8">
      <c r="A4423" s="379">
        <v>38884</v>
      </c>
      <c r="B4423" s="380" t="s">
        <v>8126</v>
      </c>
      <c r="C4423" s="379" t="s">
        <v>281</v>
      </c>
      <c r="D4423" s="383" t="str">
        <f t="shared" si="138"/>
        <v>22,35</v>
      </c>
      <c r="F4423" s="386">
        <v>349.03</v>
      </c>
      <c r="G4423" s="384" t="s">
        <v>8127</v>
      </c>
      <c r="H4423" s="381" t="b">
        <f t="shared" si="139"/>
        <v>0</v>
      </c>
    </row>
    <row r="4424" spans="1:8">
      <c r="A4424" s="379">
        <v>38885</v>
      </c>
      <c r="B4424" s="380" t="s">
        <v>8128</v>
      </c>
      <c r="C4424" s="379" t="s">
        <v>281</v>
      </c>
      <c r="D4424" s="383" t="str">
        <f t="shared" si="138"/>
        <v>21,62</v>
      </c>
      <c r="F4424" s="386">
        <v>387.49</v>
      </c>
      <c r="G4424" s="384" t="s">
        <v>8129</v>
      </c>
      <c r="H4424" s="381" t="b">
        <f t="shared" si="139"/>
        <v>0</v>
      </c>
    </row>
    <row r="4425" spans="1:8">
      <c r="A4425" s="379">
        <v>38886</v>
      </c>
      <c r="B4425" s="380" t="s">
        <v>8130</v>
      </c>
      <c r="C4425" s="379" t="s">
        <v>281</v>
      </c>
      <c r="D4425" s="383" t="str">
        <f t="shared" si="138"/>
        <v>23,33</v>
      </c>
      <c r="F4425" s="386">
        <v>104.47</v>
      </c>
      <c r="G4425" s="384" t="s">
        <v>5216</v>
      </c>
      <c r="H4425" s="381" t="b">
        <f t="shared" si="139"/>
        <v>0</v>
      </c>
    </row>
    <row r="4426" spans="1:8">
      <c r="A4426" s="379">
        <v>38887</v>
      </c>
      <c r="B4426" s="380" t="s">
        <v>8131</v>
      </c>
      <c r="C4426" s="379" t="s">
        <v>281</v>
      </c>
      <c r="D4426" s="383" t="str">
        <f t="shared" si="138"/>
        <v>20,95</v>
      </c>
      <c r="F4426" s="386">
        <v>2.17</v>
      </c>
      <c r="G4426" s="384" t="s">
        <v>599</v>
      </c>
      <c r="H4426" s="381" t="b">
        <f t="shared" si="139"/>
        <v>0</v>
      </c>
    </row>
    <row r="4427" spans="1:8">
      <c r="A4427" s="379">
        <v>38888</v>
      </c>
      <c r="B4427" s="380" t="s">
        <v>8132</v>
      </c>
      <c r="C4427" s="379" t="s">
        <v>281</v>
      </c>
      <c r="D4427" s="383" t="str">
        <f t="shared" si="138"/>
        <v>24,91</v>
      </c>
      <c r="F4427" s="386">
        <v>4.09</v>
      </c>
      <c r="G4427" s="384" t="s">
        <v>8133</v>
      </c>
      <c r="H4427" s="381" t="b">
        <f t="shared" si="139"/>
        <v>0</v>
      </c>
    </row>
    <row r="4428" spans="1:8">
      <c r="A4428" s="379">
        <v>38890</v>
      </c>
      <c r="B4428" s="380" t="s">
        <v>8134</v>
      </c>
      <c r="C4428" s="379" t="s">
        <v>281</v>
      </c>
      <c r="D4428" s="383" t="str">
        <f t="shared" si="138"/>
        <v>37,03</v>
      </c>
      <c r="F4428" s="386">
        <v>6.71</v>
      </c>
      <c r="G4428" s="384" t="s">
        <v>8135</v>
      </c>
      <c r="H4428" s="381" t="b">
        <f t="shared" si="139"/>
        <v>0</v>
      </c>
    </row>
    <row r="4429" spans="1:8">
      <c r="A4429" s="379">
        <v>38893</v>
      </c>
      <c r="B4429" s="380" t="s">
        <v>8136</v>
      </c>
      <c r="C4429" s="379" t="s">
        <v>281</v>
      </c>
      <c r="D4429" s="383" t="str">
        <f t="shared" si="138"/>
        <v>29,78</v>
      </c>
      <c r="F4429" s="386">
        <v>7.18</v>
      </c>
      <c r="G4429" s="384" t="s">
        <v>8137</v>
      </c>
      <c r="H4429" s="381" t="b">
        <f t="shared" si="139"/>
        <v>0</v>
      </c>
    </row>
    <row r="4430" spans="1:8">
      <c r="A4430" s="379">
        <v>38894</v>
      </c>
      <c r="B4430" s="380" t="s">
        <v>8138</v>
      </c>
      <c r="C4430" s="379" t="s">
        <v>281</v>
      </c>
      <c r="D4430" s="383" t="str">
        <f t="shared" si="138"/>
        <v>37,82</v>
      </c>
      <c r="F4430" s="386">
        <v>5.97</v>
      </c>
      <c r="G4430" s="384" t="s">
        <v>8139</v>
      </c>
      <c r="H4430" s="381" t="b">
        <f t="shared" si="139"/>
        <v>0</v>
      </c>
    </row>
    <row r="4431" spans="1:8">
      <c r="A4431" s="379">
        <v>38896</v>
      </c>
      <c r="B4431" s="380" t="s">
        <v>8140</v>
      </c>
      <c r="C4431" s="379" t="s">
        <v>281</v>
      </c>
      <c r="D4431" s="383" t="str">
        <f t="shared" si="138"/>
        <v>38,56</v>
      </c>
      <c r="F4431" s="386">
        <v>9.73</v>
      </c>
      <c r="G4431" s="384" t="s">
        <v>8141</v>
      </c>
      <c r="H4431" s="381" t="b">
        <f t="shared" si="139"/>
        <v>0</v>
      </c>
    </row>
    <row r="4432" spans="1:8">
      <c r="A4432" s="379">
        <v>39324</v>
      </c>
      <c r="B4432" s="380" t="s">
        <v>8142</v>
      </c>
      <c r="C4432" s="379" t="s">
        <v>281</v>
      </c>
      <c r="D4432" s="383" t="str">
        <f t="shared" si="138"/>
        <v>8,09</v>
      </c>
      <c r="F4432" s="386">
        <v>11.94</v>
      </c>
      <c r="G4432" s="384" t="s">
        <v>8143</v>
      </c>
      <c r="H4432" s="381" t="b">
        <f t="shared" si="139"/>
        <v>0</v>
      </c>
    </row>
    <row r="4433" spans="1:8">
      <c r="A4433" s="379">
        <v>39325</v>
      </c>
      <c r="B4433" s="380" t="s">
        <v>8144</v>
      </c>
      <c r="C4433" s="379" t="s">
        <v>281</v>
      </c>
      <c r="D4433" s="383" t="str">
        <f t="shared" si="138"/>
        <v>12,25</v>
      </c>
      <c r="F4433" s="386">
        <v>33.15</v>
      </c>
      <c r="G4433" s="384" t="s">
        <v>3026</v>
      </c>
      <c r="H4433" s="381" t="b">
        <f t="shared" si="139"/>
        <v>0</v>
      </c>
    </row>
    <row r="4434" spans="1:8">
      <c r="A4434" s="379">
        <v>39326</v>
      </c>
      <c r="B4434" s="380" t="s">
        <v>8145</v>
      </c>
      <c r="C4434" s="379" t="s">
        <v>281</v>
      </c>
      <c r="D4434" s="383" t="str">
        <f t="shared" si="138"/>
        <v>31,55</v>
      </c>
      <c r="F4434" s="386">
        <v>51.49</v>
      </c>
      <c r="G4434" s="384" t="s">
        <v>8146</v>
      </c>
      <c r="H4434" s="381" t="b">
        <f t="shared" si="139"/>
        <v>0</v>
      </c>
    </row>
    <row r="4435" spans="1:8">
      <c r="A4435" s="379">
        <v>39327</v>
      </c>
      <c r="B4435" s="380" t="s">
        <v>8147</v>
      </c>
      <c r="C4435" s="379" t="s">
        <v>281</v>
      </c>
      <c r="D4435" s="383" t="str">
        <f t="shared" si="138"/>
        <v>47,79</v>
      </c>
      <c r="F4435" s="386">
        <v>28.81</v>
      </c>
      <c r="G4435" s="384" t="s">
        <v>8148</v>
      </c>
      <c r="H4435" s="381" t="b">
        <f t="shared" si="139"/>
        <v>0</v>
      </c>
    </row>
    <row r="4436" spans="1:8">
      <c r="A4436" s="379">
        <v>20176</v>
      </c>
      <c r="B4436" s="380" t="s">
        <v>8149</v>
      </c>
      <c r="C4436" s="379" t="s">
        <v>281</v>
      </c>
      <c r="D4436" s="383" t="str">
        <f t="shared" si="138"/>
        <v>25,81</v>
      </c>
      <c r="F4436" s="386">
        <v>39.369999999999997</v>
      </c>
      <c r="G4436" s="384" t="s">
        <v>3320</v>
      </c>
      <c r="H4436" s="381" t="b">
        <f t="shared" si="139"/>
        <v>0</v>
      </c>
    </row>
    <row r="4437" spans="1:8">
      <c r="A4437" s="379">
        <v>11378</v>
      </c>
      <c r="B4437" s="380" t="s">
        <v>8150</v>
      </c>
      <c r="C4437" s="379" t="s">
        <v>281</v>
      </c>
      <c r="D4437" s="383" t="str">
        <f t="shared" si="138"/>
        <v>65,27</v>
      </c>
      <c r="F4437" s="386">
        <v>36.85</v>
      </c>
      <c r="G4437" s="384" t="s">
        <v>8151</v>
      </c>
      <c r="H4437" s="381" t="b">
        <f t="shared" si="139"/>
        <v>0</v>
      </c>
    </row>
    <row r="4438" spans="1:8">
      <c r="A4438" s="379">
        <v>11379</v>
      </c>
      <c r="B4438" s="380" t="s">
        <v>8152</v>
      </c>
      <c r="C4438" s="379" t="s">
        <v>281</v>
      </c>
      <c r="D4438" s="383" t="str">
        <f t="shared" si="138"/>
        <v>55,16</v>
      </c>
      <c r="F4438" s="386">
        <v>121.47</v>
      </c>
      <c r="G4438" s="384" t="s">
        <v>8153</v>
      </c>
      <c r="H4438" s="381" t="b">
        <f t="shared" si="139"/>
        <v>0</v>
      </c>
    </row>
    <row r="4439" spans="1:8">
      <c r="A4439" s="379">
        <v>11493</v>
      </c>
      <c r="B4439" s="380" t="s">
        <v>8154</v>
      </c>
      <c r="C4439" s="379" t="s">
        <v>281</v>
      </c>
      <c r="D4439" s="383" t="str">
        <f t="shared" si="138"/>
        <v>31,81</v>
      </c>
      <c r="F4439" s="386">
        <v>123.53</v>
      </c>
      <c r="G4439" s="384" t="s">
        <v>8155</v>
      </c>
      <c r="H4439" s="381" t="b">
        <f t="shared" si="139"/>
        <v>0</v>
      </c>
    </row>
    <row r="4440" spans="1:8">
      <c r="A4440" s="379">
        <v>42717</v>
      </c>
      <c r="B4440" s="380" t="s">
        <v>8156</v>
      </c>
      <c r="C4440" s="379" t="s">
        <v>281</v>
      </c>
      <c r="D4440" s="383" t="str">
        <f t="shared" si="138"/>
        <v>312,41</v>
      </c>
      <c r="F4440" s="386">
        <v>187.24</v>
      </c>
      <c r="G4440" s="384" t="s">
        <v>8157</v>
      </c>
      <c r="H4440" s="381" t="b">
        <f t="shared" si="139"/>
        <v>0</v>
      </c>
    </row>
    <row r="4441" spans="1:8">
      <c r="A4441" s="379">
        <v>42718</v>
      </c>
      <c r="B4441" s="380" t="s">
        <v>8158</v>
      </c>
      <c r="C4441" s="379" t="s">
        <v>281</v>
      </c>
      <c r="D4441" s="383" t="str">
        <f t="shared" si="138"/>
        <v>346,84</v>
      </c>
      <c r="F4441" s="386">
        <v>204.12</v>
      </c>
      <c r="G4441" s="384" t="s">
        <v>8159</v>
      </c>
      <c r="H4441" s="381" t="b">
        <f t="shared" si="139"/>
        <v>0</v>
      </c>
    </row>
    <row r="4442" spans="1:8">
      <c r="A4442" s="379">
        <v>7106</v>
      </c>
      <c r="B4442" s="380" t="s">
        <v>8160</v>
      </c>
      <c r="C4442" s="379" t="s">
        <v>281</v>
      </c>
      <c r="D4442" s="383" t="str">
        <f t="shared" si="138"/>
        <v>104,47</v>
      </c>
      <c r="F4442" s="386">
        <v>207.31</v>
      </c>
      <c r="G4442" s="384" t="s">
        <v>8161</v>
      </c>
      <c r="H4442" s="381" t="b">
        <f t="shared" si="139"/>
        <v>0</v>
      </c>
    </row>
    <row r="4443" spans="1:8">
      <c r="A4443" s="379">
        <v>7104</v>
      </c>
      <c r="B4443" s="380" t="s">
        <v>8162</v>
      </c>
      <c r="C4443" s="379" t="s">
        <v>281</v>
      </c>
      <c r="D4443" s="383" t="str">
        <f t="shared" si="138"/>
        <v>2,17</v>
      </c>
      <c r="F4443" s="386">
        <v>284.36</v>
      </c>
      <c r="G4443" s="384" t="s">
        <v>2317</v>
      </c>
      <c r="H4443" s="381" t="b">
        <f t="shared" si="139"/>
        <v>0</v>
      </c>
    </row>
    <row r="4444" spans="1:8">
      <c r="A4444" s="379">
        <v>7136</v>
      </c>
      <c r="B4444" s="380" t="s">
        <v>8163</v>
      </c>
      <c r="C4444" s="379" t="s">
        <v>281</v>
      </c>
      <c r="D4444" s="383" t="str">
        <f t="shared" si="138"/>
        <v>4,09</v>
      </c>
      <c r="F4444" s="386">
        <v>96.41</v>
      </c>
      <c r="G4444" s="384" t="s">
        <v>8164</v>
      </c>
      <c r="H4444" s="381" t="b">
        <f t="shared" si="139"/>
        <v>0</v>
      </c>
    </row>
    <row r="4445" spans="1:8">
      <c r="A4445" s="379">
        <v>7128</v>
      </c>
      <c r="B4445" s="380" t="s">
        <v>8165</v>
      </c>
      <c r="C4445" s="379" t="s">
        <v>281</v>
      </c>
      <c r="D4445" s="383" t="str">
        <f t="shared" si="138"/>
        <v>6,71</v>
      </c>
      <c r="F4445" s="386">
        <v>96.41</v>
      </c>
      <c r="G4445" s="384" t="s">
        <v>8166</v>
      </c>
      <c r="H4445" s="381" t="b">
        <f t="shared" si="139"/>
        <v>0</v>
      </c>
    </row>
    <row r="4446" spans="1:8">
      <c r="A4446" s="379">
        <v>7108</v>
      </c>
      <c r="B4446" s="380" t="s">
        <v>8167</v>
      </c>
      <c r="C4446" s="379" t="s">
        <v>281</v>
      </c>
      <c r="D4446" s="383" t="str">
        <f t="shared" si="138"/>
        <v>7,18</v>
      </c>
      <c r="F4446" s="386">
        <v>116.12</v>
      </c>
      <c r="G4446" s="384" t="s">
        <v>8168</v>
      </c>
      <c r="H4446" s="381" t="b">
        <f t="shared" si="139"/>
        <v>0</v>
      </c>
    </row>
    <row r="4447" spans="1:8">
      <c r="A4447" s="379">
        <v>7129</v>
      </c>
      <c r="B4447" s="380" t="s">
        <v>8169</v>
      </c>
      <c r="C4447" s="379" t="s">
        <v>281</v>
      </c>
      <c r="D4447" s="383" t="str">
        <f t="shared" si="138"/>
        <v>5,97</v>
      </c>
      <c r="F4447" s="386">
        <v>11.19</v>
      </c>
      <c r="G4447" s="384" t="s">
        <v>5136</v>
      </c>
      <c r="H4447" s="381" t="b">
        <f t="shared" si="139"/>
        <v>0</v>
      </c>
    </row>
    <row r="4448" spans="1:8">
      <c r="A4448" s="379">
        <v>7130</v>
      </c>
      <c r="B4448" s="380" t="s">
        <v>8170</v>
      </c>
      <c r="C4448" s="379" t="s">
        <v>281</v>
      </c>
      <c r="D4448" s="383" t="str">
        <f t="shared" si="138"/>
        <v>9,73</v>
      </c>
      <c r="F4448" s="386">
        <v>12.35</v>
      </c>
      <c r="G4448" s="384" t="s">
        <v>8171</v>
      </c>
      <c r="H4448" s="381" t="b">
        <f t="shared" si="139"/>
        <v>0</v>
      </c>
    </row>
    <row r="4449" spans="1:8">
      <c r="A4449" s="379">
        <v>7131</v>
      </c>
      <c r="B4449" s="380" t="s">
        <v>8172</v>
      </c>
      <c r="C4449" s="379" t="s">
        <v>281</v>
      </c>
      <c r="D4449" s="383" t="str">
        <f t="shared" si="138"/>
        <v>11,94</v>
      </c>
      <c r="F4449" s="386">
        <v>29.27</v>
      </c>
      <c r="G4449" s="384" t="s">
        <v>3574</v>
      </c>
      <c r="H4449" s="381" t="b">
        <f t="shared" si="139"/>
        <v>0</v>
      </c>
    </row>
    <row r="4450" spans="1:8">
      <c r="A4450" s="379">
        <v>7132</v>
      </c>
      <c r="B4450" s="380" t="s">
        <v>8173</v>
      </c>
      <c r="C4450" s="379" t="s">
        <v>281</v>
      </c>
      <c r="D4450" s="383" t="str">
        <f t="shared" si="138"/>
        <v>33,15</v>
      </c>
      <c r="F4450" s="386">
        <v>42.9</v>
      </c>
      <c r="G4450" s="384" t="s">
        <v>8174</v>
      </c>
      <c r="H4450" s="381" t="b">
        <f t="shared" si="139"/>
        <v>0</v>
      </c>
    </row>
    <row r="4451" spans="1:8">
      <c r="A4451" s="379">
        <v>7133</v>
      </c>
      <c r="B4451" s="380" t="s">
        <v>8175</v>
      </c>
      <c r="C4451" s="379" t="s">
        <v>281</v>
      </c>
      <c r="D4451" s="383" t="str">
        <f t="shared" si="138"/>
        <v>51,49</v>
      </c>
      <c r="F4451" s="386">
        <v>11.35</v>
      </c>
      <c r="G4451" s="384" t="s">
        <v>8176</v>
      </c>
      <c r="H4451" s="381" t="b">
        <f t="shared" si="139"/>
        <v>0</v>
      </c>
    </row>
    <row r="4452" spans="1:8">
      <c r="A4452" s="379">
        <v>37420</v>
      </c>
      <c r="B4452" s="380" t="s">
        <v>8177</v>
      </c>
      <c r="C4452" s="379" t="s">
        <v>281</v>
      </c>
      <c r="D4452" s="383" t="str">
        <f t="shared" si="138"/>
        <v>30,73</v>
      </c>
      <c r="F4452" s="386">
        <v>13.8</v>
      </c>
      <c r="G4452" s="384" t="s">
        <v>8178</v>
      </c>
      <c r="H4452" s="381" t="b">
        <f t="shared" si="139"/>
        <v>0</v>
      </c>
    </row>
    <row r="4453" spans="1:8">
      <c r="A4453" s="379">
        <v>37421</v>
      </c>
      <c r="B4453" s="380" t="s">
        <v>8179</v>
      </c>
      <c r="C4453" s="379" t="s">
        <v>281</v>
      </c>
      <c r="D4453" s="383" t="str">
        <f t="shared" si="138"/>
        <v>42,00</v>
      </c>
      <c r="F4453" s="386">
        <v>24.39</v>
      </c>
      <c r="G4453" s="384" t="s">
        <v>8180</v>
      </c>
      <c r="H4453" s="381" t="b">
        <f t="shared" si="139"/>
        <v>0</v>
      </c>
    </row>
    <row r="4454" spans="1:8">
      <c r="A4454" s="379">
        <v>37422</v>
      </c>
      <c r="B4454" s="380" t="s">
        <v>8181</v>
      </c>
      <c r="C4454" s="379" t="s">
        <v>281</v>
      </c>
      <c r="D4454" s="383" t="str">
        <f t="shared" si="138"/>
        <v>39,31</v>
      </c>
      <c r="F4454" s="386">
        <v>32.81</v>
      </c>
      <c r="G4454" s="384" t="s">
        <v>2590</v>
      </c>
      <c r="H4454" s="381" t="b">
        <f t="shared" si="139"/>
        <v>0</v>
      </c>
    </row>
    <row r="4455" spans="1:8">
      <c r="A4455" s="379">
        <v>37443</v>
      </c>
      <c r="B4455" s="380" t="s">
        <v>8182</v>
      </c>
      <c r="C4455" s="379" t="s">
        <v>281</v>
      </c>
      <c r="D4455" s="383" t="str">
        <f t="shared" si="138"/>
        <v>125,15</v>
      </c>
      <c r="F4455" s="386">
        <v>22</v>
      </c>
      <c r="G4455" s="384" t="s">
        <v>7967</v>
      </c>
      <c r="H4455" s="381" t="b">
        <f t="shared" si="139"/>
        <v>0</v>
      </c>
    </row>
    <row r="4456" spans="1:8">
      <c r="A4456" s="379">
        <v>37444</v>
      </c>
      <c r="B4456" s="380" t="s">
        <v>8183</v>
      </c>
      <c r="C4456" s="379" t="s">
        <v>281</v>
      </c>
      <c r="D4456" s="383" t="str">
        <f t="shared" si="138"/>
        <v>127,27</v>
      </c>
      <c r="F4456" s="386">
        <v>38.909999999999997</v>
      </c>
      <c r="G4456" s="384" t="s">
        <v>8184</v>
      </c>
      <c r="H4456" s="381" t="b">
        <f t="shared" si="139"/>
        <v>0</v>
      </c>
    </row>
    <row r="4457" spans="1:8">
      <c r="A4457" s="379">
        <v>37445</v>
      </c>
      <c r="B4457" s="380" t="s">
        <v>8185</v>
      </c>
      <c r="C4457" s="379" t="s">
        <v>281</v>
      </c>
      <c r="D4457" s="383" t="str">
        <f t="shared" si="138"/>
        <v>192,91</v>
      </c>
      <c r="F4457" s="386">
        <v>40.69</v>
      </c>
      <c r="G4457" s="384" t="s">
        <v>8186</v>
      </c>
      <c r="H4457" s="381" t="b">
        <f t="shared" si="139"/>
        <v>0</v>
      </c>
    </row>
    <row r="4458" spans="1:8">
      <c r="A4458" s="379">
        <v>37446</v>
      </c>
      <c r="B4458" s="380" t="s">
        <v>8187</v>
      </c>
      <c r="C4458" s="379" t="s">
        <v>281</v>
      </c>
      <c r="D4458" s="383" t="str">
        <f t="shared" si="138"/>
        <v>210,30</v>
      </c>
      <c r="F4458" s="386">
        <v>51.71</v>
      </c>
      <c r="G4458" s="384" t="s">
        <v>8188</v>
      </c>
      <c r="H4458" s="381" t="b">
        <f t="shared" si="139"/>
        <v>0</v>
      </c>
    </row>
    <row r="4459" spans="1:8">
      <c r="A4459" s="379">
        <v>37447</v>
      </c>
      <c r="B4459" s="380" t="s">
        <v>8189</v>
      </c>
      <c r="C4459" s="379" t="s">
        <v>281</v>
      </c>
      <c r="D4459" s="383" t="str">
        <f t="shared" si="138"/>
        <v>213,59</v>
      </c>
      <c r="F4459" s="386">
        <v>9.75</v>
      </c>
      <c r="G4459" s="384" t="s">
        <v>8190</v>
      </c>
      <c r="H4459" s="381" t="b">
        <f t="shared" si="139"/>
        <v>0</v>
      </c>
    </row>
    <row r="4460" spans="1:8">
      <c r="A4460" s="379">
        <v>37448</v>
      </c>
      <c r="B4460" s="380" t="s">
        <v>8191</v>
      </c>
      <c r="C4460" s="379" t="s">
        <v>281</v>
      </c>
      <c r="D4460" s="383" t="str">
        <f t="shared" si="138"/>
        <v>292,98</v>
      </c>
      <c r="F4460" s="386">
        <v>12.35</v>
      </c>
      <c r="G4460" s="384" t="s">
        <v>8192</v>
      </c>
      <c r="H4460" s="381" t="b">
        <f t="shared" si="139"/>
        <v>0</v>
      </c>
    </row>
    <row r="4461" spans="1:8">
      <c r="A4461" s="379">
        <v>37440</v>
      </c>
      <c r="B4461" s="380" t="s">
        <v>8193</v>
      </c>
      <c r="C4461" s="379" t="s">
        <v>281</v>
      </c>
      <c r="D4461" s="383" t="str">
        <f t="shared" si="138"/>
        <v>99,33</v>
      </c>
      <c r="F4461" s="386">
        <v>4.01</v>
      </c>
      <c r="G4461" s="384" t="s">
        <v>8194</v>
      </c>
      <c r="H4461" s="381" t="b">
        <f t="shared" si="139"/>
        <v>0</v>
      </c>
    </row>
    <row r="4462" spans="1:8">
      <c r="A4462" s="379">
        <v>37441</v>
      </c>
      <c r="B4462" s="380" t="s">
        <v>8195</v>
      </c>
      <c r="C4462" s="379" t="s">
        <v>281</v>
      </c>
      <c r="D4462" s="383" t="str">
        <f t="shared" si="138"/>
        <v>99,33</v>
      </c>
      <c r="F4462" s="386">
        <v>3.67</v>
      </c>
      <c r="G4462" s="384" t="s">
        <v>8194</v>
      </c>
      <c r="H4462" s="381" t="b">
        <f t="shared" si="139"/>
        <v>0</v>
      </c>
    </row>
    <row r="4463" spans="1:8">
      <c r="A4463" s="379">
        <v>37442</v>
      </c>
      <c r="B4463" s="380" t="s">
        <v>8196</v>
      </c>
      <c r="C4463" s="379" t="s">
        <v>281</v>
      </c>
      <c r="D4463" s="383" t="str">
        <f t="shared" si="138"/>
        <v>119,64</v>
      </c>
      <c r="F4463" s="386">
        <v>103.74</v>
      </c>
      <c r="G4463" s="384" t="s">
        <v>8197</v>
      </c>
      <c r="H4463" s="381" t="b">
        <f t="shared" si="139"/>
        <v>0</v>
      </c>
    </row>
    <row r="4464" spans="1:8">
      <c r="A4464" s="379">
        <v>38017</v>
      </c>
      <c r="B4464" s="380" t="s">
        <v>8198</v>
      </c>
      <c r="C4464" s="379" t="s">
        <v>281</v>
      </c>
      <c r="D4464" s="383" t="str">
        <f t="shared" si="138"/>
        <v>11,51</v>
      </c>
      <c r="F4464" s="386">
        <v>1.58</v>
      </c>
      <c r="G4464" s="384" t="s">
        <v>2889</v>
      </c>
      <c r="H4464" s="381" t="b">
        <f t="shared" si="139"/>
        <v>0</v>
      </c>
    </row>
    <row r="4465" spans="1:8">
      <c r="A4465" s="379">
        <v>38018</v>
      </c>
      <c r="B4465" s="380" t="s">
        <v>8199</v>
      </c>
      <c r="C4465" s="379" t="s">
        <v>281</v>
      </c>
      <c r="D4465" s="383" t="str">
        <f t="shared" si="138"/>
        <v>12,70</v>
      </c>
      <c r="F4465" s="386">
        <v>2.34</v>
      </c>
      <c r="G4465" s="384" t="s">
        <v>5972</v>
      </c>
      <c r="H4465" s="381" t="b">
        <f t="shared" si="139"/>
        <v>0</v>
      </c>
    </row>
    <row r="4466" spans="1:8">
      <c r="A4466" s="379">
        <v>39895</v>
      </c>
      <c r="B4466" s="380" t="s">
        <v>8200</v>
      </c>
      <c r="C4466" s="379" t="s">
        <v>281</v>
      </c>
      <c r="D4466" s="383" t="str">
        <f t="shared" si="138"/>
        <v>29,30</v>
      </c>
      <c r="F4466" s="386">
        <v>3.82</v>
      </c>
      <c r="G4466" s="384" t="s">
        <v>8201</v>
      </c>
      <c r="H4466" s="381" t="b">
        <f t="shared" si="139"/>
        <v>0</v>
      </c>
    </row>
    <row r="4467" spans="1:8">
      <c r="A4467" s="379">
        <v>39896</v>
      </c>
      <c r="B4467" s="380" t="s">
        <v>8202</v>
      </c>
      <c r="C4467" s="379" t="s">
        <v>281</v>
      </c>
      <c r="D4467" s="383" t="str">
        <f t="shared" si="138"/>
        <v>42,95</v>
      </c>
      <c r="F4467" s="386">
        <v>8.6</v>
      </c>
      <c r="G4467" s="384" t="s">
        <v>8203</v>
      </c>
      <c r="H4467" s="381" t="b">
        <f t="shared" si="139"/>
        <v>0</v>
      </c>
    </row>
    <row r="4468" spans="1:8">
      <c r="A4468" s="379">
        <v>38873</v>
      </c>
      <c r="B4468" s="380" t="s">
        <v>8204</v>
      </c>
      <c r="C4468" s="379" t="s">
        <v>281</v>
      </c>
      <c r="D4468" s="383" t="str">
        <f t="shared" si="138"/>
        <v>11,60</v>
      </c>
      <c r="F4468" s="386">
        <v>11.53</v>
      </c>
      <c r="G4468" s="384" t="s">
        <v>7294</v>
      </c>
      <c r="H4468" s="381" t="b">
        <f t="shared" si="139"/>
        <v>0</v>
      </c>
    </row>
    <row r="4469" spans="1:8">
      <c r="A4469" s="379">
        <v>38874</v>
      </c>
      <c r="B4469" s="380" t="s">
        <v>8205</v>
      </c>
      <c r="C4469" s="379" t="s">
        <v>281</v>
      </c>
      <c r="D4469" s="383" t="str">
        <f t="shared" si="138"/>
        <v>14,10</v>
      </c>
      <c r="F4469" s="386">
        <v>20.34</v>
      </c>
      <c r="G4469" s="384" t="s">
        <v>8206</v>
      </c>
      <c r="H4469" s="381" t="b">
        <f t="shared" si="139"/>
        <v>0</v>
      </c>
    </row>
    <row r="4470" spans="1:8">
      <c r="A4470" s="379">
        <v>38875</v>
      </c>
      <c r="B4470" s="380" t="s">
        <v>8207</v>
      </c>
      <c r="C4470" s="379" t="s">
        <v>281</v>
      </c>
      <c r="D4470" s="383" t="str">
        <f t="shared" si="138"/>
        <v>24,92</v>
      </c>
      <c r="F4470" s="386">
        <v>42.5</v>
      </c>
      <c r="G4470" s="384" t="s">
        <v>8208</v>
      </c>
      <c r="H4470" s="381" t="b">
        <f t="shared" si="139"/>
        <v>0</v>
      </c>
    </row>
    <row r="4471" spans="1:8">
      <c r="A4471" s="379">
        <v>38876</v>
      </c>
      <c r="B4471" s="380" t="s">
        <v>8209</v>
      </c>
      <c r="C4471" s="379" t="s">
        <v>281</v>
      </c>
      <c r="D4471" s="383" t="str">
        <f t="shared" si="138"/>
        <v>33,53</v>
      </c>
      <c r="F4471" s="386">
        <v>64.83</v>
      </c>
      <c r="G4471" s="384" t="s">
        <v>8210</v>
      </c>
      <c r="H4471" s="381" t="b">
        <f t="shared" si="139"/>
        <v>0</v>
      </c>
    </row>
    <row r="4472" spans="1:8">
      <c r="A4472" s="379">
        <v>39000</v>
      </c>
      <c r="B4472" s="380" t="s">
        <v>8211</v>
      </c>
      <c r="C4472" s="379" t="s">
        <v>281</v>
      </c>
      <c r="D4472" s="383" t="str">
        <f t="shared" si="138"/>
        <v>24,69</v>
      </c>
      <c r="F4472" s="386">
        <v>7.52</v>
      </c>
      <c r="G4472" s="384" t="s">
        <v>8212</v>
      </c>
      <c r="H4472" s="381" t="b">
        <f t="shared" si="139"/>
        <v>0</v>
      </c>
    </row>
    <row r="4473" spans="1:8">
      <c r="A4473" s="379">
        <v>38674</v>
      </c>
      <c r="B4473" s="380" t="s">
        <v>8213</v>
      </c>
      <c r="C4473" s="379" t="s">
        <v>281</v>
      </c>
      <c r="D4473" s="383" t="str">
        <f t="shared" si="138"/>
        <v>40,03</v>
      </c>
      <c r="F4473" s="386">
        <v>1.93</v>
      </c>
      <c r="G4473" s="384" t="s">
        <v>8214</v>
      </c>
      <c r="H4473" s="381" t="b">
        <f t="shared" si="139"/>
        <v>0</v>
      </c>
    </row>
    <row r="4474" spans="1:8">
      <c r="A4474" s="379">
        <v>38911</v>
      </c>
      <c r="B4474" s="380" t="s">
        <v>8215</v>
      </c>
      <c r="C4474" s="379" t="s">
        <v>281</v>
      </c>
      <c r="D4474" s="383" t="str">
        <f t="shared" si="138"/>
        <v>41,58</v>
      </c>
      <c r="F4474" s="386">
        <v>16.61</v>
      </c>
      <c r="G4474" s="384" t="s">
        <v>8216</v>
      </c>
      <c r="H4474" s="381" t="b">
        <f t="shared" si="139"/>
        <v>0</v>
      </c>
    </row>
    <row r="4475" spans="1:8">
      <c r="A4475" s="379">
        <v>38912</v>
      </c>
      <c r="B4475" s="380" t="s">
        <v>8217</v>
      </c>
      <c r="C4475" s="379" t="s">
        <v>281</v>
      </c>
      <c r="D4475" s="383" t="str">
        <f t="shared" si="138"/>
        <v>52,85</v>
      </c>
      <c r="F4475" s="386">
        <v>14.77</v>
      </c>
      <c r="G4475" s="384" t="s">
        <v>1414</v>
      </c>
      <c r="H4475" s="381" t="b">
        <f t="shared" si="139"/>
        <v>0</v>
      </c>
    </row>
    <row r="4476" spans="1:8">
      <c r="A4476" s="379">
        <v>38019</v>
      </c>
      <c r="B4476" s="380" t="s">
        <v>8218</v>
      </c>
      <c r="C4476" s="379" t="s">
        <v>281</v>
      </c>
      <c r="D4476" s="383" t="str">
        <f t="shared" si="138"/>
        <v>10,03</v>
      </c>
      <c r="F4476" s="386">
        <v>2.06</v>
      </c>
      <c r="G4476" s="384" t="s">
        <v>8219</v>
      </c>
      <c r="H4476" s="381" t="b">
        <f t="shared" si="139"/>
        <v>0</v>
      </c>
    </row>
    <row r="4477" spans="1:8">
      <c r="A4477" s="379">
        <v>38020</v>
      </c>
      <c r="B4477" s="380" t="s">
        <v>8220</v>
      </c>
      <c r="C4477" s="379" t="s">
        <v>281</v>
      </c>
      <c r="D4477" s="383" t="str">
        <f t="shared" si="138"/>
        <v>12,70</v>
      </c>
      <c r="F4477" s="386">
        <v>36.119999999999997</v>
      </c>
      <c r="G4477" s="384" t="s">
        <v>5972</v>
      </c>
      <c r="H4477" s="381" t="b">
        <f t="shared" si="139"/>
        <v>0</v>
      </c>
    </row>
    <row r="4478" spans="1:8">
      <c r="A4478" s="379">
        <v>38454</v>
      </c>
      <c r="B4478" s="380" t="s">
        <v>8221</v>
      </c>
      <c r="C4478" s="379" t="s">
        <v>281</v>
      </c>
      <c r="D4478" s="383" t="str">
        <f t="shared" si="138"/>
        <v>4,50</v>
      </c>
      <c r="F4478" s="386">
        <v>2.65</v>
      </c>
      <c r="G4478" s="384" t="s">
        <v>455</v>
      </c>
      <c r="H4478" s="381" t="b">
        <f t="shared" si="139"/>
        <v>0</v>
      </c>
    </row>
    <row r="4479" spans="1:8">
      <c r="A4479" s="379">
        <v>38455</v>
      </c>
      <c r="B4479" s="380" t="s">
        <v>8222</v>
      </c>
      <c r="C4479" s="379" t="s">
        <v>281</v>
      </c>
      <c r="D4479" s="383" t="str">
        <f t="shared" si="138"/>
        <v>4,12</v>
      </c>
      <c r="F4479" s="386">
        <v>6.53</v>
      </c>
      <c r="G4479" s="384" t="s">
        <v>6488</v>
      </c>
      <c r="H4479" s="381" t="b">
        <f t="shared" si="139"/>
        <v>0</v>
      </c>
    </row>
    <row r="4480" spans="1:8">
      <c r="A4480" s="379">
        <v>38462</v>
      </c>
      <c r="B4480" s="380" t="s">
        <v>8223</v>
      </c>
      <c r="C4480" s="379" t="s">
        <v>281</v>
      </c>
      <c r="D4480" s="383" t="str">
        <f t="shared" si="138"/>
        <v>116,45</v>
      </c>
      <c r="F4480" s="386">
        <v>5.87</v>
      </c>
      <c r="G4480" s="384" t="s">
        <v>8224</v>
      </c>
      <c r="H4480" s="381" t="b">
        <f t="shared" si="139"/>
        <v>0</v>
      </c>
    </row>
    <row r="4481" spans="1:8">
      <c r="A4481" s="379">
        <v>36362</v>
      </c>
      <c r="B4481" s="380" t="s">
        <v>8225</v>
      </c>
      <c r="C4481" s="379" t="s">
        <v>281</v>
      </c>
      <c r="D4481" s="383" t="str">
        <f t="shared" si="138"/>
        <v>1,77</v>
      </c>
      <c r="F4481" s="386">
        <v>7.34</v>
      </c>
      <c r="G4481" s="384" t="s">
        <v>7103</v>
      </c>
      <c r="H4481" s="381" t="b">
        <f t="shared" si="139"/>
        <v>0</v>
      </c>
    </row>
    <row r="4482" spans="1:8">
      <c r="A4482" s="379">
        <v>36298</v>
      </c>
      <c r="B4482" s="380" t="s">
        <v>8226</v>
      </c>
      <c r="C4482" s="379" t="s">
        <v>281</v>
      </c>
      <c r="D4482" s="383" t="str">
        <f t="shared" ref="D4482:D4545" si="140">IF($J$2=$F$1,F4482,G4482)</f>
        <v>2,63</v>
      </c>
      <c r="F4482" s="386">
        <v>11.32</v>
      </c>
      <c r="G4482" s="384" t="s">
        <v>1559</v>
      </c>
      <c r="H4482" s="381" t="b">
        <f t="shared" ref="H4482:H4545" si="141">F4482=G4482</f>
        <v>0</v>
      </c>
    </row>
    <row r="4483" spans="1:8">
      <c r="A4483" s="379">
        <v>38456</v>
      </c>
      <c r="B4483" s="380" t="s">
        <v>8227</v>
      </c>
      <c r="C4483" s="379" t="s">
        <v>281</v>
      </c>
      <c r="D4483" s="383" t="str">
        <f t="shared" si="140"/>
        <v>4,28</v>
      </c>
      <c r="F4483" s="386">
        <v>1.98</v>
      </c>
      <c r="G4483" s="384" t="s">
        <v>483</v>
      </c>
      <c r="H4483" s="381" t="b">
        <f t="shared" si="141"/>
        <v>0</v>
      </c>
    </row>
    <row r="4484" spans="1:8">
      <c r="A4484" s="379">
        <v>38457</v>
      </c>
      <c r="B4484" s="380" t="s">
        <v>8228</v>
      </c>
      <c r="C4484" s="379" t="s">
        <v>281</v>
      </c>
      <c r="D4484" s="383" t="str">
        <f t="shared" si="140"/>
        <v>9,65</v>
      </c>
      <c r="F4484" s="386">
        <v>3.09</v>
      </c>
      <c r="G4484" s="384" t="s">
        <v>8229</v>
      </c>
      <c r="H4484" s="381" t="b">
        <f t="shared" si="141"/>
        <v>0</v>
      </c>
    </row>
    <row r="4485" spans="1:8">
      <c r="A4485" s="379">
        <v>38458</v>
      </c>
      <c r="B4485" s="380" t="s">
        <v>8230</v>
      </c>
      <c r="C4485" s="379" t="s">
        <v>281</v>
      </c>
      <c r="D4485" s="383" t="str">
        <f t="shared" si="140"/>
        <v>12,94</v>
      </c>
      <c r="F4485" s="386">
        <v>3.13</v>
      </c>
      <c r="G4485" s="384" t="s">
        <v>7735</v>
      </c>
      <c r="H4485" s="381" t="b">
        <f t="shared" si="141"/>
        <v>0</v>
      </c>
    </row>
    <row r="4486" spans="1:8">
      <c r="A4486" s="379">
        <v>38459</v>
      </c>
      <c r="B4486" s="380" t="s">
        <v>8231</v>
      </c>
      <c r="C4486" s="379" t="s">
        <v>281</v>
      </c>
      <c r="D4486" s="383" t="str">
        <f t="shared" si="140"/>
        <v>22,84</v>
      </c>
      <c r="F4486" s="386">
        <v>7.18</v>
      </c>
      <c r="G4486" s="384" t="s">
        <v>8232</v>
      </c>
      <c r="H4486" s="381" t="b">
        <f t="shared" si="141"/>
        <v>0</v>
      </c>
    </row>
    <row r="4487" spans="1:8">
      <c r="A4487" s="379">
        <v>38460</v>
      </c>
      <c r="B4487" s="380" t="s">
        <v>8233</v>
      </c>
      <c r="C4487" s="379" t="s">
        <v>281</v>
      </c>
      <c r="D4487" s="383" t="str">
        <f t="shared" si="140"/>
        <v>47,70</v>
      </c>
      <c r="F4487" s="386">
        <v>21.15</v>
      </c>
      <c r="G4487" s="384" t="s">
        <v>8234</v>
      </c>
      <c r="H4487" s="381" t="b">
        <f t="shared" si="141"/>
        <v>0</v>
      </c>
    </row>
    <row r="4488" spans="1:8">
      <c r="A4488" s="379">
        <v>38461</v>
      </c>
      <c r="B4488" s="380" t="s">
        <v>8235</v>
      </c>
      <c r="C4488" s="379" t="s">
        <v>281</v>
      </c>
      <c r="D4488" s="383" t="str">
        <f t="shared" si="140"/>
        <v>72,77</v>
      </c>
      <c r="F4488" s="386">
        <v>30.86</v>
      </c>
      <c r="G4488" s="384" t="s">
        <v>8236</v>
      </c>
      <c r="H4488" s="381" t="b">
        <f t="shared" si="141"/>
        <v>0</v>
      </c>
    </row>
    <row r="4489" spans="1:8">
      <c r="A4489" s="379">
        <v>7094</v>
      </c>
      <c r="B4489" s="380" t="s">
        <v>8237</v>
      </c>
      <c r="C4489" s="379" t="s">
        <v>281</v>
      </c>
      <c r="D4489" s="383" t="str">
        <f t="shared" si="140"/>
        <v>7,52</v>
      </c>
      <c r="F4489" s="386">
        <v>32.85</v>
      </c>
      <c r="G4489" s="384" t="s">
        <v>2520</v>
      </c>
      <c r="H4489" s="381" t="b">
        <f t="shared" si="141"/>
        <v>0</v>
      </c>
    </row>
    <row r="4490" spans="1:8">
      <c r="A4490" s="379">
        <v>7116</v>
      </c>
      <c r="B4490" s="380" t="s">
        <v>8238</v>
      </c>
      <c r="C4490" s="379" t="s">
        <v>281</v>
      </c>
      <c r="D4490" s="383" t="str">
        <f t="shared" si="140"/>
        <v>1,93</v>
      </c>
      <c r="F4490" s="386">
        <v>15.07</v>
      </c>
      <c r="G4490" s="384" t="s">
        <v>4881</v>
      </c>
      <c r="H4490" s="381" t="b">
        <f t="shared" si="141"/>
        <v>0</v>
      </c>
    </row>
    <row r="4491" spans="1:8">
      <c r="A4491" s="379">
        <v>7118</v>
      </c>
      <c r="B4491" s="380" t="s">
        <v>8239</v>
      </c>
      <c r="C4491" s="379" t="s">
        <v>281</v>
      </c>
      <c r="D4491" s="383" t="str">
        <f t="shared" si="140"/>
        <v>16,61</v>
      </c>
      <c r="F4491" s="386">
        <v>12.75</v>
      </c>
      <c r="G4491" s="384" t="s">
        <v>8240</v>
      </c>
      <c r="H4491" s="381" t="b">
        <f t="shared" si="141"/>
        <v>0</v>
      </c>
    </row>
    <row r="4492" spans="1:8">
      <c r="A4492" s="379">
        <v>7117</v>
      </c>
      <c r="B4492" s="380" t="s">
        <v>8241</v>
      </c>
      <c r="C4492" s="379" t="s">
        <v>281</v>
      </c>
      <c r="D4492" s="383" t="str">
        <f t="shared" si="140"/>
        <v>14,77</v>
      </c>
      <c r="F4492" s="386">
        <v>13.56</v>
      </c>
      <c r="G4492" s="384" t="s">
        <v>8242</v>
      </c>
      <c r="H4492" s="381" t="b">
        <f t="shared" si="141"/>
        <v>0</v>
      </c>
    </row>
    <row r="4493" spans="1:8">
      <c r="A4493" s="379">
        <v>7098</v>
      </c>
      <c r="B4493" s="380" t="s">
        <v>8243</v>
      </c>
      <c r="C4493" s="379" t="s">
        <v>281</v>
      </c>
      <c r="D4493" s="383" t="str">
        <f t="shared" si="140"/>
        <v>2,06</v>
      </c>
      <c r="F4493" s="386">
        <v>15.26</v>
      </c>
      <c r="G4493" s="384" t="s">
        <v>4295</v>
      </c>
      <c r="H4493" s="381" t="b">
        <f t="shared" si="141"/>
        <v>0</v>
      </c>
    </row>
    <row r="4494" spans="1:8">
      <c r="A4494" s="379">
        <v>7110</v>
      </c>
      <c r="B4494" s="380" t="s">
        <v>8244</v>
      </c>
      <c r="C4494" s="379" t="s">
        <v>281</v>
      </c>
      <c r="D4494" s="383" t="str">
        <f t="shared" si="140"/>
        <v>36,12</v>
      </c>
      <c r="F4494" s="386">
        <v>21.95</v>
      </c>
      <c r="G4494" s="384" t="s">
        <v>8245</v>
      </c>
      <c r="H4494" s="381" t="b">
        <f t="shared" si="141"/>
        <v>0</v>
      </c>
    </row>
    <row r="4495" spans="1:8">
      <c r="A4495" s="379">
        <v>7123</v>
      </c>
      <c r="B4495" s="380" t="s">
        <v>8246</v>
      </c>
      <c r="C4495" s="379" t="s">
        <v>281</v>
      </c>
      <c r="D4495" s="383" t="str">
        <f t="shared" si="140"/>
        <v>2,65</v>
      </c>
      <c r="F4495" s="386">
        <v>23.7</v>
      </c>
      <c r="G4495" s="384" t="s">
        <v>8247</v>
      </c>
      <c r="H4495" s="381" t="b">
        <f t="shared" si="141"/>
        <v>0</v>
      </c>
    </row>
    <row r="4496" spans="1:8">
      <c r="A4496" s="379">
        <v>7121</v>
      </c>
      <c r="B4496" s="380" t="s">
        <v>8248</v>
      </c>
      <c r="C4496" s="379" t="s">
        <v>281</v>
      </c>
      <c r="D4496" s="383" t="str">
        <f t="shared" si="140"/>
        <v>6,53</v>
      </c>
      <c r="F4496" s="386">
        <v>12.8</v>
      </c>
      <c r="G4496" s="384" t="s">
        <v>1248</v>
      </c>
      <c r="H4496" s="381" t="b">
        <f t="shared" si="141"/>
        <v>0</v>
      </c>
    </row>
    <row r="4497" spans="1:8">
      <c r="A4497" s="379">
        <v>7137</v>
      </c>
      <c r="B4497" s="380" t="s">
        <v>8249</v>
      </c>
      <c r="C4497" s="379" t="s">
        <v>281</v>
      </c>
      <c r="D4497" s="383" t="str">
        <f t="shared" si="140"/>
        <v>5,87</v>
      </c>
      <c r="F4497" s="386">
        <v>14.4</v>
      </c>
      <c r="G4497" s="384" t="s">
        <v>8250</v>
      </c>
      <c r="H4497" s="381" t="b">
        <f t="shared" si="141"/>
        <v>0</v>
      </c>
    </row>
    <row r="4498" spans="1:8">
      <c r="A4498" s="379">
        <v>7122</v>
      </c>
      <c r="B4498" s="380" t="s">
        <v>8251</v>
      </c>
      <c r="C4498" s="379" t="s">
        <v>281</v>
      </c>
      <c r="D4498" s="383" t="str">
        <f t="shared" si="140"/>
        <v>7,34</v>
      </c>
      <c r="F4498" s="386">
        <v>15.01</v>
      </c>
      <c r="G4498" s="384" t="s">
        <v>8252</v>
      </c>
      <c r="H4498" s="381" t="b">
        <f t="shared" si="141"/>
        <v>0</v>
      </c>
    </row>
    <row r="4499" spans="1:8">
      <c r="A4499" s="379">
        <v>7114</v>
      </c>
      <c r="B4499" s="380" t="s">
        <v>8253</v>
      </c>
      <c r="C4499" s="379" t="s">
        <v>281</v>
      </c>
      <c r="D4499" s="383" t="str">
        <f t="shared" si="140"/>
        <v>11,32</v>
      </c>
      <c r="F4499" s="386">
        <v>24.56</v>
      </c>
      <c r="G4499" s="384" t="s">
        <v>8254</v>
      </c>
      <c r="H4499" s="381" t="b">
        <f t="shared" si="141"/>
        <v>0</v>
      </c>
    </row>
    <row r="4500" spans="1:8">
      <c r="A4500" s="379">
        <v>7109</v>
      </c>
      <c r="B4500" s="380" t="s">
        <v>8255</v>
      </c>
      <c r="C4500" s="379" t="s">
        <v>281</v>
      </c>
      <c r="D4500" s="383" t="str">
        <f t="shared" si="140"/>
        <v>1,98</v>
      </c>
      <c r="F4500" s="386">
        <v>39.9</v>
      </c>
      <c r="G4500" s="384" t="s">
        <v>1966</v>
      </c>
      <c r="H4500" s="381" t="b">
        <f t="shared" si="141"/>
        <v>0</v>
      </c>
    </row>
    <row r="4501" spans="1:8">
      <c r="A4501" s="379">
        <v>7135</v>
      </c>
      <c r="B4501" s="380" t="s">
        <v>8256</v>
      </c>
      <c r="C4501" s="379" t="s">
        <v>281</v>
      </c>
      <c r="D4501" s="383" t="str">
        <f t="shared" si="140"/>
        <v>3,09</v>
      </c>
      <c r="F4501" s="386">
        <v>39.65</v>
      </c>
      <c r="G4501" s="384" t="s">
        <v>4526</v>
      </c>
      <c r="H4501" s="381" t="b">
        <f t="shared" si="141"/>
        <v>0</v>
      </c>
    </row>
    <row r="4502" spans="1:8">
      <c r="A4502" s="379">
        <v>37947</v>
      </c>
      <c r="B4502" s="380" t="s">
        <v>8257</v>
      </c>
      <c r="C4502" s="379" t="s">
        <v>281</v>
      </c>
      <c r="D4502" s="383" t="str">
        <f t="shared" si="140"/>
        <v>3,13</v>
      </c>
      <c r="F4502" s="386">
        <v>9.08</v>
      </c>
      <c r="G4502" s="384" t="s">
        <v>3758</v>
      </c>
      <c r="H4502" s="381" t="b">
        <f t="shared" si="141"/>
        <v>0</v>
      </c>
    </row>
    <row r="4503" spans="1:8">
      <c r="A4503" s="379">
        <v>7103</v>
      </c>
      <c r="B4503" s="380" t="s">
        <v>8258</v>
      </c>
      <c r="C4503" s="379" t="s">
        <v>281</v>
      </c>
      <c r="D4503" s="383" t="str">
        <f t="shared" si="140"/>
        <v>7,18</v>
      </c>
      <c r="F4503" s="386">
        <v>8.68</v>
      </c>
      <c r="G4503" s="384" t="s">
        <v>8168</v>
      </c>
      <c r="H4503" s="381" t="b">
        <f t="shared" si="141"/>
        <v>0</v>
      </c>
    </row>
    <row r="4504" spans="1:8">
      <c r="A4504" s="379">
        <v>40419</v>
      </c>
      <c r="B4504" s="380" t="s">
        <v>8259</v>
      </c>
      <c r="C4504" s="379" t="s">
        <v>281</v>
      </c>
      <c r="D4504" s="383" t="str">
        <f t="shared" si="140"/>
        <v>21,26</v>
      </c>
      <c r="F4504" s="386">
        <v>9.07</v>
      </c>
      <c r="G4504" s="384" t="s">
        <v>8260</v>
      </c>
      <c r="H4504" s="381" t="b">
        <f t="shared" si="141"/>
        <v>0</v>
      </c>
    </row>
    <row r="4505" spans="1:8">
      <c r="A4505" s="379">
        <v>40420</v>
      </c>
      <c r="B4505" s="380" t="s">
        <v>8261</v>
      </c>
      <c r="C4505" s="379" t="s">
        <v>281</v>
      </c>
      <c r="D4505" s="383" t="str">
        <f t="shared" si="140"/>
        <v>31,02</v>
      </c>
      <c r="F4505" s="386">
        <v>1.84</v>
      </c>
      <c r="G4505" s="384" t="s">
        <v>2651</v>
      </c>
      <c r="H4505" s="381" t="b">
        <f t="shared" si="141"/>
        <v>0</v>
      </c>
    </row>
    <row r="4506" spans="1:8">
      <c r="A4506" s="379">
        <v>40421</v>
      </c>
      <c r="B4506" s="380" t="s">
        <v>8262</v>
      </c>
      <c r="C4506" s="379" t="s">
        <v>281</v>
      </c>
      <c r="D4506" s="383" t="str">
        <f t="shared" si="140"/>
        <v>33,02</v>
      </c>
      <c r="F4506" s="386">
        <v>4.03</v>
      </c>
      <c r="G4506" s="384" t="s">
        <v>8263</v>
      </c>
      <c r="H4506" s="381" t="b">
        <f t="shared" si="141"/>
        <v>0</v>
      </c>
    </row>
    <row r="4507" spans="1:8">
      <c r="A4507" s="379">
        <v>7126</v>
      </c>
      <c r="B4507" s="380" t="s">
        <v>8264</v>
      </c>
      <c r="C4507" s="379" t="s">
        <v>281</v>
      </c>
      <c r="D4507" s="383" t="str">
        <f t="shared" si="140"/>
        <v>15,07</v>
      </c>
      <c r="F4507" s="386">
        <v>7.91</v>
      </c>
      <c r="G4507" s="384" t="s">
        <v>1441</v>
      </c>
      <c r="H4507" s="381" t="b">
        <f t="shared" si="141"/>
        <v>0</v>
      </c>
    </row>
    <row r="4508" spans="1:8">
      <c r="A4508" s="379">
        <v>38905</v>
      </c>
      <c r="B4508" s="380" t="s">
        <v>8265</v>
      </c>
      <c r="C4508" s="379" t="s">
        <v>281</v>
      </c>
      <c r="D4508" s="383" t="str">
        <f t="shared" si="140"/>
        <v>13,03</v>
      </c>
      <c r="F4508" s="386">
        <v>8.06</v>
      </c>
      <c r="G4508" s="384" t="s">
        <v>539</v>
      </c>
      <c r="H4508" s="381" t="b">
        <f t="shared" si="141"/>
        <v>0</v>
      </c>
    </row>
    <row r="4509" spans="1:8">
      <c r="A4509" s="379">
        <v>38907</v>
      </c>
      <c r="B4509" s="380" t="s">
        <v>8266</v>
      </c>
      <c r="C4509" s="379" t="s">
        <v>281</v>
      </c>
      <c r="D4509" s="383" t="str">
        <f t="shared" si="140"/>
        <v>13,86</v>
      </c>
      <c r="F4509" s="386">
        <v>111.88</v>
      </c>
      <c r="G4509" s="384" t="s">
        <v>4656</v>
      </c>
      <c r="H4509" s="381" t="b">
        <f t="shared" si="141"/>
        <v>0</v>
      </c>
    </row>
    <row r="4510" spans="1:8">
      <c r="A4510" s="379">
        <v>38908</v>
      </c>
      <c r="B4510" s="380" t="s">
        <v>8267</v>
      </c>
      <c r="C4510" s="379" t="s">
        <v>281</v>
      </c>
      <c r="D4510" s="383" t="str">
        <f t="shared" si="140"/>
        <v>15,60</v>
      </c>
      <c r="F4510" s="386">
        <v>0.63</v>
      </c>
      <c r="G4510" s="384" t="s">
        <v>638</v>
      </c>
      <c r="H4510" s="381" t="b">
        <f t="shared" si="141"/>
        <v>0</v>
      </c>
    </row>
    <row r="4511" spans="1:8">
      <c r="A4511" s="379">
        <v>38909</v>
      </c>
      <c r="B4511" s="380" t="s">
        <v>8268</v>
      </c>
      <c r="C4511" s="379" t="s">
        <v>281</v>
      </c>
      <c r="D4511" s="383" t="str">
        <f t="shared" si="140"/>
        <v>22,43</v>
      </c>
      <c r="F4511" s="386">
        <v>0.83</v>
      </c>
      <c r="G4511" s="384" t="s">
        <v>8269</v>
      </c>
      <c r="H4511" s="381" t="b">
        <f t="shared" si="141"/>
        <v>0</v>
      </c>
    </row>
    <row r="4512" spans="1:8">
      <c r="A4512" s="379">
        <v>38910</v>
      </c>
      <c r="B4512" s="380" t="s">
        <v>8270</v>
      </c>
      <c r="C4512" s="379" t="s">
        <v>281</v>
      </c>
      <c r="D4512" s="383" t="str">
        <f t="shared" si="140"/>
        <v>24,22</v>
      </c>
      <c r="F4512" s="386">
        <v>2.76</v>
      </c>
      <c r="G4512" s="384" t="s">
        <v>8271</v>
      </c>
      <c r="H4512" s="381" t="b">
        <f t="shared" si="141"/>
        <v>0</v>
      </c>
    </row>
    <row r="4513" spans="1:8">
      <c r="A4513" s="379">
        <v>38897</v>
      </c>
      <c r="B4513" s="380" t="s">
        <v>8272</v>
      </c>
      <c r="C4513" s="379" t="s">
        <v>281</v>
      </c>
      <c r="D4513" s="383" t="str">
        <f t="shared" si="140"/>
        <v>13,08</v>
      </c>
      <c r="F4513" s="386">
        <v>6.03</v>
      </c>
      <c r="G4513" s="384" t="s">
        <v>2760</v>
      </c>
      <c r="H4513" s="381" t="b">
        <f t="shared" si="141"/>
        <v>0</v>
      </c>
    </row>
    <row r="4514" spans="1:8">
      <c r="A4514" s="379">
        <v>38899</v>
      </c>
      <c r="B4514" s="380" t="s">
        <v>8273</v>
      </c>
      <c r="C4514" s="379" t="s">
        <v>281</v>
      </c>
      <c r="D4514" s="383" t="str">
        <f t="shared" si="140"/>
        <v>14,72</v>
      </c>
      <c r="F4514" s="386">
        <v>20.11</v>
      </c>
      <c r="G4514" s="384" t="s">
        <v>8274</v>
      </c>
      <c r="H4514" s="381" t="b">
        <f t="shared" si="141"/>
        <v>0</v>
      </c>
    </row>
    <row r="4515" spans="1:8">
      <c r="A4515" s="379">
        <v>38900</v>
      </c>
      <c r="B4515" s="380" t="s">
        <v>8275</v>
      </c>
      <c r="C4515" s="379" t="s">
        <v>281</v>
      </c>
      <c r="D4515" s="383" t="str">
        <f t="shared" si="140"/>
        <v>15,34</v>
      </c>
      <c r="F4515" s="386">
        <v>40.22</v>
      </c>
      <c r="G4515" s="384" t="s">
        <v>8276</v>
      </c>
      <c r="H4515" s="381" t="b">
        <f t="shared" si="141"/>
        <v>0</v>
      </c>
    </row>
    <row r="4516" spans="1:8">
      <c r="A4516" s="379">
        <v>38901</v>
      </c>
      <c r="B4516" s="380" t="s">
        <v>8277</v>
      </c>
      <c r="C4516" s="379" t="s">
        <v>281</v>
      </c>
      <c r="D4516" s="383" t="str">
        <f t="shared" si="140"/>
        <v>25,10</v>
      </c>
      <c r="F4516" s="386">
        <v>65.97</v>
      </c>
      <c r="G4516" s="384" t="s">
        <v>8278</v>
      </c>
      <c r="H4516" s="381" t="b">
        <f t="shared" si="141"/>
        <v>0</v>
      </c>
    </row>
    <row r="4517" spans="1:8">
      <c r="A4517" s="379">
        <v>38904</v>
      </c>
      <c r="B4517" s="380" t="s">
        <v>8279</v>
      </c>
      <c r="C4517" s="379" t="s">
        <v>281</v>
      </c>
      <c r="D4517" s="383" t="str">
        <f t="shared" si="140"/>
        <v>40,78</v>
      </c>
      <c r="F4517" s="386">
        <v>6.74</v>
      </c>
      <c r="G4517" s="384" t="s">
        <v>8280</v>
      </c>
      <c r="H4517" s="381" t="b">
        <f t="shared" si="141"/>
        <v>0</v>
      </c>
    </row>
    <row r="4518" spans="1:8">
      <c r="A4518" s="379">
        <v>38903</v>
      </c>
      <c r="B4518" s="380" t="s">
        <v>8281</v>
      </c>
      <c r="C4518" s="379" t="s">
        <v>281</v>
      </c>
      <c r="D4518" s="383" t="str">
        <f t="shared" si="140"/>
        <v>40,53</v>
      </c>
      <c r="F4518" s="386">
        <v>41.78</v>
      </c>
      <c r="G4518" s="384" t="s">
        <v>8282</v>
      </c>
      <c r="H4518" s="381" t="b">
        <f t="shared" si="141"/>
        <v>0</v>
      </c>
    </row>
    <row r="4519" spans="1:8">
      <c r="A4519" s="379">
        <v>7091</v>
      </c>
      <c r="B4519" s="380" t="s">
        <v>8283</v>
      </c>
      <c r="C4519" s="379" t="s">
        <v>281</v>
      </c>
      <c r="D4519" s="383" t="str">
        <f t="shared" si="140"/>
        <v>9,08</v>
      </c>
      <c r="F4519" s="386">
        <v>32.21</v>
      </c>
      <c r="G4519" s="384" t="s">
        <v>1694</v>
      </c>
      <c r="H4519" s="381" t="b">
        <f t="shared" si="141"/>
        <v>0</v>
      </c>
    </row>
    <row r="4520" spans="1:8">
      <c r="A4520" s="379">
        <v>11655</v>
      </c>
      <c r="B4520" s="380" t="s">
        <v>8284</v>
      </c>
      <c r="C4520" s="379" t="s">
        <v>281</v>
      </c>
      <c r="D4520" s="383" t="str">
        <f t="shared" si="140"/>
        <v>8,68</v>
      </c>
      <c r="F4520" s="386">
        <v>9.94</v>
      </c>
      <c r="G4520" s="384" t="s">
        <v>8285</v>
      </c>
      <c r="H4520" s="381" t="b">
        <f t="shared" si="141"/>
        <v>0</v>
      </c>
    </row>
    <row r="4521" spans="1:8">
      <c r="A4521" s="379">
        <v>11656</v>
      </c>
      <c r="B4521" s="380" t="s">
        <v>8286</v>
      </c>
      <c r="C4521" s="379" t="s">
        <v>281</v>
      </c>
      <c r="D4521" s="383" t="str">
        <f t="shared" si="140"/>
        <v>9,07</v>
      </c>
      <c r="F4521" s="386">
        <v>19.98</v>
      </c>
      <c r="G4521" s="384" t="s">
        <v>8287</v>
      </c>
      <c r="H4521" s="381" t="b">
        <f t="shared" si="141"/>
        <v>0</v>
      </c>
    </row>
    <row r="4522" spans="1:8">
      <c r="A4522" s="379">
        <v>37948</v>
      </c>
      <c r="B4522" s="380" t="s">
        <v>8288</v>
      </c>
      <c r="C4522" s="379" t="s">
        <v>281</v>
      </c>
      <c r="D4522" s="383" t="str">
        <f t="shared" si="140"/>
        <v>1,84</v>
      </c>
      <c r="F4522" s="386">
        <v>118.64</v>
      </c>
      <c r="G4522" s="384" t="s">
        <v>4080</v>
      </c>
      <c r="H4522" s="381" t="b">
        <f t="shared" si="141"/>
        <v>0</v>
      </c>
    </row>
    <row r="4523" spans="1:8">
      <c r="A4523" s="379">
        <v>7097</v>
      </c>
      <c r="B4523" s="380" t="s">
        <v>8289</v>
      </c>
      <c r="C4523" s="379" t="s">
        <v>281</v>
      </c>
      <c r="D4523" s="383" t="str">
        <f t="shared" si="140"/>
        <v>4,03</v>
      </c>
      <c r="F4523" s="386">
        <v>63.68</v>
      </c>
      <c r="G4523" s="384" t="s">
        <v>3990</v>
      </c>
      <c r="H4523" s="381" t="b">
        <f t="shared" si="141"/>
        <v>0</v>
      </c>
    </row>
    <row r="4524" spans="1:8">
      <c r="A4524" s="379">
        <v>11657</v>
      </c>
      <c r="B4524" s="380" t="s">
        <v>8290</v>
      </c>
      <c r="C4524" s="379" t="s">
        <v>281</v>
      </c>
      <c r="D4524" s="383" t="str">
        <f t="shared" si="140"/>
        <v>7,91</v>
      </c>
      <c r="F4524" s="386">
        <v>13.03</v>
      </c>
      <c r="G4524" s="384" t="s">
        <v>1776</v>
      </c>
      <c r="H4524" s="381" t="b">
        <f t="shared" si="141"/>
        <v>0</v>
      </c>
    </row>
    <row r="4525" spans="1:8">
      <c r="A4525" s="379">
        <v>11658</v>
      </c>
      <c r="B4525" s="380" t="s">
        <v>8291</v>
      </c>
      <c r="C4525" s="379" t="s">
        <v>281</v>
      </c>
      <c r="D4525" s="383" t="str">
        <f t="shared" si="140"/>
        <v>8,06</v>
      </c>
      <c r="F4525" s="386">
        <v>187.54</v>
      </c>
      <c r="G4525" s="384" t="s">
        <v>8292</v>
      </c>
      <c r="H4525" s="381" t="b">
        <f t="shared" si="141"/>
        <v>0</v>
      </c>
    </row>
    <row r="4526" spans="1:8">
      <c r="A4526" s="379">
        <v>7146</v>
      </c>
      <c r="B4526" s="380" t="s">
        <v>8293</v>
      </c>
      <c r="C4526" s="379" t="s">
        <v>281</v>
      </c>
      <c r="D4526" s="383" t="str">
        <f t="shared" si="140"/>
        <v>111,88</v>
      </c>
      <c r="F4526" s="386">
        <v>300.64</v>
      </c>
      <c r="G4526" s="384" t="s">
        <v>8294</v>
      </c>
      <c r="H4526" s="381" t="b">
        <f t="shared" si="141"/>
        <v>0</v>
      </c>
    </row>
    <row r="4527" spans="1:8">
      <c r="A4527" s="379">
        <v>7138</v>
      </c>
      <c r="B4527" s="380" t="s">
        <v>8295</v>
      </c>
      <c r="C4527" s="379" t="s">
        <v>281</v>
      </c>
      <c r="D4527" s="383" t="str">
        <f t="shared" si="140"/>
        <v>0,63</v>
      </c>
      <c r="F4527" s="386">
        <v>62.59</v>
      </c>
      <c r="G4527" s="384" t="s">
        <v>2209</v>
      </c>
      <c r="H4527" s="381" t="b">
        <f t="shared" si="141"/>
        <v>0</v>
      </c>
    </row>
    <row r="4528" spans="1:8">
      <c r="A4528" s="379">
        <v>7139</v>
      </c>
      <c r="B4528" s="380" t="s">
        <v>8296</v>
      </c>
      <c r="C4528" s="379" t="s">
        <v>281</v>
      </c>
      <c r="D4528" s="383" t="str">
        <f t="shared" si="140"/>
        <v>0,83</v>
      </c>
      <c r="F4528" s="386">
        <v>48.03</v>
      </c>
      <c r="G4528" s="384" t="s">
        <v>2722</v>
      </c>
      <c r="H4528" s="381" t="b">
        <f t="shared" si="141"/>
        <v>0</v>
      </c>
    </row>
    <row r="4529" spans="1:8">
      <c r="A4529" s="379">
        <v>7140</v>
      </c>
      <c r="B4529" s="380" t="s">
        <v>8297</v>
      </c>
      <c r="C4529" s="379" t="s">
        <v>281</v>
      </c>
      <c r="D4529" s="383" t="str">
        <f t="shared" si="140"/>
        <v>2,76</v>
      </c>
      <c r="F4529" s="386">
        <v>15.45</v>
      </c>
      <c r="G4529" s="384" t="s">
        <v>2404</v>
      </c>
      <c r="H4529" s="381" t="b">
        <f t="shared" si="141"/>
        <v>0</v>
      </c>
    </row>
    <row r="4530" spans="1:8">
      <c r="A4530" s="379">
        <v>7141</v>
      </c>
      <c r="B4530" s="380" t="s">
        <v>8298</v>
      </c>
      <c r="C4530" s="379" t="s">
        <v>281</v>
      </c>
      <c r="D4530" s="383" t="str">
        <f t="shared" si="140"/>
        <v>6,03</v>
      </c>
      <c r="F4530" s="386">
        <v>31.27</v>
      </c>
      <c r="G4530" s="384" t="s">
        <v>8299</v>
      </c>
      <c r="H4530" s="381" t="b">
        <f t="shared" si="141"/>
        <v>0</v>
      </c>
    </row>
    <row r="4531" spans="1:8">
      <c r="A4531" s="379">
        <v>7143</v>
      </c>
      <c r="B4531" s="380" t="s">
        <v>8300</v>
      </c>
      <c r="C4531" s="379" t="s">
        <v>281</v>
      </c>
      <c r="D4531" s="383" t="str">
        <f t="shared" si="140"/>
        <v>20,11</v>
      </c>
      <c r="F4531" s="386">
        <v>200.8</v>
      </c>
      <c r="G4531" s="384" t="s">
        <v>5272</v>
      </c>
      <c r="H4531" s="381" t="b">
        <f t="shared" si="141"/>
        <v>0</v>
      </c>
    </row>
    <row r="4532" spans="1:8">
      <c r="A4532" s="379">
        <v>7144</v>
      </c>
      <c r="B4532" s="380" t="s">
        <v>8301</v>
      </c>
      <c r="C4532" s="379" t="s">
        <v>281</v>
      </c>
      <c r="D4532" s="383" t="str">
        <f t="shared" si="140"/>
        <v>40,22</v>
      </c>
      <c r="F4532" s="386">
        <v>102.83</v>
      </c>
      <c r="G4532" s="384" t="s">
        <v>8302</v>
      </c>
      <c r="H4532" s="381" t="b">
        <f t="shared" si="141"/>
        <v>0</v>
      </c>
    </row>
    <row r="4533" spans="1:8">
      <c r="A4533" s="379">
        <v>7145</v>
      </c>
      <c r="B4533" s="380" t="s">
        <v>8303</v>
      </c>
      <c r="C4533" s="379" t="s">
        <v>281</v>
      </c>
      <c r="D4533" s="383" t="str">
        <f t="shared" si="140"/>
        <v>65,97</v>
      </c>
      <c r="F4533" s="386">
        <v>19.899999999999999</v>
      </c>
      <c r="G4533" s="384" t="s">
        <v>8304</v>
      </c>
      <c r="H4533" s="381" t="b">
        <f t="shared" si="141"/>
        <v>0</v>
      </c>
    </row>
    <row r="4534" spans="1:8">
      <c r="A4534" s="379">
        <v>7142</v>
      </c>
      <c r="B4534" s="380" t="s">
        <v>8305</v>
      </c>
      <c r="C4534" s="379" t="s">
        <v>281</v>
      </c>
      <c r="D4534" s="383" t="str">
        <f t="shared" si="140"/>
        <v>6,74</v>
      </c>
      <c r="F4534" s="386">
        <v>328.51</v>
      </c>
      <c r="G4534" s="384" t="s">
        <v>3996</v>
      </c>
      <c r="H4534" s="381" t="b">
        <f t="shared" si="141"/>
        <v>0</v>
      </c>
    </row>
    <row r="4535" spans="1:8">
      <c r="A4535" s="379">
        <v>3593</v>
      </c>
      <c r="B4535" s="380" t="s">
        <v>8306</v>
      </c>
      <c r="C4535" s="379" t="s">
        <v>281</v>
      </c>
      <c r="D4535" s="383" t="str">
        <f t="shared" si="140"/>
        <v>41,78</v>
      </c>
      <c r="F4535" s="386">
        <v>15.47</v>
      </c>
      <c r="G4535" s="384" t="s">
        <v>8307</v>
      </c>
      <c r="H4535" s="381" t="b">
        <f t="shared" si="141"/>
        <v>0</v>
      </c>
    </row>
    <row r="4536" spans="1:8">
      <c r="A4536" s="379">
        <v>3588</v>
      </c>
      <c r="B4536" s="380" t="s">
        <v>8308</v>
      </c>
      <c r="C4536" s="379" t="s">
        <v>281</v>
      </c>
      <c r="D4536" s="383" t="str">
        <f t="shared" si="140"/>
        <v>32,21</v>
      </c>
      <c r="F4536" s="386">
        <v>18.53</v>
      </c>
      <c r="G4536" s="384" t="s">
        <v>8309</v>
      </c>
      <c r="H4536" s="381" t="b">
        <f t="shared" si="141"/>
        <v>0</v>
      </c>
    </row>
    <row r="4537" spans="1:8">
      <c r="A4537" s="379">
        <v>3585</v>
      </c>
      <c r="B4537" s="380" t="s">
        <v>8310</v>
      </c>
      <c r="C4537" s="379" t="s">
        <v>281</v>
      </c>
      <c r="D4537" s="383" t="str">
        <f t="shared" si="140"/>
        <v>9,94</v>
      </c>
      <c r="F4537" s="386">
        <v>31.45</v>
      </c>
      <c r="G4537" s="384" t="s">
        <v>8311</v>
      </c>
      <c r="H4537" s="381" t="b">
        <f t="shared" si="141"/>
        <v>0</v>
      </c>
    </row>
    <row r="4538" spans="1:8">
      <c r="A4538" s="379">
        <v>3587</v>
      </c>
      <c r="B4538" s="380" t="s">
        <v>8312</v>
      </c>
      <c r="C4538" s="379" t="s">
        <v>281</v>
      </c>
      <c r="D4538" s="383" t="str">
        <f t="shared" si="140"/>
        <v>19,98</v>
      </c>
      <c r="F4538" s="386">
        <v>47.09</v>
      </c>
      <c r="G4538" s="384" t="s">
        <v>4937</v>
      </c>
      <c r="H4538" s="381" t="b">
        <f t="shared" si="141"/>
        <v>0</v>
      </c>
    </row>
    <row r="4539" spans="1:8">
      <c r="A4539" s="379">
        <v>3590</v>
      </c>
      <c r="B4539" s="380" t="s">
        <v>8313</v>
      </c>
      <c r="C4539" s="379" t="s">
        <v>281</v>
      </c>
      <c r="D4539" s="383" t="str">
        <f t="shared" si="140"/>
        <v>118,64</v>
      </c>
      <c r="F4539" s="386">
        <v>22.13</v>
      </c>
      <c r="G4539" s="384" t="s">
        <v>8314</v>
      </c>
      <c r="H4539" s="381" t="b">
        <f t="shared" si="141"/>
        <v>0</v>
      </c>
    </row>
    <row r="4540" spans="1:8">
      <c r="A4540" s="379">
        <v>3589</v>
      </c>
      <c r="B4540" s="380" t="s">
        <v>8315</v>
      </c>
      <c r="C4540" s="379" t="s">
        <v>281</v>
      </c>
      <c r="D4540" s="383" t="str">
        <f t="shared" si="140"/>
        <v>63,68</v>
      </c>
      <c r="F4540" s="386">
        <v>83.46</v>
      </c>
      <c r="G4540" s="384" t="s">
        <v>8316</v>
      </c>
      <c r="H4540" s="381" t="b">
        <f t="shared" si="141"/>
        <v>0</v>
      </c>
    </row>
    <row r="4541" spans="1:8">
      <c r="A4541" s="379">
        <v>3586</v>
      </c>
      <c r="B4541" s="380" t="s">
        <v>8317</v>
      </c>
      <c r="C4541" s="379" t="s">
        <v>281</v>
      </c>
      <c r="D4541" s="383" t="str">
        <f t="shared" si="140"/>
        <v>13,03</v>
      </c>
      <c r="F4541" s="386">
        <v>18.010000000000002</v>
      </c>
      <c r="G4541" s="384" t="s">
        <v>539</v>
      </c>
      <c r="H4541" s="381" t="b">
        <f t="shared" si="141"/>
        <v>0</v>
      </c>
    </row>
    <row r="4542" spans="1:8">
      <c r="A4542" s="379">
        <v>3592</v>
      </c>
      <c r="B4542" s="380" t="s">
        <v>8318</v>
      </c>
      <c r="C4542" s="379" t="s">
        <v>281</v>
      </c>
      <c r="D4542" s="383" t="str">
        <f t="shared" si="140"/>
        <v>187,54</v>
      </c>
      <c r="F4542" s="386">
        <v>39.39</v>
      </c>
      <c r="G4542" s="384" t="s">
        <v>8319</v>
      </c>
      <c r="H4542" s="381" t="b">
        <f t="shared" si="141"/>
        <v>0</v>
      </c>
    </row>
    <row r="4543" spans="1:8">
      <c r="A4543" s="379">
        <v>3591</v>
      </c>
      <c r="B4543" s="380" t="s">
        <v>8320</v>
      </c>
      <c r="C4543" s="379" t="s">
        <v>281</v>
      </c>
      <c r="D4543" s="383" t="str">
        <f t="shared" si="140"/>
        <v>300,64</v>
      </c>
      <c r="F4543" s="386">
        <v>29.8</v>
      </c>
      <c r="G4543" s="384" t="s">
        <v>8321</v>
      </c>
      <c r="H4543" s="381" t="b">
        <f t="shared" si="141"/>
        <v>0</v>
      </c>
    </row>
    <row r="4544" spans="1:8">
      <c r="A4544" s="379">
        <v>40396</v>
      </c>
      <c r="B4544" s="380" t="s">
        <v>8322</v>
      </c>
      <c r="C4544" s="379" t="s">
        <v>281</v>
      </c>
      <c r="D4544" s="383" t="str">
        <f t="shared" si="140"/>
        <v>69,94</v>
      </c>
      <c r="F4544" s="386">
        <v>26.33</v>
      </c>
      <c r="G4544" s="384" t="s">
        <v>8323</v>
      </c>
      <c r="H4544" s="381" t="b">
        <f t="shared" si="141"/>
        <v>0</v>
      </c>
    </row>
    <row r="4545" spans="1:8">
      <c r="A4545" s="379">
        <v>40395</v>
      </c>
      <c r="B4545" s="380" t="s">
        <v>8324</v>
      </c>
      <c r="C4545" s="379" t="s">
        <v>281</v>
      </c>
      <c r="D4545" s="383" t="str">
        <f t="shared" si="140"/>
        <v>53,67</v>
      </c>
      <c r="F4545" s="386">
        <v>48.39</v>
      </c>
      <c r="G4545" s="384" t="s">
        <v>8325</v>
      </c>
      <c r="H4545" s="381" t="b">
        <f t="shared" si="141"/>
        <v>0</v>
      </c>
    </row>
    <row r="4546" spans="1:8">
      <c r="A4546" s="379">
        <v>40392</v>
      </c>
      <c r="B4546" s="380" t="s">
        <v>8326</v>
      </c>
      <c r="C4546" s="379" t="s">
        <v>281</v>
      </c>
      <c r="D4546" s="383" t="str">
        <f t="shared" ref="D4546:D4609" si="142">IF($J$2=$F$1,F4546,G4546)</f>
        <v>17,27</v>
      </c>
      <c r="F4546" s="386">
        <v>71.790000000000006</v>
      </c>
      <c r="G4546" s="384" t="s">
        <v>8327</v>
      </c>
      <c r="H4546" s="381" t="b">
        <f t="shared" ref="H4546:H4609" si="143">F4546=G4546</f>
        <v>0</v>
      </c>
    </row>
    <row r="4547" spans="1:8">
      <c r="A4547" s="379">
        <v>40394</v>
      </c>
      <c r="B4547" s="380" t="s">
        <v>8328</v>
      </c>
      <c r="C4547" s="379" t="s">
        <v>281</v>
      </c>
      <c r="D4547" s="383" t="str">
        <f t="shared" si="142"/>
        <v>34,94</v>
      </c>
      <c r="F4547" s="386">
        <v>17.260000000000002</v>
      </c>
      <c r="G4547" s="384" t="s">
        <v>8329</v>
      </c>
      <c r="H4547" s="381" t="b">
        <f t="shared" si="143"/>
        <v>0</v>
      </c>
    </row>
    <row r="4548" spans="1:8">
      <c r="A4548" s="379">
        <v>40398</v>
      </c>
      <c r="B4548" s="380" t="s">
        <v>8330</v>
      </c>
      <c r="C4548" s="379" t="s">
        <v>281</v>
      </c>
      <c r="D4548" s="383" t="str">
        <f t="shared" si="142"/>
        <v>224,39</v>
      </c>
      <c r="F4548" s="386">
        <v>37.6</v>
      </c>
      <c r="G4548" s="384" t="s">
        <v>8331</v>
      </c>
      <c r="H4548" s="381" t="b">
        <f t="shared" si="143"/>
        <v>0</v>
      </c>
    </row>
    <row r="4549" spans="1:8">
      <c r="A4549" s="379">
        <v>40397</v>
      </c>
      <c r="B4549" s="380" t="s">
        <v>8332</v>
      </c>
      <c r="C4549" s="379" t="s">
        <v>281</v>
      </c>
      <c r="D4549" s="383" t="str">
        <f t="shared" si="142"/>
        <v>114,91</v>
      </c>
      <c r="F4549" s="386">
        <v>102.1</v>
      </c>
      <c r="G4549" s="384" t="s">
        <v>8333</v>
      </c>
      <c r="H4549" s="381" t="b">
        <f t="shared" si="143"/>
        <v>0</v>
      </c>
    </row>
    <row r="4550" spans="1:8">
      <c r="A4550" s="379">
        <v>40393</v>
      </c>
      <c r="B4550" s="380" t="s">
        <v>8334</v>
      </c>
      <c r="C4550" s="379" t="s">
        <v>281</v>
      </c>
      <c r="D4550" s="383" t="str">
        <f t="shared" si="142"/>
        <v>22,24</v>
      </c>
      <c r="F4550" s="386">
        <v>83.44</v>
      </c>
      <c r="G4550" s="384" t="s">
        <v>8335</v>
      </c>
      <c r="H4550" s="381" t="b">
        <f t="shared" si="143"/>
        <v>0</v>
      </c>
    </row>
    <row r="4551" spans="1:8">
      <c r="A4551" s="379">
        <v>40399</v>
      </c>
      <c r="B4551" s="380" t="s">
        <v>8336</v>
      </c>
      <c r="C4551" s="379" t="s">
        <v>281</v>
      </c>
      <c r="D4551" s="383" t="str">
        <f t="shared" si="142"/>
        <v>367,10</v>
      </c>
      <c r="F4551" s="386">
        <v>268</v>
      </c>
      <c r="G4551" s="384" t="s">
        <v>8337</v>
      </c>
      <c r="H4551" s="381" t="b">
        <f t="shared" si="143"/>
        <v>0</v>
      </c>
    </row>
    <row r="4552" spans="1:8">
      <c r="A4552" s="379">
        <v>39322</v>
      </c>
      <c r="B4552" s="380" t="s">
        <v>8338</v>
      </c>
      <c r="C4552" s="379" t="s">
        <v>281</v>
      </c>
      <c r="D4552" s="383" t="str">
        <f t="shared" si="142"/>
        <v>15,81</v>
      </c>
      <c r="F4552" s="386">
        <v>119.49</v>
      </c>
      <c r="G4552" s="384" t="s">
        <v>5329</v>
      </c>
      <c r="H4552" s="381" t="b">
        <f t="shared" si="143"/>
        <v>0</v>
      </c>
    </row>
    <row r="4553" spans="1:8">
      <c r="A4553" s="379">
        <v>39289</v>
      </c>
      <c r="B4553" s="380" t="s">
        <v>8339</v>
      </c>
      <c r="C4553" s="379" t="s">
        <v>281</v>
      </c>
      <c r="D4553" s="383" t="str">
        <f t="shared" si="142"/>
        <v>18,94</v>
      </c>
      <c r="F4553" s="386">
        <v>400.81</v>
      </c>
      <c r="G4553" s="384" t="s">
        <v>7460</v>
      </c>
      <c r="H4553" s="381" t="b">
        <f t="shared" si="143"/>
        <v>0</v>
      </c>
    </row>
    <row r="4554" spans="1:8">
      <c r="A4554" s="379">
        <v>39290</v>
      </c>
      <c r="B4554" s="380" t="s">
        <v>8340</v>
      </c>
      <c r="C4554" s="379" t="s">
        <v>281</v>
      </c>
      <c r="D4554" s="383" t="str">
        <f t="shared" si="142"/>
        <v>32,14</v>
      </c>
      <c r="F4554" s="383">
        <v>1152.1300000000001</v>
      </c>
      <c r="G4554" s="384" t="s">
        <v>8341</v>
      </c>
      <c r="H4554" s="381" t="b">
        <f t="shared" si="143"/>
        <v>0</v>
      </c>
    </row>
    <row r="4555" spans="1:8">
      <c r="A4555" s="379">
        <v>39291</v>
      </c>
      <c r="B4555" s="380" t="s">
        <v>8342</v>
      </c>
      <c r="C4555" s="379" t="s">
        <v>281</v>
      </c>
      <c r="D4555" s="383" t="str">
        <f t="shared" si="142"/>
        <v>48,12</v>
      </c>
      <c r="F4555" s="383">
        <v>1434.02</v>
      </c>
      <c r="G4555" s="384" t="s">
        <v>8343</v>
      </c>
      <c r="H4555" s="381" t="b">
        <f t="shared" si="143"/>
        <v>0</v>
      </c>
    </row>
    <row r="4556" spans="1:8">
      <c r="A4556" s="379">
        <v>20174</v>
      </c>
      <c r="B4556" s="380" t="s">
        <v>8344</v>
      </c>
      <c r="C4556" s="379" t="s">
        <v>281</v>
      </c>
      <c r="D4556" s="383" t="str">
        <f t="shared" si="142"/>
        <v>22,13</v>
      </c>
      <c r="F4556" s="386">
        <v>27.57</v>
      </c>
      <c r="G4556" s="384" t="s">
        <v>8345</v>
      </c>
      <c r="H4556" s="381" t="b">
        <f t="shared" si="143"/>
        <v>0</v>
      </c>
    </row>
    <row r="4557" spans="1:8">
      <c r="A4557" s="379">
        <v>41892</v>
      </c>
      <c r="B4557" s="380" t="s">
        <v>8346</v>
      </c>
      <c r="C4557" s="379" t="s">
        <v>281</v>
      </c>
      <c r="D4557" s="383" t="str">
        <f t="shared" si="142"/>
        <v>82,14</v>
      </c>
      <c r="F4557" s="386">
        <v>15.93</v>
      </c>
      <c r="G4557" s="384" t="s">
        <v>8347</v>
      </c>
      <c r="H4557" s="381" t="b">
        <f t="shared" si="143"/>
        <v>0</v>
      </c>
    </row>
    <row r="4558" spans="1:8">
      <c r="A4558" s="379">
        <v>7048</v>
      </c>
      <c r="B4558" s="380" t="s">
        <v>8348</v>
      </c>
      <c r="C4558" s="379" t="s">
        <v>281</v>
      </c>
      <c r="D4558" s="383" t="str">
        <f t="shared" si="142"/>
        <v>17,73</v>
      </c>
      <c r="F4558" s="383">
        <v>2214.9299999999998</v>
      </c>
      <c r="G4558" s="384" t="s">
        <v>8349</v>
      </c>
      <c r="H4558" s="381" t="b">
        <f t="shared" si="143"/>
        <v>0</v>
      </c>
    </row>
    <row r="4559" spans="1:8">
      <c r="A4559" s="379">
        <v>7088</v>
      </c>
      <c r="B4559" s="380" t="s">
        <v>8350</v>
      </c>
      <c r="C4559" s="379" t="s">
        <v>281</v>
      </c>
      <c r="D4559" s="383" t="str">
        <f t="shared" si="142"/>
        <v>38,77</v>
      </c>
      <c r="F4559" s="386">
        <v>18.63</v>
      </c>
      <c r="G4559" s="384" t="s">
        <v>8351</v>
      </c>
      <c r="H4559" s="381" t="b">
        <f t="shared" si="143"/>
        <v>0</v>
      </c>
    </row>
    <row r="4560" spans="1:8">
      <c r="A4560" s="379">
        <v>20179</v>
      </c>
      <c r="B4560" s="380" t="s">
        <v>8352</v>
      </c>
      <c r="C4560" s="379" t="s">
        <v>281</v>
      </c>
      <c r="D4560" s="383" t="str">
        <f t="shared" si="142"/>
        <v>29,80</v>
      </c>
      <c r="F4560" s="383">
        <v>3298.03</v>
      </c>
      <c r="G4560" s="384" t="s">
        <v>8353</v>
      </c>
      <c r="H4560" s="381" t="b">
        <f t="shared" si="143"/>
        <v>0</v>
      </c>
    </row>
    <row r="4561" spans="1:8">
      <c r="A4561" s="379">
        <v>20178</v>
      </c>
      <c r="B4561" s="380" t="s">
        <v>8354</v>
      </c>
      <c r="C4561" s="379" t="s">
        <v>281</v>
      </c>
      <c r="D4561" s="383" t="str">
        <f t="shared" si="142"/>
        <v>26,33</v>
      </c>
      <c r="F4561" s="386">
        <v>19.62</v>
      </c>
      <c r="G4561" s="384" t="s">
        <v>8355</v>
      </c>
      <c r="H4561" s="381" t="b">
        <f t="shared" si="143"/>
        <v>0</v>
      </c>
    </row>
    <row r="4562" spans="1:8">
      <c r="A4562" s="379">
        <v>20180</v>
      </c>
      <c r="B4562" s="380" t="s">
        <v>8356</v>
      </c>
      <c r="C4562" s="379" t="s">
        <v>281</v>
      </c>
      <c r="D4562" s="383" t="str">
        <f t="shared" si="142"/>
        <v>48,39</v>
      </c>
      <c r="F4562" s="383">
        <v>3473.26</v>
      </c>
      <c r="G4562" s="384" t="s">
        <v>8357</v>
      </c>
      <c r="H4562" s="381" t="b">
        <f t="shared" si="143"/>
        <v>0</v>
      </c>
    </row>
    <row r="4563" spans="1:8">
      <c r="A4563" s="379">
        <v>20181</v>
      </c>
      <c r="B4563" s="380" t="s">
        <v>8358</v>
      </c>
      <c r="C4563" s="379" t="s">
        <v>281</v>
      </c>
      <c r="D4563" s="383" t="str">
        <f t="shared" si="142"/>
        <v>71,79</v>
      </c>
      <c r="F4563" s="386">
        <v>16.600000000000001</v>
      </c>
      <c r="G4563" s="384" t="s">
        <v>8359</v>
      </c>
      <c r="H4563" s="381" t="b">
        <f t="shared" si="143"/>
        <v>0</v>
      </c>
    </row>
    <row r="4564" spans="1:8">
      <c r="A4564" s="379">
        <v>20177</v>
      </c>
      <c r="B4564" s="380" t="s">
        <v>8360</v>
      </c>
      <c r="C4564" s="379" t="s">
        <v>281</v>
      </c>
      <c r="D4564" s="383" t="str">
        <f t="shared" si="142"/>
        <v>17,26</v>
      </c>
      <c r="F4564" s="383">
        <v>2937.61</v>
      </c>
      <c r="G4564" s="384" t="s">
        <v>8361</v>
      </c>
      <c r="H4564" s="381" t="b">
        <f t="shared" si="143"/>
        <v>0</v>
      </c>
    </row>
    <row r="4565" spans="1:8">
      <c r="A4565" s="379">
        <v>7082</v>
      </c>
      <c r="B4565" s="380" t="s">
        <v>8362</v>
      </c>
      <c r="C4565" s="379" t="s">
        <v>281</v>
      </c>
      <c r="D4565" s="383" t="str">
        <f t="shared" si="142"/>
        <v>33,65</v>
      </c>
      <c r="F4565" s="386">
        <v>61.49</v>
      </c>
      <c r="G4565" s="384" t="s">
        <v>8363</v>
      </c>
      <c r="H4565" s="381" t="b">
        <f t="shared" si="143"/>
        <v>0</v>
      </c>
    </row>
    <row r="4566" spans="1:8">
      <c r="A4566" s="379">
        <v>42707</v>
      </c>
      <c r="B4566" s="380" t="s">
        <v>8364</v>
      </c>
      <c r="C4566" s="379" t="s">
        <v>281</v>
      </c>
      <c r="D4566" s="383" t="str">
        <f t="shared" si="142"/>
        <v>91,39</v>
      </c>
      <c r="F4566" s="386">
        <v>2.5099999999999998</v>
      </c>
      <c r="G4566" s="384" t="s">
        <v>8365</v>
      </c>
      <c r="H4566" s="381" t="b">
        <f t="shared" si="143"/>
        <v>0</v>
      </c>
    </row>
    <row r="4567" spans="1:8">
      <c r="A4567" s="379">
        <v>7069</v>
      </c>
      <c r="B4567" s="380" t="s">
        <v>8366</v>
      </c>
      <c r="C4567" s="379" t="s">
        <v>281</v>
      </c>
      <c r="D4567" s="383" t="str">
        <f t="shared" si="142"/>
        <v>74,69</v>
      </c>
      <c r="F4567" s="386">
        <v>2.4500000000000002</v>
      </c>
      <c r="G4567" s="384" t="s">
        <v>8367</v>
      </c>
      <c r="H4567" s="381" t="b">
        <f t="shared" si="143"/>
        <v>0</v>
      </c>
    </row>
    <row r="4568" spans="1:8">
      <c r="A4568" s="379">
        <v>42708</v>
      </c>
      <c r="B4568" s="380" t="s">
        <v>8368</v>
      </c>
      <c r="C4568" s="379" t="s">
        <v>281</v>
      </c>
      <c r="D4568" s="383" t="str">
        <f t="shared" si="142"/>
        <v>239,88</v>
      </c>
      <c r="F4568" s="386">
        <v>12.31</v>
      </c>
      <c r="G4568" s="384" t="s">
        <v>8369</v>
      </c>
      <c r="H4568" s="381" t="b">
        <f t="shared" si="143"/>
        <v>0</v>
      </c>
    </row>
    <row r="4569" spans="1:8">
      <c r="A4569" s="379">
        <v>7070</v>
      </c>
      <c r="B4569" s="380" t="s">
        <v>8370</v>
      </c>
      <c r="C4569" s="379" t="s">
        <v>281</v>
      </c>
      <c r="D4569" s="383" t="str">
        <f t="shared" si="142"/>
        <v>106,95</v>
      </c>
      <c r="F4569" s="386">
        <v>1.64</v>
      </c>
      <c r="G4569" s="384" t="s">
        <v>8371</v>
      </c>
      <c r="H4569" s="381" t="b">
        <f t="shared" si="143"/>
        <v>0</v>
      </c>
    </row>
    <row r="4570" spans="1:8">
      <c r="A4570" s="379">
        <v>42709</v>
      </c>
      <c r="B4570" s="380" t="s">
        <v>8372</v>
      </c>
      <c r="C4570" s="379" t="s">
        <v>281</v>
      </c>
      <c r="D4570" s="383" t="str">
        <f t="shared" si="142"/>
        <v>358,75</v>
      </c>
      <c r="F4570" s="386">
        <v>0.87</v>
      </c>
      <c r="G4570" s="384" t="s">
        <v>8373</v>
      </c>
      <c r="H4570" s="381" t="b">
        <f t="shared" si="143"/>
        <v>0</v>
      </c>
    </row>
    <row r="4571" spans="1:8">
      <c r="A4571" s="379">
        <v>42710</v>
      </c>
      <c r="B4571" s="380" t="s">
        <v>8374</v>
      </c>
      <c r="C4571" s="379" t="s">
        <v>281</v>
      </c>
      <c r="D4571" s="383" t="str">
        <f t="shared" si="142"/>
        <v>1.031,24</v>
      </c>
      <c r="F4571" s="386">
        <v>1.54</v>
      </c>
      <c r="G4571" s="384" t="s">
        <v>8375</v>
      </c>
      <c r="H4571" s="381" t="b">
        <f t="shared" si="143"/>
        <v>0</v>
      </c>
    </row>
    <row r="4572" spans="1:8">
      <c r="A4572" s="379">
        <v>42716</v>
      </c>
      <c r="B4572" s="380" t="s">
        <v>8376</v>
      </c>
      <c r="C4572" s="379" t="s">
        <v>281</v>
      </c>
      <c r="D4572" s="383" t="str">
        <f t="shared" si="142"/>
        <v>1.283,55</v>
      </c>
      <c r="F4572" s="386">
        <v>14.18</v>
      </c>
      <c r="G4572" s="384" t="s">
        <v>8377</v>
      </c>
      <c r="H4572" s="381" t="b">
        <f t="shared" si="143"/>
        <v>0</v>
      </c>
    </row>
    <row r="4573" spans="1:8">
      <c r="A4573" s="379">
        <v>20172</v>
      </c>
      <c r="B4573" s="380" t="s">
        <v>8378</v>
      </c>
      <c r="C4573" s="379" t="s">
        <v>281</v>
      </c>
      <c r="D4573" s="383" t="str">
        <f t="shared" si="142"/>
        <v>24,68</v>
      </c>
      <c r="F4573" s="386">
        <v>6.38</v>
      </c>
      <c r="G4573" s="384" t="s">
        <v>8379</v>
      </c>
      <c r="H4573" s="381" t="b">
        <f t="shared" si="143"/>
        <v>0</v>
      </c>
    </row>
    <row r="4574" spans="1:8">
      <c r="A4574" s="379">
        <v>40945</v>
      </c>
      <c r="B4574" s="380" t="s">
        <v>8380</v>
      </c>
      <c r="C4574" s="379" t="s">
        <v>289</v>
      </c>
      <c r="D4574" s="383" t="str">
        <f t="shared" si="142"/>
        <v>18,30</v>
      </c>
      <c r="F4574" s="386">
        <v>6.63</v>
      </c>
      <c r="G4574" s="384" t="s">
        <v>8381</v>
      </c>
      <c r="H4574" s="381" t="b">
        <f t="shared" si="143"/>
        <v>0</v>
      </c>
    </row>
    <row r="4575" spans="1:8">
      <c r="A4575" s="379">
        <v>40946</v>
      </c>
      <c r="B4575" s="380" t="s">
        <v>8382</v>
      </c>
      <c r="C4575" s="379" t="s">
        <v>672</v>
      </c>
      <c r="D4575" s="383" t="str">
        <f t="shared" si="142"/>
        <v>2.550,09</v>
      </c>
      <c r="F4575" s="386">
        <v>6.43</v>
      </c>
      <c r="G4575" s="384" t="s">
        <v>6385</v>
      </c>
      <c r="H4575" s="381" t="b">
        <f t="shared" si="143"/>
        <v>0</v>
      </c>
    </row>
    <row r="4576" spans="1:8">
      <c r="A4576" s="379">
        <v>7153</v>
      </c>
      <c r="B4576" s="380" t="s">
        <v>8383</v>
      </c>
      <c r="C4576" s="379" t="s">
        <v>289</v>
      </c>
      <c r="D4576" s="383" t="str">
        <f t="shared" si="142"/>
        <v>21,41</v>
      </c>
      <c r="F4576" s="386">
        <v>9.5299999999999994</v>
      </c>
      <c r="G4576" s="384" t="s">
        <v>8384</v>
      </c>
      <c r="H4576" s="381" t="b">
        <f t="shared" si="143"/>
        <v>0</v>
      </c>
    </row>
    <row r="4577" spans="1:8">
      <c r="A4577" s="379">
        <v>41089</v>
      </c>
      <c r="B4577" s="380" t="s">
        <v>8385</v>
      </c>
      <c r="C4577" s="379" t="s">
        <v>672</v>
      </c>
      <c r="D4577" s="383" t="str">
        <f t="shared" si="142"/>
        <v>3.797,07</v>
      </c>
      <c r="F4577" s="386">
        <v>6.44</v>
      </c>
      <c r="G4577" s="384" t="s">
        <v>8386</v>
      </c>
      <c r="H4577" s="381" t="b">
        <f t="shared" si="143"/>
        <v>0</v>
      </c>
    </row>
    <row r="4578" spans="1:8">
      <c r="A4578" s="379">
        <v>40943</v>
      </c>
      <c r="B4578" s="380" t="s">
        <v>8387</v>
      </c>
      <c r="C4578" s="379" t="s">
        <v>289</v>
      </c>
      <c r="D4578" s="383" t="str">
        <f t="shared" si="142"/>
        <v>22,54</v>
      </c>
      <c r="F4578" s="386">
        <v>11.32</v>
      </c>
      <c r="G4578" s="384" t="s">
        <v>3433</v>
      </c>
      <c r="H4578" s="381" t="b">
        <f t="shared" si="143"/>
        <v>0</v>
      </c>
    </row>
    <row r="4579" spans="1:8">
      <c r="A4579" s="379">
        <v>40944</v>
      </c>
      <c r="B4579" s="380" t="s">
        <v>8388</v>
      </c>
      <c r="C4579" s="379" t="s">
        <v>672</v>
      </c>
      <c r="D4579" s="383" t="str">
        <f t="shared" si="142"/>
        <v>3.998,81</v>
      </c>
      <c r="F4579" s="386">
        <v>11.09</v>
      </c>
      <c r="G4579" s="384" t="s">
        <v>8389</v>
      </c>
      <c r="H4579" s="381" t="b">
        <f t="shared" si="143"/>
        <v>0</v>
      </c>
    </row>
    <row r="4580" spans="1:8">
      <c r="A4580" s="379">
        <v>6175</v>
      </c>
      <c r="B4580" s="380" t="s">
        <v>8390</v>
      </c>
      <c r="C4580" s="379" t="s">
        <v>289</v>
      </c>
      <c r="D4580" s="383" t="str">
        <f t="shared" si="142"/>
        <v>19,07</v>
      </c>
      <c r="F4580" s="386">
        <v>19.170000000000002</v>
      </c>
      <c r="G4580" s="384" t="s">
        <v>8391</v>
      </c>
      <c r="H4580" s="381" t="b">
        <f t="shared" si="143"/>
        <v>0</v>
      </c>
    </row>
    <row r="4581" spans="1:8">
      <c r="A4581" s="379">
        <v>41092</v>
      </c>
      <c r="B4581" s="380" t="s">
        <v>8392</v>
      </c>
      <c r="C4581" s="379" t="s">
        <v>672</v>
      </c>
      <c r="D4581" s="383" t="str">
        <f t="shared" si="142"/>
        <v>3.382,11</v>
      </c>
      <c r="F4581" s="386">
        <v>8.93</v>
      </c>
      <c r="G4581" s="384" t="s">
        <v>8393</v>
      </c>
      <c r="H4581" s="381" t="b">
        <f t="shared" si="143"/>
        <v>0</v>
      </c>
    </row>
    <row r="4582" spans="1:8" ht="30">
      <c r="A4582" s="379">
        <v>37712</v>
      </c>
      <c r="B4582" s="380" t="s">
        <v>8394</v>
      </c>
      <c r="C4582" s="379" t="s">
        <v>286</v>
      </c>
      <c r="D4582" s="383" t="str">
        <f t="shared" si="142"/>
        <v>61,49</v>
      </c>
      <c r="F4582" s="386">
        <v>9.43</v>
      </c>
      <c r="G4582" s="384" t="s">
        <v>8395</v>
      </c>
      <c r="H4582" s="381" t="b">
        <f t="shared" si="143"/>
        <v>0</v>
      </c>
    </row>
    <row r="4583" spans="1:8">
      <c r="A4583" s="379">
        <v>34547</v>
      </c>
      <c r="B4583" s="380" t="s">
        <v>8396</v>
      </c>
      <c r="C4583" s="379" t="s">
        <v>322</v>
      </c>
      <c r="D4583" s="383" t="str">
        <f t="shared" si="142"/>
        <v>2,65</v>
      </c>
      <c r="F4583" s="386">
        <v>11.61</v>
      </c>
      <c r="G4583" s="384" t="s">
        <v>8247</v>
      </c>
      <c r="H4583" s="381" t="b">
        <f t="shared" si="143"/>
        <v>0</v>
      </c>
    </row>
    <row r="4584" spans="1:8">
      <c r="A4584" s="379">
        <v>34548</v>
      </c>
      <c r="B4584" s="380" t="s">
        <v>8397</v>
      </c>
      <c r="C4584" s="379" t="s">
        <v>322</v>
      </c>
      <c r="D4584" s="383" t="str">
        <f t="shared" si="142"/>
        <v>4,34</v>
      </c>
      <c r="F4584" s="386">
        <v>15.86</v>
      </c>
      <c r="G4584" s="384" t="s">
        <v>7895</v>
      </c>
      <c r="H4584" s="381" t="b">
        <f t="shared" si="143"/>
        <v>0</v>
      </c>
    </row>
    <row r="4585" spans="1:8">
      <c r="A4585" s="379">
        <v>34558</v>
      </c>
      <c r="B4585" s="380" t="s">
        <v>8398</v>
      </c>
      <c r="C4585" s="379" t="s">
        <v>322</v>
      </c>
      <c r="D4585" s="383" t="str">
        <f t="shared" si="142"/>
        <v>2,15</v>
      </c>
      <c r="F4585" s="386">
        <v>14.18</v>
      </c>
      <c r="G4585" s="384" t="s">
        <v>1028</v>
      </c>
      <c r="H4585" s="381" t="b">
        <f t="shared" si="143"/>
        <v>0</v>
      </c>
    </row>
    <row r="4586" spans="1:8">
      <c r="A4586" s="379">
        <v>34550</v>
      </c>
      <c r="B4586" s="380" t="s">
        <v>8399</v>
      </c>
      <c r="C4586" s="379" t="s">
        <v>322</v>
      </c>
      <c r="D4586" s="383" t="str">
        <f t="shared" si="142"/>
        <v>1,14</v>
      </c>
      <c r="F4586" s="386">
        <v>17.12</v>
      </c>
      <c r="G4586" s="384" t="s">
        <v>5822</v>
      </c>
      <c r="H4586" s="381" t="b">
        <f t="shared" si="143"/>
        <v>0</v>
      </c>
    </row>
    <row r="4587" spans="1:8">
      <c r="A4587" s="379">
        <v>34557</v>
      </c>
      <c r="B4587" s="380" t="s">
        <v>8400</v>
      </c>
      <c r="C4587" s="379" t="s">
        <v>322</v>
      </c>
      <c r="D4587" s="383" t="str">
        <f t="shared" si="142"/>
        <v>1,67</v>
      </c>
      <c r="F4587" s="386">
        <v>23.9</v>
      </c>
      <c r="G4587" s="384" t="s">
        <v>2742</v>
      </c>
      <c r="H4587" s="381" t="b">
        <f t="shared" si="143"/>
        <v>0</v>
      </c>
    </row>
    <row r="4588" spans="1:8">
      <c r="A4588" s="379">
        <v>37411</v>
      </c>
      <c r="B4588" s="380" t="s">
        <v>8401</v>
      </c>
      <c r="C4588" s="379" t="s">
        <v>286</v>
      </c>
      <c r="D4588" s="383" t="str">
        <f t="shared" si="142"/>
        <v>12,26</v>
      </c>
      <c r="F4588" s="386">
        <v>35.93</v>
      </c>
      <c r="G4588" s="384" t="s">
        <v>6028</v>
      </c>
      <c r="H4588" s="381" t="b">
        <f t="shared" si="143"/>
        <v>0</v>
      </c>
    </row>
    <row r="4589" spans="1:8" ht="30">
      <c r="A4589" s="379">
        <v>39508</v>
      </c>
      <c r="B4589" s="380" t="s">
        <v>8402</v>
      </c>
      <c r="C4589" s="379" t="s">
        <v>286</v>
      </c>
      <c r="D4589" s="383" t="str">
        <f t="shared" si="142"/>
        <v>6,89</v>
      </c>
      <c r="F4589" s="386">
        <v>63.63</v>
      </c>
      <c r="G4589" s="384" t="s">
        <v>8403</v>
      </c>
      <c r="H4589" s="381" t="b">
        <f t="shared" si="143"/>
        <v>0</v>
      </c>
    </row>
    <row r="4590" spans="1:8" ht="30">
      <c r="A4590" s="379">
        <v>39507</v>
      </c>
      <c r="B4590" s="380" t="s">
        <v>8404</v>
      </c>
      <c r="C4590" s="379" t="s">
        <v>286</v>
      </c>
      <c r="D4590" s="383" t="str">
        <f t="shared" si="142"/>
        <v>10,28</v>
      </c>
      <c r="F4590" s="386">
        <v>38.15</v>
      </c>
      <c r="G4590" s="384" t="s">
        <v>8405</v>
      </c>
      <c r="H4590" s="381" t="b">
        <f t="shared" si="143"/>
        <v>0</v>
      </c>
    </row>
    <row r="4591" spans="1:8" ht="30">
      <c r="A4591" s="379">
        <v>7155</v>
      </c>
      <c r="B4591" s="380" t="s">
        <v>8406</v>
      </c>
      <c r="C4591" s="379" t="s">
        <v>286</v>
      </c>
      <c r="D4591" s="383" t="str">
        <f t="shared" si="142"/>
        <v>13,19</v>
      </c>
      <c r="F4591" s="386">
        <v>25.01</v>
      </c>
      <c r="G4591" s="384" t="s">
        <v>6945</v>
      </c>
      <c r="H4591" s="381" t="b">
        <f t="shared" si="143"/>
        <v>0</v>
      </c>
    </row>
    <row r="4592" spans="1:8" ht="30">
      <c r="A4592" s="379">
        <v>42406</v>
      </c>
      <c r="B4592" s="380" t="s">
        <v>8407</v>
      </c>
      <c r="C4592" s="379" t="s">
        <v>286</v>
      </c>
      <c r="D4592" s="383" t="str">
        <f t="shared" si="142"/>
        <v>15,13</v>
      </c>
      <c r="F4592" s="386">
        <v>32.94</v>
      </c>
      <c r="G4592" s="384" t="s">
        <v>8408</v>
      </c>
      <c r="H4592" s="381" t="b">
        <f t="shared" si="143"/>
        <v>0</v>
      </c>
    </row>
    <row r="4593" spans="1:8" ht="30">
      <c r="A4593" s="379">
        <v>7156</v>
      </c>
      <c r="B4593" s="380" t="s">
        <v>8409</v>
      </c>
      <c r="C4593" s="379" t="s">
        <v>286</v>
      </c>
      <c r="D4593" s="383" t="str">
        <f t="shared" si="142"/>
        <v>18,93</v>
      </c>
      <c r="F4593" s="386">
        <v>75.83</v>
      </c>
      <c r="G4593" s="384" t="s">
        <v>6695</v>
      </c>
      <c r="H4593" s="381" t="b">
        <f t="shared" si="143"/>
        <v>0</v>
      </c>
    </row>
    <row r="4594" spans="1:8" ht="30">
      <c r="A4594" s="379">
        <v>43127</v>
      </c>
      <c r="B4594" s="380" t="s">
        <v>8410</v>
      </c>
      <c r="C4594" s="379" t="s">
        <v>286</v>
      </c>
      <c r="D4594" s="383" t="str">
        <f t="shared" si="142"/>
        <v>27,09</v>
      </c>
      <c r="F4594" s="386">
        <v>10.6</v>
      </c>
      <c r="G4594" s="384" t="s">
        <v>8411</v>
      </c>
      <c r="H4594" s="381" t="b">
        <f t="shared" si="143"/>
        <v>0</v>
      </c>
    </row>
    <row r="4595" spans="1:8" ht="30">
      <c r="A4595" s="379">
        <v>10917</v>
      </c>
      <c r="B4595" s="380" t="s">
        <v>8412</v>
      </c>
      <c r="C4595" s="379" t="s">
        <v>286</v>
      </c>
      <c r="D4595" s="383" t="str">
        <f t="shared" si="142"/>
        <v>5,71</v>
      </c>
      <c r="F4595" s="386">
        <v>29.69</v>
      </c>
      <c r="G4595" s="384" t="s">
        <v>3529</v>
      </c>
      <c r="H4595" s="381" t="b">
        <f t="shared" si="143"/>
        <v>0</v>
      </c>
    </row>
    <row r="4596" spans="1:8" ht="30">
      <c r="A4596" s="379">
        <v>21141</v>
      </c>
      <c r="B4596" s="380" t="s">
        <v>8413</v>
      </c>
      <c r="C4596" s="379" t="s">
        <v>286</v>
      </c>
      <c r="D4596" s="383" t="str">
        <f t="shared" si="142"/>
        <v>8,85</v>
      </c>
      <c r="F4596" s="386">
        <v>14.07</v>
      </c>
      <c r="G4596" s="384" t="s">
        <v>8414</v>
      </c>
      <c r="H4596" s="381" t="b">
        <f t="shared" si="143"/>
        <v>0</v>
      </c>
    </row>
    <row r="4597" spans="1:8" ht="30">
      <c r="A4597" s="379">
        <v>39509</v>
      </c>
      <c r="B4597" s="380" t="s">
        <v>8415</v>
      </c>
      <c r="C4597" s="379" t="s">
        <v>286</v>
      </c>
      <c r="D4597" s="383" t="str">
        <f t="shared" si="142"/>
        <v>8,51</v>
      </c>
      <c r="F4597" s="386">
        <v>999.44</v>
      </c>
      <c r="G4597" s="384" t="s">
        <v>8416</v>
      </c>
      <c r="H4597" s="381" t="b">
        <f t="shared" si="143"/>
        <v>0</v>
      </c>
    </row>
    <row r="4598" spans="1:8">
      <c r="A4598" s="379">
        <v>25988</v>
      </c>
      <c r="B4598" s="380" t="s">
        <v>8417</v>
      </c>
      <c r="C4598" s="379" t="s">
        <v>286</v>
      </c>
      <c r="D4598" s="383" t="str">
        <f t="shared" si="142"/>
        <v>9,73</v>
      </c>
      <c r="F4598" s="386">
        <v>4.5</v>
      </c>
      <c r="G4598" s="384" t="s">
        <v>8171</v>
      </c>
      <c r="H4598" s="381" t="b">
        <f t="shared" si="143"/>
        <v>0</v>
      </c>
    </row>
    <row r="4599" spans="1:8">
      <c r="A4599" s="379">
        <v>7167</v>
      </c>
      <c r="B4599" s="380" t="s">
        <v>8418</v>
      </c>
      <c r="C4599" s="379" t="s">
        <v>286</v>
      </c>
      <c r="D4599" s="383" t="str">
        <f t="shared" si="142"/>
        <v>17,01</v>
      </c>
      <c r="F4599" s="386">
        <v>2</v>
      </c>
      <c r="G4599" s="384" t="s">
        <v>2610</v>
      </c>
      <c r="H4599" s="381" t="b">
        <f t="shared" si="143"/>
        <v>0</v>
      </c>
    </row>
    <row r="4600" spans="1:8">
      <c r="A4600" s="379">
        <v>10928</v>
      </c>
      <c r="B4600" s="380" t="s">
        <v>8419</v>
      </c>
      <c r="C4600" s="379" t="s">
        <v>286</v>
      </c>
      <c r="D4600" s="383" t="str">
        <f t="shared" si="142"/>
        <v>9,77</v>
      </c>
      <c r="F4600" s="386">
        <v>1.91</v>
      </c>
      <c r="G4600" s="384" t="s">
        <v>8420</v>
      </c>
      <c r="H4600" s="381" t="b">
        <f t="shared" si="143"/>
        <v>0</v>
      </c>
    </row>
    <row r="4601" spans="1:8">
      <c r="A4601" s="379">
        <v>10933</v>
      </c>
      <c r="B4601" s="380" t="s">
        <v>8421</v>
      </c>
      <c r="C4601" s="379" t="s">
        <v>286</v>
      </c>
      <c r="D4601" s="383" t="str">
        <f t="shared" si="142"/>
        <v>14,74</v>
      </c>
      <c r="F4601" s="386">
        <v>2.2799999999999998</v>
      </c>
      <c r="G4601" s="384" t="s">
        <v>8422</v>
      </c>
      <c r="H4601" s="381" t="b">
        <f t="shared" si="143"/>
        <v>0</v>
      </c>
    </row>
    <row r="4602" spans="1:8">
      <c r="A4602" s="379">
        <v>7158</v>
      </c>
      <c r="B4602" s="380" t="s">
        <v>8423</v>
      </c>
      <c r="C4602" s="379" t="s">
        <v>286</v>
      </c>
      <c r="D4602" s="383" t="str">
        <f t="shared" si="142"/>
        <v>25,00</v>
      </c>
      <c r="F4602" s="386">
        <v>12.78</v>
      </c>
      <c r="G4602" s="384" t="s">
        <v>6276</v>
      </c>
      <c r="H4602" s="381" t="b">
        <f t="shared" si="143"/>
        <v>0</v>
      </c>
    </row>
    <row r="4603" spans="1:8">
      <c r="A4603" s="379">
        <v>10927</v>
      </c>
      <c r="B4603" s="380" t="s">
        <v>8424</v>
      </c>
      <c r="C4603" s="379" t="s">
        <v>286</v>
      </c>
      <c r="D4603" s="383" t="str">
        <f t="shared" si="142"/>
        <v>15,99</v>
      </c>
      <c r="F4603" s="386">
        <v>41.75</v>
      </c>
      <c r="G4603" s="384" t="s">
        <v>6925</v>
      </c>
      <c r="H4603" s="381" t="b">
        <f t="shared" si="143"/>
        <v>0</v>
      </c>
    </row>
    <row r="4604" spans="1:8">
      <c r="A4604" s="379">
        <v>7162</v>
      </c>
      <c r="B4604" s="380" t="s">
        <v>8425</v>
      </c>
      <c r="C4604" s="379" t="s">
        <v>286</v>
      </c>
      <c r="D4604" s="383" t="str">
        <f t="shared" si="142"/>
        <v>39,12</v>
      </c>
      <c r="F4604" s="386">
        <v>51.9</v>
      </c>
      <c r="G4604" s="384" t="s">
        <v>8426</v>
      </c>
      <c r="H4604" s="381" t="b">
        <f t="shared" si="143"/>
        <v>0</v>
      </c>
    </row>
    <row r="4605" spans="1:8">
      <c r="A4605" s="379">
        <v>10932</v>
      </c>
      <c r="B4605" s="380" t="s">
        <v>8427</v>
      </c>
      <c r="C4605" s="379" t="s">
        <v>286</v>
      </c>
      <c r="D4605" s="383" t="str">
        <f t="shared" si="142"/>
        <v>68,04</v>
      </c>
      <c r="F4605" s="386">
        <v>59.59</v>
      </c>
      <c r="G4605" s="384" t="s">
        <v>7590</v>
      </c>
      <c r="H4605" s="381" t="b">
        <f t="shared" si="143"/>
        <v>0</v>
      </c>
    </row>
    <row r="4606" spans="1:8" ht="30">
      <c r="A4606" s="379">
        <v>10937</v>
      </c>
      <c r="B4606" s="380" t="s">
        <v>8428</v>
      </c>
      <c r="C4606" s="379" t="s">
        <v>286</v>
      </c>
      <c r="D4606" s="383" t="str">
        <f t="shared" si="142"/>
        <v>17,49</v>
      </c>
      <c r="F4606" s="386">
        <v>1.7</v>
      </c>
      <c r="G4606" s="384" t="s">
        <v>8429</v>
      </c>
      <c r="H4606" s="381" t="b">
        <f t="shared" si="143"/>
        <v>0</v>
      </c>
    </row>
    <row r="4607" spans="1:8" ht="30">
      <c r="A4607" s="379">
        <v>10935</v>
      </c>
      <c r="B4607" s="380" t="s">
        <v>8430</v>
      </c>
      <c r="C4607" s="379" t="s">
        <v>286</v>
      </c>
      <c r="D4607" s="383" t="str">
        <f t="shared" si="142"/>
        <v>30,33</v>
      </c>
      <c r="F4607" s="386">
        <v>27.5</v>
      </c>
      <c r="G4607" s="384" t="s">
        <v>8431</v>
      </c>
      <c r="H4607" s="381" t="b">
        <f t="shared" si="143"/>
        <v>0</v>
      </c>
    </row>
    <row r="4608" spans="1:8">
      <c r="A4608" s="379">
        <v>10931</v>
      </c>
      <c r="B4608" s="380" t="s">
        <v>8432</v>
      </c>
      <c r="C4608" s="379" t="s">
        <v>286</v>
      </c>
      <c r="D4608" s="383" t="str">
        <f t="shared" si="142"/>
        <v>8,53</v>
      </c>
      <c r="F4608" s="386">
        <v>73.52</v>
      </c>
      <c r="G4608" s="384" t="s">
        <v>5970</v>
      </c>
      <c r="H4608" s="381" t="b">
        <f t="shared" si="143"/>
        <v>0</v>
      </c>
    </row>
    <row r="4609" spans="1:8">
      <c r="A4609" s="379">
        <v>7164</v>
      </c>
      <c r="B4609" s="380" t="s">
        <v>8433</v>
      </c>
      <c r="C4609" s="379" t="s">
        <v>286</v>
      </c>
      <c r="D4609" s="383" t="str">
        <f t="shared" si="142"/>
        <v>28,23</v>
      </c>
      <c r="F4609" s="386">
        <v>64.97</v>
      </c>
      <c r="G4609" s="384" t="s">
        <v>8434</v>
      </c>
      <c r="H4609" s="381" t="b">
        <f t="shared" si="143"/>
        <v>0</v>
      </c>
    </row>
    <row r="4610" spans="1:8">
      <c r="A4610" s="379">
        <v>36887</v>
      </c>
      <c r="B4610" s="380" t="s">
        <v>8435</v>
      </c>
      <c r="C4610" s="379" t="s">
        <v>286</v>
      </c>
      <c r="D4610" s="383" t="str">
        <f t="shared" ref="D4610:D4673" si="144">IF($J$2=$F$1,F4610,G4610)</f>
        <v>16,39</v>
      </c>
      <c r="F4610" s="386">
        <v>85.66</v>
      </c>
      <c r="G4610" s="384" t="s">
        <v>8436</v>
      </c>
      <c r="H4610" s="381" t="b">
        <f t="shared" ref="H4610:H4673" si="145">F4610=G4610</f>
        <v>0</v>
      </c>
    </row>
    <row r="4611" spans="1:8" ht="30">
      <c r="A4611" s="379">
        <v>34630</v>
      </c>
      <c r="B4611" s="380" t="s">
        <v>8437</v>
      </c>
      <c r="C4611" s="379" t="s">
        <v>281</v>
      </c>
      <c r="D4611" s="383" t="str">
        <f t="shared" si="144"/>
        <v>999,44</v>
      </c>
      <c r="F4611" s="386">
        <v>69.33</v>
      </c>
      <c r="G4611" s="384" t="s">
        <v>8438</v>
      </c>
      <c r="H4611" s="381" t="b">
        <f t="shared" si="145"/>
        <v>0</v>
      </c>
    </row>
    <row r="4612" spans="1:8">
      <c r="A4612" s="379">
        <v>7161</v>
      </c>
      <c r="B4612" s="380" t="s">
        <v>8439</v>
      </c>
      <c r="C4612" s="379" t="s">
        <v>286</v>
      </c>
      <c r="D4612" s="383" t="str">
        <f t="shared" si="144"/>
        <v>3,51</v>
      </c>
      <c r="F4612" s="386">
        <v>27.2</v>
      </c>
      <c r="G4612" s="384" t="s">
        <v>2729</v>
      </c>
      <c r="H4612" s="381" t="b">
        <f t="shared" si="145"/>
        <v>0</v>
      </c>
    </row>
    <row r="4613" spans="1:8">
      <c r="A4613" s="379">
        <v>7170</v>
      </c>
      <c r="B4613" s="380" t="s">
        <v>8440</v>
      </c>
      <c r="C4613" s="379" t="s">
        <v>286</v>
      </c>
      <c r="D4613" s="383" t="str">
        <f t="shared" si="144"/>
        <v>2,33</v>
      </c>
      <c r="F4613" s="386">
        <v>207.63</v>
      </c>
      <c r="G4613" s="384" t="s">
        <v>2395</v>
      </c>
      <c r="H4613" s="381" t="b">
        <f t="shared" si="145"/>
        <v>0</v>
      </c>
    </row>
    <row r="4614" spans="1:8">
      <c r="A4614" s="379">
        <v>37524</v>
      </c>
      <c r="B4614" s="380" t="s">
        <v>8441</v>
      </c>
      <c r="C4614" s="379" t="s">
        <v>322</v>
      </c>
      <c r="D4614" s="383" t="str">
        <f t="shared" si="144"/>
        <v>2,23</v>
      </c>
      <c r="F4614" s="386">
        <v>293.26</v>
      </c>
      <c r="G4614" s="384" t="s">
        <v>2319</v>
      </c>
      <c r="H4614" s="381" t="b">
        <f t="shared" si="145"/>
        <v>0</v>
      </c>
    </row>
    <row r="4615" spans="1:8">
      <c r="A4615" s="379">
        <v>37525</v>
      </c>
      <c r="B4615" s="380" t="s">
        <v>8442</v>
      </c>
      <c r="C4615" s="379" t="s">
        <v>322</v>
      </c>
      <c r="D4615" s="383" t="str">
        <f t="shared" si="144"/>
        <v>2,66</v>
      </c>
      <c r="F4615" s="383">
        <v>1100</v>
      </c>
      <c r="G4615" s="384" t="s">
        <v>8443</v>
      </c>
      <c r="H4615" s="381" t="b">
        <f t="shared" si="145"/>
        <v>0</v>
      </c>
    </row>
    <row r="4616" spans="1:8">
      <c r="A4616" s="379">
        <v>36789</v>
      </c>
      <c r="B4616" s="380" t="s">
        <v>8444</v>
      </c>
      <c r="C4616" s="379" t="s">
        <v>281</v>
      </c>
      <c r="D4616" s="383" t="str">
        <f t="shared" si="144"/>
        <v>2,47</v>
      </c>
      <c r="F4616" s="386">
        <v>1.24</v>
      </c>
      <c r="G4616" s="384" t="s">
        <v>8445</v>
      </c>
      <c r="H4616" s="381" t="b">
        <f t="shared" si="145"/>
        <v>0</v>
      </c>
    </row>
    <row r="4617" spans="1:8" ht="30">
      <c r="A4617" s="379">
        <v>7173</v>
      </c>
      <c r="B4617" s="380" t="s">
        <v>8446</v>
      </c>
      <c r="C4617" s="379" t="s">
        <v>1310</v>
      </c>
      <c r="D4617" s="383" t="str">
        <f t="shared" si="144"/>
        <v>1.600,00</v>
      </c>
      <c r="F4617" s="386">
        <v>2.0099999999999998</v>
      </c>
      <c r="G4617" s="384" t="s">
        <v>8447</v>
      </c>
      <c r="H4617" s="381" t="b">
        <f t="shared" si="145"/>
        <v>0</v>
      </c>
    </row>
    <row r="4618" spans="1:8" ht="30">
      <c r="A4618" s="379">
        <v>7175</v>
      </c>
      <c r="B4618" s="380" t="s">
        <v>8448</v>
      </c>
      <c r="C4618" s="379" t="s">
        <v>281</v>
      </c>
      <c r="D4618" s="383" t="str">
        <f t="shared" si="144"/>
        <v>1,81</v>
      </c>
      <c r="F4618" s="386">
        <v>29.9</v>
      </c>
      <c r="G4618" s="384" t="s">
        <v>3711</v>
      </c>
      <c r="H4618" s="381" t="b">
        <f t="shared" si="145"/>
        <v>0</v>
      </c>
    </row>
    <row r="4619" spans="1:8">
      <c r="A4619" s="379">
        <v>40865</v>
      </c>
      <c r="B4619" s="380" t="s">
        <v>8449</v>
      </c>
      <c r="C4619" s="379" t="s">
        <v>281</v>
      </c>
      <c r="D4619" s="383" t="str">
        <f t="shared" si="144"/>
        <v>2,08</v>
      </c>
      <c r="F4619" s="386">
        <v>99.88</v>
      </c>
      <c r="G4619" s="384" t="s">
        <v>4046</v>
      </c>
      <c r="H4619" s="381" t="b">
        <f t="shared" si="145"/>
        <v>0</v>
      </c>
    </row>
    <row r="4620" spans="1:8">
      <c r="A4620" s="379">
        <v>7184</v>
      </c>
      <c r="B4620" s="380" t="s">
        <v>8450</v>
      </c>
      <c r="C4620" s="379" t="s">
        <v>286</v>
      </c>
      <c r="D4620" s="383" t="str">
        <f t="shared" si="144"/>
        <v>32,79</v>
      </c>
      <c r="F4620" s="386">
        <v>134</v>
      </c>
      <c r="G4620" s="384" t="s">
        <v>2238</v>
      </c>
      <c r="H4620" s="381" t="b">
        <f t="shared" si="145"/>
        <v>0</v>
      </c>
    </row>
    <row r="4621" spans="1:8">
      <c r="A4621" s="379">
        <v>34458</v>
      </c>
      <c r="B4621" s="380" t="s">
        <v>8451</v>
      </c>
      <c r="C4621" s="379" t="s">
        <v>281</v>
      </c>
      <c r="D4621" s="383" t="str">
        <f t="shared" si="144"/>
        <v>101,14</v>
      </c>
      <c r="F4621" s="386">
        <v>154.66</v>
      </c>
      <c r="G4621" s="384" t="s">
        <v>8452</v>
      </c>
      <c r="H4621" s="381" t="b">
        <f t="shared" si="145"/>
        <v>0</v>
      </c>
    </row>
    <row r="4622" spans="1:8">
      <c r="A4622" s="379">
        <v>34464</v>
      </c>
      <c r="B4622" s="380" t="s">
        <v>8453</v>
      </c>
      <c r="C4622" s="379" t="s">
        <v>281</v>
      </c>
      <c r="D4622" s="383" t="str">
        <f t="shared" si="144"/>
        <v>135,69</v>
      </c>
      <c r="F4622" s="386">
        <v>126.48</v>
      </c>
      <c r="G4622" s="384" t="s">
        <v>8454</v>
      </c>
      <c r="H4622" s="381" t="b">
        <f t="shared" si="145"/>
        <v>0</v>
      </c>
    </row>
    <row r="4623" spans="1:8">
      <c r="A4623" s="379">
        <v>34468</v>
      </c>
      <c r="B4623" s="380" t="s">
        <v>8455</v>
      </c>
      <c r="C4623" s="379" t="s">
        <v>281</v>
      </c>
      <c r="D4623" s="383" t="str">
        <f t="shared" si="144"/>
        <v>156,60</v>
      </c>
      <c r="F4623" s="386">
        <v>172.48</v>
      </c>
      <c r="G4623" s="384" t="s">
        <v>8456</v>
      </c>
      <c r="H4623" s="381" t="b">
        <f t="shared" si="145"/>
        <v>0</v>
      </c>
    </row>
    <row r="4624" spans="1:8">
      <c r="A4624" s="379">
        <v>34473</v>
      </c>
      <c r="B4624" s="380" t="s">
        <v>8457</v>
      </c>
      <c r="C4624" s="379" t="s">
        <v>281</v>
      </c>
      <c r="D4624" s="383" t="str">
        <f t="shared" si="144"/>
        <v>128,07</v>
      </c>
      <c r="F4624" s="386">
        <v>193.18</v>
      </c>
      <c r="G4624" s="384" t="s">
        <v>7418</v>
      </c>
      <c r="H4624" s="381" t="b">
        <f t="shared" si="145"/>
        <v>0</v>
      </c>
    </row>
    <row r="4625" spans="1:8">
      <c r="A4625" s="379">
        <v>34480</v>
      </c>
      <c r="B4625" s="380" t="s">
        <v>8458</v>
      </c>
      <c r="C4625" s="379" t="s">
        <v>281</v>
      </c>
      <c r="D4625" s="383" t="str">
        <f t="shared" si="144"/>
        <v>174,65</v>
      </c>
      <c r="F4625" s="386">
        <v>39.590000000000003</v>
      </c>
      <c r="G4625" s="384" t="s">
        <v>8459</v>
      </c>
      <c r="H4625" s="381" t="b">
        <f t="shared" si="145"/>
        <v>0</v>
      </c>
    </row>
    <row r="4626" spans="1:8">
      <c r="A4626" s="379">
        <v>34486</v>
      </c>
      <c r="B4626" s="380" t="s">
        <v>8460</v>
      </c>
      <c r="C4626" s="379" t="s">
        <v>281</v>
      </c>
      <c r="D4626" s="383" t="str">
        <f t="shared" si="144"/>
        <v>195,61</v>
      </c>
      <c r="F4626" s="386">
        <v>6.79</v>
      </c>
      <c r="G4626" s="384" t="s">
        <v>8461</v>
      </c>
      <c r="H4626" s="381" t="b">
        <f t="shared" si="145"/>
        <v>0</v>
      </c>
    </row>
    <row r="4627" spans="1:8">
      <c r="A4627" s="379">
        <v>7202</v>
      </c>
      <c r="B4627" s="380" t="s">
        <v>8462</v>
      </c>
      <c r="C4627" s="379" t="s">
        <v>286</v>
      </c>
      <c r="D4627" s="383" t="str">
        <f t="shared" si="144"/>
        <v>40,08</v>
      </c>
      <c r="F4627" s="386">
        <v>11.8</v>
      </c>
      <c r="G4627" s="384" t="s">
        <v>1054</v>
      </c>
      <c r="H4627" s="381" t="b">
        <f t="shared" si="145"/>
        <v>0</v>
      </c>
    </row>
    <row r="4628" spans="1:8">
      <c r="A4628" s="379">
        <v>7190</v>
      </c>
      <c r="B4628" s="380" t="s">
        <v>8463</v>
      </c>
      <c r="C4628" s="379" t="s">
        <v>281</v>
      </c>
      <c r="D4628" s="383" t="str">
        <f t="shared" si="144"/>
        <v>6,87</v>
      </c>
      <c r="F4628" s="386">
        <v>13.68</v>
      </c>
      <c r="G4628" s="384" t="s">
        <v>2950</v>
      </c>
      <c r="H4628" s="381" t="b">
        <f t="shared" si="145"/>
        <v>0</v>
      </c>
    </row>
    <row r="4629" spans="1:8">
      <c r="A4629" s="379">
        <v>34417</v>
      </c>
      <c r="B4629" s="380" t="s">
        <v>8464</v>
      </c>
      <c r="C4629" s="379" t="s">
        <v>281</v>
      </c>
      <c r="D4629" s="383" t="str">
        <f t="shared" si="144"/>
        <v>11,95</v>
      </c>
      <c r="F4629" s="386">
        <v>11.21</v>
      </c>
      <c r="G4629" s="384" t="s">
        <v>323</v>
      </c>
      <c r="H4629" s="381" t="b">
        <f t="shared" si="145"/>
        <v>0</v>
      </c>
    </row>
    <row r="4630" spans="1:8">
      <c r="A4630" s="379">
        <v>7191</v>
      </c>
      <c r="B4630" s="380" t="s">
        <v>8465</v>
      </c>
      <c r="C4630" s="379" t="s">
        <v>281</v>
      </c>
      <c r="D4630" s="383" t="str">
        <f t="shared" si="144"/>
        <v>13,85</v>
      </c>
      <c r="F4630" s="386">
        <v>32.590000000000003</v>
      </c>
      <c r="G4630" s="384" t="s">
        <v>6402</v>
      </c>
      <c r="H4630" s="381" t="b">
        <f t="shared" si="145"/>
        <v>0</v>
      </c>
    </row>
    <row r="4631" spans="1:8">
      <c r="A4631" s="379">
        <v>7213</v>
      </c>
      <c r="B4631" s="380" t="s">
        <v>8465</v>
      </c>
      <c r="C4631" s="379" t="s">
        <v>286</v>
      </c>
      <c r="D4631" s="383" t="str">
        <f t="shared" si="144"/>
        <v>11,35</v>
      </c>
      <c r="F4631" s="386">
        <v>39</v>
      </c>
      <c r="G4631" s="384" t="s">
        <v>8033</v>
      </c>
      <c r="H4631" s="381" t="b">
        <f t="shared" si="145"/>
        <v>0</v>
      </c>
    </row>
    <row r="4632" spans="1:8">
      <c r="A4632" s="379">
        <v>7195</v>
      </c>
      <c r="B4632" s="380" t="s">
        <v>8466</v>
      </c>
      <c r="C4632" s="379" t="s">
        <v>281</v>
      </c>
      <c r="D4632" s="383" t="str">
        <f t="shared" si="144"/>
        <v>33,00</v>
      </c>
      <c r="F4632" s="386">
        <v>19.34</v>
      </c>
      <c r="G4632" s="384" t="s">
        <v>8467</v>
      </c>
      <c r="H4632" s="381" t="b">
        <f t="shared" si="145"/>
        <v>0</v>
      </c>
    </row>
    <row r="4633" spans="1:8">
      <c r="A4633" s="379">
        <v>7186</v>
      </c>
      <c r="B4633" s="380" t="s">
        <v>8468</v>
      </c>
      <c r="C4633" s="379" t="s">
        <v>281</v>
      </c>
      <c r="D4633" s="383" t="str">
        <f t="shared" si="144"/>
        <v>39,49</v>
      </c>
      <c r="F4633" s="386">
        <v>51.91</v>
      </c>
      <c r="G4633" s="384" t="s">
        <v>8469</v>
      </c>
      <c r="H4633" s="381" t="b">
        <f t="shared" si="145"/>
        <v>0</v>
      </c>
    </row>
    <row r="4634" spans="1:8">
      <c r="A4634" s="379">
        <v>7194</v>
      </c>
      <c r="B4634" s="380" t="s">
        <v>8470</v>
      </c>
      <c r="C4634" s="379" t="s">
        <v>286</v>
      </c>
      <c r="D4634" s="383" t="str">
        <f t="shared" si="144"/>
        <v>19,58</v>
      </c>
      <c r="F4634" s="386">
        <v>77.98</v>
      </c>
      <c r="G4634" s="384" t="s">
        <v>5254</v>
      </c>
      <c r="H4634" s="381" t="b">
        <f t="shared" si="145"/>
        <v>0</v>
      </c>
    </row>
    <row r="4635" spans="1:8">
      <c r="A4635" s="379">
        <v>7207</v>
      </c>
      <c r="B4635" s="380" t="s">
        <v>8470</v>
      </c>
      <c r="C4635" s="379" t="s">
        <v>281</v>
      </c>
      <c r="D4635" s="383" t="str">
        <f t="shared" si="144"/>
        <v>52,56</v>
      </c>
      <c r="F4635" s="386">
        <v>42.89</v>
      </c>
      <c r="G4635" s="384" t="s">
        <v>8471</v>
      </c>
      <c r="H4635" s="381" t="b">
        <f t="shared" si="145"/>
        <v>0</v>
      </c>
    </row>
    <row r="4636" spans="1:8">
      <c r="A4636" s="379">
        <v>7197</v>
      </c>
      <c r="B4636" s="380" t="s">
        <v>8472</v>
      </c>
      <c r="C4636" s="379" t="s">
        <v>281</v>
      </c>
      <c r="D4636" s="383" t="str">
        <f t="shared" si="144"/>
        <v>78,96</v>
      </c>
      <c r="F4636" s="386">
        <v>51.2</v>
      </c>
      <c r="G4636" s="384" t="s">
        <v>8473</v>
      </c>
      <c r="H4636" s="381" t="b">
        <f t="shared" si="145"/>
        <v>0</v>
      </c>
    </row>
    <row r="4637" spans="1:8">
      <c r="A4637" s="379">
        <v>7192</v>
      </c>
      <c r="B4637" s="380" t="s">
        <v>8474</v>
      </c>
      <c r="C4637" s="379" t="s">
        <v>281</v>
      </c>
      <c r="D4637" s="383" t="str">
        <f t="shared" si="144"/>
        <v>43,43</v>
      </c>
      <c r="F4637" s="386">
        <v>71.91</v>
      </c>
      <c r="G4637" s="384" t="s">
        <v>8475</v>
      </c>
      <c r="H4637" s="381" t="b">
        <f t="shared" si="145"/>
        <v>0</v>
      </c>
    </row>
    <row r="4638" spans="1:8">
      <c r="A4638" s="379">
        <v>7193</v>
      </c>
      <c r="B4638" s="380" t="s">
        <v>8476</v>
      </c>
      <c r="C4638" s="379" t="s">
        <v>281</v>
      </c>
      <c r="D4638" s="383" t="str">
        <f t="shared" si="144"/>
        <v>51,84</v>
      </c>
      <c r="F4638" s="386">
        <v>26.77</v>
      </c>
      <c r="G4638" s="384" t="s">
        <v>8477</v>
      </c>
      <c r="H4638" s="381" t="b">
        <f t="shared" si="145"/>
        <v>0</v>
      </c>
    </row>
    <row r="4639" spans="1:8">
      <c r="A4639" s="379">
        <v>7189</v>
      </c>
      <c r="B4639" s="380" t="s">
        <v>8478</v>
      </c>
      <c r="C4639" s="379" t="s">
        <v>281</v>
      </c>
      <c r="D4639" s="383" t="str">
        <f t="shared" si="144"/>
        <v>72,81</v>
      </c>
      <c r="F4639" s="386">
        <v>107.79</v>
      </c>
      <c r="G4639" s="384" t="s">
        <v>8479</v>
      </c>
      <c r="H4639" s="381" t="b">
        <f t="shared" si="145"/>
        <v>0</v>
      </c>
    </row>
    <row r="4640" spans="1:8">
      <c r="A4640" s="379">
        <v>7198</v>
      </c>
      <c r="B4640" s="380" t="s">
        <v>8480</v>
      </c>
      <c r="C4640" s="379" t="s">
        <v>286</v>
      </c>
      <c r="D4640" s="383" t="str">
        <f t="shared" si="144"/>
        <v>27,11</v>
      </c>
      <c r="F4640" s="386">
        <v>36.47</v>
      </c>
      <c r="G4640" s="384" t="s">
        <v>8481</v>
      </c>
      <c r="H4640" s="381" t="b">
        <f t="shared" si="145"/>
        <v>0</v>
      </c>
    </row>
    <row r="4641" spans="1:8">
      <c r="A4641" s="379">
        <v>34402</v>
      </c>
      <c r="B4641" s="380" t="s">
        <v>8480</v>
      </c>
      <c r="C4641" s="379" t="s">
        <v>281</v>
      </c>
      <c r="D4641" s="383" t="str">
        <f t="shared" si="144"/>
        <v>109,14</v>
      </c>
      <c r="F4641" s="386">
        <v>66.650000000000006</v>
      </c>
      <c r="G4641" s="384" t="s">
        <v>8482</v>
      </c>
      <c r="H4641" s="381" t="b">
        <f t="shared" si="145"/>
        <v>0</v>
      </c>
    </row>
    <row r="4642" spans="1:8">
      <c r="A4642" s="379">
        <v>7245</v>
      </c>
      <c r="B4642" s="380" t="s">
        <v>8483</v>
      </c>
      <c r="C4642" s="379" t="s">
        <v>281</v>
      </c>
      <c r="D4642" s="383" t="str">
        <f t="shared" si="144"/>
        <v>34,54</v>
      </c>
      <c r="F4642" s="386">
        <v>77.680000000000007</v>
      </c>
      <c r="G4642" s="384" t="s">
        <v>8484</v>
      </c>
      <c r="H4642" s="381" t="b">
        <f t="shared" si="145"/>
        <v>0</v>
      </c>
    </row>
    <row r="4643" spans="1:8">
      <c r="A4643" s="379">
        <v>34425</v>
      </c>
      <c r="B4643" s="380" t="s">
        <v>8485</v>
      </c>
      <c r="C4643" s="379" t="s">
        <v>281</v>
      </c>
      <c r="D4643" s="383" t="str">
        <f t="shared" si="144"/>
        <v>67,49</v>
      </c>
      <c r="F4643" s="386">
        <v>112.05</v>
      </c>
      <c r="G4643" s="384" t="s">
        <v>8486</v>
      </c>
      <c r="H4643" s="381" t="b">
        <f t="shared" si="145"/>
        <v>0</v>
      </c>
    </row>
    <row r="4644" spans="1:8">
      <c r="A4644" s="379">
        <v>7223</v>
      </c>
      <c r="B4644" s="380" t="s">
        <v>8487</v>
      </c>
      <c r="C4644" s="379" t="s">
        <v>281</v>
      </c>
      <c r="D4644" s="383" t="str">
        <f t="shared" si="144"/>
        <v>78,66</v>
      </c>
      <c r="F4644" s="386">
        <v>123.76</v>
      </c>
      <c r="G4644" s="384" t="s">
        <v>8488</v>
      </c>
      <c r="H4644" s="381" t="b">
        <f t="shared" si="145"/>
        <v>0</v>
      </c>
    </row>
    <row r="4645" spans="1:8">
      <c r="A4645" s="379">
        <v>7234</v>
      </c>
      <c r="B4645" s="380" t="s">
        <v>8489</v>
      </c>
      <c r="C4645" s="379" t="s">
        <v>281</v>
      </c>
      <c r="D4645" s="383" t="str">
        <f t="shared" si="144"/>
        <v>113,45</v>
      </c>
      <c r="F4645" s="386">
        <v>140.81</v>
      </c>
      <c r="G4645" s="384" t="s">
        <v>8490</v>
      </c>
      <c r="H4645" s="381" t="b">
        <f t="shared" si="145"/>
        <v>0</v>
      </c>
    </row>
    <row r="4646" spans="1:8">
      <c r="A4646" s="379">
        <v>7224</v>
      </c>
      <c r="B4646" s="380" t="s">
        <v>8491</v>
      </c>
      <c r="C4646" s="379" t="s">
        <v>281</v>
      </c>
      <c r="D4646" s="383" t="str">
        <f t="shared" si="144"/>
        <v>125,31</v>
      </c>
      <c r="F4646" s="386">
        <v>60.17</v>
      </c>
      <c r="G4646" s="384" t="s">
        <v>8492</v>
      </c>
      <c r="H4646" s="381" t="b">
        <f t="shared" si="145"/>
        <v>0</v>
      </c>
    </row>
    <row r="4647" spans="1:8">
      <c r="A4647" s="379">
        <v>7221</v>
      </c>
      <c r="B4647" s="380" t="s">
        <v>8493</v>
      </c>
      <c r="C4647" s="379" t="s">
        <v>286</v>
      </c>
      <c r="D4647" s="383" t="str">
        <f t="shared" si="144"/>
        <v>60,93</v>
      </c>
      <c r="F4647" s="386">
        <v>156.47</v>
      </c>
      <c r="G4647" s="384" t="s">
        <v>8494</v>
      </c>
      <c r="H4647" s="381" t="b">
        <f t="shared" si="145"/>
        <v>0</v>
      </c>
    </row>
    <row r="4648" spans="1:8">
      <c r="A4648" s="379">
        <v>7210</v>
      </c>
      <c r="B4648" s="380" t="s">
        <v>8493</v>
      </c>
      <c r="C4648" s="379" t="s">
        <v>281</v>
      </c>
      <c r="D4648" s="383" t="str">
        <f t="shared" si="144"/>
        <v>142,58</v>
      </c>
      <c r="F4648" s="386">
        <v>172.18</v>
      </c>
      <c r="G4648" s="384" t="s">
        <v>8495</v>
      </c>
      <c r="H4648" s="381" t="b">
        <f t="shared" si="145"/>
        <v>0</v>
      </c>
    </row>
    <row r="4649" spans="1:8">
      <c r="A4649" s="379">
        <v>7225</v>
      </c>
      <c r="B4649" s="380" t="s">
        <v>8496</v>
      </c>
      <c r="C4649" s="379" t="s">
        <v>281</v>
      </c>
      <c r="D4649" s="383" t="str">
        <f t="shared" si="144"/>
        <v>158,43</v>
      </c>
      <c r="F4649" s="386">
        <v>187.79</v>
      </c>
      <c r="G4649" s="384" t="s">
        <v>8497</v>
      </c>
      <c r="H4649" s="381" t="b">
        <f t="shared" si="145"/>
        <v>0</v>
      </c>
    </row>
    <row r="4650" spans="1:8">
      <c r="A4650" s="379">
        <v>7226</v>
      </c>
      <c r="B4650" s="380" t="s">
        <v>8498</v>
      </c>
      <c r="C4650" s="379" t="s">
        <v>281</v>
      </c>
      <c r="D4650" s="383" t="str">
        <f t="shared" si="144"/>
        <v>174,35</v>
      </c>
      <c r="F4650" s="386">
        <v>203.44</v>
      </c>
      <c r="G4650" s="384" t="s">
        <v>8499</v>
      </c>
      <c r="H4650" s="381" t="b">
        <f t="shared" si="145"/>
        <v>0</v>
      </c>
    </row>
    <row r="4651" spans="1:8">
      <c r="A4651" s="379">
        <v>7236</v>
      </c>
      <c r="B4651" s="380" t="s">
        <v>8500</v>
      </c>
      <c r="C4651" s="379" t="s">
        <v>281</v>
      </c>
      <c r="D4651" s="383" t="str">
        <f t="shared" si="144"/>
        <v>190,15</v>
      </c>
      <c r="F4651" s="386">
        <v>225.26</v>
      </c>
      <c r="G4651" s="384" t="s">
        <v>8501</v>
      </c>
      <c r="H4651" s="381" t="b">
        <f t="shared" si="145"/>
        <v>0</v>
      </c>
    </row>
    <row r="4652" spans="1:8">
      <c r="A4652" s="379">
        <v>7227</v>
      </c>
      <c r="B4652" s="380" t="s">
        <v>8502</v>
      </c>
      <c r="C4652" s="379" t="s">
        <v>281</v>
      </c>
      <c r="D4652" s="383" t="str">
        <f t="shared" si="144"/>
        <v>206,00</v>
      </c>
      <c r="F4652" s="386">
        <v>148.96</v>
      </c>
      <c r="G4652" s="384" t="s">
        <v>8503</v>
      </c>
      <c r="H4652" s="381" t="b">
        <f t="shared" si="145"/>
        <v>0</v>
      </c>
    </row>
    <row r="4653" spans="1:8">
      <c r="A4653" s="379">
        <v>7212</v>
      </c>
      <c r="B4653" s="380" t="s">
        <v>8504</v>
      </c>
      <c r="C4653" s="379" t="s">
        <v>281</v>
      </c>
      <c r="D4653" s="383" t="str">
        <f t="shared" si="144"/>
        <v>228,09</v>
      </c>
      <c r="F4653" s="386">
        <v>237.38</v>
      </c>
      <c r="G4653" s="384" t="s">
        <v>8505</v>
      </c>
      <c r="H4653" s="381" t="b">
        <f t="shared" si="145"/>
        <v>0</v>
      </c>
    </row>
    <row r="4654" spans="1:8">
      <c r="A4654" s="379">
        <v>7229</v>
      </c>
      <c r="B4654" s="380" t="s">
        <v>8506</v>
      </c>
      <c r="C4654" s="379" t="s">
        <v>281</v>
      </c>
      <c r="D4654" s="383" t="str">
        <f t="shared" si="144"/>
        <v>150,84</v>
      </c>
      <c r="F4654" s="386">
        <v>311.76</v>
      </c>
      <c r="G4654" s="384" t="s">
        <v>8507</v>
      </c>
      <c r="H4654" s="381" t="b">
        <f t="shared" si="145"/>
        <v>0</v>
      </c>
    </row>
    <row r="4655" spans="1:8">
      <c r="A4655" s="379">
        <v>7230</v>
      </c>
      <c r="B4655" s="380" t="s">
        <v>8508</v>
      </c>
      <c r="C4655" s="379" t="s">
        <v>281</v>
      </c>
      <c r="D4655" s="383" t="str">
        <f t="shared" si="144"/>
        <v>240,37</v>
      </c>
      <c r="F4655" s="386">
        <v>383.28</v>
      </c>
      <c r="G4655" s="384" t="s">
        <v>8509</v>
      </c>
      <c r="H4655" s="381" t="b">
        <f t="shared" si="145"/>
        <v>0</v>
      </c>
    </row>
    <row r="4656" spans="1:8">
      <c r="A4656" s="379">
        <v>7231</v>
      </c>
      <c r="B4656" s="380" t="s">
        <v>8510</v>
      </c>
      <c r="C4656" s="379" t="s">
        <v>281</v>
      </c>
      <c r="D4656" s="383" t="str">
        <f t="shared" si="144"/>
        <v>315,68</v>
      </c>
      <c r="F4656" s="386">
        <v>426.6</v>
      </c>
      <c r="G4656" s="384" t="s">
        <v>8511</v>
      </c>
      <c r="H4656" s="381" t="b">
        <f t="shared" si="145"/>
        <v>0</v>
      </c>
    </row>
    <row r="4657" spans="1:8">
      <c r="A4657" s="379">
        <v>7220</v>
      </c>
      <c r="B4657" s="380" t="s">
        <v>8512</v>
      </c>
      <c r="C4657" s="379" t="s">
        <v>281</v>
      </c>
      <c r="D4657" s="383" t="str">
        <f t="shared" si="144"/>
        <v>388,10</v>
      </c>
      <c r="F4657" s="386">
        <v>477.6</v>
      </c>
      <c r="G4657" s="384" t="s">
        <v>8513</v>
      </c>
      <c r="H4657" s="381" t="b">
        <f t="shared" si="145"/>
        <v>0</v>
      </c>
    </row>
    <row r="4658" spans="1:8">
      <c r="A4658" s="379">
        <v>34447</v>
      </c>
      <c r="B4658" s="380" t="s">
        <v>8514</v>
      </c>
      <c r="C4658" s="379" t="s">
        <v>281</v>
      </c>
      <c r="D4658" s="383" t="str">
        <f t="shared" si="144"/>
        <v>431,96</v>
      </c>
      <c r="F4658" s="386">
        <v>144.47</v>
      </c>
      <c r="G4658" s="384" t="s">
        <v>8515</v>
      </c>
      <c r="H4658" s="381" t="b">
        <f t="shared" si="145"/>
        <v>0</v>
      </c>
    </row>
    <row r="4659" spans="1:8">
      <c r="A4659" s="379">
        <v>7233</v>
      </c>
      <c r="B4659" s="380" t="s">
        <v>8516</v>
      </c>
      <c r="C4659" s="379" t="s">
        <v>281</v>
      </c>
      <c r="D4659" s="383" t="str">
        <f t="shared" si="144"/>
        <v>483,60</v>
      </c>
      <c r="F4659" s="386">
        <v>109.78</v>
      </c>
      <c r="G4659" s="384" t="s">
        <v>8517</v>
      </c>
      <c r="H4659" s="381" t="b">
        <f t="shared" si="145"/>
        <v>0</v>
      </c>
    </row>
    <row r="4660" spans="1:8" ht="45">
      <c r="A4660" s="379">
        <v>42172</v>
      </c>
      <c r="B4660" s="380" t="s">
        <v>8518</v>
      </c>
      <c r="C4660" s="379" t="s">
        <v>286</v>
      </c>
      <c r="D4660" s="383" t="str">
        <f t="shared" si="144"/>
        <v>138,44</v>
      </c>
      <c r="F4660" s="386">
        <v>117.59</v>
      </c>
      <c r="G4660" s="384" t="s">
        <v>8519</v>
      </c>
      <c r="H4660" s="381" t="b">
        <f t="shared" si="145"/>
        <v>0</v>
      </c>
    </row>
    <row r="4661" spans="1:8" ht="30">
      <c r="A4661" s="379">
        <v>25007</v>
      </c>
      <c r="B4661" s="380" t="s">
        <v>8520</v>
      </c>
      <c r="C4661" s="379" t="s">
        <v>286</v>
      </c>
      <c r="D4661" s="383" t="str">
        <f t="shared" si="144"/>
        <v>27,50</v>
      </c>
      <c r="F4661" s="386">
        <v>94.02</v>
      </c>
      <c r="G4661" s="384" t="s">
        <v>8521</v>
      </c>
      <c r="H4661" s="381" t="b">
        <f t="shared" si="145"/>
        <v>0</v>
      </c>
    </row>
    <row r="4662" spans="1:8" ht="45">
      <c r="A4662" s="379">
        <v>43071</v>
      </c>
      <c r="B4662" s="380" t="s">
        <v>8522</v>
      </c>
      <c r="C4662" s="379" t="s">
        <v>286</v>
      </c>
      <c r="D4662" s="383" t="str">
        <f t="shared" si="144"/>
        <v>108,21</v>
      </c>
      <c r="F4662" s="386">
        <v>33.93</v>
      </c>
      <c r="G4662" s="384" t="s">
        <v>8523</v>
      </c>
      <c r="H4662" s="381" t="b">
        <f t="shared" si="145"/>
        <v>0</v>
      </c>
    </row>
    <row r="4663" spans="1:8" ht="45">
      <c r="A4663" s="379">
        <v>39520</v>
      </c>
      <c r="B4663" s="380" t="s">
        <v>8524</v>
      </c>
      <c r="C4663" s="379" t="s">
        <v>286</v>
      </c>
      <c r="D4663" s="383" t="str">
        <f t="shared" si="144"/>
        <v>88,28</v>
      </c>
      <c r="F4663" s="386">
        <v>14.12</v>
      </c>
      <c r="G4663" s="384" t="s">
        <v>8525</v>
      </c>
      <c r="H4663" s="381" t="b">
        <f t="shared" si="145"/>
        <v>0</v>
      </c>
    </row>
    <row r="4664" spans="1:8" ht="45">
      <c r="A4664" s="379">
        <v>39521</v>
      </c>
      <c r="B4664" s="380" t="s">
        <v>8526</v>
      </c>
      <c r="C4664" s="379" t="s">
        <v>286</v>
      </c>
      <c r="D4664" s="383" t="str">
        <f t="shared" si="144"/>
        <v>91,17</v>
      </c>
      <c r="F4664" s="383">
        <v>2501.3000000000002</v>
      </c>
      <c r="G4664" s="384" t="s">
        <v>8527</v>
      </c>
      <c r="H4664" s="381" t="b">
        <f t="shared" si="145"/>
        <v>0</v>
      </c>
    </row>
    <row r="4665" spans="1:8" ht="30">
      <c r="A4665" s="379">
        <v>39522</v>
      </c>
      <c r="B4665" s="380" t="s">
        <v>8528</v>
      </c>
      <c r="C4665" s="379" t="s">
        <v>286</v>
      </c>
      <c r="D4665" s="383" t="str">
        <f t="shared" si="144"/>
        <v>94,14</v>
      </c>
      <c r="F4665" s="386">
        <v>1.07</v>
      </c>
      <c r="G4665" s="384" t="s">
        <v>8529</v>
      </c>
      <c r="H4665" s="381" t="b">
        <f t="shared" si="145"/>
        <v>0</v>
      </c>
    </row>
    <row r="4666" spans="1:8" ht="30">
      <c r="A4666" s="379">
        <v>7243</v>
      </c>
      <c r="B4666" s="380" t="s">
        <v>8530</v>
      </c>
      <c r="C4666" s="379" t="s">
        <v>286</v>
      </c>
      <c r="D4666" s="383" t="str">
        <f t="shared" si="144"/>
        <v>28,73</v>
      </c>
      <c r="F4666" s="386">
        <v>7.42</v>
      </c>
      <c r="G4666" s="384" t="s">
        <v>8531</v>
      </c>
      <c r="H4666" s="381" t="b">
        <f t="shared" si="145"/>
        <v>0</v>
      </c>
    </row>
    <row r="4667" spans="1:8" ht="30">
      <c r="A4667" s="379">
        <v>11067</v>
      </c>
      <c r="B4667" s="380" t="s">
        <v>8532</v>
      </c>
      <c r="C4667" s="379" t="s">
        <v>281</v>
      </c>
      <c r="D4667" s="383" t="str">
        <f t="shared" si="144"/>
        <v>664,44</v>
      </c>
      <c r="F4667" s="386">
        <v>1.27</v>
      </c>
      <c r="G4667" s="384" t="s">
        <v>8533</v>
      </c>
      <c r="H4667" s="381" t="b">
        <f t="shared" si="145"/>
        <v>0</v>
      </c>
    </row>
    <row r="4668" spans="1:8" ht="30">
      <c r="A4668" s="379">
        <v>11068</v>
      </c>
      <c r="B4668" s="380" t="s">
        <v>8534</v>
      </c>
      <c r="C4668" s="379" t="s">
        <v>281</v>
      </c>
      <c r="D4668" s="383" t="str">
        <f t="shared" si="144"/>
        <v>839,41</v>
      </c>
      <c r="F4668" s="386">
        <v>0.63</v>
      </c>
      <c r="G4668" s="384" t="s">
        <v>8535</v>
      </c>
      <c r="H4668" s="381" t="b">
        <f t="shared" si="145"/>
        <v>0</v>
      </c>
    </row>
    <row r="4669" spans="1:8">
      <c r="A4669" s="379">
        <v>7246</v>
      </c>
      <c r="B4669" s="380" t="s">
        <v>8536</v>
      </c>
      <c r="C4669" s="379" t="s">
        <v>281</v>
      </c>
      <c r="D4669" s="383" t="str">
        <f t="shared" si="144"/>
        <v>32,13</v>
      </c>
      <c r="F4669" s="386">
        <v>1.75</v>
      </c>
      <c r="G4669" s="384" t="s">
        <v>8537</v>
      </c>
      <c r="H4669" s="381" t="b">
        <f t="shared" si="145"/>
        <v>0</v>
      </c>
    </row>
    <row r="4670" spans="1:8">
      <c r="A4670" s="379">
        <v>12869</v>
      </c>
      <c r="B4670" s="380" t="s">
        <v>8538</v>
      </c>
      <c r="C4670" s="379" t="s">
        <v>289</v>
      </c>
      <c r="D4670" s="383" t="str">
        <f t="shared" si="144"/>
        <v>16,22</v>
      </c>
      <c r="F4670" s="386">
        <v>1.98</v>
      </c>
      <c r="G4670" s="384" t="s">
        <v>1264</v>
      </c>
      <c r="H4670" s="381" t="b">
        <f t="shared" si="145"/>
        <v>0</v>
      </c>
    </row>
    <row r="4671" spans="1:8">
      <c r="A4671" s="379">
        <v>41097</v>
      </c>
      <c r="B4671" s="380" t="s">
        <v>8539</v>
      </c>
      <c r="C4671" s="379" t="s">
        <v>672</v>
      </c>
      <c r="D4671" s="383" t="str">
        <f t="shared" si="144"/>
        <v>2.879,78</v>
      </c>
      <c r="F4671" s="386">
        <v>0.83</v>
      </c>
      <c r="G4671" s="384" t="s">
        <v>2451</v>
      </c>
      <c r="H4671" s="381" t="b">
        <f t="shared" si="145"/>
        <v>0</v>
      </c>
    </row>
    <row r="4672" spans="1:8">
      <c r="A4672" s="379">
        <v>1574</v>
      </c>
      <c r="B4672" s="380" t="s">
        <v>8540</v>
      </c>
      <c r="C4672" s="379" t="s">
        <v>281</v>
      </c>
      <c r="D4672" s="383" t="str">
        <f t="shared" si="144"/>
        <v>1,07</v>
      </c>
      <c r="F4672" s="386">
        <v>3.43</v>
      </c>
      <c r="G4672" s="384" t="s">
        <v>2093</v>
      </c>
      <c r="H4672" s="381" t="b">
        <f t="shared" si="145"/>
        <v>0</v>
      </c>
    </row>
    <row r="4673" spans="1:8">
      <c r="A4673" s="379">
        <v>1581</v>
      </c>
      <c r="B4673" s="380" t="s">
        <v>8541</v>
      </c>
      <c r="C4673" s="379" t="s">
        <v>281</v>
      </c>
      <c r="D4673" s="383" t="str">
        <f t="shared" si="144"/>
        <v>7,43</v>
      </c>
      <c r="F4673" s="386">
        <v>0.99</v>
      </c>
      <c r="G4673" s="384" t="s">
        <v>2345</v>
      </c>
      <c r="H4673" s="381" t="b">
        <f t="shared" si="145"/>
        <v>0</v>
      </c>
    </row>
    <row r="4674" spans="1:8">
      <c r="A4674" s="379">
        <v>1575</v>
      </c>
      <c r="B4674" s="380" t="s">
        <v>8542</v>
      </c>
      <c r="C4674" s="379" t="s">
        <v>281</v>
      </c>
      <c r="D4674" s="383" t="str">
        <f t="shared" ref="D4674:D4737" si="146">IF($J$2=$F$1,F4674,G4674)</f>
        <v>1,27</v>
      </c>
      <c r="F4674" s="386">
        <v>4.28</v>
      </c>
      <c r="G4674" s="384" t="s">
        <v>1880</v>
      </c>
      <c r="H4674" s="381" t="b">
        <f t="shared" ref="H4674:H4737" si="147">F4674=G4674</f>
        <v>0</v>
      </c>
    </row>
    <row r="4675" spans="1:8">
      <c r="A4675" s="379">
        <v>1570</v>
      </c>
      <c r="B4675" s="380" t="s">
        <v>8543</v>
      </c>
      <c r="C4675" s="379" t="s">
        <v>281</v>
      </c>
      <c r="D4675" s="383" t="str">
        <f t="shared" si="146"/>
        <v>0,64</v>
      </c>
      <c r="F4675" s="386">
        <v>5.27</v>
      </c>
      <c r="G4675" s="384" t="s">
        <v>1030</v>
      </c>
      <c r="H4675" s="381" t="b">
        <f t="shared" si="147"/>
        <v>0</v>
      </c>
    </row>
    <row r="4676" spans="1:8">
      <c r="A4676" s="379">
        <v>1576</v>
      </c>
      <c r="B4676" s="380" t="s">
        <v>8544</v>
      </c>
      <c r="C4676" s="379" t="s">
        <v>281</v>
      </c>
      <c r="D4676" s="383" t="str">
        <f t="shared" si="146"/>
        <v>1,76</v>
      </c>
      <c r="F4676" s="386">
        <v>10.46</v>
      </c>
      <c r="G4676" s="384" t="s">
        <v>1087</v>
      </c>
      <c r="H4676" s="381" t="b">
        <f t="shared" si="147"/>
        <v>0</v>
      </c>
    </row>
    <row r="4677" spans="1:8">
      <c r="A4677" s="379">
        <v>1577</v>
      </c>
      <c r="B4677" s="380" t="s">
        <v>8545</v>
      </c>
      <c r="C4677" s="379" t="s">
        <v>281</v>
      </c>
      <c r="D4677" s="383" t="str">
        <f t="shared" si="146"/>
        <v>1,98</v>
      </c>
      <c r="F4677" s="386">
        <v>10</v>
      </c>
      <c r="G4677" s="384" t="s">
        <v>1966</v>
      </c>
      <c r="H4677" s="381" t="b">
        <f t="shared" si="147"/>
        <v>0</v>
      </c>
    </row>
    <row r="4678" spans="1:8">
      <c r="A4678" s="379">
        <v>1571</v>
      </c>
      <c r="B4678" s="380" t="s">
        <v>8546</v>
      </c>
      <c r="C4678" s="379" t="s">
        <v>281</v>
      </c>
      <c r="D4678" s="383" t="str">
        <f t="shared" si="146"/>
        <v>0,83</v>
      </c>
      <c r="F4678" s="386">
        <v>3.9</v>
      </c>
      <c r="G4678" s="384" t="s">
        <v>2722</v>
      </c>
      <c r="H4678" s="381" t="b">
        <f t="shared" si="147"/>
        <v>0</v>
      </c>
    </row>
    <row r="4679" spans="1:8">
      <c r="A4679" s="379">
        <v>1578</v>
      </c>
      <c r="B4679" s="380" t="s">
        <v>8547</v>
      </c>
      <c r="C4679" s="379" t="s">
        <v>281</v>
      </c>
      <c r="D4679" s="383" t="str">
        <f t="shared" si="146"/>
        <v>3,44</v>
      </c>
      <c r="F4679" s="386">
        <v>6.49</v>
      </c>
      <c r="G4679" s="384" t="s">
        <v>8548</v>
      </c>
      <c r="H4679" s="381" t="b">
        <f t="shared" si="147"/>
        <v>0</v>
      </c>
    </row>
    <row r="4680" spans="1:8">
      <c r="A4680" s="379">
        <v>1573</v>
      </c>
      <c r="B4680" s="380" t="s">
        <v>8549</v>
      </c>
      <c r="C4680" s="379" t="s">
        <v>281</v>
      </c>
      <c r="D4680" s="383" t="str">
        <f t="shared" si="146"/>
        <v>0,99</v>
      </c>
      <c r="F4680" s="386">
        <v>16.36</v>
      </c>
      <c r="G4680" s="384" t="s">
        <v>346</v>
      </c>
      <c r="H4680" s="381" t="b">
        <f t="shared" si="147"/>
        <v>0</v>
      </c>
    </row>
    <row r="4681" spans="1:8">
      <c r="A4681" s="379">
        <v>1579</v>
      </c>
      <c r="B4681" s="380" t="s">
        <v>8550</v>
      </c>
      <c r="C4681" s="379" t="s">
        <v>281</v>
      </c>
      <c r="D4681" s="383" t="str">
        <f t="shared" si="146"/>
        <v>4,29</v>
      </c>
      <c r="F4681" s="386">
        <v>85.71</v>
      </c>
      <c r="G4681" s="384" t="s">
        <v>8551</v>
      </c>
      <c r="H4681" s="381" t="b">
        <f t="shared" si="147"/>
        <v>0</v>
      </c>
    </row>
    <row r="4682" spans="1:8">
      <c r="A4682" s="379">
        <v>1580</v>
      </c>
      <c r="B4682" s="380" t="s">
        <v>8552</v>
      </c>
      <c r="C4682" s="379" t="s">
        <v>281</v>
      </c>
      <c r="D4682" s="383" t="str">
        <f t="shared" si="146"/>
        <v>5,29</v>
      </c>
      <c r="F4682" s="386">
        <v>16.690000000000001</v>
      </c>
      <c r="G4682" s="384" t="s">
        <v>3014</v>
      </c>
      <c r="H4682" s="381" t="b">
        <f t="shared" si="147"/>
        <v>0</v>
      </c>
    </row>
    <row r="4683" spans="1:8">
      <c r="A4683" s="379">
        <v>7571</v>
      </c>
      <c r="B4683" s="380" t="s">
        <v>8553</v>
      </c>
      <c r="C4683" s="379" t="s">
        <v>281</v>
      </c>
      <c r="D4683" s="383" t="str">
        <f t="shared" si="146"/>
        <v>10,46</v>
      </c>
      <c r="F4683" s="386">
        <v>17.739999999999998</v>
      </c>
      <c r="G4683" s="384" t="s">
        <v>1635</v>
      </c>
      <c r="H4683" s="381" t="b">
        <f t="shared" si="147"/>
        <v>0</v>
      </c>
    </row>
    <row r="4684" spans="1:8">
      <c r="A4684" s="379">
        <v>39321</v>
      </c>
      <c r="B4684" s="380" t="s">
        <v>8554</v>
      </c>
      <c r="C4684" s="379" t="s">
        <v>281</v>
      </c>
      <c r="D4684" s="383" t="str">
        <f t="shared" si="146"/>
        <v>10,00</v>
      </c>
      <c r="F4684" s="386">
        <v>3.43</v>
      </c>
      <c r="G4684" s="384" t="s">
        <v>8555</v>
      </c>
      <c r="H4684" s="381" t="b">
        <f t="shared" si="147"/>
        <v>0</v>
      </c>
    </row>
    <row r="4685" spans="1:8">
      <c r="A4685" s="379">
        <v>39319</v>
      </c>
      <c r="B4685" s="380" t="s">
        <v>8556</v>
      </c>
      <c r="C4685" s="379" t="s">
        <v>281</v>
      </c>
      <c r="D4685" s="383" t="str">
        <f t="shared" si="146"/>
        <v>3,90</v>
      </c>
      <c r="F4685" s="386">
        <v>18.239999999999998</v>
      </c>
      <c r="G4685" s="384" t="s">
        <v>4293</v>
      </c>
      <c r="H4685" s="381" t="b">
        <f t="shared" si="147"/>
        <v>0</v>
      </c>
    </row>
    <row r="4686" spans="1:8">
      <c r="A4686" s="379">
        <v>39320</v>
      </c>
      <c r="B4686" s="380" t="s">
        <v>8557</v>
      </c>
      <c r="C4686" s="379" t="s">
        <v>281</v>
      </c>
      <c r="D4686" s="383" t="str">
        <f t="shared" si="146"/>
        <v>6,49</v>
      </c>
      <c r="F4686" s="386">
        <v>24.07</v>
      </c>
      <c r="G4686" s="384" t="s">
        <v>5777</v>
      </c>
      <c r="H4686" s="381" t="b">
        <f t="shared" si="147"/>
        <v>0</v>
      </c>
    </row>
    <row r="4687" spans="1:8">
      <c r="A4687" s="379">
        <v>1591</v>
      </c>
      <c r="B4687" s="380" t="s">
        <v>8558</v>
      </c>
      <c r="C4687" s="379" t="s">
        <v>281</v>
      </c>
      <c r="D4687" s="383" t="str">
        <f t="shared" si="146"/>
        <v>16,39</v>
      </c>
      <c r="F4687" s="386">
        <v>24.34</v>
      </c>
      <c r="G4687" s="384" t="s">
        <v>8436</v>
      </c>
      <c r="H4687" s="381" t="b">
        <f t="shared" si="147"/>
        <v>0</v>
      </c>
    </row>
    <row r="4688" spans="1:8">
      <c r="A4688" s="379">
        <v>1547</v>
      </c>
      <c r="B4688" s="380" t="s">
        <v>8559</v>
      </c>
      <c r="C4688" s="379" t="s">
        <v>281</v>
      </c>
      <c r="D4688" s="383" t="str">
        <f t="shared" si="146"/>
        <v>85,92</v>
      </c>
      <c r="F4688" s="386">
        <v>4.34</v>
      </c>
      <c r="G4688" s="384" t="s">
        <v>8560</v>
      </c>
      <c r="H4688" s="381" t="b">
        <f t="shared" si="147"/>
        <v>0</v>
      </c>
    </row>
    <row r="4689" spans="1:8">
      <c r="A4689" s="379">
        <v>38196</v>
      </c>
      <c r="B4689" s="380" t="s">
        <v>8561</v>
      </c>
      <c r="C4689" s="379" t="s">
        <v>281</v>
      </c>
      <c r="D4689" s="383" t="str">
        <f t="shared" si="146"/>
        <v>16,73</v>
      </c>
      <c r="F4689" s="386">
        <v>35.03</v>
      </c>
      <c r="G4689" s="384" t="s">
        <v>8562</v>
      </c>
      <c r="H4689" s="381" t="b">
        <f t="shared" si="147"/>
        <v>0</v>
      </c>
    </row>
    <row r="4690" spans="1:8">
      <c r="A4690" s="379">
        <v>1543</v>
      </c>
      <c r="B4690" s="380" t="s">
        <v>8563</v>
      </c>
      <c r="C4690" s="379" t="s">
        <v>281</v>
      </c>
      <c r="D4690" s="383" t="str">
        <f t="shared" si="146"/>
        <v>17,78</v>
      </c>
      <c r="F4690" s="386">
        <v>4.42</v>
      </c>
      <c r="G4690" s="384" t="s">
        <v>3126</v>
      </c>
      <c r="H4690" s="381" t="b">
        <f t="shared" si="147"/>
        <v>0</v>
      </c>
    </row>
    <row r="4691" spans="1:8">
      <c r="A4691" s="379">
        <v>1585</v>
      </c>
      <c r="B4691" s="380" t="s">
        <v>8564</v>
      </c>
      <c r="C4691" s="379" t="s">
        <v>281</v>
      </c>
      <c r="D4691" s="383" t="str">
        <f t="shared" si="146"/>
        <v>3,44</v>
      </c>
      <c r="F4691" s="386">
        <v>42.03</v>
      </c>
      <c r="G4691" s="384" t="s">
        <v>8548</v>
      </c>
      <c r="H4691" s="381" t="b">
        <f t="shared" si="147"/>
        <v>0</v>
      </c>
    </row>
    <row r="4692" spans="1:8">
      <c r="A4692" s="379">
        <v>1593</v>
      </c>
      <c r="B4692" s="380" t="s">
        <v>8565</v>
      </c>
      <c r="C4692" s="379" t="s">
        <v>281</v>
      </c>
      <c r="D4692" s="383" t="str">
        <f t="shared" si="146"/>
        <v>18,29</v>
      </c>
      <c r="F4692" s="386">
        <v>6.07</v>
      </c>
      <c r="G4692" s="384" t="s">
        <v>8566</v>
      </c>
      <c r="H4692" s="381" t="b">
        <f t="shared" si="147"/>
        <v>0</v>
      </c>
    </row>
    <row r="4693" spans="1:8">
      <c r="A4693" s="379">
        <v>11838</v>
      </c>
      <c r="B4693" s="380" t="s">
        <v>8567</v>
      </c>
      <c r="C4693" s="379" t="s">
        <v>281</v>
      </c>
      <c r="D4693" s="383" t="str">
        <f t="shared" si="146"/>
        <v>24,13</v>
      </c>
      <c r="F4693" s="386">
        <v>3.5</v>
      </c>
      <c r="G4693" s="384" t="s">
        <v>5527</v>
      </c>
      <c r="H4693" s="381" t="b">
        <f t="shared" si="147"/>
        <v>0</v>
      </c>
    </row>
    <row r="4694" spans="1:8">
      <c r="A4694" s="379">
        <v>1594</v>
      </c>
      <c r="B4694" s="380" t="s">
        <v>8568</v>
      </c>
      <c r="C4694" s="379" t="s">
        <v>281</v>
      </c>
      <c r="D4694" s="383" t="str">
        <f t="shared" si="146"/>
        <v>24,39</v>
      </c>
      <c r="F4694" s="386">
        <v>6.26</v>
      </c>
      <c r="G4694" s="384" t="s">
        <v>8569</v>
      </c>
      <c r="H4694" s="381" t="b">
        <f t="shared" si="147"/>
        <v>0</v>
      </c>
    </row>
    <row r="4695" spans="1:8">
      <c r="A4695" s="379">
        <v>1586</v>
      </c>
      <c r="B4695" s="380" t="s">
        <v>8570</v>
      </c>
      <c r="C4695" s="379" t="s">
        <v>281</v>
      </c>
      <c r="D4695" s="383" t="str">
        <f t="shared" si="146"/>
        <v>4,36</v>
      </c>
      <c r="F4695" s="386">
        <v>70.930000000000007</v>
      </c>
      <c r="G4695" s="384" t="s">
        <v>1355</v>
      </c>
      <c r="H4695" s="381" t="b">
        <f t="shared" si="147"/>
        <v>0</v>
      </c>
    </row>
    <row r="4696" spans="1:8">
      <c r="A4696" s="379">
        <v>11839</v>
      </c>
      <c r="B4696" s="380" t="s">
        <v>8571</v>
      </c>
      <c r="C4696" s="379" t="s">
        <v>281</v>
      </c>
      <c r="D4696" s="383" t="str">
        <f t="shared" si="146"/>
        <v>35,11</v>
      </c>
      <c r="F4696" s="386">
        <v>11.03</v>
      </c>
      <c r="G4696" s="384" t="s">
        <v>8572</v>
      </c>
      <c r="H4696" s="381" t="b">
        <f t="shared" si="147"/>
        <v>0</v>
      </c>
    </row>
    <row r="4697" spans="1:8">
      <c r="A4697" s="379">
        <v>1587</v>
      </c>
      <c r="B4697" s="380" t="s">
        <v>8573</v>
      </c>
      <c r="C4697" s="379" t="s">
        <v>281</v>
      </c>
      <c r="D4697" s="383" t="str">
        <f t="shared" si="146"/>
        <v>4,44</v>
      </c>
      <c r="F4697" s="386">
        <v>14.61</v>
      </c>
      <c r="G4697" s="384" t="s">
        <v>8574</v>
      </c>
      <c r="H4697" s="381" t="b">
        <f t="shared" si="147"/>
        <v>0</v>
      </c>
    </row>
    <row r="4698" spans="1:8">
      <c r="A4698" s="379">
        <v>1545</v>
      </c>
      <c r="B4698" s="380" t="s">
        <v>8575</v>
      </c>
      <c r="C4698" s="379" t="s">
        <v>281</v>
      </c>
      <c r="D4698" s="383" t="str">
        <f t="shared" si="146"/>
        <v>42,13</v>
      </c>
      <c r="F4698" s="383">
        <v>1014.76</v>
      </c>
      <c r="G4698" s="384" t="s">
        <v>8576</v>
      </c>
      <c r="H4698" s="381" t="b">
        <f t="shared" si="147"/>
        <v>0</v>
      </c>
    </row>
    <row r="4699" spans="1:8">
      <c r="A4699" s="379">
        <v>1588</v>
      </c>
      <c r="B4699" s="380" t="s">
        <v>8577</v>
      </c>
      <c r="C4699" s="379" t="s">
        <v>281</v>
      </c>
      <c r="D4699" s="383" t="str">
        <f t="shared" si="146"/>
        <v>6,09</v>
      </c>
      <c r="F4699" s="383">
        <v>1424.22</v>
      </c>
      <c r="G4699" s="384" t="s">
        <v>468</v>
      </c>
      <c r="H4699" s="381" t="b">
        <f t="shared" si="147"/>
        <v>0</v>
      </c>
    </row>
    <row r="4700" spans="1:8">
      <c r="A4700" s="379">
        <v>1535</v>
      </c>
      <c r="B4700" s="380" t="s">
        <v>8578</v>
      </c>
      <c r="C4700" s="379" t="s">
        <v>281</v>
      </c>
      <c r="D4700" s="383" t="str">
        <f t="shared" si="146"/>
        <v>3,51</v>
      </c>
      <c r="F4700" s="386">
        <v>0.51</v>
      </c>
      <c r="G4700" s="384" t="s">
        <v>2729</v>
      </c>
      <c r="H4700" s="381" t="b">
        <f t="shared" si="147"/>
        <v>0</v>
      </c>
    </row>
    <row r="4701" spans="1:8">
      <c r="A4701" s="379">
        <v>1589</v>
      </c>
      <c r="B4701" s="380" t="s">
        <v>8579</v>
      </c>
      <c r="C4701" s="379" t="s">
        <v>281</v>
      </c>
      <c r="D4701" s="383" t="str">
        <f t="shared" si="146"/>
        <v>6,28</v>
      </c>
      <c r="F4701" s="386">
        <v>109.28</v>
      </c>
      <c r="G4701" s="384" t="s">
        <v>8580</v>
      </c>
      <c r="H4701" s="381" t="b">
        <f t="shared" si="147"/>
        <v>0</v>
      </c>
    </row>
    <row r="4702" spans="1:8">
      <c r="A4702" s="379">
        <v>1546</v>
      </c>
      <c r="B4702" s="380" t="s">
        <v>8581</v>
      </c>
      <c r="C4702" s="379" t="s">
        <v>281</v>
      </c>
      <c r="D4702" s="383" t="str">
        <f t="shared" si="146"/>
        <v>71,10</v>
      </c>
      <c r="F4702" s="386">
        <v>11.4</v>
      </c>
      <c r="G4702" s="384" t="s">
        <v>8582</v>
      </c>
      <c r="H4702" s="381" t="b">
        <f t="shared" si="147"/>
        <v>0</v>
      </c>
    </row>
    <row r="4703" spans="1:8">
      <c r="A4703" s="379">
        <v>1590</v>
      </c>
      <c r="B4703" s="380" t="s">
        <v>8583</v>
      </c>
      <c r="C4703" s="379" t="s">
        <v>281</v>
      </c>
      <c r="D4703" s="383" t="str">
        <f t="shared" si="146"/>
        <v>11,06</v>
      </c>
      <c r="F4703" s="386">
        <v>1.19</v>
      </c>
      <c r="G4703" s="384" t="s">
        <v>7778</v>
      </c>
      <c r="H4703" s="381" t="b">
        <f t="shared" si="147"/>
        <v>0</v>
      </c>
    </row>
    <row r="4704" spans="1:8">
      <c r="A4704" s="379">
        <v>1542</v>
      </c>
      <c r="B4704" s="380" t="s">
        <v>8584</v>
      </c>
      <c r="C4704" s="379" t="s">
        <v>281</v>
      </c>
      <c r="D4704" s="383" t="str">
        <f t="shared" si="146"/>
        <v>14,65</v>
      </c>
      <c r="F4704" s="386">
        <v>0.38</v>
      </c>
      <c r="G4704" s="384" t="s">
        <v>8585</v>
      </c>
      <c r="H4704" s="381" t="b">
        <f t="shared" si="147"/>
        <v>0</v>
      </c>
    </row>
    <row r="4705" spans="1:8">
      <c r="A4705" s="379">
        <v>38415</v>
      </c>
      <c r="B4705" s="380" t="s">
        <v>8586</v>
      </c>
      <c r="C4705" s="379" t="s">
        <v>281</v>
      </c>
      <c r="D4705" s="383" t="str">
        <f t="shared" si="146"/>
        <v>1.031,90</v>
      </c>
      <c r="F4705" s="386">
        <v>1.1599999999999999</v>
      </c>
      <c r="G4705" s="384" t="s">
        <v>8587</v>
      </c>
      <c r="H4705" s="381" t="b">
        <f t="shared" si="147"/>
        <v>0</v>
      </c>
    </row>
    <row r="4706" spans="1:8">
      <c r="A4706" s="379">
        <v>38414</v>
      </c>
      <c r="B4706" s="380" t="s">
        <v>8588</v>
      </c>
      <c r="C4706" s="379" t="s">
        <v>281</v>
      </c>
      <c r="D4706" s="383" t="str">
        <f t="shared" si="146"/>
        <v>1.448,28</v>
      </c>
      <c r="F4706" s="386">
        <v>0.67</v>
      </c>
      <c r="G4706" s="384" t="s">
        <v>8589</v>
      </c>
      <c r="H4706" s="381" t="b">
        <f t="shared" si="147"/>
        <v>0</v>
      </c>
    </row>
    <row r="4707" spans="1:8">
      <c r="A4707" s="379">
        <v>38128</v>
      </c>
      <c r="B4707" s="380" t="s">
        <v>8590</v>
      </c>
      <c r="C4707" s="379" t="s">
        <v>331</v>
      </c>
      <c r="D4707" s="383" t="str">
        <f t="shared" si="146"/>
        <v>0,51</v>
      </c>
      <c r="F4707" s="386">
        <v>2.92</v>
      </c>
      <c r="G4707" s="384" t="s">
        <v>8591</v>
      </c>
      <c r="H4707" s="381" t="b">
        <f t="shared" si="147"/>
        <v>0</v>
      </c>
    </row>
    <row r="4708" spans="1:8">
      <c r="A4708" s="379">
        <v>7253</v>
      </c>
      <c r="B4708" s="380" t="s">
        <v>8592</v>
      </c>
      <c r="C4708" s="379" t="s">
        <v>665</v>
      </c>
      <c r="D4708" s="383" t="str">
        <f t="shared" si="146"/>
        <v>109,28</v>
      </c>
      <c r="F4708" s="386">
        <v>4.08</v>
      </c>
      <c r="G4708" s="384" t="s">
        <v>8593</v>
      </c>
      <c r="H4708" s="381" t="b">
        <f t="shared" si="147"/>
        <v>0</v>
      </c>
    </row>
    <row r="4709" spans="1:8">
      <c r="A4709" s="379">
        <v>4806</v>
      </c>
      <c r="B4709" s="380" t="s">
        <v>8594</v>
      </c>
      <c r="C4709" s="379" t="s">
        <v>322</v>
      </c>
      <c r="D4709" s="383" t="str">
        <f t="shared" si="146"/>
        <v>11,93</v>
      </c>
      <c r="F4709" s="386">
        <v>33.18</v>
      </c>
      <c r="G4709" s="384" t="s">
        <v>8595</v>
      </c>
      <c r="H4709" s="381" t="b">
        <f t="shared" si="147"/>
        <v>0</v>
      </c>
    </row>
    <row r="4710" spans="1:8">
      <c r="A4710" s="379">
        <v>34401</v>
      </c>
      <c r="B4710" s="380" t="s">
        <v>8596</v>
      </c>
      <c r="C4710" s="379" t="s">
        <v>281</v>
      </c>
      <c r="D4710" s="383" t="str">
        <f t="shared" si="146"/>
        <v>1,19</v>
      </c>
      <c r="F4710" s="386">
        <v>272.94</v>
      </c>
      <c r="G4710" s="384" t="s">
        <v>8597</v>
      </c>
      <c r="H4710" s="381" t="b">
        <f t="shared" si="147"/>
        <v>0</v>
      </c>
    </row>
    <row r="4711" spans="1:8">
      <c r="A4711" s="379">
        <v>7258</v>
      </c>
      <c r="B4711" s="380" t="s">
        <v>8598</v>
      </c>
      <c r="C4711" s="379" t="s">
        <v>281</v>
      </c>
      <c r="D4711" s="383" t="str">
        <f t="shared" si="146"/>
        <v>0,37</v>
      </c>
      <c r="F4711" s="386">
        <v>7.03</v>
      </c>
      <c r="G4711" s="384" t="s">
        <v>7105</v>
      </c>
      <c r="H4711" s="381" t="b">
        <f t="shared" si="147"/>
        <v>0</v>
      </c>
    </row>
    <row r="4712" spans="1:8">
      <c r="A4712" s="379">
        <v>7260</v>
      </c>
      <c r="B4712" s="380" t="s">
        <v>8599</v>
      </c>
      <c r="C4712" s="379" t="s">
        <v>281</v>
      </c>
      <c r="D4712" s="383" t="str">
        <f t="shared" si="146"/>
        <v>1,16</v>
      </c>
      <c r="F4712" s="386">
        <v>7.11</v>
      </c>
      <c r="G4712" s="384" t="s">
        <v>2370</v>
      </c>
      <c r="H4712" s="381" t="b">
        <f t="shared" si="147"/>
        <v>0</v>
      </c>
    </row>
    <row r="4713" spans="1:8">
      <c r="A4713" s="379">
        <v>7256</v>
      </c>
      <c r="B4713" s="380" t="s">
        <v>8600</v>
      </c>
      <c r="C4713" s="379" t="s">
        <v>281</v>
      </c>
      <c r="D4713" s="383" t="str">
        <f t="shared" si="146"/>
        <v>0,67</v>
      </c>
      <c r="F4713" s="386">
        <v>66.319999999999993</v>
      </c>
      <c r="G4713" s="384" t="s">
        <v>6447</v>
      </c>
      <c r="H4713" s="381" t="b">
        <f t="shared" si="147"/>
        <v>0</v>
      </c>
    </row>
    <row r="4714" spans="1:8">
      <c r="A4714" s="379">
        <v>34400</v>
      </c>
      <c r="B4714" s="380" t="s">
        <v>8601</v>
      </c>
      <c r="C4714" s="379" t="s">
        <v>281</v>
      </c>
      <c r="D4714" s="383" t="str">
        <f t="shared" si="146"/>
        <v>2,91</v>
      </c>
      <c r="F4714" s="386">
        <v>21.4</v>
      </c>
      <c r="G4714" s="384" t="s">
        <v>1936</v>
      </c>
      <c r="H4714" s="381" t="b">
        <f t="shared" si="147"/>
        <v>0</v>
      </c>
    </row>
    <row r="4715" spans="1:8">
      <c r="A4715" s="379">
        <v>10617</v>
      </c>
      <c r="B4715" s="380" t="s">
        <v>8602</v>
      </c>
      <c r="C4715" s="379" t="s">
        <v>281</v>
      </c>
      <c r="D4715" s="383" t="str">
        <f t="shared" si="146"/>
        <v>4,07</v>
      </c>
      <c r="F4715" s="386">
        <v>12</v>
      </c>
      <c r="G4715" s="384" t="s">
        <v>759</v>
      </c>
      <c r="H4715" s="381" t="b">
        <f t="shared" si="147"/>
        <v>0</v>
      </c>
    </row>
    <row r="4716" spans="1:8">
      <c r="A4716" s="379">
        <v>7274</v>
      </c>
      <c r="B4716" s="380" t="s">
        <v>8603</v>
      </c>
      <c r="C4716" s="379" t="s">
        <v>281</v>
      </c>
      <c r="D4716" s="383" t="str">
        <f t="shared" si="146"/>
        <v>29,70</v>
      </c>
      <c r="F4716" s="386">
        <v>43.21</v>
      </c>
      <c r="G4716" s="384" t="s">
        <v>4176</v>
      </c>
      <c r="H4716" s="381" t="b">
        <f t="shared" si="147"/>
        <v>0</v>
      </c>
    </row>
    <row r="4717" spans="1:8">
      <c r="A4717" s="379">
        <v>11663</v>
      </c>
      <c r="B4717" s="380" t="s">
        <v>8604</v>
      </c>
      <c r="C4717" s="379" t="s">
        <v>281</v>
      </c>
      <c r="D4717" s="383" t="str">
        <f t="shared" si="146"/>
        <v>244,30</v>
      </c>
      <c r="F4717" s="386">
        <v>64.760000000000005</v>
      </c>
      <c r="G4717" s="384" t="s">
        <v>8605</v>
      </c>
      <c r="H4717" s="381" t="b">
        <f t="shared" si="147"/>
        <v>0</v>
      </c>
    </row>
    <row r="4718" spans="1:8">
      <c r="A4718" s="379">
        <v>154</v>
      </c>
      <c r="B4718" s="380" t="s">
        <v>8606</v>
      </c>
      <c r="C4718" s="379" t="s">
        <v>425</v>
      </c>
      <c r="D4718" s="383" t="str">
        <f t="shared" si="146"/>
        <v>47,55</v>
      </c>
      <c r="F4718" s="386">
        <v>17.989999999999998</v>
      </c>
      <c r="G4718" s="384" t="s">
        <v>8607</v>
      </c>
      <c r="H4718" s="381" t="b">
        <f t="shared" si="147"/>
        <v>0</v>
      </c>
    </row>
    <row r="4719" spans="1:8">
      <c r="A4719" s="379">
        <v>38121</v>
      </c>
      <c r="B4719" s="380" t="s">
        <v>8608</v>
      </c>
      <c r="C4719" s="379" t="s">
        <v>425</v>
      </c>
      <c r="D4719" s="383" t="str">
        <f t="shared" si="146"/>
        <v>7,28</v>
      </c>
      <c r="F4719" s="386">
        <v>11.74</v>
      </c>
      <c r="G4719" s="384" t="s">
        <v>8609</v>
      </c>
      <c r="H4719" s="381" t="b">
        <f t="shared" si="147"/>
        <v>0</v>
      </c>
    </row>
    <row r="4720" spans="1:8">
      <c r="A4720" s="379">
        <v>7343</v>
      </c>
      <c r="B4720" s="380" t="s">
        <v>8610</v>
      </c>
      <c r="C4720" s="379" t="s">
        <v>425</v>
      </c>
      <c r="D4720" s="383" t="str">
        <f t="shared" si="146"/>
        <v>7,37</v>
      </c>
      <c r="F4720" s="386">
        <v>6.72</v>
      </c>
      <c r="G4720" s="384" t="s">
        <v>4454</v>
      </c>
      <c r="H4720" s="381" t="b">
        <f t="shared" si="147"/>
        <v>0</v>
      </c>
    </row>
    <row r="4721" spans="1:8">
      <c r="A4721" s="379">
        <v>7287</v>
      </c>
      <c r="B4721" s="380" t="s">
        <v>8611</v>
      </c>
      <c r="C4721" s="379" t="s">
        <v>4653</v>
      </c>
      <c r="D4721" s="383" t="str">
        <f t="shared" si="146"/>
        <v>68,87</v>
      </c>
      <c r="F4721" s="386">
        <v>83.91</v>
      </c>
      <c r="G4721" s="384" t="s">
        <v>8612</v>
      </c>
      <c r="H4721" s="381" t="b">
        <f t="shared" si="147"/>
        <v>0</v>
      </c>
    </row>
    <row r="4722" spans="1:8">
      <c r="A4722" s="379">
        <v>7350</v>
      </c>
      <c r="B4722" s="380" t="s">
        <v>8613</v>
      </c>
      <c r="C4722" s="379" t="s">
        <v>425</v>
      </c>
      <c r="D4722" s="383" t="str">
        <f t="shared" si="146"/>
        <v>22,93</v>
      </c>
      <c r="F4722" s="386">
        <v>90.43</v>
      </c>
      <c r="G4722" s="384" t="s">
        <v>8614</v>
      </c>
      <c r="H4722" s="381" t="b">
        <f t="shared" si="147"/>
        <v>0</v>
      </c>
    </row>
    <row r="4723" spans="1:8">
      <c r="A4723" s="379">
        <v>7348</v>
      </c>
      <c r="B4723" s="380" t="s">
        <v>8615</v>
      </c>
      <c r="C4723" s="379" t="s">
        <v>425</v>
      </c>
      <c r="D4723" s="383" t="str">
        <f t="shared" si="146"/>
        <v>12,86</v>
      </c>
      <c r="F4723" s="386">
        <v>84.66</v>
      </c>
      <c r="G4723" s="384" t="s">
        <v>8616</v>
      </c>
      <c r="H4723" s="381" t="b">
        <f t="shared" si="147"/>
        <v>0</v>
      </c>
    </row>
    <row r="4724" spans="1:8">
      <c r="A4724" s="379">
        <v>7347</v>
      </c>
      <c r="B4724" s="380" t="s">
        <v>8615</v>
      </c>
      <c r="C4724" s="379" t="s">
        <v>4653</v>
      </c>
      <c r="D4724" s="383" t="str">
        <f t="shared" si="146"/>
        <v>46,30</v>
      </c>
      <c r="F4724" s="386">
        <v>49.5</v>
      </c>
      <c r="G4724" s="384" t="s">
        <v>8617</v>
      </c>
      <c r="H4724" s="381" t="b">
        <f t="shared" si="147"/>
        <v>0</v>
      </c>
    </row>
    <row r="4725" spans="1:8">
      <c r="A4725" s="379">
        <v>7355</v>
      </c>
      <c r="B4725" s="380" t="s">
        <v>8618</v>
      </c>
      <c r="C4725" s="379" t="s">
        <v>4653</v>
      </c>
      <c r="D4725" s="383" t="str">
        <f t="shared" si="146"/>
        <v>69,39</v>
      </c>
      <c r="F4725" s="386">
        <v>22.19</v>
      </c>
      <c r="G4725" s="384" t="s">
        <v>8619</v>
      </c>
      <c r="H4725" s="381" t="b">
        <f t="shared" si="147"/>
        <v>0</v>
      </c>
    </row>
    <row r="4726" spans="1:8">
      <c r="A4726" s="379">
        <v>7356</v>
      </c>
      <c r="B4726" s="380" t="s">
        <v>8620</v>
      </c>
      <c r="C4726" s="379" t="s">
        <v>425</v>
      </c>
      <c r="D4726" s="383" t="str">
        <f t="shared" si="146"/>
        <v>19,27</v>
      </c>
      <c r="F4726" s="386">
        <v>21.46</v>
      </c>
      <c r="G4726" s="384" t="s">
        <v>8621</v>
      </c>
      <c r="H4726" s="381" t="b">
        <f t="shared" si="147"/>
        <v>0</v>
      </c>
    </row>
    <row r="4727" spans="1:8">
      <c r="A4727" s="379">
        <v>7313</v>
      </c>
      <c r="B4727" s="380" t="s">
        <v>8622</v>
      </c>
      <c r="C4727" s="379" t="s">
        <v>425</v>
      </c>
      <c r="D4727" s="383" t="str">
        <f t="shared" si="146"/>
        <v>15,45</v>
      </c>
      <c r="F4727" s="386">
        <v>20.84</v>
      </c>
      <c r="G4727" s="384" t="s">
        <v>8623</v>
      </c>
      <c r="H4727" s="381" t="b">
        <f t="shared" si="147"/>
        <v>0</v>
      </c>
    </row>
    <row r="4728" spans="1:8">
      <c r="A4728" s="379">
        <v>7319</v>
      </c>
      <c r="B4728" s="380" t="s">
        <v>8624</v>
      </c>
      <c r="C4728" s="379" t="s">
        <v>425</v>
      </c>
      <c r="D4728" s="383" t="str">
        <f t="shared" si="146"/>
        <v>8,84</v>
      </c>
      <c r="F4728" s="386">
        <v>23.62</v>
      </c>
      <c r="G4728" s="384" t="s">
        <v>2495</v>
      </c>
      <c r="H4728" s="381" t="b">
        <f t="shared" si="147"/>
        <v>0</v>
      </c>
    </row>
    <row r="4729" spans="1:8">
      <c r="A4729" s="379">
        <v>38119</v>
      </c>
      <c r="B4729" s="380" t="s">
        <v>8625</v>
      </c>
      <c r="C4729" s="379" t="s">
        <v>425</v>
      </c>
      <c r="D4729" s="383" t="str">
        <f t="shared" si="146"/>
        <v>82,69</v>
      </c>
      <c r="F4729" s="386">
        <v>8.25</v>
      </c>
      <c r="G4729" s="384" t="s">
        <v>8626</v>
      </c>
      <c r="H4729" s="381" t="b">
        <f t="shared" si="147"/>
        <v>0</v>
      </c>
    </row>
    <row r="4730" spans="1:8">
      <c r="A4730" s="379">
        <v>7314</v>
      </c>
      <c r="B4730" s="380" t="s">
        <v>8627</v>
      </c>
      <c r="C4730" s="379" t="s">
        <v>425</v>
      </c>
      <c r="D4730" s="383" t="str">
        <f t="shared" si="146"/>
        <v>89,12</v>
      </c>
      <c r="F4730" s="386">
        <v>44.24</v>
      </c>
      <c r="G4730" s="384" t="s">
        <v>8628</v>
      </c>
      <c r="H4730" s="381" t="b">
        <f t="shared" si="147"/>
        <v>0</v>
      </c>
    </row>
    <row r="4731" spans="1:8">
      <c r="A4731" s="379">
        <v>38131</v>
      </c>
      <c r="B4731" s="380" t="s">
        <v>8629</v>
      </c>
      <c r="C4731" s="379" t="s">
        <v>425</v>
      </c>
      <c r="D4731" s="383" t="str">
        <f t="shared" si="146"/>
        <v>83,43</v>
      </c>
      <c r="F4731" s="386">
        <v>55.98</v>
      </c>
      <c r="G4731" s="384" t="s">
        <v>8630</v>
      </c>
      <c r="H4731" s="381" t="b">
        <f t="shared" si="147"/>
        <v>0</v>
      </c>
    </row>
    <row r="4732" spans="1:8">
      <c r="A4732" s="379">
        <v>7304</v>
      </c>
      <c r="B4732" s="380" t="s">
        <v>8631</v>
      </c>
      <c r="C4732" s="379" t="s">
        <v>425</v>
      </c>
      <c r="D4732" s="383" t="str">
        <f t="shared" si="146"/>
        <v>51,40</v>
      </c>
      <c r="F4732" s="386">
        <v>15.55</v>
      </c>
      <c r="G4732" s="384" t="s">
        <v>4514</v>
      </c>
      <c r="H4732" s="381" t="b">
        <f t="shared" si="147"/>
        <v>0</v>
      </c>
    </row>
    <row r="4733" spans="1:8">
      <c r="A4733" s="379">
        <v>7293</v>
      </c>
      <c r="B4733" s="380" t="s">
        <v>8632</v>
      </c>
      <c r="C4733" s="379" t="s">
        <v>425</v>
      </c>
      <c r="D4733" s="383" t="str">
        <f t="shared" si="146"/>
        <v>23,04</v>
      </c>
      <c r="F4733" s="386">
        <v>12.29</v>
      </c>
      <c r="G4733" s="384" t="s">
        <v>8633</v>
      </c>
      <c r="H4733" s="381" t="b">
        <f t="shared" si="147"/>
        <v>0</v>
      </c>
    </row>
    <row r="4734" spans="1:8">
      <c r="A4734" s="379">
        <v>7311</v>
      </c>
      <c r="B4734" s="380" t="s">
        <v>8634</v>
      </c>
      <c r="C4734" s="379" t="s">
        <v>425</v>
      </c>
      <c r="D4734" s="383" t="str">
        <f t="shared" si="146"/>
        <v>22,29</v>
      </c>
      <c r="F4734" s="386">
        <v>1.28</v>
      </c>
      <c r="G4734" s="384" t="s">
        <v>8635</v>
      </c>
      <c r="H4734" s="381" t="b">
        <f t="shared" si="147"/>
        <v>0</v>
      </c>
    </row>
    <row r="4735" spans="1:8">
      <c r="A4735" s="379">
        <v>7292</v>
      </c>
      <c r="B4735" s="380" t="s">
        <v>8636</v>
      </c>
      <c r="C4735" s="379" t="s">
        <v>425</v>
      </c>
      <c r="D4735" s="383" t="str">
        <f t="shared" si="146"/>
        <v>21,64</v>
      </c>
      <c r="F4735" s="386">
        <v>25.45</v>
      </c>
      <c r="G4735" s="384" t="s">
        <v>1244</v>
      </c>
      <c r="H4735" s="381" t="b">
        <f t="shared" si="147"/>
        <v>0</v>
      </c>
    </row>
    <row r="4736" spans="1:8">
      <c r="A4736" s="379">
        <v>7288</v>
      </c>
      <c r="B4736" s="380" t="s">
        <v>8637</v>
      </c>
      <c r="C4736" s="379" t="s">
        <v>425</v>
      </c>
      <c r="D4736" s="383" t="str">
        <f t="shared" si="146"/>
        <v>24,52</v>
      </c>
      <c r="F4736" s="386">
        <v>41.45</v>
      </c>
      <c r="G4736" s="384" t="s">
        <v>8638</v>
      </c>
      <c r="H4736" s="381" t="b">
        <f t="shared" si="147"/>
        <v>0</v>
      </c>
    </row>
    <row r="4737" spans="1:8">
      <c r="A4737" s="379">
        <v>35693</v>
      </c>
      <c r="B4737" s="380" t="s">
        <v>8639</v>
      </c>
      <c r="C4737" s="379" t="s">
        <v>425</v>
      </c>
      <c r="D4737" s="383" t="str">
        <f t="shared" si="146"/>
        <v>8,84</v>
      </c>
      <c r="F4737" s="386">
        <v>27.63</v>
      </c>
      <c r="G4737" s="384" t="s">
        <v>2495</v>
      </c>
      <c r="H4737" s="381" t="b">
        <f t="shared" si="147"/>
        <v>0</v>
      </c>
    </row>
    <row r="4738" spans="1:8">
      <c r="A4738" s="379">
        <v>35692</v>
      </c>
      <c r="B4738" s="380" t="s">
        <v>8640</v>
      </c>
      <c r="C4738" s="379" t="s">
        <v>425</v>
      </c>
      <c r="D4738" s="383" t="str">
        <f t="shared" ref="D4738:D4801" si="148">IF($J$2=$F$1,F4738,G4738)</f>
        <v>47,40</v>
      </c>
      <c r="F4738" s="386">
        <v>3.28</v>
      </c>
      <c r="G4738" s="384" t="s">
        <v>5469</v>
      </c>
      <c r="H4738" s="381" t="b">
        <f t="shared" ref="H4738:H4801" si="149">F4738=G4738</f>
        <v>0</v>
      </c>
    </row>
    <row r="4739" spans="1:8">
      <c r="A4739" s="379">
        <v>7344</v>
      </c>
      <c r="B4739" s="380" t="s">
        <v>8641</v>
      </c>
      <c r="C4739" s="379" t="s">
        <v>4653</v>
      </c>
      <c r="D4739" s="383" t="str">
        <f t="shared" si="148"/>
        <v>59,98</v>
      </c>
      <c r="F4739" s="386">
        <v>25.13</v>
      </c>
      <c r="G4739" s="384" t="s">
        <v>8642</v>
      </c>
      <c r="H4739" s="381" t="b">
        <f t="shared" si="149"/>
        <v>0</v>
      </c>
    </row>
    <row r="4740" spans="1:8">
      <c r="A4740" s="379">
        <v>7345</v>
      </c>
      <c r="B4740" s="380" t="s">
        <v>8643</v>
      </c>
      <c r="C4740" s="379" t="s">
        <v>425</v>
      </c>
      <c r="D4740" s="383" t="str">
        <f t="shared" si="148"/>
        <v>16,66</v>
      </c>
      <c r="F4740" s="386">
        <v>45.7</v>
      </c>
      <c r="G4740" s="384" t="s">
        <v>8644</v>
      </c>
      <c r="H4740" s="381" t="b">
        <f t="shared" si="149"/>
        <v>0</v>
      </c>
    </row>
    <row r="4741" spans="1:8">
      <c r="A4741" s="379">
        <v>35691</v>
      </c>
      <c r="B4741" s="380" t="s">
        <v>8645</v>
      </c>
      <c r="C4741" s="379" t="s">
        <v>425</v>
      </c>
      <c r="D4741" s="383" t="str">
        <f t="shared" si="148"/>
        <v>13,16</v>
      </c>
      <c r="F4741" s="386">
        <v>31.76</v>
      </c>
      <c r="G4741" s="384" t="s">
        <v>8646</v>
      </c>
      <c r="H4741" s="381" t="b">
        <f t="shared" si="149"/>
        <v>0</v>
      </c>
    </row>
    <row r="4742" spans="1:8">
      <c r="A4742" s="379">
        <v>7342</v>
      </c>
      <c r="B4742" s="380" t="s">
        <v>8647</v>
      </c>
      <c r="C4742" s="379" t="s">
        <v>331</v>
      </c>
      <c r="D4742" s="383" t="str">
        <f t="shared" si="148"/>
        <v>1,69</v>
      </c>
      <c r="F4742" s="386">
        <v>29.92</v>
      </c>
      <c r="G4742" s="384" t="s">
        <v>739</v>
      </c>
      <c r="H4742" s="381" t="b">
        <f t="shared" si="149"/>
        <v>0</v>
      </c>
    </row>
    <row r="4743" spans="1:8">
      <c r="A4743" s="379">
        <v>7306</v>
      </c>
      <c r="B4743" s="380" t="s">
        <v>8648</v>
      </c>
      <c r="C4743" s="379" t="s">
        <v>425</v>
      </c>
      <c r="D4743" s="383" t="str">
        <f t="shared" si="148"/>
        <v>26,43</v>
      </c>
      <c r="F4743" s="386">
        <v>7.68</v>
      </c>
      <c r="G4743" s="384" t="s">
        <v>7614</v>
      </c>
      <c r="H4743" s="381" t="b">
        <f t="shared" si="149"/>
        <v>0</v>
      </c>
    </row>
    <row r="4744" spans="1:8">
      <c r="A4744" s="379">
        <v>39574</v>
      </c>
      <c r="B4744" s="380" t="s">
        <v>8649</v>
      </c>
      <c r="C4744" s="379" t="s">
        <v>281</v>
      </c>
      <c r="D4744" s="383" t="str">
        <f t="shared" si="148"/>
        <v>3,19</v>
      </c>
      <c r="F4744" s="386">
        <v>10.92</v>
      </c>
      <c r="G4744" s="384" t="s">
        <v>5681</v>
      </c>
      <c r="H4744" s="381" t="b">
        <f t="shared" si="149"/>
        <v>0</v>
      </c>
    </row>
    <row r="4745" spans="1:8">
      <c r="A4745" s="379">
        <v>11060</v>
      </c>
      <c r="B4745" s="380" t="s">
        <v>8650</v>
      </c>
      <c r="C4745" s="379" t="s">
        <v>281</v>
      </c>
      <c r="D4745" s="383" t="str">
        <f t="shared" si="148"/>
        <v>25,75</v>
      </c>
      <c r="F4745" s="386">
        <v>11.54</v>
      </c>
      <c r="G4745" s="384" t="s">
        <v>8651</v>
      </c>
      <c r="H4745" s="381" t="b">
        <f t="shared" si="149"/>
        <v>0</v>
      </c>
    </row>
    <row r="4746" spans="1:8">
      <c r="A4746" s="379">
        <v>37401</v>
      </c>
      <c r="B4746" s="380" t="s">
        <v>8652</v>
      </c>
      <c r="C4746" s="379" t="s">
        <v>281</v>
      </c>
      <c r="D4746" s="383" t="str">
        <f t="shared" si="148"/>
        <v>41,17</v>
      </c>
      <c r="F4746" s="386">
        <v>14.21</v>
      </c>
      <c r="G4746" s="384" t="s">
        <v>6609</v>
      </c>
      <c r="H4746" s="381" t="b">
        <f t="shared" si="149"/>
        <v>0</v>
      </c>
    </row>
    <row r="4747" spans="1:8">
      <c r="A4747" s="379">
        <v>7525</v>
      </c>
      <c r="B4747" s="380" t="s">
        <v>8653</v>
      </c>
      <c r="C4747" s="379" t="s">
        <v>281</v>
      </c>
      <c r="D4747" s="383" t="str">
        <f t="shared" si="148"/>
        <v>32,00</v>
      </c>
      <c r="F4747" s="386">
        <v>22.59</v>
      </c>
      <c r="G4747" s="384" t="s">
        <v>8654</v>
      </c>
      <c r="H4747" s="381" t="b">
        <f t="shared" si="149"/>
        <v>0</v>
      </c>
    </row>
    <row r="4748" spans="1:8">
      <c r="A4748" s="379">
        <v>7524</v>
      </c>
      <c r="B4748" s="380" t="s">
        <v>8655</v>
      </c>
      <c r="C4748" s="379" t="s">
        <v>281</v>
      </c>
      <c r="D4748" s="383" t="str">
        <f t="shared" si="148"/>
        <v>30,16</v>
      </c>
      <c r="F4748" s="386">
        <v>25.09</v>
      </c>
      <c r="G4748" s="384" t="s">
        <v>8656</v>
      </c>
      <c r="H4748" s="381" t="b">
        <f t="shared" si="149"/>
        <v>0</v>
      </c>
    </row>
    <row r="4749" spans="1:8">
      <c r="A4749" s="379">
        <v>38105</v>
      </c>
      <c r="B4749" s="380" t="s">
        <v>8657</v>
      </c>
      <c r="C4749" s="379" t="s">
        <v>281</v>
      </c>
      <c r="D4749" s="383" t="str">
        <f t="shared" si="148"/>
        <v>7,74</v>
      </c>
      <c r="F4749" s="386">
        <v>5.49</v>
      </c>
      <c r="G4749" s="384" t="s">
        <v>2973</v>
      </c>
      <c r="H4749" s="381" t="b">
        <f t="shared" si="149"/>
        <v>0</v>
      </c>
    </row>
    <row r="4750" spans="1:8">
      <c r="A4750" s="379">
        <v>38084</v>
      </c>
      <c r="B4750" s="380" t="s">
        <v>8658</v>
      </c>
      <c r="C4750" s="379" t="s">
        <v>281</v>
      </c>
      <c r="D4750" s="383" t="str">
        <f t="shared" si="148"/>
        <v>11,00</v>
      </c>
      <c r="F4750" s="386">
        <v>6.45</v>
      </c>
      <c r="G4750" s="384" t="s">
        <v>8659</v>
      </c>
      <c r="H4750" s="381" t="b">
        <f t="shared" si="149"/>
        <v>0</v>
      </c>
    </row>
    <row r="4751" spans="1:8">
      <c r="A4751" s="379">
        <v>38103</v>
      </c>
      <c r="B4751" s="380" t="s">
        <v>8660</v>
      </c>
      <c r="C4751" s="379" t="s">
        <v>281</v>
      </c>
      <c r="D4751" s="383" t="str">
        <f t="shared" si="148"/>
        <v>11,63</v>
      </c>
      <c r="F4751" s="386">
        <v>9.83</v>
      </c>
      <c r="G4751" s="384" t="s">
        <v>8661</v>
      </c>
      <c r="H4751" s="381" t="b">
        <f t="shared" si="149"/>
        <v>0</v>
      </c>
    </row>
    <row r="4752" spans="1:8">
      <c r="A4752" s="379">
        <v>38082</v>
      </c>
      <c r="B4752" s="380" t="s">
        <v>8662</v>
      </c>
      <c r="C4752" s="379" t="s">
        <v>281</v>
      </c>
      <c r="D4752" s="383" t="str">
        <f t="shared" si="148"/>
        <v>14,32</v>
      </c>
      <c r="F4752" s="386">
        <v>11.17</v>
      </c>
      <c r="G4752" s="384" t="s">
        <v>8663</v>
      </c>
      <c r="H4752" s="381" t="b">
        <f t="shared" si="149"/>
        <v>0</v>
      </c>
    </row>
    <row r="4753" spans="1:8">
      <c r="A4753" s="379">
        <v>38104</v>
      </c>
      <c r="B4753" s="380" t="s">
        <v>8664</v>
      </c>
      <c r="C4753" s="379" t="s">
        <v>281</v>
      </c>
      <c r="D4753" s="383" t="str">
        <f t="shared" si="148"/>
        <v>22,77</v>
      </c>
      <c r="F4753" s="386">
        <v>7.02</v>
      </c>
      <c r="G4753" s="384" t="s">
        <v>8665</v>
      </c>
      <c r="H4753" s="381" t="b">
        <f t="shared" si="149"/>
        <v>0</v>
      </c>
    </row>
    <row r="4754" spans="1:8">
      <c r="A4754" s="379">
        <v>38083</v>
      </c>
      <c r="B4754" s="380" t="s">
        <v>8666</v>
      </c>
      <c r="C4754" s="379" t="s">
        <v>281</v>
      </c>
      <c r="D4754" s="383" t="str">
        <f t="shared" si="148"/>
        <v>25,28</v>
      </c>
      <c r="F4754" s="386">
        <v>12.52</v>
      </c>
      <c r="G4754" s="384" t="s">
        <v>8667</v>
      </c>
      <c r="H4754" s="381" t="b">
        <f t="shared" si="149"/>
        <v>0</v>
      </c>
    </row>
    <row r="4755" spans="1:8">
      <c r="A4755" s="379">
        <v>38101</v>
      </c>
      <c r="B4755" s="380" t="s">
        <v>8668</v>
      </c>
      <c r="C4755" s="379" t="s">
        <v>281</v>
      </c>
      <c r="D4755" s="383" t="str">
        <f t="shared" si="148"/>
        <v>5,53</v>
      </c>
      <c r="F4755" s="386">
        <v>12.52</v>
      </c>
      <c r="G4755" s="384" t="s">
        <v>3504</v>
      </c>
      <c r="H4755" s="381" t="b">
        <f t="shared" si="149"/>
        <v>0</v>
      </c>
    </row>
    <row r="4756" spans="1:8">
      <c r="A4756" s="379">
        <v>7528</v>
      </c>
      <c r="B4756" s="380" t="s">
        <v>8669</v>
      </c>
      <c r="C4756" s="379" t="s">
        <v>281</v>
      </c>
      <c r="D4756" s="383" t="str">
        <f t="shared" si="148"/>
        <v>6,50</v>
      </c>
      <c r="F4756" s="383">
        <v>2321.94</v>
      </c>
      <c r="G4756" s="384" t="s">
        <v>850</v>
      </c>
      <c r="H4756" s="381" t="b">
        <f t="shared" si="149"/>
        <v>0</v>
      </c>
    </row>
    <row r="4757" spans="1:8">
      <c r="A4757" s="379">
        <v>12147</v>
      </c>
      <c r="B4757" s="380" t="s">
        <v>8670</v>
      </c>
      <c r="C4757" s="379" t="s">
        <v>281</v>
      </c>
      <c r="D4757" s="383" t="str">
        <f t="shared" si="148"/>
        <v>9,91</v>
      </c>
      <c r="F4757" s="386">
        <v>55.8</v>
      </c>
      <c r="G4757" s="384" t="s">
        <v>3120</v>
      </c>
      <c r="H4757" s="381" t="b">
        <f t="shared" si="149"/>
        <v>0</v>
      </c>
    </row>
    <row r="4758" spans="1:8">
      <c r="A4758" s="379">
        <v>38075</v>
      </c>
      <c r="B4758" s="380" t="s">
        <v>8671</v>
      </c>
      <c r="C4758" s="379" t="s">
        <v>281</v>
      </c>
      <c r="D4758" s="383" t="str">
        <f t="shared" si="148"/>
        <v>11,26</v>
      </c>
      <c r="F4758" s="386">
        <v>15.59</v>
      </c>
      <c r="G4758" s="384" t="s">
        <v>8672</v>
      </c>
      <c r="H4758" s="381" t="b">
        <f t="shared" si="149"/>
        <v>0</v>
      </c>
    </row>
    <row r="4759" spans="1:8">
      <c r="A4759" s="379">
        <v>38102</v>
      </c>
      <c r="B4759" s="380" t="s">
        <v>8673</v>
      </c>
      <c r="C4759" s="379" t="s">
        <v>281</v>
      </c>
      <c r="D4759" s="383" t="str">
        <f t="shared" si="148"/>
        <v>7,07</v>
      </c>
      <c r="F4759" s="386">
        <v>39</v>
      </c>
      <c r="G4759" s="384" t="s">
        <v>8674</v>
      </c>
      <c r="H4759" s="381" t="b">
        <f t="shared" si="149"/>
        <v>0</v>
      </c>
    </row>
    <row r="4760" spans="1:8">
      <c r="A4760" s="379">
        <v>38076</v>
      </c>
      <c r="B4760" s="380" t="s">
        <v>8675</v>
      </c>
      <c r="C4760" s="379" t="s">
        <v>281</v>
      </c>
      <c r="D4760" s="383" t="str">
        <f t="shared" si="148"/>
        <v>12,62</v>
      </c>
      <c r="F4760" s="386">
        <v>94.7</v>
      </c>
      <c r="G4760" s="384" t="s">
        <v>7700</v>
      </c>
      <c r="H4760" s="381" t="b">
        <f t="shared" si="149"/>
        <v>0</v>
      </c>
    </row>
    <row r="4761" spans="1:8">
      <c r="A4761" s="379">
        <v>7592</v>
      </c>
      <c r="B4761" s="380" t="s">
        <v>8676</v>
      </c>
      <c r="C4761" s="379" t="s">
        <v>289</v>
      </c>
      <c r="D4761" s="383" t="str">
        <f t="shared" si="148"/>
        <v>14,38</v>
      </c>
      <c r="F4761" s="386">
        <v>609.13</v>
      </c>
      <c r="G4761" s="384" t="s">
        <v>5081</v>
      </c>
      <c r="H4761" s="381" t="b">
        <f t="shared" si="149"/>
        <v>0</v>
      </c>
    </row>
    <row r="4762" spans="1:8">
      <c r="A4762" s="379">
        <v>40820</v>
      </c>
      <c r="B4762" s="380" t="s">
        <v>8677</v>
      </c>
      <c r="C4762" s="379" t="s">
        <v>672</v>
      </c>
      <c r="D4762" s="383" t="str">
        <f t="shared" si="148"/>
        <v>2.673,28</v>
      </c>
      <c r="F4762" s="386">
        <v>156.83000000000001</v>
      </c>
      <c r="G4762" s="384" t="s">
        <v>8678</v>
      </c>
      <c r="H4762" s="381" t="b">
        <f t="shared" si="149"/>
        <v>0</v>
      </c>
    </row>
    <row r="4763" spans="1:8">
      <c r="A4763" s="379">
        <v>11762</v>
      </c>
      <c r="B4763" s="380" t="s">
        <v>8679</v>
      </c>
      <c r="C4763" s="379" t="s">
        <v>281</v>
      </c>
      <c r="D4763" s="383" t="str">
        <f t="shared" si="148"/>
        <v>52,86</v>
      </c>
      <c r="F4763" s="386">
        <v>80.8</v>
      </c>
      <c r="G4763" s="384" t="s">
        <v>8680</v>
      </c>
      <c r="H4763" s="381" t="b">
        <f t="shared" si="149"/>
        <v>0</v>
      </c>
    </row>
    <row r="4764" spans="1:8">
      <c r="A4764" s="379">
        <v>13418</v>
      </c>
      <c r="B4764" s="380" t="s">
        <v>8681</v>
      </c>
      <c r="C4764" s="379" t="s">
        <v>281</v>
      </c>
      <c r="D4764" s="383" t="str">
        <f t="shared" si="148"/>
        <v>14,77</v>
      </c>
      <c r="F4764" s="386">
        <v>46.97</v>
      </c>
      <c r="G4764" s="384" t="s">
        <v>8242</v>
      </c>
      <c r="H4764" s="381" t="b">
        <f t="shared" si="149"/>
        <v>0</v>
      </c>
    </row>
    <row r="4765" spans="1:8">
      <c r="A4765" s="379">
        <v>13984</v>
      </c>
      <c r="B4765" s="380" t="s">
        <v>8682</v>
      </c>
      <c r="C4765" s="379" t="s">
        <v>281</v>
      </c>
      <c r="D4765" s="383" t="str">
        <f t="shared" si="148"/>
        <v>36,94</v>
      </c>
      <c r="F4765" s="386">
        <v>154.46</v>
      </c>
      <c r="G4765" s="384" t="s">
        <v>8683</v>
      </c>
      <c r="H4765" s="381" t="b">
        <f t="shared" si="149"/>
        <v>0</v>
      </c>
    </row>
    <row r="4766" spans="1:8">
      <c r="A4766" s="379">
        <v>11772</v>
      </c>
      <c r="B4766" s="380" t="s">
        <v>8684</v>
      </c>
      <c r="C4766" s="379" t="s">
        <v>281</v>
      </c>
      <c r="D4766" s="383" t="str">
        <f t="shared" si="148"/>
        <v>89,70</v>
      </c>
      <c r="F4766" s="386">
        <v>90.41</v>
      </c>
      <c r="G4766" s="384" t="s">
        <v>6775</v>
      </c>
      <c r="H4766" s="381" t="b">
        <f t="shared" si="149"/>
        <v>0</v>
      </c>
    </row>
    <row r="4767" spans="1:8">
      <c r="A4767" s="379">
        <v>36795</v>
      </c>
      <c r="B4767" s="380" t="s">
        <v>8685</v>
      </c>
      <c r="C4767" s="379" t="s">
        <v>281</v>
      </c>
      <c r="D4767" s="383" t="str">
        <f t="shared" si="148"/>
        <v>576,96</v>
      </c>
      <c r="F4767" s="386">
        <v>94.41</v>
      </c>
      <c r="G4767" s="384" t="s">
        <v>8686</v>
      </c>
      <c r="H4767" s="381" t="b">
        <f t="shared" si="149"/>
        <v>0</v>
      </c>
    </row>
    <row r="4768" spans="1:8">
      <c r="A4768" s="379">
        <v>36796</v>
      </c>
      <c r="B4768" s="380" t="s">
        <v>8687</v>
      </c>
      <c r="C4768" s="379" t="s">
        <v>281</v>
      </c>
      <c r="D4768" s="383" t="str">
        <f t="shared" si="148"/>
        <v>148,55</v>
      </c>
      <c r="F4768" s="386">
        <v>48.23</v>
      </c>
      <c r="G4768" s="384" t="s">
        <v>8688</v>
      </c>
      <c r="H4768" s="381" t="b">
        <f t="shared" si="149"/>
        <v>0</v>
      </c>
    </row>
    <row r="4769" spans="1:8">
      <c r="A4769" s="379">
        <v>36791</v>
      </c>
      <c r="B4769" s="380" t="s">
        <v>8689</v>
      </c>
      <c r="C4769" s="379" t="s">
        <v>281</v>
      </c>
      <c r="D4769" s="383" t="str">
        <f t="shared" si="148"/>
        <v>76,54</v>
      </c>
      <c r="F4769" s="386">
        <v>38.9</v>
      </c>
      <c r="G4769" s="384" t="s">
        <v>8690</v>
      </c>
      <c r="H4769" s="381" t="b">
        <f t="shared" si="149"/>
        <v>0</v>
      </c>
    </row>
    <row r="4770" spans="1:8">
      <c r="A4770" s="379">
        <v>13415</v>
      </c>
      <c r="B4770" s="380" t="s">
        <v>8691</v>
      </c>
      <c r="C4770" s="379" t="s">
        <v>281</v>
      </c>
      <c r="D4770" s="383" t="str">
        <f t="shared" si="148"/>
        <v>44,49</v>
      </c>
      <c r="F4770" s="386">
        <v>34.31</v>
      </c>
      <c r="G4770" s="384" t="s">
        <v>8692</v>
      </c>
      <c r="H4770" s="381" t="b">
        <f t="shared" si="149"/>
        <v>0</v>
      </c>
    </row>
    <row r="4771" spans="1:8">
      <c r="A4771" s="379">
        <v>36792</v>
      </c>
      <c r="B4771" s="380" t="s">
        <v>8693</v>
      </c>
      <c r="C4771" s="379" t="s">
        <v>281</v>
      </c>
      <c r="D4771" s="383" t="str">
        <f t="shared" si="148"/>
        <v>146,30</v>
      </c>
      <c r="F4771" s="386">
        <v>14.86</v>
      </c>
      <c r="G4771" s="384" t="s">
        <v>8694</v>
      </c>
      <c r="H4771" s="381" t="b">
        <f t="shared" si="149"/>
        <v>0</v>
      </c>
    </row>
    <row r="4772" spans="1:8">
      <c r="A4772" s="379">
        <v>11773</v>
      </c>
      <c r="B4772" s="380" t="s">
        <v>8695</v>
      </c>
      <c r="C4772" s="379" t="s">
        <v>281</v>
      </c>
      <c r="D4772" s="383" t="str">
        <f t="shared" si="148"/>
        <v>85,64</v>
      </c>
      <c r="F4772" s="386">
        <v>64.510000000000005</v>
      </c>
      <c r="G4772" s="384" t="s">
        <v>8696</v>
      </c>
      <c r="H4772" s="381" t="b">
        <f t="shared" si="149"/>
        <v>0</v>
      </c>
    </row>
    <row r="4773" spans="1:8">
      <c r="A4773" s="379">
        <v>11775</v>
      </c>
      <c r="B4773" s="380" t="s">
        <v>8697</v>
      </c>
      <c r="C4773" s="379" t="s">
        <v>281</v>
      </c>
      <c r="D4773" s="383" t="str">
        <f t="shared" si="148"/>
        <v>89,42</v>
      </c>
      <c r="F4773" s="386">
        <v>68.91</v>
      </c>
      <c r="G4773" s="384" t="s">
        <v>8698</v>
      </c>
      <c r="H4773" s="381" t="b">
        <f t="shared" si="149"/>
        <v>0</v>
      </c>
    </row>
    <row r="4774" spans="1:8">
      <c r="A4774" s="379">
        <v>13983</v>
      </c>
      <c r="B4774" s="380" t="s">
        <v>8699</v>
      </c>
      <c r="C4774" s="379" t="s">
        <v>281</v>
      </c>
      <c r="D4774" s="383" t="str">
        <f t="shared" si="148"/>
        <v>45,69</v>
      </c>
      <c r="F4774" s="386">
        <v>16.510000000000002</v>
      </c>
      <c r="G4774" s="384" t="s">
        <v>8700</v>
      </c>
      <c r="H4774" s="381" t="b">
        <f t="shared" si="149"/>
        <v>0</v>
      </c>
    </row>
    <row r="4775" spans="1:8">
      <c r="A4775" s="379">
        <v>13416</v>
      </c>
      <c r="B4775" s="380" t="s">
        <v>8701</v>
      </c>
      <c r="C4775" s="379" t="s">
        <v>281</v>
      </c>
      <c r="D4775" s="383" t="str">
        <f t="shared" si="148"/>
        <v>36,84</v>
      </c>
      <c r="F4775" s="386">
        <v>28.31</v>
      </c>
      <c r="G4775" s="384" t="s">
        <v>8702</v>
      </c>
      <c r="H4775" s="381" t="b">
        <f t="shared" si="149"/>
        <v>0</v>
      </c>
    </row>
    <row r="4776" spans="1:8">
      <c r="A4776" s="379">
        <v>13417</v>
      </c>
      <c r="B4776" s="380" t="s">
        <v>8703</v>
      </c>
      <c r="C4776" s="379" t="s">
        <v>281</v>
      </c>
      <c r="D4776" s="383" t="str">
        <f t="shared" si="148"/>
        <v>32,50</v>
      </c>
      <c r="F4776" s="386">
        <v>114.38</v>
      </c>
      <c r="G4776" s="384" t="s">
        <v>8704</v>
      </c>
      <c r="H4776" s="381" t="b">
        <f t="shared" si="149"/>
        <v>0</v>
      </c>
    </row>
    <row r="4777" spans="1:8">
      <c r="A4777" s="379">
        <v>7604</v>
      </c>
      <c r="B4777" s="380" t="s">
        <v>8705</v>
      </c>
      <c r="C4777" s="379" t="s">
        <v>281</v>
      </c>
      <c r="D4777" s="383" t="str">
        <f t="shared" si="148"/>
        <v>14,07</v>
      </c>
      <c r="F4777" s="386">
        <v>17.850000000000001</v>
      </c>
      <c r="G4777" s="384" t="s">
        <v>8706</v>
      </c>
      <c r="H4777" s="381" t="b">
        <f t="shared" si="149"/>
        <v>0</v>
      </c>
    </row>
    <row r="4778" spans="1:8">
      <c r="A4778" s="379">
        <v>11763</v>
      </c>
      <c r="B4778" s="380" t="s">
        <v>8707</v>
      </c>
      <c r="C4778" s="379" t="s">
        <v>281</v>
      </c>
      <c r="D4778" s="383" t="str">
        <f t="shared" si="148"/>
        <v>69,40</v>
      </c>
      <c r="F4778" s="386">
        <v>31.72</v>
      </c>
      <c r="G4778" s="384" t="s">
        <v>282</v>
      </c>
      <c r="H4778" s="381" t="b">
        <f t="shared" si="149"/>
        <v>0</v>
      </c>
    </row>
    <row r="4779" spans="1:8">
      <c r="A4779" s="379">
        <v>11764</v>
      </c>
      <c r="B4779" s="380" t="s">
        <v>8708</v>
      </c>
      <c r="C4779" s="379" t="s">
        <v>281</v>
      </c>
      <c r="D4779" s="383" t="str">
        <f t="shared" si="148"/>
        <v>74,13</v>
      </c>
      <c r="F4779" s="386">
        <v>43.2</v>
      </c>
      <c r="G4779" s="384" t="s">
        <v>8709</v>
      </c>
      <c r="H4779" s="381" t="b">
        <f t="shared" si="149"/>
        <v>0</v>
      </c>
    </row>
    <row r="4780" spans="1:8">
      <c r="A4780" s="379">
        <v>11829</v>
      </c>
      <c r="B4780" s="380" t="s">
        <v>8710</v>
      </c>
      <c r="C4780" s="379" t="s">
        <v>281</v>
      </c>
      <c r="D4780" s="383" t="str">
        <f t="shared" si="148"/>
        <v>17,76</v>
      </c>
      <c r="F4780" s="386">
        <v>32.72</v>
      </c>
      <c r="G4780" s="384" t="s">
        <v>8711</v>
      </c>
      <c r="H4780" s="381" t="b">
        <f t="shared" si="149"/>
        <v>0</v>
      </c>
    </row>
    <row r="4781" spans="1:8">
      <c r="A4781" s="379">
        <v>11825</v>
      </c>
      <c r="B4781" s="380" t="s">
        <v>8712</v>
      </c>
      <c r="C4781" s="379" t="s">
        <v>281</v>
      </c>
      <c r="D4781" s="383" t="str">
        <f t="shared" si="148"/>
        <v>30,46</v>
      </c>
      <c r="F4781" s="386">
        <v>133.61000000000001</v>
      </c>
      <c r="G4781" s="384" t="s">
        <v>3278</v>
      </c>
      <c r="H4781" s="381" t="b">
        <f t="shared" si="149"/>
        <v>0</v>
      </c>
    </row>
    <row r="4782" spans="1:8">
      <c r="A4782" s="379">
        <v>11767</v>
      </c>
      <c r="B4782" s="380" t="s">
        <v>8713</v>
      </c>
      <c r="C4782" s="379" t="s">
        <v>281</v>
      </c>
      <c r="D4782" s="383" t="str">
        <f t="shared" si="148"/>
        <v>123,05</v>
      </c>
      <c r="F4782" s="386">
        <v>14.73</v>
      </c>
      <c r="G4782" s="384" t="s">
        <v>2929</v>
      </c>
      <c r="H4782" s="381" t="b">
        <f t="shared" si="149"/>
        <v>0</v>
      </c>
    </row>
    <row r="4783" spans="1:8">
      <c r="A4783" s="379">
        <v>11830</v>
      </c>
      <c r="B4783" s="380" t="s">
        <v>8714</v>
      </c>
      <c r="C4783" s="379" t="s">
        <v>281</v>
      </c>
      <c r="D4783" s="383" t="str">
        <f t="shared" si="148"/>
        <v>19,20</v>
      </c>
      <c r="F4783" s="386">
        <v>14.28</v>
      </c>
      <c r="G4783" s="384" t="s">
        <v>8715</v>
      </c>
      <c r="H4783" s="381" t="b">
        <f t="shared" si="149"/>
        <v>0</v>
      </c>
    </row>
    <row r="4784" spans="1:8">
      <c r="A4784" s="379">
        <v>11766</v>
      </c>
      <c r="B4784" s="380" t="s">
        <v>8716</v>
      </c>
      <c r="C4784" s="379" t="s">
        <v>281</v>
      </c>
      <c r="D4784" s="383" t="str">
        <f t="shared" si="148"/>
        <v>34,13</v>
      </c>
      <c r="F4784" s="386">
        <v>27.48</v>
      </c>
      <c r="G4784" s="384" t="s">
        <v>8717</v>
      </c>
      <c r="H4784" s="381" t="b">
        <f t="shared" si="149"/>
        <v>0</v>
      </c>
    </row>
    <row r="4785" spans="1:8">
      <c r="A4785" s="379">
        <v>11765</v>
      </c>
      <c r="B4785" s="380" t="s">
        <v>8718</v>
      </c>
      <c r="C4785" s="379" t="s">
        <v>281</v>
      </c>
      <c r="D4785" s="383" t="str">
        <f t="shared" si="148"/>
        <v>46,47</v>
      </c>
      <c r="F4785" s="386">
        <v>28.63</v>
      </c>
      <c r="G4785" s="384" t="s">
        <v>8719</v>
      </c>
      <c r="H4785" s="381" t="b">
        <f t="shared" si="149"/>
        <v>0</v>
      </c>
    </row>
    <row r="4786" spans="1:8">
      <c r="A4786" s="379">
        <v>11824</v>
      </c>
      <c r="B4786" s="380" t="s">
        <v>8720</v>
      </c>
      <c r="C4786" s="379" t="s">
        <v>281</v>
      </c>
      <c r="D4786" s="383" t="str">
        <f t="shared" si="148"/>
        <v>35,20</v>
      </c>
      <c r="F4786" s="386">
        <v>13.85</v>
      </c>
      <c r="G4786" s="384" t="s">
        <v>8721</v>
      </c>
      <c r="H4786" s="381" t="b">
        <f t="shared" si="149"/>
        <v>0</v>
      </c>
    </row>
    <row r="4787" spans="1:8">
      <c r="A4787" s="379">
        <v>11777</v>
      </c>
      <c r="B4787" s="380" t="s">
        <v>8722</v>
      </c>
      <c r="C4787" s="379" t="s">
        <v>281</v>
      </c>
      <c r="D4787" s="383" t="str">
        <f t="shared" si="148"/>
        <v>127,72</v>
      </c>
      <c r="F4787" s="386">
        <v>5.98</v>
      </c>
      <c r="G4787" s="384" t="s">
        <v>8723</v>
      </c>
      <c r="H4787" s="381" t="b">
        <f t="shared" si="149"/>
        <v>0</v>
      </c>
    </row>
    <row r="4788" spans="1:8">
      <c r="A4788" s="379">
        <v>7602</v>
      </c>
      <c r="B4788" s="380" t="s">
        <v>8724</v>
      </c>
      <c r="C4788" s="379" t="s">
        <v>281</v>
      </c>
      <c r="D4788" s="383" t="str">
        <f t="shared" si="148"/>
        <v>13,95</v>
      </c>
      <c r="F4788" s="386">
        <v>43.54</v>
      </c>
      <c r="G4788" s="384" t="s">
        <v>3097</v>
      </c>
      <c r="H4788" s="381" t="b">
        <f t="shared" si="149"/>
        <v>0</v>
      </c>
    </row>
    <row r="4789" spans="1:8">
      <c r="A4789" s="379">
        <v>7603</v>
      </c>
      <c r="B4789" s="380" t="s">
        <v>8725</v>
      </c>
      <c r="C4789" s="379" t="s">
        <v>281</v>
      </c>
      <c r="D4789" s="383" t="str">
        <f t="shared" si="148"/>
        <v>13,53</v>
      </c>
      <c r="F4789" s="386">
        <v>33.06</v>
      </c>
      <c r="G4789" s="384" t="s">
        <v>8726</v>
      </c>
      <c r="H4789" s="381" t="b">
        <f t="shared" si="149"/>
        <v>0</v>
      </c>
    </row>
    <row r="4790" spans="1:8">
      <c r="A4790" s="379">
        <v>11826</v>
      </c>
      <c r="B4790" s="380" t="s">
        <v>8727</v>
      </c>
      <c r="C4790" s="379" t="s">
        <v>281</v>
      </c>
      <c r="D4790" s="383" t="str">
        <f t="shared" si="148"/>
        <v>29,56</v>
      </c>
      <c r="F4790" s="383">
        <v>59791.54</v>
      </c>
      <c r="G4790" s="384" t="s">
        <v>8728</v>
      </c>
      <c r="H4790" s="381" t="b">
        <f t="shared" si="149"/>
        <v>0</v>
      </c>
    </row>
    <row r="4791" spans="1:8">
      <c r="A4791" s="379">
        <v>7606</v>
      </c>
      <c r="B4791" s="380" t="s">
        <v>8729</v>
      </c>
      <c r="C4791" s="379" t="s">
        <v>281</v>
      </c>
      <c r="D4791" s="383" t="str">
        <f t="shared" si="148"/>
        <v>30,80</v>
      </c>
      <c r="F4791" s="383">
        <v>9242.49</v>
      </c>
      <c r="G4791" s="384" t="s">
        <v>6720</v>
      </c>
      <c r="H4791" s="381" t="b">
        <f t="shared" si="149"/>
        <v>0</v>
      </c>
    </row>
    <row r="4792" spans="1:8" ht="30">
      <c r="A4792" s="379">
        <v>40329</v>
      </c>
      <c r="B4792" s="380" t="s">
        <v>8730</v>
      </c>
      <c r="C4792" s="379" t="s">
        <v>281</v>
      </c>
      <c r="D4792" s="383" t="str">
        <f t="shared" si="148"/>
        <v>14,90</v>
      </c>
      <c r="F4792" s="383">
        <v>4239.67</v>
      </c>
      <c r="G4792" s="384" t="s">
        <v>8731</v>
      </c>
      <c r="H4792" s="381" t="b">
        <f t="shared" si="149"/>
        <v>0</v>
      </c>
    </row>
    <row r="4793" spans="1:8">
      <c r="A4793" s="379">
        <v>11823</v>
      </c>
      <c r="B4793" s="380" t="s">
        <v>8732</v>
      </c>
      <c r="C4793" s="379" t="s">
        <v>281</v>
      </c>
      <c r="D4793" s="383" t="str">
        <f t="shared" si="148"/>
        <v>6,44</v>
      </c>
      <c r="F4793" s="383">
        <v>11656.98</v>
      </c>
      <c r="G4793" s="384" t="s">
        <v>8733</v>
      </c>
      <c r="H4793" s="381" t="b">
        <f t="shared" si="149"/>
        <v>0</v>
      </c>
    </row>
    <row r="4794" spans="1:8">
      <c r="A4794" s="379">
        <v>11822</v>
      </c>
      <c r="B4794" s="380" t="s">
        <v>8734</v>
      </c>
      <c r="C4794" s="379" t="s">
        <v>281</v>
      </c>
      <c r="D4794" s="383" t="str">
        <f t="shared" si="148"/>
        <v>35,08</v>
      </c>
      <c r="F4794" s="383">
        <v>75604.320000000007</v>
      </c>
      <c r="G4794" s="384" t="s">
        <v>8735</v>
      </c>
      <c r="H4794" s="381" t="b">
        <f t="shared" si="149"/>
        <v>0</v>
      </c>
    </row>
    <row r="4795" spans="1:8">
      <c r="A4795" s="379">
        <v>11831</v>
      </c>
      <c r="B4795" s="380" t="s">
        <v>8736</v>
      </c>
      <c r="C4795" s="379" t="s">
        <v>281</v>
      </c>
      <c r="D4795" s="383" t="str">
        <f t="shared" si="148"/>
        <v>26,64</v>
      </c>
      <c r="F4795" s="383">
        <v>16353.03</v>
      </c>
      <c r="G4795" s="384" t="s">
        <v>8737</v>
      </c>
      <c r="H4795" s="381" t="b">
        <f t="shared" si="149"/>
        <v>0</v>
      </c>
    </row>
    <row r="4796" spans="1:8" ht="30">
      <c r="A4796" s="379">
        <v>7613</v>
      </c>
      <c r="B4796" s="380" t="s">
        <v>8738</v>
      </c>
      <c r="C4796" s="379" t="s">
        <v>281</v>
      </c>
      <c r="D4796" s="383" t="str">
        <f t="shared" si="148"/>
        <v>57.921,06</v>
      </c>
      <c r="F4796" s="383">
        <v>5178.46</v>
      </c>
      <c r="G4796" s="384" t="s">
        <v>8739</v>
      </c>
      <c r="H4796" s="381" t="b">
        <f t="shared" si="149"/>
        <v>0</v>
      </c>
    </row>
    <row r="4797" spans="1:8" ht="30">
      <c r="A4797" s="379">
        <v>7619</v>
      </c>
      <c r="B4797" s="380" t="s">
        <v>8740</v>
      </c>
      <c r="C4797" s="379" t="s">
        <v>281</v>
      </c>
      <c r="D4797" s="383" t="str">
        <f t="shared" si="148"/>
        <v>8.953,35</v>
      </c>
      <c r="F4797" s="383">
        <v>19078.54</v>
      </c>
      <c r="G4797" s="384" t="s">
        <v>8741</v>
      </c>
      <c r="H4797" s="381" t="b">
        <f t="shared" si="149"/>
        <v>0</v>
      </c>
    </row>
    <row r="4798" spans="1:8" ht="30">
      <c r="A4798" s="379">
        <v>12076</v>
      </c>
      <c r="B4798" s="380" t="s">
        <v>8742</v>
      </c>
      <c r="C4798" s="379" t="s">
        <v>281</v>
      </c>
      <c r="D4798" s="383" t="str">
        <f t="shared" si="148"/>
        <v>4.107,04</v>
      </c>
      <c r="F4798" s="383">
        <v>5784.12</v>
      </c>
      <c r="G4798" s="384" t="s">
        <v>8743</v>
      </c>
      <c r="H4798" s="381" t="b">
        <f t="shared" si="149"/>
        <v>0</v>
      </c>
    </row>
    <row r="4799" spans="1:8" ht="30">
      <c r="A4799" s="379">
        <v>7614</v>
      </c>
      <c r="B4799" s="380" t="s">
        <v>8744</v>
      </c>
      <c r="C4799" s="379" t="s">
        <v>281</v>
      </c>
      <c r="D4799" s="383" t="str">
        <f t="shared" si="148"/>
        <v>11.292,31</v>
      </c>
      <c r="F4799" s="383">
        <v>31133.15</v>
      </c>
      <c r="G4799" s="384" t="s">
        <v>8745</v>
      </c>
      <c r="H4799" s="381" t="b">
        <f t="shared" si="149"/>
        <v>0</v>
      </c>
    </row>
    <row r="4800" spans="1:8" ht="30">
      <c r="A4800" s="379">
        <v>7618</v>
      </c>
      <c r="B4800" s="380" t="s">
        <v>8746</v>
      </c>
      <c r="C4800" s="379" t="s">
        <v>281</v>
      </c>
      <c r="D4800" s="383" t="str">
        <f t="shared" si="148"/>
        <v>73.239,16</v>
      </c>
      <c r="F4800" s="383">
        <v>7480</v>
      </c>
      <c r="G4800" s="384" t="s">
        <v>8747</v>
      </c>
      <c r="H4800" s="381" t="b">
        <f t="shared" si="149"/>
        <v>0</v>
      </c>
    </row>
    <row r="4801" spans="1:8" ht="30">
      <c r="A4801" s="379">
        <v>7620</v>
      </c>
      <c r="B4801" s="380" t="s">
        <v>8748</v>
      </c>
      <c r="C4801" s="379" t="s">
        <v>281</v>
      </c>
      <c r="D4801" s="383" t="str">
        <f t="shared" si="148"/>
        <v>15.841,45</v>
      </c>
      <c r="F4801" s="383">
        <v>42704.43</v>
      </c>
      <c r="G4801" s="384" t="s">
        <v>8749</v>
      </c>
      <c r="H4801" s="381" t="b">
        <f t="shared" si="149"/>
        <v>0</v>
      </c>
    </row>
    <row r="4802" spans="1:8" ht="30">
      <c r="A4802" s="379">
        <v>7610</v>
      </c>
      <c r="B4802" s="380" t="s">
        <v>8750</v>
      </c>
      <c r="C4802" s="379" t="s">
        <v>281</v>
      </c>
      <c r="D4802" s="383" t="str">
        <f t="shared" ref="D4802:D4865" si="150">IF($J$2=$F$1,F4802,G4802)</f>
        <v>5.016,46</v>
      </c>
      <c r="F4802" s="386">
        <v>0.65</v>
      </c>
      <c r="G4802" s="384" t="s">
        <v>8751</v>
      </c>
      <c r="H4802" s="381" t="b">
        <f t="shared" ref="H4802:H4865" si="151">F4802=G4802</f>
        <v>0</v>
      </c>
    </row>
    <row r="4803" spans="1:8" ht="30">
      <c r="A4803" s="379">
        <v>7615</v>
      </c>
      <c r="B4803" s="380" t="s">
        <v>8752</v>
      </c>
      <c r="C4803" s="379" t="s">
        <v>281</v>
      </c>
      <c r="D4803" s="383" t="str">
        <f t="shared" si="150"/>
        <v>18.481,69</v>
      </c>
      <c r="F4803" s="386">
        <v>123.36</v>
      </c>
      <c r="G4803" s="384" t="s">
        <v>8753</v>
      </c>
      <c r="H4803" s="381" t="b">
        <f t="shared" si="151"/>
        <v>0</v>
      </c>
    </row>
    <row r="4804" spans="1:8" ht="30">
      <c r="A4804" s="379">
        <v>7617</v>
      </c>
      <c r="B4804" s="380" t="s">
        <v>8754</v>
      </c>
      <c r="C4804" s="379" t="s">
        <v>281</v>
      </c>
      <c r="D4804" s="383" t="str">
        <f t="shared" si="150"/>
        <v>5.603,18</v>
      </c>
      <c r="F4804" s="383">
        <v>560550.43000000005</v>
      </c>
      <c r="G4804" s="384" t="s">
        <v>8755</v>
      </c>
      <c r="H4804" s="381" t="b">
        <f t="shared" si="151"/>
        <v>0</v>
      </c>
    </row>
    <row r="4805" spans="1:8" ht="30">
      <c r="A4805" s="379">
        <v>7616</v>
      </c>
      <c r="B4805" s="380" t="s">
        <v>8756</v>
      </c>
      <c r="C4805" s="379" t="s">
        <v>281</v>
      </c>
      <c r="D4805" s="383" t="str">
        <f t="shared" si="150"/>
        <v>30.159,20</v>
      </c>
      <c r="F4805" s="383">
        <v>2309270.5699999998</v>
      </c>
      <c r="G4805" s="384" t="s">
        <v>8757</v>
      </c>
      <c r="H4805" s="381" t="b">
        <f t="shared" si="151"/>
        <v>0</v>
      </c>
    </row>
    <row r="4806" spans="1:8" ht="30">
      <c r="A4806" s="379">
        <v>7611</v>
      </c>
      <c r="B4806" s="380" t="s">
        <v>8758</v>
      </c>
      <c r="C4806" s="379" t="s">
        <v>281</v>
      </c>
      <c r="D4806" s="383" t="str">
        <f t="shared" si="150"/>
        <v>7.246,00</v>
      </c>
      <c r="F4806" s="383">
        <v>543815.85</v>
      </c>
      <c r="G4806" s="384" t="s">
        <v>8759</v>
      </c>
      <c r="H4806" s="381" t="b">
        <f t="shared" si="151"/>
        <v>0</v>
      </c>
    </row>
    <row r="4807" spans="1:8" ht="30">
      <c r="A4807" s="379">
        <v>7612</v>
      </c>
      <c r="B4807" s="380" t="s">
        <v>8760</v>
      </c>
      <c r="C4807" s="379" t="s">
        <v>281</v>
      </c>
      <c r="D4807" s="383" t="str">
        <f t="shared" si="150"/>
        <v>41.368,49</v>
      </c>
      <c r="F4807" s="383">
        <v>705000</v>
      </c>
      <c r="G4807" s="384" t="s">
        <v>8761</v>
      </c>
      <c r="H4807" s="381" t="b">
        <f t="shared" si="151"/>
        <v>0</v>
      </c>
    </row>
    <row r="4808" spans="1:8">
      <c r="A4808" s="379">
        <v>37371</v>
      </c>
      <c r="B4808" s="380" t="s">
        <v>8762</v>
      </c>
      <c r="C4808" s="379" t="s">
        <v>289</v>
      </c>
      <c r="D4808" s="383" t="str">
        <f t="shared" si="150"/>
        <v>0,71</v>
      </c>
      <c r="F4808" s="383">
        <v>700688</v>
      </c>
      <c r="G4808" s="384" t="s">
        <v>1679</v>
      </c>
      <c r="H4808" s="381" t="b">
        <f t="shared" si="151"/>
        <v>0</v>
      </c>
    </row>
    <row r="4809" spans="1:8">
      <c r="A4809" s="379">
        <v>40861</v>
      </c>
      <c r="B4809" s="380" t="s">
        <v>8763</v>
      </c>
      <c r="C4809" s="379" t="s">
        <v>672</v>
      </c>
      <c r="D4809" s="383" t="str">
        <f t="shared" si="150"/>
        <v>133,68</v>
      </c>
      <c r="F4809" s="383">
        <v>2309270.5699999998</v>
      </c>
      <c r="G4809" s="384" t="s">
        <v>8764</v>
      </c>
      <c r="H4809" s="381" t="b">
        <f t="shared" si="151"/>
        <v>0</v>
      </c>
    </row>
    <row r="4810" spans="1:8">
      <c r="A4810" s="379">
        <v>36510</v>
      </c>
      <c r="B4810" s="380" t="s">
        <v>8765</v>
      </c>
      <c r="C4810" s="379" t="s">
        <v>281</v>
      </c>
      <c r="D4810" s="383" t="str">
        <f t="shared" si="150"/>
        <v>572.477,04</v>
      </c>
      <c r="F4810" s="383">
        <v>1038570.6</v>
      </c>
      <c r="G4810" s="384" t="s">
        <v>8766</v>
      </c>
      <c r="H4810" s="381" t="b">
        <f t="shared" si="151"/>
        <v>0</v>
      </c>
    </row>
    <row r="4811" spans="1:8" ht="30">
      <c r="A4811" s="379">
        <v>25020</v>
      </c>
      <c r="B4811" s="380" t="s">
        <v>8767</v>
      </c>
      <c r="C4811" s="379" t="s">
        <v>281</v>
      </c>
      <c r="D4811" s="383" t="str">
        <f t="shared" si="150"/>
        <v>2.358.403,99</v>
      </c>
      <c r="F4811" s="383">
        <v>569174.27</v>
      </c>
      <c r="G4811" s="384" t="s">
        <v>8768</v>
      </c>
      <c r="H4811" s="381" t="b">
        <f t="shared" si="151"/>
        <v>0</v>
      </c>
    </row>
    <row r="4812" spans="1:8">
      <c r="A4812" s="379">
        <v>7622</v>
      </c>
      <c r="B4812" s="380" t="s">
        <v>8769</v>
      </c>
      <c r="C4812" s="379" t="s">
        <v>281</v>
      </c>
      <c r="D4812" s="383" t="str">
        <f t="shared" si="150"/>
        <v>555.386,40</v>
      </c>
      <c r="F4812" s="383">
        <v>158971.95000000001</v>
      </c>
      <c r="G4812" s="384" t="s">
        <v>8770</v>
      </c>
      <c r="H4812" s="381" t="b">
        <f t="shared" si="151"/>
        <v>0</v>
      </c>
    </row>
    <row r="4813" spans="1:8" ht="30">
      <c r="A4813" s="379">
        <v>7624</v>
      </c>
      <c r="B4813" s="380" t="s">
        <v>8771</v>
      </c>
      <c r="C4813" s="379" t="s">
        <v>281</v>
      </c>
      <c r="D4813" s="383" t="str">
        <f t="shared" si="150"/>
        <v>720.000,00</v>
      </c>
      <c r="F4813" s="383">
        <v>184205.59</v>
      </c>
      <c r="G4813" s="384" t="s">
        <v>8772</v>
      </c>
      <c r="H4813" s="381" t="b">
        <f t="shared" si="151"/>
        <v>0</v>
      </c>
    </row>
    <row r="4814" spans="1:8">
      <c r="A4814" s="379">
        <v>7625</v>
      </c>
      <c r="B4814" s="380" t="s">
        <v>8773</v>
      </c>
      <c r="C4814" s="379" t="s">
        <v>281</v>
      </c>
      <c r="D4814" s="383" t="str">
        <f t="shared" si="150"/>
        <v>715.596,26</v>
      </c>
      <c r="F4814" s="383">
        <v>54252.32</v>
      </c>
      <c r="G4814" s="384" t="s">
        <v>8774</v>
      </c>
      <c r="H4814" s="381" t="b">
        <f t="shared" si="151"/>
        <v>0</v>
      </c>
    </row>
    <row r="4815" spans="1:8">
      <c r="A4815" s="379">
        <v>7623</v>
      </c>
      <c r="B4815" s="380" t="s">
        <v>8775</v>
      </c>
      <c r="C4815" s="379" t="s">
        <v>281</v>
      </c>
      <c r="D4815" s="383" t="str">
        <f t="shared" si="150"/>
        <v>2.358.403,99</v>
      </c>
      <c r="F4815" s="383">
        <v>87978.35</v>
      </c>
      <c r="G4815" s="384" t="s">
        <v>8768</v>
      </c>
      <c r="H4815" s="381" t="b">
        <f t="shared" si="151"/>
        <v>0</v>
      </c>
    </row>
    <row r="4816" spans="1:8" ht="30">
      <c r="A4816" s="379">
        <v>36508</v>
      </c>
      <c r="B4816" s="380" t="s">
        <v>8776</v>
      </c>
      <c r="C4816" s="379" t="s">
        <v>281</v>
      </c>
      <c r="D4816" s="383" t="str">
        <f t="shared" si="150"/>
        <v>1.060.667,85</v>
      </c>
      <c r="F4816" s="383">
        <v>135000</v>
      </c>
      <c r="G4816" s="384" t="s">
        <v>8777</v>
      </c>
      <c r="H4816" s="381" t="b">
        <f t="shared" si="151"/>
        <v>0</v>
      </c>
    </row>
    <row r="4817" spans="1:8">
      <c r="A4817" s="379">
        <v>36509</v>
      </c>
      <c r="B4817" s="380" t="s">
        <v>8778</v>
      </c>
      <c r="C4817" s="379" t="s">
        <v>281</v>
      </c>
      <c r="D4817" s="383" t="str">
        <f t="shared" si="150"/>
        <v>581.284,36</v>
      </c>
      <c r="F4817" s="383">
        <v>130047.88</v>
      </c>
      <c r="G4817" s="384" t="s">
        <v>8779</v>
      </c>
      <c r="H4817" s="381" t="b">
        <f t="shared" si="151"/>
        <v>0</v>
      </c>
    </row>
    <row r="4818" spans="1:8">
      <c r="A4818" s="379">
        <v>13238</v>
      </c>
      <c r="B4818" s="380" t="s">
        <v>8780</v>
      </c>
      <c r="C4818" s="379" t="s">
        <v>281</v>
      </c>
      <c r="D4818" s="383" t="str">
        <f t="shared" si="150"/>
        <v>151.906,53</v>
      </c>
      <c r="F4818" s="383">
        <v>145093.45000000001</v>
      </c>
      <c r="G4818" s="384" t="s">
        <v>8781</v>
      </c>
      <c r="H4818" s="381" t="b">
        <f t="shared" si="151"/>
        <v>0</v>
      </c>
    </row>
    <row r="4819" spans="1:8">
      <c r="A4819" s="379">
        <v>36511</v>
      </c>
      <c r="B4819" s="380" t="s">
        <v>8782</v>
      </c>
      <c r="C4819" s="379" t="s">
        <v>281</v>
      </c>
      <c r="D4819" s="383" t="str">
        <f t="shared" si="150"/>
        <v>176.018,68</v>
      </c>
      <c r="F4819" s="386">
        <v>132.18</v>
      </c>
      <c r="G4819" s="384" t="s">
        <v>8783</v>
      </c>
      <c r="H4819" s="381" t="b">
        <f t="shared" si="151"/>
        <v>0</v>
      </c>
    </row>
    <row r="4820" spans="1:8">
      <c r="A4820" s="379">
        <v>36515</v>
      </c>
      <c r="B4820" s="380" t="s">
        <v>8784</v>
      </c>
      <c r="C4820" s="379" t="s">
        <v>281</v>
      </c>
      <c r="D4820" s="383" t="str">
        <f t="shared" si="150"/>
        <v>51.841,11</v>
      </c>
      <c r="F4820" s="386">
        <v>5.25</v>
      </c>
      <c r="G4820" s="384" t="s">
        <v>8785</v>
      </c>
      <c r="H4820" s="381" t="b">
        <f t="shared" si="151"/>
        <v>0</v>
      </c>
    </row>
    <row r="4821" spans="1:8">
      <c r="A4821" s="379">
        <v>10598</v>
      </c>
      <c r="B4821" s="380" t="s">
        <v>8786</v>
      </c>
      <c r="C4821" s="379" t="s">
        <v>281</v>
      </c>
      <c r="D4821" s="383" t="str">
        <f t="shared" si="150"/>
        <v>84.068,20</v>
      </c>
      <c r="F4821" s="386">
        <v>25.01</v>
      </c>
      <c r="G4821" s="384" t="s">
        <v>8787</v>
      </c>
      <c r="H4821" s="381" t="b">
        <f t="shared" si="151"/>
        <v>0</v>
      </c>
    </row>
    <row r="4822" spans="1:8">
      <c r="A4822" s="379">
        <v>7640</v>
      </c>
      <c r="B4822" s="380" t="s">
        <v>8788</v>
      </c>
      <c r="C4822" s="379" t="s">
        <v>281</v>
      </c>
      <c r="D4822" s="383" t="str">
        <f t="shared" si="150"/>
        <v>129.000,00</v>
      </c>
      <c r="F4822" s="386">
        <v>11.39</v>
      </c>
      <c r="G4822" s="384" t="s">
        <v>8789</v>
      </c>
      <c r="H4822" s="381" t="b">
        <f t="shared" si="151"/>
        <v>0</v>
      </c>
    </row>
    <row r="4823" spans="1:8">
      <c r="A4823" s="379">
        <v>36513</v>
      </c>
      <c r="B4823" s="380" t="s">
        <v>8790</v>
      </c>
      <c r="C4823" s="379" t="s">
        <v>281</v>
      </c>
      <c r="D4823" s="383" t="str">
        <f t="shared" si="150"/>
        <v>124.267,98</v>
      </c>
      <c r="F4823" s="386">
        <v>7.73</v>
      </c>
      <c r="G4823" s="384" t="s">
        <v>8791</v>
      </c>
      <c r="H4823" s="381" t="b">
        <f t="shared" si="151"/>
        <v>0</v>
      </c>
    </row>
    <row r="4824" spans="1:8">
      <c r="A4824" s="379">
        <v>36514</v>
      </c>
      <c r="B4824" s="380" t="s">
        <v>8792</v>
      </c>
      <c r="C4824" s="379" t="s">
        <v>281</v>
      </c>
      <c r="D4824" s="383" t="str">
        <f t="shared" si="150"/>
        <v>138.644,85</v>
      </c>
      <c r="F4824" s="386">
        <v>561.91</v>
      </c>
      <c r="G4824" s="384" t="s">
        <v>8793</v>
      </c>
      <c r="H4824" s="381" t="b">
        <f t="shared" si="151"/>
        <v>0</v>
      </c>
    </row>
    <row r="4825" spans="1:8">
      <c r="A4825" s="379">
        <v>36149</v>
      </c>
      <c r="B4825" s="380" t="s">
        <v>8794</v>
      </c>
      <c r="C4825" s="379" t="s">
        <v>281</v>
      </c>
      <c r="D4825" s="383" t="str">
        <f t="shared" si="150"/>
        <v>136,88</v>
      </c>
      <c r="F4825" s="386">
        <v>1.1499999999999999</v>
      </c>
      <c r="G4825" s="384" t="s">
        <v>8795</v>
      </c>
      <c r="H4825" s="381" t="b">
        <f t="shared" si="151"/>
        <v>0</v>
      </c>
    </row>
    <row r="4826" spans="1:8" ht="30">
      <c r="A4826" s="379">
        <v>42407</v>
      </c>
      <c r="B4826" s="380" t="s">
        <v>8796</v>
      </c>
      <c r="C4826" s="379" t="s">
        <v>322</v>
      </c>
      <c r="D4826" s="383" t="str">
        <f t="shared" si="150"/>
        <v>4,32</v>
      </c>
      <c r="F4826" s="386">
        <v>7.32</v>
      </c>
      <c r="G4826" s="384" t="s">
        <v>6133</v>
      </c>
      <c r="H4826" s="381" t="b">
        <f t="shared" si="151"/>
        <v>0</v>
      </c>
    </row>
    <row r="4827" spans="1:8">
      <c r="A4827" s="379">
        <v>11581</v>
      </c>
      <c r="B4827" s="380" t="s">
        <v>8797</v>
      </c>
      <c r="C4827" s="379" t="s">
        <v>322</v>
      </c>
      <c r="D4827" s="383" t="str">
        <f t="shared" si="150"/>
        <v>25,52</v>
      </c>
      <c r="F4827" s="386">
        <v>13.67</v>
      </c>
      <c r="G4827" s="384" t="s">
        <v>8798</v>
      </c>
      <c r="H4827" s="381" t="b">
        <f t="shared" si="151"/>
        <v>0</v>
      </c>
    </row>
    <row r="4828" spans="1:8">
      <c r="A4828" s="379">
        <v>11580</v>
      </c>
      <c r="B4828" s="380" t="s">
        <v>8799</v>
      </c>
      <c r="C4828" s="379" t="s">
        <v>322</v>
      </c>
      <c r="D4828" s="383" t="str">
        <f t="shared" si="150"/>
        <v>11,62</v>
      </c>
      <c r="F4828" s="386">
        <v>22.46</v>
      </c>
      <c r="G4828" s="384" t="s">
        <v>8800</v>
      </c>
      <c r="H4828" s="381" t="b">
        <f t="shared" si="151"/>
        <v>0</v>
      </c>
    </row>
    <row r="4829" spans="1:8">
      <c r="A4829" s="379">
        <v>38177</v>
      </c>
      <c r="B4829" s="380" t="s">
        <v>8801</v>
      </c>
      <c r="C4829" s="379" t="s">
        <v>281</v>
      </c>
      <c r="D4829" s="383" t="str">
        <f t="shared" si="150"/>
        <v>7,88</v>
      </c>
      <c r="F4829" s="386">
        <v>47.67</v>
      </c>
      <c r="G4829" s="384" t="s">
        <v>8802</v>
      </c>
      <c r="H4829" s="381" t="b">
        <f t="shared" si="151"/>
        <v>0</v>
      </c>
    </row>
    <row r="4830" spans="1:8">
      <c r="A4830" s="379">
        <v>10743</v>
      </c>
      <c r="B4830" s="380" t="s">
        <v>8803</v>
      </c>
      <c r="C4830" s="379" t="s">
        <v>281</v>
      </c>
      <c r="D4830" s="383" t="str">
        <f t="shared" si="150"/>
        <v>569,85</v>
      </c>
      <c r="F4830" s="386">
        <v>16.57</v>
      </c>
      <c r="G4830" s="384" t="s">
        <v>8804</v>
      </c>
      <c r="H4830" s="381" t="b">
        <f t="shared" si="151"/>
        <v>0</v>
      </c>
    </row>
    <row r="4831" spans="1:8" ht="30">
      <c r="A4831" s="379">
        <v>39848</v>
      </c>
      <c r="B4831" s="380" t="s">
        <v>8805</v>
      </c>
      <c r="C4831" s="379" t="s">
        <v>322</v>
      </c>
      <c r="D4831" s="383" t="str">
        <f t="shared" si="150"/>
        <v>1,19</v>
      </c>
      <c r="F4831" s="386">
        <v>26.19</v>
      </c>
      <c r="G4831" s="384" t="s">
        <v>8597</v>
      </c>
      <c r="H4831" s="381" t="b">
        <f t="shared" si="151"/>
        <v>0</v>
      </c>
    </row>
    <row r="4832" spans="1:8">
      <c r="A4832" s="379">
        <v>20999</v>
      </c>
      <c r="B4832" s="380" t="s">
        <v>8806</v>
      </c>
      <c r="C4832" s="379" t="s">
        <v>322</v>
      </c>
      <c r="D4832" s="383" t="str">
        <f t="shared" si="150"/>
        <v>7,22</v>
      </c>
      <c r="F4832" s="386">
        <v>56.12</v>
      </c>
      <c r="G4832" s="384" t="s">
        <v>587</v>
      </c>
      <c r="H4832" s="381" t="b">
        <f t="shared" si="151"/>
        <v>0</v>
      </c>
    </row>
    <row r="4833" spans="1:8">
      <c r="A4833" s="379">
        <v>21001</v>
      </c>
      <c r="B4833" s="380" t="s">
        <v>8807</v>
      </c>
      <c r="C4833" s="379" t="s">
        <v>322</v>
      </c>
      <c r="D4833" s="383" t="str">
        <f t="shared" si="150"/>
        <v>13,48</v>
      </c>
      <c r="F4833" s="386">
        <v>42.39</v>
      </c>
      <c r="G4833" s="384" t="s">
        <v>8808</v>
      </c>
      <c r="H4833" s="381" t="b">
        <f t="shared" si="151"/>
        <v>0</v>
      </c>
    </row>
    <row r="4834" spans="1:8">
      <c r="A4834" s="379">
        <v>21003</v>
      </c>
      <c r="B4834" s="380" t="s">
        <v>8809</v>
      </c>
      <c r="C4834" s="379" t="s">
        <v>322</v>
      </c>
      <c r="D4834" s="383" t="str">
        <f t="shared" si="150"/>
        <v>22,15</v>
      </c>
      <c r="F4834" s="386">
        <v>18.899999999999999</v>
      </c>
      <c r="G4834" s="384" t="s">
        <v>8810</v>
      </c>
      <c r="H4834" s="381" t="b">
        <f t="shared" si="151"/>
        <v>0</v>
      </c>
    </row>
    <row r="4835" spans="1:8">
      <c r="A4835" s="379">
        <v>21006</v>
      </c>
      <c r="B4835" s="380" t="s">
        <v>8811</v>
      </c>
      <c r="C4835" s="379" t="s">
        <v>322</v>
      </c>
      <c r="D4835" s="383" t="str">
        <f t="shared" si="150"/>
        <v>47,01</v>
      </c>
      <c r="F4835" s="386">
        <v>25.09</v>
      </c>
      <c r="G4835" s="384" t="s">
        <v>8812</v>
      </c>
      <c r="H4835" s="381" t="b">
        <f t="shared" si="151"/>
        <v>0</v>
      </c>
    </row>
    <row r="4836" spans="1:8">
      <c r="A4836" s="379">
        <v>21019</v>
      </c>
      <c r="B4836" s="380" t="s">
        <v>8813</v>
      </c>
      <c r="C4836" s="379" t="s">
        <v>322</v>
      </c>
      <c r="D4836" s="383" t="str">
        <f t="shared" si="150"/>
        <v>16,34</v>
      </c>
      <c r="F4836" s="386">
        <v>898.92</v>
      </c>
      <c r="G4836" s="384" t="s">
        <v>8814</v>
      </c>
      <c r="H4836" s="381" t="b">
        <f t="shared" si="151"/>
        <v>0</v>
      </c>
    </row>
    <row r="4837" spans="1:8">
      <c r="A4837" s="379">
        <v>21021</v>
      </c>
      <c r="B4837" s="380" t="s">
        <v>8815</v>
      </c>
      <c r="C4837" s="379" t="s">
        <v>322</v>
      </c>
      <c r="D4837" s="383" t="str">
        <f t="shared" si="150"/>
        <v>25,83</v>
      </c>
      <c r="F4837" s="386">
        <v>84.28</v>
      </c>
      <c r="G4837" s="384" t="s">
        <v>2647</v>
      </c>
      <c r="H4837" s="381" t="b">
        <f t="shared" si="151"/>
        <v>0</v>
      </c>
    </row>
    <row r="4838" spans="1:8">
      <c r="A4838" s="379">
        <v>21024</v>
      </c>
      <c r="B4838" s="380" t="s">
        <v>8816</v>
      </c>
      <c r="C4838" s="379" t="s">
        <v>322</v>
      </c>
      <c r="D4838" s="383" t="str">
        <f t="shared" si="150"/>
        <v>55,34</v>
      </c>
      <c r="F4838" s="386">
        <v>52.02</v>
      </c>
      <c r="G4838" s="384" t="s">
        <v>8817</v>
      </c>
      <c r="H4838" s="381" t="b">
        <f t="shared" si="151"/>
        <v>0</v>
      </c>
    </row>
    <row r="4839" spans="1:8">
      <c r="A4839" s="379">
        <v>40624</v>
      </c>
      <c r="B4839" s="380" t="s">
        <v>8818</v>
      </c>
      <c r="C4839" s="379" t="s">
        <v>322</v>
      </c>
      <c r="D4839" s="383" t="str">
        <f t="shared" si="150"/>
        <v>42,74</v>
      </c>
      <c r="F4839" s="383">
        <v>1724.85</v>
      </c>
      <c r="G4839" s="384" t="s">
        <v>8819</v>
      </c>
      <c r="H4839" s="381" t="b">
        <f t="shared" si="151"/>
        <v>0</v>
      </c>
    </row>
    <row r="4840" spans="1:8">
      <c r="A4840" s="379">
        <v>13127</v>
      </c>
      <c r="B4840" s="380" t="s">
        <v>8820</v>
      </c>
      <c r="C4840" s="379" t="s">
        <v>322</v>
      </c>
      <c r="D4840" s="383" t="str">
        <f t="shared" si="150"/>
        <v>19,06</v>
      </c>
      <c r="F4840" s="386">
        <v>955.82</v>
      </c>
      <c r="G4840" s="384" t="s">
        <v>8821</v>
      </c>
      <c r="H4840" s="381" t="b">
        <f t="shared" si="151"/>
        <v>0</v>
      </c>
    </row>
    <row r="4841" spans="1:8">
      <c r="A4841" s="379">
        <v>13137</v>
      </c>
      <c r="B4841" s="380" t="s">
        <v>8822</v>
      </c>
      <c r="C4841" s="379" t="s">
        <v>322</v>
      </c>
      <c r="D4841" s="383" t="str">
        <f t="shared" si="150"/>
        <v>25,30</v>
      </c>
      <c r="F4841" s="386">
        <v>25.79</v>
      </c>
      <c r="G4841" s="384" t="s">
        <v>7833</v>
      </c>
      <c r="H4841" s="381" t="b">
        <f t="shared" si="151"/>
        <v>0</v>
      </c>
    </row>
    <row r="4842" spans="1:8">
      <c r="A4842" s="379">
        <v>20989</v>
      </c>
      <c r="B4842" s="380" t="s">
        <v>8823</v>
      </c>
      <c r="C4842" s="379" t="s">
        <v>322</v>
      </c>
      <c r="D4842" s="383" t="str">
        <f t="shared" si="150"/>
        <v>906,35</v>
      </c>
      <c r="F4842" s="386">
        <v>32.5</v>
      </c>
      <c r="G4842" s="384" t="s">
        <v>8824</v>
      </c>
      <c r="H4842" s="381" t="b">
        <f t="shared" si="151"/>
        <v>0</v>
      </c>
    </row>
    <row r="4843" spans="1:8">
      <c r="A4843" s="379">
        <v>21147</v>
      </c>
      <c r="B4843" s="380" t="s">
        <v>8825</v>
      </c>
      <c r="C4843" s="379" t="s">
        <v>322</v>
      </c>
      <c r="D4843" s="383" t="str">
        <f t="shared" si="150"/>
        <v>84,98</v>
      </c>
      <c r="F4843" s="386">
        <v>154.38999999999999</v>
      </c>
      <c r="G4843" s="384" t="s">
        <v>8826</v>
      </c>
      <c r="H4843" s="381" t="b">
        <f t="shared" si="151"/>
        <v>0</v>
      </c>
    </row>
    <row r="4844" spans="1:8">
      <c r="A4844" s="379">
        <v>21148</v>
      </c>
      <c r="B4844" s="380" t="s">
        <v>8827</v>
      </c>
      <c r="C4844" s="379" t="s">
        <v>322</v>
      </c>
      <c r="D4844" s="383" t="str">
        <f t="shared" si="150"/>
        <v>52,45</v>
      </c>
      <c r="F4844" s="386">
        <v>220.72</v>
      </c>
      <c r="G4844" s="384" t="s">
        <v>8828</v>
      </c>
      <c r="H4844" s="381" t="b">
        <f t="shared" si="151"/>
        <v>0</v>
      </c>
    </row>
    <row r="4845" spans="1:8">
      <c r="A4845" s="379">
        <v>20984</v>
      </c>
      <c r="B4845" s="380" t="s">
        <v>8829</v>
      </c>
      <c r="C4845" s="379" t="s">
        <v>322</v>
      </c>
      <c r="D4845" s="383" t="str">
        <f t="shared" si="150"/>
        <v>1.739,10</v>
      </c>
      <c r="F4845" s="386">
        <v>416.15</v>
      </c>
      <c r="G4845" s="384" t="s">
        <v>8830</v>
      </c>
      <c r="H4845" s="381" t="b">
        <f t="shared" si="151"/>
        <v>0</v>
      </c>
    </row>
    <row r="4846" spans="1:8">
      <c r="A4846" s="379">
        <v>13042</v>
      </c>
      <c r="B4846" s="380" t="s">
        <v>8831</v>
      </c>
      <c r="C4846" s="379" t="s">
        <v>322</v>
      </c>
      <c r="D4846" s="383" t="str">
        <f t="shared" si="150"/>
        <v>963,72</v>
      </c>
      <c r="F4846" s="386">
        <v>272.62</v>
      </c>
      <c r="G4846" s="384" t="s">
        <v>8832</v>
      </c>
      <c r="H4846" s="381" t="b">
        <f t="shared" si="151"/>
        <v>0</v>
      </c>
    </row>
    <row r="4847" spans="1:8">
      <c r="A4847" s="379">
        <v>21150</v>
      </c>
      <c r="B4847" s="380" t="s">
        <v>8833</v>
      </c>
      <c r="C4847" s="379" t="s">
        <v>322</v>
      </c>
      <c r="D4847" s="383" t="str">
        <f t="shared" si="150"/>
        <v>26,00</v>
      </c>
      <c r="F4847" s="386">
        <v>546.9</v>
      </c>
      <c r="G4847" s="384" t="s">
        <v>8834</v>
      </c>
      <c r="H4847" s="381" t="b">
        <f t="shared" si="151"/>
        <v>0</v>
      </c>
    </row>
    <row r="4848" spans="1:8">
      <c r="A4848" s="379">
        <v>13141</v>
      </c>
      <c r="B4848" s="380" t="s">
        <v>8835</v>
      </c>
      <c r="C4848" s="379" t="s">
        <v>322</v>
      </c>
      <c r="D4848" s="383" t="str">
        <f t="shared" si="150"/>
        <v>32,76</v>
      </c>
      <c r="F4848" s="386">
        <v>316.31</v>
      </c>
      <c r="G4848" s="384" t="s">
        <v>2366</v>
      </c>
      <c r="H4848" s="381" t="b">
        <f t="shared" si="151"/>
        <v>0</v>
      </c>
    </row>
    <row r="4849" spans="1:8">
      <c r="A4849" s="379">
        <v>21151</v>
      </c>
      <c r="B4849" s="380" t="s">
        <v>8836</v>
      </c>
      <c r="C4849" s="379" t="s">
        <v>322</v>
      </c>
      <c r="D4849" s="383" t="str">
        <f t="shared" si="150"/>
        <v>155,67</v>
      </c>
      <c r="F4849" s="386">
        <v>345.06</v>
      </c>
      <c r="G4849" s="384" t="s">
        <v>8837</v>
      </c>
      <c r="H4849" s="381" t="b">
        <f t="shared" si="151"/>
        <v>0</v>
      </c>
    </row>
    <row r="4850" spans="1:8">
      <c r="A4850" s="379">
        <v>13142</v>
      </c>
      <c r="B4850" s="380" t="s">
        <v>8838</v>
      </c>
      <c r="C4850" s="379" t="s">
        <v>322</v>
      </c>
      <c r="D4850" s="383" t="str">
        <f t="shared" si="150"/>
        <v>222,54</v>
      </c>
      <c r="F4850" s="386">
        <v>410.48</v>
      </c>
      <c r="G4850" s="384" t="s">
        <v>8839</v>
      </c>
      <c r="H4850" s="381" t="b">
        <f t="shared" si="151"/>
        <v>0</v>
      </c>
    </row>
    <row r="4851" spans="1:8">
      <c r="A4851" s="379">
        <v>20994</v>
      </c>
      <c r="B4851" s="380" t="s">
        <v>8840</v>
      </c>
      <c r="C4851" s="379" t="s">
        <v>322</v>
      </c>
      <c r="D4851" s="383" t="str">
        <f t="shared" si="150"/>
        <v>419,59</v>
      </c>
      <c r="F4851" s="386">
        <v>89.11</v>
      </c>
      <c r="G4851" s="384" t="s">
        <v>8841</v>
      </c>
      <c r="H4851" s="381" t="b">
        <f t="shared" si="151"/>
        <v>0</v>
      </c>
    </row>
    <row r="4852" spans="1:8">
      <c r="A4852" s="379">
        <v>7672</v>
      </c>
      <c r="B4852" s="380" t="s">
        <v>8842</v>
      </c>
      <c r="C4852" s="379" t="s">
        <v>322</v>
      </c>
      <c r="D4852" s="383" t="str">
        <f t="shared" si="150"/>
        <v>274,88</v>
      </c>
      <c r="F4852" s="386">
        <v>10.41</v>
      </c>
      <c r="G4852" s="384" t="s">
        <v>8843</v>
      </c>
      <c r="H4852" s="381" t="b">
        <f t="shared" si="151"/>
        <v>0</v>
      </c>
    </row>
    <row r="4853" spans="1:8">
      <c r="A4853" s="379">
        <v>20995</v>
      </c>
      <c r="B4853" s="380" t="s">
        <v>8844</v>
      </c>
      <c r="C4853" s="379" t="s">
        <v>322</v>
      </c>
      <c r="D4853" s="383" t="str">
        <f t="shared" si="150"/>
        <v>551,42</v>
      </c>
      <c r="F4853" s="386">
        <v>13.55</v>
      </c>
      <c r="G4853" s="384" t="s">
        <v>8845</v>
      </c>
      <c r="H4853" s="381" t="b">
        <f t="shared" si="151"/>
        <v>0</v>
      </c>
    </row>
    <row r="4854" spans="1:8">
      <c r="A4854" s="379">
        <v>7690</v>
      </c>
      <c r="B4854" s="380" t="s">
        <v>8846</v>
      </c>
      <c r="C4854" s="379" t="s">
        <v>322</v>
      </c>
      <c r="D4854" s="383" t="str">
        <f t="shared" si="150"/>
        <v>318,92</v>
      </c>
      <c r="F4854" s="386">
        <v>18.2</v>
      </c>
      <c r="G4854" s="384" t="s">
        <v>8847</v>
      </c>
      <c r="H4854" s="381" t="b">
        <f t="shared" si="151"/>
        <v>0</v>
      </c>
    </row>
    <row r="4855" spans="1:8">
      <c r="A4855" s="379">
        <v>20980</v>
      </c>
      <c r="B4855" s="380" t="s">
        <v>8848</v>
      </c>
      <c r="C4855" s="379" t="s">
        <v>322</v>
      </c>
      <c r="D4855" s="383" t="str">
        <f t="shared" si="150"/>
        <v>347,91</v>
      </c>
      <c r="F4855" s="386">
        <v>26.52</v>
      </c>
      <c r="G4855" s="384" t="s">
        <v>8849</v>
      </c>
      <c r="H4855" s="381" t="b">
        <f t="shared" si="151"/>
        <v>0</v>
      </c>
    </row>
    <row r="4856" spans="1:8">
      <c r="A4856" s="379">
        <v>7661</v>
      </c>
      <c r="B4856" s="380" t="s">
        <v>8850</v>
      </c>
      <c r="C4856" s="379" t="s">
        <v>322</v>
      </c>
      <c r="D4856" s="383" t="str">
        <f t="shared" si="150"/>
        <v>413,87</v>
      </c>
      <c r="F4856" s="386">
        <v>29.31</v>
      </c>
      <c r="G4856" s="384" t="s">
        <v>8851</v>
      </c>
      <c r="H4856" s="381" t="b">
        <f t="shared" si="151"/>
        <v>0</v>
      </c>
    </row>
    <row r="4857" spans="1:8">
      <c r="A4857" s="379">
        <v>21016</v>
      </c>
      <c r="B4857" s="380" t="s">
        <v>8852</v>
      </c>
      <c r="C4857" s="379" t="s">
        <v>322</v>
      </c>
      <c r="D4857" s="383" t="str">
        <f t="shared" si="150"/>
        <v>94,84</v>
      </c>
      <c r="F4857" s="386">
        <v>38.25</v>
      </c>
      <c r="G4857" s="384" t="s">
        <v>8853</v>
      </c>
      <c r="H4857" s="381" t="b">
        <f t="shared" si="151"/>
        <v>0</v>
      </c>
    </row>
    <row r="4858" spans="1:8">
      <c r="A4858" s="379">
        <v>21008</v>
      </c>
      <c r="B4858" s="380" t="s">
        <v>8854</v>
      </c>
      <c r="C4858" s="379" t="s">
        <v>322</v>
      </c>
      <c r="D4858" s="383" t="str">
        <f t="shared" si="150"/>
        <v>11,08</v>
      </c>
      <c r="F4858" s="386">
        <v>53.52</v>
      </c>
      <c r="G4858" s="384" t="s">
        <v>8855</v>
      </c>
      <c r="H4858" s="381" t="b">
        <f t="shared" si="151"/>
        <v>0</v>
      </c>
    </row>
    <row r="4859" spans="1:8">
      <c r="A4859" s="379">
        <v>21009</v>
      </c>
      <c r="B4859" s="380" t="s">
        <v>8856</v>
      </c>
      <c r="C4859" s="379" t="s">
        <v>322</v>
      </c>
      <c r="D4859" s="383" t="str">
        <f t="shared" si="150"/>
        <v>14,42</v>
      </c>
      <c r="F4859" s="386">
        <v>61.49</v>
      </c>
      <c r="G4859" s="384" t="s">
        <v>8857</v>
      </c>
      <c r="H4859" s="381" t="b">
        <f t="shared" si="151"/>
        <v>0</v>
      </c>
    </row>
    <row r="4860" spans="1:8">
      <c r="A4860" s="379">
        <v>21010</v>
      </c>
      <c r="B4860" s="380" t="s">
        <v>8858</v>
      </c>
      <c r="C4860" s="379" t="s">
        <v>322</v>
      </c>
      <c r="D4860" s="383" t="str">
        <f t="shared" si="150"/>
        <v>19,37</v>
      </c>
      <c r="F4860" s="386">
        <v>29.34</v>
      </c>
      <c r="G4860" s="384" t="s">
        <v>8859</v>
      </c>
      <c r="H4860" s="381" t="b">
        <f t="shared" si="151"/>
        <v>0</v>
      </c>
    </row>
    <row r="4861" spans="1:8">
      <c r="A4861" s="379">
        <v>21011</v>
      </c>
      <c r="B4861" s="380" t="s">
        <v>8860</v>
      </c>
      <c r="C4861" s="379" t="s">
        <v>322</v>
      </c>
      <c r="D4861" s="383" t="str">
        <f t="shared" si="150"/>
        <v>28,23</v>
      </c>
      <c r="F4861" s="386">
        <v>25.26</v>
      </c>
      <c r="G4861" s="384" t="s">
        <v>8434</v>
      </c>
      <c r="H4861" s="381" t="b">
        <f t="shared" si="151"/>
        <v>0</v>
      </c>
    </row>
    <row r="4862" spans="1:8">
      <c r="A4862" s="379">
        <v>21012</v>
      </c>
      <c r="B4862" s="380" t="s">
        <v>8861</v>
      </c>
      <c r="C4862" s="379" t="s">
        <v>322</v>
      </c>
      <c r="D4862" s="383" t="str">
        <f t="shared" si="150"/>
        <v>31,19</v>
      </c>
      <c r="F4862" s="386">
        <v>10.67</v>
      </c>
      <c r="G4862" s="384" t="s">
        <v>8862</v>
      </c>
      <c r="H4862" s="381" t="b">
        <f t="shared" si="151"/>
        <v>0</v>
      </c>
    </row>
    <row r="4863" spans="1:8">
      <c r="A4863" s="379">
        <v>21013</v>
      </c>
      <c r="B4863" s="380" t="s">
        <v>8863</v>
      </c>
      <c r="C4863" s="379" t="s">
        <v>322</v>
      </c>
      <c r="D4863" s="383" t="str">
        <f t="shared" si="150"/>
        <v>40,71</v>
      </c>
      <c r="F4863" s="386">
        <v>20.03</v>
      </c>
      <c r="G4863" s="384" t="s">
        <v>8864</v>
      </c>
      <c r="H4863" s="381" t="b">
        <f t="shared" si="151"/>
        <v>0</v>
      </c>
    </row>
    <row r="4864" spans="1:8">
      <c r="A4864" s="379">
        <v>21014</v>
      </c>
      <c r="B4864" s="380" t="s">
        <v>8865</v>
      </c>
      <c r="C4864" s="379" t="s">
        <v>322</v>
      </c>
      <c r="D4864" s="383" t="str">
        <f t="shared" si="150"/>
        <v>56,96</v>
      </c>
      <c r="F4864" s="386">
        <v>52.51</v>
      </c>
      <c r="G4864" s="384" t="s">
        <v>8866</v>
      </c>
      <c r="H4864" s="381" t="b">
        <f t="shared" si="151"/>
        <v>0</v>
      </c>
    </row>
    <row r="4865" spans="1:8">
      <c r="A4865" s="379">
        <v>21015</v>
      </c>
      <c r="B4865" s="380" t="s">
        <v>8867</v>
      </c>
      <c r="C4865" s="379" t="s">
        <v>322</v>
      </c>
      <c r="D4865" s="383" t="str">
        <f t="shared" si="150"/>
        <v>65,44</v>
      </c>
      <c r="F4865" s="386">
        <v>42.31</v>
      </c>
      <c r="G4865" s="384" t="s">
        <v>8868</v>
      </c>
      <c r="H4865" s="381" t="b">
        <f t="shared" si="151"/>
        <v>0</v>
      </c>
    </row>
    <row r="4866" spans="1:8">
      <c r="A4866" s="379">
        <v>7697</v>
      </c>
      <c r="B4866" s="380" t="s">
        <v>8869</v>
      </c>
      <c r="C4866" s="379" t="s">
        <v>322</v>
      </c>
      <c r="D4866" s="383" t="str">
        <f t="shared" ref="D4866:D4929" si="152">IF($J$2=$F$1,F4866,G4866)</f>
        <v>31,23</v>
      </c>
      <c r="F4866" s="386">
        <v>13.49</v>
      </c>
      <c r="G4866" s="384" t="s">
        <v>8870</v>
      </c>
      <c r="H4866" s="381" t="b">
        <f t="shared" ref="H4866:H4929" si="153">F4866=G4866</f>
        <v>0</v>
      </c>
    </row>
    <row r="4867" spans="1:8">
      <c r="A4867" s="379">
        <v>7698</v>
      </c>
      <c r="B4867" s="380" t="s">
        <v>8871</v>
      </c>
      <c r="C4867" s="379" t="s">
        <v>322</v>
      </c>
      <c r="D4867" s="383" t="str">
        <f t="shared" si="152"/>
        <v>26,88</v>
      </c>
      <c r="F4867" s="386">
        <v>70.66</v>
      </c>
      <c r="G4867" s="384" t="s">
        <v>3380</v>
      </c>
      <c r="H4867" s="381" t="b">
        <f t="shared" si="153"/>
        <v>0</v>
      </c>
    </row>
    <row r="4868" spans="1:8">
      <c r="A4868" s="379">
        <v>7691</v>
      </c>
      <c r="B4868" s="380" t="s">
        <v>8872</v>
      </c>
      <c r="C4868" s="379" t="s">
        <v>322</v>
      </c>
      <c r="D4868" s="383" t="str">
        <f t="shared" si="152"/>
        <v>11,36</v>
      </c>
      <c r="F4868" s="386">
        <v>97.31</v>
      </c>
      <c r="G4868" s="384" t="s">
        <v>8873</v>
      </c>
      <c r="H4868" s="381" t="b">
        <f t="shared" si="153"/>
        <v>0</v>
      </c>
    </row>
    <row r="4869" spans="1:8">
      <c r="A4869" s="379">
        <v>40626</v>
      </c>
      <c r="B4869" s="380" t="s">
        <v>8874</v>
      </c>
      <c r="C4869" s="379" t="s">
        <v>322</v>
      </c>
      <c r="D4869" s="383" t="str">
        <f t="shared" si="152"/>
        <v>21,31</v>
      </c>
      <c r="F4869" s="386">
        <v>145.69999999999999</v>
      </c>
      <c r="G4869" s="384" t="s">
        <v>8875</v>
      </c>
      <c r="H4869" s="381" t="b">
        <f t="shared" si="153"/>
        <v>0</v>
      </c>
    </row>
    <row r="4870" spans="1:8">
      <c r="A4870" s="379">
        <v>7701</v>
      </c>
      <c r="B4870" s="380" t="s">
        <v>8876</v>
      </c>
      <c r="C4870" s="379" t="s">
        <v>322</v>
      </c>
      <c r="D4870" s="383" t="str">
        <f t="shared" si="152"/>
        <v>55,88</v>
      </c>
      <c r="F4870" s="386">
        <v>158.01</v>
      </c>
      <c r="G4870" s="384" t="s">
        <v>8877</v>
      </c>
      <c r="H4870" s="381" t="b">
        <f t="shared" si="153"/>
        <v>0</v>
      </c>
    </row>
    <row r="4871" spans="1:8">
      <c r="A4871" s="379">
        <v>7696</v>
      </c>
      <c r="B4871" s="380" t="s">
        <v>8878</v>
      </c>
      <c r="C4871" s="379" t="s">
        <v>322</v>
      </c>
      <c r="D4871" s="383" t="str">
        <f t="shared" si="152"/>
        <v>45,03</v>
      </c>
      <c r="F4871" s="386">
        <v>11.45</v>
      </c>
      <c r="G4871" s="384" t="s">
        <v>8879</v>
      </c>
      <c r="H4871" s="381" t="b">
        <f t="shared" si="153"/>
        <v>0</v>
      </c>
    </row>
    <row r="4872" spans="1:8">
      <c r="A4872" s="379">
        <v>7700</v>
      </c>
      <c r="B4872" s="380" t="s">
        <v>8880</v>
      </c>
      <c r="C4872" s="379" t="s">
        <v>322</v>
      </c>
      <c r="D4872" s="383" t="str">
        <f t="shared" si="152"/>
        <v>14,36</v>
      </c>
      <c r="F4872" s="386">
        <v>20.3</v>
      </c>
      <c r="G4872" s="384" t="s">
        <v>6574</v>
      </c>
      <c r="H4872" s="381" t="b">
        <f t="shared" si="153"/>
        <v>0</v>
      </c>
    </row>
    <row r="4873" spans="1:8">
      <c r="A4873" s="379">
        <v>7694</v>
      </c>
      <c r="B4873" s="380" t="s">
        <v>8881</v>
      </c>
      <c r="C4873" s="379" t="s">
        <v>322</v>
      </c>
      <c r="D4873" s="383" t="str">
        <f t="shared" si="152"/>
        <v>75,20</v>
      </c>
      <c r="F4873" s="386">
        <v>65.709999999999994</v>
      </c>
      <c r="G4873" s="384" t="s">
        <v>8882</v>
      </c>
      <c r="H4873" s="381" t="b">
        <f t="shared" si="153"/>
        <v>0</v>
      </c>
    </row>
    <row r="4874" spans="1:8">
      <c r="A4874" s="379">
        <v>7693</v>
      </c>
      <c r="B4874" s="380" t="s">
        <v>8883</v>
      </c>
      <c r="C4874" s="379" t="s">
        <v>322</v>
      </c>
      <c r="D4874" s="383" t="str">
        <f t="shared" si="152"/>
        <v>103,57</v>
      </c>
      <c r="F4874" s="386">
        <v>112.05</v>
      </c>
      <c r="G4874" s="384" t="s">
        <v>8884</v>
      </c>
      <c r="H4874" s="381" t="b">
        <f t="shared" si="153"/>
        <v>0</v>
      </c>
    </row>
    <row r="4875" spans="1:8">
      <c r="A4875" s="379">
        <v>7692</v>
      </c>
      <c r="B4875" s="380" t="s">
        <v>8885</v>
      </c>
      <c r="C4875" s="379" t="s">
        <v>322</v>
      </c>
      <c r="D4875" s="383" t="str">
        <f t="shared" si="152"/>
        <v>155,06</v>
      </c>
      <c r="F4875" s="386">
        <v>180.99</v>
      </c>
      <c r="G4875" s="384" t="s">
        <v>8886</v>
      </c>
      <c r="H4875" s="381" t="b">
        <f t="shared" si="153"/>
        <v>0</v>
      </c>
    </row>
    <row r="4876" spans="1:8">
      <c r="A4876" s="379">
        <v>7695</v>
      </c>
      <c r="B4876" s="380" t="s">
        <v>8887</v>
      </c>
      <c r="C4876" s="379" t="s">
        <v>322</v>
      </c>
      <c r="D4876" s="383" t="str">
        <f t="shared" si="152"/>
        <v>168,17</v>
      </c>
      <c r="F4876" s="386">
        <v>224.16</v>
      </c>
      <c r="G4876" s="384" t="s">
        <v>8888</v>
      </c>
      <c r="H4876" s="381" t="b">
        <f t="shared" si="153"/>
        <v>0</v>
      </c>
    </row>
    <row r="4877" spans="1:8">
      <c r="A4877" s="379">
        <v>13356</v>
      </c>
      <c r="B4877" s="380" t="s">
        <v>8889</v>
      </c>
      <c r="C4877" s="379" t="s">
        <v>322</v>
      </c>
      <c r="D4877" s="383" t="str">
        <f t="shared" si="152"/>
        <v>12,19</v>
      </c>
      <c r="F4877" s="386">
        <v>290.33999999999997</v>
      </c>
      <c r="G4877" s="384" t="s">
        <v>3220</v>
      </c>
      <c r="H4877" s="381" t="b">
        <f t="shared" si="153"/>
        <v>0</v>
      </c>
    </row>
    <row r="4878" spans="1:8">
      <c r="A4878" s="379">
        <v>36365</v>
      </c>
      <c r="B4878" s="380" t="s">
        <v>8890</v>
      </c>
      <c r="C4878" s="379" t="s">
        <v>322</v>
      </c>
      <c r="D4878" s="383" t="str">
        <f t="shared" si="152"/>
        <v>18,17</v>
      </c>
      <c r="F4878" s="386">
        <v>43.77</v>
      </c>
      <c r="G4878" s="384" t="s">
        <v>8891</v>
      </c>
      <c r="H4878" s="381" t="b">
        <f t="shared" si="153"/>
        <v>0</v>
      </c>
    </row>
    <row r="4879" spans="1:8">
      <c r="A4879" s="379">
        <v>41930</v>
      </c>
      <c r="B4879" s="380" t="s">
        <v>8892</v>
      </c>
      <c r="C4879" s="379" t="s">
        <v>322</v>
      </c>
      <c r="D4879" s="383" t="str">
        <f t="shared" si="152"/>
        <v>58,82</v>
      </c>
      <c r="F4879" s="386">
        <v>448.07</v>
      </c>
      <c r="G4879" s="384" t="s">
        <v>5286</v>
      </c>
      <c r="H4879" s="381" t="b">
        <f t="shared" si="153"/>
        <v>0</v>
      </c>
    </row>
    <row r="4880" spans="1:8">
      <c r="A4880" s="379">
        <v>41931</v>
      </c>
      <c r="B4880" s="380" t="s">
        <v>8893</v>
      </c>
      <c r="C4880" s="379" t="s">
        <v>322</v>
      </c>
      <c r="D4880" s="383" t="str">
        <f t="shared" si="152"/>
        <v>100,30</v>
      </c>
      <c r="F4880" s="386">
        <v>91.26</v>
      </c>
      <c r="G4880" s="384" t="s">
        <v>8894</v>
      </c>
      <c r="H4880" s="381" t="b">
        <f t="shared" si="153"/>
        <v>0</v>
      </c>
    </row>
    <row r="4881" spans="1:8">
      <c r="A4881" s="379">
        <v>41932</v>
      </c>
      <c r="B4881" s="380" t="s">
        <v>8895</v>
      </c>
      <c r="C4881" s="379" t="s">
        <v>322</v>
      </c>
      <c r="D4881" s="383" t="str">
        <f t="shared" si="152"/>
        <v>162,00</v>
      </c>
      <c r="F4881" s="386">
        <v>124.51</v>
      </c>
      <c r="G4881" s="384" t="s">
        <v>8896</v>
      </c>
      <c r="H4881" s="381" t="b">
        <f t="shared" si="153"/>
        <v>0</v>
      </c>
    </row>
    <row r="4882" spans="1:8">
      <c r="A4882" s="379">
        <v>41933</v>
      </c>
      <c r="B4882" s="380" t="s">
        <v>8897</v>
      </c>
      <c r="C4882" s="379" t="s">
        <v>322</v>
      </c>
      <c r="D4882" s="383" t="str">
        <f t="shared" si="152"/>
        <v>200,64</v>
      </c>
      <c r="F4882" s="386">
        <v>157.13999999999999</v>
      </c>
      <c r="G4882" s="384" t="s">
        <v>8898</v>
      </c>
      <c r="H4882" s="381" t="b">
        <f t="shared" si="153"/>
        <v>0</v>
      </c>
    </row>
    <row r="4883" spans="1:8">
      <c r="A4883" s="379">
        <v>41934</v>
      </c>
      <c r="B4883" s="380" t="s">
        <v>8899</v>
      </c>
      <c r="C4883" s="379" t="s">
        <v>322</v>
      </c>
      <c r="D4883" s="383" t="str">
        <f t="shared" si="152"/>
        <v>259,87</v>
      </c>
      <c r="F4883" s="386">
        <v>211.54</v>
      </c>
      <c r="G4883" s="384" t="s">
        <v>8900</v>
      </c>
      <c r="H4883" s="381" t="b">
        <f t="shared" si="153"/>
        <v>0</v>
      </c>
    </row>
    <row r="4884" spans="1:8">
      <c r="A4884" s="379">
        <v>41936</v>
      </c>
      <c r="B4884" s="380" t="s">
        <v>8901</v>
      </c>
      <c r="C4884" s="379" t="s">
        <v>322</v>
      </c>
      <c r="D4884" s="383" t="str">
        <f t="shared" si="152"/>
        <v>39,18</v>
      </c>
      <c r="F4884" s="386">
        <v>243.85</v>
      </c>
      <c r="G4884" s="384" t="s">
        <v>8902</v>
      </c>
      <c r="H4884" s="381" t="b">
        <f t="shared" si="153"/>
        <v>0</v>
      </c>
    </row>
    <row r="4885" spans="1:8">
      <c r="A4885" s="379">
        <v>7720</v>
      </c>
      <c r="B4885" s="380" t="s">
        <v>8903</v>
      </c>
      <c r="C4885" s="379" t="s">
        <v>322</v>
      </c>
      <c r="D4885" s="383" t="str">
        <f t="shared" si="152"/>
        <v>457,03</v>
      </c>
      <c r="F4885" s="386">
        <v>303.68</v>
      </c>
      <c r="G4885" s="384" t="s">
        <v>8904</v>
      </c>
      <c r="H4885" s="381" t="b">
        <f t="shared" si="153"/>
        <v>0</v>
      </c>
    </row>
    <row r="4886" spans="1:8">
      <c r="A4886" s="379">
        <v>40335</v>
      </c>
      <c r="B4886" s="380" t="s">
        <v>8905</v>
      </c>
      <c r="C4886" s="379" t="s">
        <v>322</v>
      </c>
      <c r="D4886" s="383" t="str">
        <f t="shared" si="152"/>
        <v>93,09</v>
      </c>
      <c r="F4886" s="386">
        <v>412.68</v>
      </c>
      <c r="G4886" s="384" t="s">
        <v>8906</v>
      </c>
      <c r="H4886" s="381" t="b">
        <f t="shared" si="153"/>
        <v>0</v>
      </c>
    </row>
    <row r="4887" spans="1:8">
      <c r="A4887" s="379">
        <v>7740</v>
      </c>
      <c r="B4887" s="380" t="s">
        <v>8907</v>
      </c>
      <c r="C4887" s="379" t="s">
        <v>322</v>
      </c>
      <c r="D4887" s="383" t="str">
        <f t="shared" si="152"/>
        <v>127,00</v>
      </c>
      <c r="F4887" s="386">
        <v>565.64</v>
      </c>
      <c r="G4887" s="384" t="s">
        <v>6971</v>
      </c>
      <c r="H4887" s="381" t="b">
        <f t="shared" si="153"/>
        <v>0</v>
      </c>
    </row>
    <row r="4888" spans="1:8">
      <c r="A4888" s="379">
        <v>7741</v>
      </c>
      <c r="B4888" s="380" t="s">
        <v>8908</v>
      </c>
      <c r="C4888" s="379" t="s">
        <v>322</v>
      </c>
      <c r="D4888" s="383" t="str">
        <f t="shared" si="152"/>
        <v>160,28</v>
      </c>
      <c r="F4888" s="386">
        <v>151.69</v>
      </c>
      <c r="G4888" s="384" t="s">
        <v>8909</v>
      </c>
      <c r="H4888" s="381" t="b">
        <f t="shared" si="153"/>
        <v>0</v>
      </c>
    </row>
    <row r="4889" spans="1:8">
      <c r="A4889" s="379">
        <v>7774</v>
      </c>
      <c r="B4889" s="380" t="s">
        <v>8910</v>
      </c>
      <c r="C4889" s="379" t="s">
        <v>322</v>
      </c>
      <c r="D4889" s="383" t="str">
        <f t="shared" si="152"/>
        <v>215,77</v>
      </c>
      <c r="F4889" s="386">
        <v>197.43</v>
      </c>
      <c r="G4889" s="384" t="s">
        <v>8911</v>
      </c>
      <c r="H4889" s="381" t="b">
        <f t="shared" si="153"/>
        <v>0</v>
      </c>
    </row>
    <row r="4890" spans="1:8">
      <c r="A4890" s="379">
        <v>7744</v>
      </c>
      <c r="B4890" s="380" t="s">
        <v>8912</v>
      </c>
      <c r="C4890" s="379" t="s">
        <v>322</v>
      </c>
      <c r="D4890" s="383" t="str">
        <f t="shared" si="152"/>
        <v>248,73</v>
      </c>
      <c r="F4890" s="386">
        <v>260.72000000000003</v>
      </c>
      <c r="G4890" s="384" t="s">
        <v>8913</v>
      </c>
      <c r="H4890" s="381" t="b">
        <f t="shared" si="153"/>
        <v>0</v>
      </c>
    </row>
    <row r="4891" spans="1:8">
      <c r="A4891" s="379">
        <v>7773</v>
      </c>
      <c r="B4891" s="380" t="s">
        <v>8914</v>
      </c>
      <c r="C4891" s="379" t="s">
        <v>322</v>
      </c>
      <c r="D4891" s="383" t="str">
        <f t="shared" si="152"/>
        <v>309,76</v>
      </c>
      <c r="F4891" s="386">
        <v>290.73</v>
      </c>
      <c r="G4891" s="384" t="s">
        <v>8915</v>
      </c>
      <c r="H4891" s="381" t="b">
        <f t="shared" si="153"/>
        <v>0</v>
      </c>
    </row>
    <row r="4892" spans="1:8">
      <c r="A4892" s="379">
        <v>7754</v>
      </c>
      <c r="B4892" s="380" t="s">
        <v>8916</v>
      </c>
      <c r="C4892" s="379" t="s">
        <v>322</v>
      </c>
      <c r="D4892" s="383" t="str">
        <f t="shared" si="152"/>
        <v>420,94</v>
      </c>
      <c r="F4892" s="386">
        <v>357.68</v>
      </c>
      <c r="G4892" s="384" t="s">
        <v>8917</v>
      </c>
      <c r="H4892" s="381" t="b">
        <f t="shared" si="153"/>
        <v>0</v>
      </c>
    </row>
    <row r="4893" spans="1:8">
      <c r="A4893" s="379">
        <v>7735</v>
      </c>
      <c r="B4893" s="380" t="s">
        <v>8918</v>
      </c>
      <c r="C4893" s="379" t="s">
        <v>322</v>
      </c>
      <c r="D4893" s="383" t="str">
        <f t="shared" si="152"/>
        <v>576,95</v>
      </c>
      <c r="F4893" s="386">
        <v>517.1</v>
      </c>
      <c r="G4893" s="384" t="s">
        <v>8919</v>
      </c>
      <c r="H4893" s="381" t="b">
        <f t="shared" si="153"/>
        <v>0</v>
      </c>
    </row>
    <row r="4894" spans="1:8">
      <c r="A4894" s="379">
        <v>7755</v>
      </c>
      <c r="B4894" s="380" t="s">
        <v>8920</v>
      </c>
      <c r="C4894" s="379" t="s">
        <v>322</v>
      </c>
      <c r="D4894" s="383" t="str">
        <f t="shared" si="152"/>
        <v>154,72</v>
      </c>
      <c r="F4894" s="386">
        <v>262.18</v>
      </c>
      <c r="G4894" s="384" t="s">
        <v>8921</v>
      </c>
      <c r="H4894" s="381" t="b">
        <f t="shared" si="153"/>
        <v>0</v>
      </c>
    </row>
    <row r="4895" spans="1:8">
      <c r="A4895" s="379">
        <v>7776</v>
      </c>
      <c r="B4895" s="380" t="s">
        <v>8922</v>
      </c>
      <c r="C4895" s="379" t="s">
        <v>322</v>
      </c>
      <c r="D4895" s="383" t="str">
        <f t="shared" si="152"/>
        <v>201,38</v>
      </c>
      <c r="F4895" s="386">
        <v>306.05</v>
      </c>
      <c r="G4895" s="384" t="s">
        <v>8923</v>
      </c>
      <c r="H4895" s="381" t="b">
        <f t="shared" si="153"/>
        <v>0</v>
      </c>
    </row>
    <row r="4896" spans="1:8">
      <c r="A4896" s="379">
        <v>7743</v>
      </c>
      <c r="B4896" s="380" t="s">
        <v>8924</v>
      </c>
      <c r="C4896" s="379" t="s">
        <v>322</v>
      </c>
      <c r="D4896" s="383" t="str">
        <f t="shared" si="152"/>
        <v>265,93</v>
      </c>
      <c r="F4896" s="386">
        <v>371.55</v>
      </c>
      <c r="G4896" s="384" t="s">
        <v>8925</v>
      </c>
      <c r="H4896" s="381" t="b">
        <f t="shared" si="153"/>
        <v>0</v>
      </c>
    </row>
    <row r="4897" spans="1:8">
      <c r="A4897" s="379">
        <v>7733</v>
      </c>
      <c r="B4897" s="380" t="s">
        <v>8926</v>
      </c>
      <c r="C4897" s="379" t="s">
        <v>322</v>
      </c>
      <c r="D4897" s="383" t="str">
        <f t="shared" si="152"/>
        <v>296,54</v>
      </c>
      <c r="F4897" s="386">
        <v>552.66</v>
      </c>
      <c r="G4897" s="384" t="s">
        <v>8927</v>
      </c>
      <c r="H4897" s="381" t="b">
        <f t="shared" si="153"/>
        <v>0</v>
      </c>
    </row>
    <row r="4898" spans="1:8">
      <c r="A4898" s="379">
        <v>7775</v>
      </c>
      <c r="B4898" s="380" t="s">
        <v>8928</v>
      </c>
      <c r="C4898" s="379" t="s">
        <v>322</v>
      </c>
      <c r="D4898" s="383" t="str">
        <f t="shared" si="152"/>
        <v>364,84</v>
      </c>
      <c r="F4898" s="383">
        <v>1204.04</v>
      </c>
      <c r="G4898" s="384" t="s">
        <v>8929</v>
      </c>
      <c r="H4898" s="381" t="b">
        <f t="shared" si="153"/>
        <v>0</v>
      </c>
    </row>
    <row r="4899" spans="1:8">
      <c r="A4899" s="379">
        <v>7734</v>
      </c>
      <c r="B4899" s="380" t="s">
        <v>8930</v>
      </c>
      <c r="C4899" s="379" t="s">
        <v>322</v>
      </c>
      <c r="D4899" s="383" t="str">
        <f t="shared" si="152"/>
        <v>527,44</v>
      </c>
      <c r="F4899" s="386">
        <v>65</v>
      </c>
      <c r="G4899" s="384" t="s">
        <v>8931</v>
      </c>
      <c r="H4899" s="381" t="b">
        <f t="shared" si="153"/>
        <v>0</v>
      </c>
    </row>
    <row r="4900" spans="1:8">
      <c r="A4900" s="379">
        <v>7753</v>
      </c>
      <c r="B4900" s="380" t="s">
        <v>8932</v>
      </c>
      <c r="C4900" s="379" t="s">
        <v>322</v>
      </c>
      <c r="D4900" s="383" t="str">
        <f t="shared" si="152"/>
        <v>267,42</v>
      </c>
      <c r="F4900" s="386">
        <v>68.69</v>
      </c>
      <c r="G4900" s="384" t="s">
        <v>8933</v>
      </c>
      <c r="H4900" s="381" t="b">
        <f t="shared" si="153"/>
        <v>0</v>
      </c>
    </row>
    <row r="4901" spans="1:8">
      <c r="A4901" s="379">
        <v>13256</v>
      </c>
      <c r="B4901" s="380" t="s">
        <v>8934</v>
      </c>
      <c r="C4901" s="379" t="s">
        <v>322</v>
      </c>
      <c r="D4901" s="383" t="str">
        <f t="shared" si="152"/>
        <v>312,17</v>
      </c>
      <c r="F4901" s="386">
        <v>90.71</v>
      </c>
      <c r="G4901" s="384" t="s">
        <v>8935</v>
      </c>
      <c r="H4901" s="381" t="b">
        <f t="shared" si="153"/>
        <v>0</v>
      </c>
    </row>
    <row r="4902" spans="1:8">
      <c r="A4902" s="379">
        <v>7757</v>
      </c>
      <c r="B4902" s="380" t="s">
        <v>8936</v>
      </c>
      <c r="C4902" s="379" t="s">
        <v>322</v>
      </c>
      <c r="D4902" s="383" t="str">
        <f t="shared" si="152"/>
        <v>378,99</v>
      </c>
      <c r="F4902" s="386">
        <v>120</v>
      </c>
      <c r="G4902" s="384" t="s">
        <v>8937</v>
      </c>
      <c r="H4902" s="381" t="b">
        <f t="shared" si="153"/>
        <v>0</v>
      </c>
    </row>
    <row r="4903" spans="1:8">
      <c r="A4903" s="379">
        <v>7758</v>
      </c>
      <c r="B4903" s="380" t="s">
        <v>8938</v>
      </c>
      <c r="C4903" s="379" t="s">
        <v>322</v>
      </c>
      <c r="D4903" s="383" t="str">
        <f t="shared" si="152"/>
        <v>563,71</v>
      </c>
      <c r="F4903" s="386">
        <v>168.44</v>
      </c>
      <c r="G4903" s="384" t="s">
        <v>8939</v>
      </c>
      <c r="H4903" s="381" t="b">
        <f t="shared" si="153"/>
        <v>0</v>
      </c>
    </row>
    <row r="4904" spans="1:8">
      <c r="A4904" s="379">
        <v>7759</v>
      </c>
      <c r="B4904" s="380" t="s">
        <v>8940</v>
      </c>
      <c r="C4904" s="379" t="s">
        <v>322</v>
      </c>
      <c r="D4904" s="383" t="str">
        <f t="shared" si="152"/>
        <v>1.228,12</v>
      </c>
      <c r="F4904" s="386">
        <v>191</v>
      </c>
      <c r="G4904" s="384" t="s">
        <v>8941</v>
      </c>
      <c r="H4904" s="381" t="b">
        <f t="shared" si="153"/>
        <v>0</v>
      </c>
    </row>
    <row r="4905" spans="1:8">
      <c r="A4905" s="379">
        <v>40334</v>
      </c>
      <c r="B4905" s="380" t="s">
        <v>8942</v>
      </c>
      <c r="C4905" s="379" t="s">
        <v>322</v>
      </c>
      <c r="D4905" s="383" t="str">
        <f t="shared" si="152"/>
        <v>66,30</v>
      </c>
      <c r="F4905" s="386">
        <v>235.81</v>
      </c>
      <c r="G4905" s="384" t="s">
        <v>8943</v>
      </c>
      <c r="H4905" s="381" t="b">
        <f t="shared" si="153"/>
        <v>0</v>
      </c>
    </row>
    <row r="4906" spans="1:8">
      <c r="A4906" s="379">
        <v>7745</v>
      </c>
      <c r="B4906" s="380" t="s">
        <v>8944</v>
      </c>
      <c r="C4906" s="379" t="s">
        <v>322</v>
      </c>
      <c r="D4906" s="383" t="str">
        <f t="shared" si="152"/>
        <v>70,07</v>
      </c>
      <c r="F4906" s="386">
        <v>289.54000000000002</v>
      </c>
      <c r="G4906" s="384" t="s">
        <v>8945</v>
      </c>
      <c r="H4906" s="381" t="b">
        <f t="shared" si="153"/>
        <v>0</v>
      </c>
    </row>
    <row r="4907" spans="1:8">
      <c r="A4907" s="379">
        <v>7714</v>
      </c>
      <c r="B4907" s="380" t="s">
        <v>8946</v>
      </c>
      <c r="C4907" s="379" t="s">
        <v>322</v>
      </c>
      <c r="D4907" s="383" t="str">
        <f t="shared" si="152"/>
        <v>92,52</v>
      </c>
      <c r="F4907" s="386">
        <v>311.55</v>
      </c>
      <c r="G4907" s="384" t="s">
        <v>8947</v>
      </c>
      <c r="H4907" s="381" t="b">
        <f t="shared" si="153"/>
        <v>0</v>
      </c>
    </row>
    <row r="4908" spans="1:8">
      <c r="A4908" s="379">
        <v>7725</v>
      </c>
      <c r="B4908" s="380" t="s">
        <v>8948</v>
      </c>
      <c r="C4908" s="379" t="s">
        <v>322</v>
      </c>
      <c r="D4908" s="383" t="str">
        <f t="shared" si="152"/>
        <v>122,40</v>
      </c>
      <c r="F4908" s="386">
        <v>421.1</v>
      </c>
      <c r="G4908" s="384" t="s">
        <v>8949</v>
      </c>
      <c r="H4908" s="381" t="b">
        <f t="shared" si="153"/>
        <v>0</v>
      </c>
    </row>
    <row r="4909" spans="1:8">
      <c r="A4909" s="379">
        <v>7742</v>
      </c>
      <c r="B4909" s="380" t="s">
        <v>8950</v>
      </c>
      <c r="C4909" s="379" t="s">
        <v>322</v>
      </c>
      <c r="D4909" s="383" t="str">
        <f t="shared" si="152"/>
        <v>171,80</v>
      </c>
      <c r="F4909" s="386">
        <v>648.89</v>
      </c>
      <c r="G4909" s="384" t="s">
        <v>8951</v>
      </c>
      <c r="H4909" s="381" t="b">
        <f t="shared" si="153"/>
        <v>0</v>
      </c>
    </row>
    <row r="4910" spans="1:8">
      <c r="A4910" s="379">
        <v>7750</v>
      </c>
      <c r="B4910" s="380" t="s">
        <v>8952</v>
      </c>
      <c r="C4910" s="379" t="s">
        <v>322</v>
      </c>
      <c r="D4910" s="383" t="str">
        <f t="shared" si="152"/>
        <v>194,82</v>
      </c>
      <c r="F4910" s="383">
        <v>1409.17</v>
      </c>
      <c r="G4910" s="384" t="s">
        <v>8953</v>
      </c>
      <c r="H4910" s="381" t="b">
        <f t="shared" si="153"/>
        <v>0</v>
      </c>
    </row>
    <row r="4911" spans="1:8">
      <c r="A4911" s="379">
        <v>7756</v>
      </c>
      <c r="B4911" s="380" t="s">
        <v>8954</v>
      </c>
      <c r="C4911" s="379" t="s">
        <v>322</v>
      </c>
      <c r="D4911" s="383" t="str">
        <f t="shared" si="152"/>
        <v>240,53</v>
      </c>
      <c r="F4911" s="386">
        <v>68.36</v>
      </c>
      <c r="G4911" s="384" t="s">
        <v>8955</v>
      </c>
      <c r="H4911" s="381" t="b">
        <f t="shared" si="153"/>
        <v>0</v>
      </c>
    </row>
    <row r="4912" spans="1:8">
      <c r="A4912" s="379">
        <v>7765</v>
      </c>
      <c r="B4912" s="380" t="s">
        <v>8956</v>
      </c>
      <c r="C4912" s="379" t="s">
        <v>322</v>
      </c>
      <c r="D4912" s="383" t="str">
        <f t="shared" si="152"/>
        <v>295,33</v>
      </c>
      <c r="F4912" s="386">
        <v>72.66</v>
      </c>
      <c r="G4912" s="384" t="s">
        <v>8957</v>
      </c>
      <c r="H4912" s="381" t="b">
        <f t="shared" si="153"/>
        <v>0</v>
      </c>
    </row>
    <row r="4913" spans="1:8">
      <c r="A4913" s="379">
        <v>12569</v>
      </c>
      <c r="B4913" s="380" t="s">
        <v>8958</v>
      </c>
      <c r="C4913" s="379" t="s">
        <v>322</v>
      </c>
      <c r="D4913" s="383" t="str">
        <f t="shared" si="152"/>
        <v>317,79</v>
      </c>
      <c r="F4913" s="386">
        <v>88.01</v>
      </c>
      <c r="G4913" s="384" t="s">
        <v>8959</v>
      </c>
      <c r="H4913" s="381" t="b">
        <f t="shared" si="153"/>
        <v>0</v>
      </c>
    </row>
    <row r="4914" spans="1:8">
      <c r="A4914" s="379">
        <v>7766</v>
      </c>
      <c r="B4914" s="380" t="s">
        <v>8960</v>
      </c>
      <c r="C4914" s="379" t="s">
        <v>322</v>
      </c>
      <c r="D4914" s="383" t="str">
        <f t="shared" si="152"/>
        <v>429,52</v>
      </c>
      <c r="F4914" s="386">
        <v>115.15</v>
      </c>
      <c r="G4914" s="384" t="s">
        <v>8961</v>
      </c>
      <c r="H4914" s="381" t="b">
        <f t="shared" si="153"/>
        <v>0</v>
      </c>
    </row>
    <row r="4915" spans="1:8">
      <c r="A4915" s="379">
        <v>7767</v>
      </c>
      <c r="B4915" s="380" t="s">
        <v>8962</v>
      </c>
      <c r="C4915" s="379" t="s">
        <v>322</v>
      </c>
      <c r="D4915" s="383" t="str">
        <f t="shared" si="152"/>
        <v>661,86</v>
      </c>
      <c r="F4915" s="386">
        <v>177.57</v>
      </c>
      <c r="G4915" s="384" t="s">
        <v>8963</v>
      </c>
      <c r="H4915" s="381" t="b">
        <f t="shared" si="153"/>
        <v>0</v>
      </c>
    </row>
    <row r="4916" spans="1:8">
      <c r="A4916" s="379">
        <v>7727</v>
      </c>
      <c r="B4916" s="380" t="s">
        <v>8964</v>
      </c>
      <c r="C4916" s="379" t="s">
        <v>322</v>
      </c>
      <c r="D4916" s="383" t="str">
        <f t="shared" si="152"/>
        <v>1.437,35</v>
      </c>
      <c r="F4916" s="386">
        <v>197.88</v>
      </c>
      <c r="G4916" s="384" t="s">
        <v>8965</v>
      </c>
      <c r="H4916" s="381" t="b">
        <f t="shared" si="153"/>
        <v>0</v>
      </c>
    </row>
    <row r="4917" spans="1:8">
      <c r="A4917" s="379">
        <v>7760</v>
      </c>
      <c r="B4917" s="380" t="s">
        <v>8966</v>
      </c>
      <c r="C4917" s="379" t="s">
        <v>322</v>
      </c>
      <c r="D4917" s="383" t="str">
        <f t="shared" si="152"/>
        <v>69,73</v>
      </c>
      <c r="F4917" s="386">
        <v>297.24</v>
      </c>
      <c r="G4917" s="384" t="s">
        <v>8967</v>
      </c>
      <c r="H4917" s="381" t="b">
        <f t="shared" si="153"/>
        <v>0</v>
      </c>
    </row>
    <row r="4918" spans="1:8">
      <c r="A4918" s="379">
        <v>7761</v>
      </c>
      <c r="B4918" s="380" t="s">
        <v>8968</v>
      </c>
      <c r="C4918" s="379" t="s">
        <v>322</v>
      </c>
      <c r="D4918" s="383" t="str">
        <f t="shared" si="152"/>
        <v>74,11</v>
      </c>
      <c r="F4918" s="386">
        <v>389.72</v>
      </c>
      <c r="G4918" s="384" t="s">
        <v>8969</v>
      </c>
      <c r="H4918" s="381" t="b">
        <f t="shared" si="153"/>
        <v>0</v>
      </c>
    </row>
    <row r="4919" spans="1:8">
      <c r="A4919" s="379">
        <v>7752</v>
      </c>
      <c r="B4919" s="380" t="s">
        <v>8970</v>
      </c>
      <c r="C4919" s="379" t="s">
        <v>322</v>
      </c>
      <c r="D4919" s="383" t="str">
        <f t="shared" si="152"/>
        <v>89,77</v>
      </c>
      <c r="F4919" s="386">
        <v>409.54</v>
      </c>
      <c r="G4919" s="384" t="s">
        <v>8971</v>
      </c>
      <c r="H4919" s="381" t="b">
        <f t="shared" si="153"/>
        <v>0</v>
      </c>
    </row>
    <row r="4920" spans="1:8">
      <c r="A4920" s="379">
        <v>7762</v>
      </c>
      <c r="B4920" s="380" t="s">
        <v>8972</v>
      </c>
      <c r="C4920" s="379" t="s">
        <v>322</v>
      </c>
      <c r="D4920" s="383" t="str">
        <f t="shared" si="152"/>
        <v>117,45</v>
      </c>
      <c r="F4920" s="386">
        <v>532.16</v>
      </c>
      <c r="G4920" s="384" t="s">
        <v>8973</v>
      </c>
      <c r="H4920" s="381" t="b">
        <f t="shared" si="153"/>
        <v>0</v>
      </c>
    </row>
    <row r="4921" spans="1:8">
      <c r="A4921" s="379">
        <v>7722</v>
      </c>
      <c r="B4921" s="380" t="s">
        <v>8974</v>
      </c>
      <c r="C4921" s="379" t="s">
        <v>322</v>
      </c>
      <c r="D4921" s="383" t="str">
        <f t="shared" si="152"/>
        <v>181,12</v>
      </c>
      <c r="F4921" s="386">
        <v>781.1</v>
      </c>
      <c r="G4921" s="384" t="s">
        <v>8975</v>
      </c>
      <c r="H4921" s="381" t="b">
        <f t="shared" si="153"/>
        <v>0</v>
      </c>
    </row>
    <row r="4922" spans="1:8">
      <c r="A4922" s="379">
        <v>7763</v>
      </c>
      <c r="B4922" s="380" t="s">
        <v>8976</v>
      </c>
      <c r="C4922" s="379" t="s">
        <v>322</v>
      </c>
      <c r="D4922" s="383" t="str">
        <f t="shared" si="152"/>
        <v>201,84</v>
      </c>
      <c r="F4922" s="386">
        <v>82.56</v>
      </c>
      <c r="G4922" s="384" t="s">
        <v>8977</v>
      </c>
      <c r="H4922" s="381" t="b">
        <f t="shared" si="153"/>
        <v>0</v>
      </c>
    </row>
    <row r="4923" spans="1:8">
      <c r="A4923" s="379">
        <v>7764</v>
      </c>
      <c r="B4923" s="380" t="s">
        <v>8978</v>
      </c>
      <c r="C4923" s="379" t="s">
        <v>322</v>
      </c>
      <c r="D4923" s="383" t="str">
        <f t="shared" si="152"/>
        <v>303,19</v>
      </c>
      <c r="F4923" s="386">
        <v>106.78</v>
      </c>
      <c r="G4923" s="384" t="s">
        <v>8979</v>
      </c>
      <c r="H4923" s="381" t="b">
        <f t="shared" si="153"/>
        <v>0</v>
      </c>
    </row>
    <row r="4924" spans="1:8">
      <c r="A4924" s="379">
        <v>12572</v>
      </c>
      <c r="B4924" s="380" t="s">
        <v>8980</v>
      </c>
      <c r="C4924" s="379" t="s">
        <v>322</v>
      </c>
      <c r="D4924" s="383" t="str">
        <f t="shared" si="152"/>
        <v>397,51</v>
      </c>
      <c r="F4924" s="386">
        <v>143.22</v>
      </c>
      <c r="G4924" s="384" t="s">
        <v>8981</v>
      </c>
      <c r="H4924" s="381" t="b">
        <f t="shared" si="153"/>
        <v>0</v>
      </c>
    </row>
    <row r="4925" spans="1:8">
      <c r="A4925" s="379">
        <v>12573</v>
      </c>
      <c r="B4925" s="380" t="s">
        <v>8982</v>
      </c>
      <c r="C4925" s="379" t="s">
        <v>322</v>
      </c>
      <c r="D4925" s="383" t="str">
        <f t="shared" si="152"/>
        <v>417,73</v>
      </c>
      <c r="F4925" s="386">
        <v>209.73</v>
      </c>
      <c r="G4925" s="384" t="s">
        <v>8983</v>
      </c>
      <c r="H4925" s="381" t="b">
        <f t="shared" si="153"/>
        <v>0</v>
      </c>
    </row>
    <row r="4926" spans="1:8">
      <c r="A4926" s="379">
        <v>12574</v>
      </c>
      <c r="B4926" s="380" t="s">
        <v>8984</v>
      </c>
      <c r="C4926" s="379" t="s">
        <v>322</v>
      </c>
      <c r="D4926" s="383" t="str">
        <f t="shared" si="152"/>
        <v>542,80</v>
      </c>
      <c r="F4926" s="386">
        <v>270.74</v>
      </c>
      <c r="G4926" s="384" t="s">
        <v>8985</v>
      </c>
      <c r="H4926" s="381" t="b">
        <f t="shared" si="153"/>
        <v>0</v>
      </c>
    </row>
    <row r="4927" spans="1:8">
      <c r="A4927" s="379">
        <v>12575</v>
      </c>
      <c r="B4927" s="380" t="s">
        <v>8986</v>
      </c>
      <c r="C4927" s="379" t="s">
        <v>322</v>
      </c>
      <c r="D4927" s="383" t="str">
        <f t="shared" si="152"/>
        <v>796,72</v>
      </c>
      <c r="F4927" s="386">
        <v>370.45</v>
      </c>
      <c r="G4927" s="384" t="s">
        <v>8987</v>
      </c>
      <c r="H4927" s="381" t="b">
        <f t="shared" si="153"/>
        <v>0</v>
      </c>
    </row>
    <row r="4928" spans="1:8">
      <c r="A4928" s="379">
        <v>12576</v>
      </c>
      <c r="B4928" s="380" t="s">
        <v>8988</v>
      </c>
      <c r="C4928" s="379" t="s">
        <v>322</v>
      </c>
      <c r="D4928" s="383" t="str">
        <f t="shared" si="152"/>
        <v>84,22</v>
      </c>
      <c r="F4928" s="383">
        <v>1157.3800000000001</v>
      </c>
      <c r="G4928" s="384" t="s">
        <v>8989</v>
      </c>
      <c r="H4928" s="381" t="b">
        <f t="shared" si="153"/>
        <v>0</v>
      </c>
    </row>
    <row r="4929" spans="1:8">
      <c r="A4929" s="379">
        <v>12577</v>
      </c>
      <c r="B4929" s="380" t="s">
        <v>8990</v>
      </c>
      <c r="C4929" s="379" t="s">
        <v>322</v>
      </c>
      <c r="D4929" s="383" t="str">
        <f t="shared" si="152"/>
        <v>108,92</v>
      </c>
      <c r="F4929" s="386">
        <v>329.98</v>
      </c>
      <c r="G4929" s="384" t="s">
        <v>8991</v>
      </c>
      <c r="H4929" s="381" t="b">
        <f t="shared" si="153"/>
        <v>0</v>
      </c>
    </row>
    <row r="4930" spans="1:8">
      <c r="A4930" s="379">
        <v>12578</v>
      </c>
      <c r="B4930" s="380" t="s">
        <v>8992</v>
      </c>
      <c r="C4930" s="379" t="s">
        <v>322</v>
      </c>
      <c r="D4930" s="383" t="str">
        <f t="shared" ref="D4930:D4993" si="154">IF($J$2=$F$1,F4930,G4930)</f>
        <v>146,09</v>
      </c>
      <c r="F4930" s="386">
        <v>870.76</v>
      </c>
      <c r="G4930" s="384" t="s">
        <v>8993</v>
      </c>
      <c r="H4930" s="381" t="b">
        <f t="shared" ref="H4930:H4993" si="155">F4930=G4930</f>
        <v>0</v>
      </c>
    </row>
    <row r="4931" spans="1:8">
      <c r="A4931" s="379">
        <v>12579</v>
      </c>
      <c r="B4931" s="380" t="s">
        <v>8994</v>
      </c>
      <c r="C4931" s="379" t="s">
        <v>322</v>
      </c>
      <c r="D4931" s="383" t="str">
        <f t="shared" si="154"/>
        <v>213,92</v>
      </c>
      <c r="F4931" s="383">
        <v>1816.5</v>
      </c>
      <c r="G4931" s="384" t="s">
        <v>8995</v>
      </c>
      <c r="H4931" s="381" t="b">
        <f t="shared" si="155"/>
        <v>0</v>
      </c>
    </row>
    <row r="4932" spans="1:8">
      <c r="A4932" s="379">
        <v>12580</v>
      </c>
      <c r="B4932" s="380" t="s">
        <v>8996</v>
      </c>
      <c r="C4932" s="379" t="s">
        <v>322</v>
      </c>
      <c r="D4932" s="383" t="str">
        <f t="shared" si="154"/>
        <v>276,15</v>
      </c>
      <c r="F4932" s="386">
        <v>126.55</v>
      </c>
      <c r="G4932" s="384" t="s">
        <v>8997</v>
      </c>
      <c r="H4932" s="381" t="b">
        <f t="shared" si="155"/>
        <v>0</v>
      </c>
    </row>
    <row r="4933" spans="1:8">
      <c r="A4933" s="379">
        <v>12581</v>
      </c>
      <c r="B4933" s="380" t="s">
        <v>8998</v>
      </c>
      <c r="C4933" s="379" t="s">
        <v>322</v>
      </c>
      <c r="D4933" s="383" t="str">
        <f t="shared" si="154"/>
        <v>377,86</v>
      </c>
      <c r="F4933" s="386">
        <v>149.68</v>
      </c>
      <c r="G4933" s="384" t="s">
        <v>8999</v>
      </c>
      <c r="H4933" s="381" t="b">
        <f t="shared" si="155"/>
        <v>0</v>
      </c>
    </row>
    <row r="4934" spans="1:8">
      <c r="A4934" s="379">
        <v>41785</v>
      </c>
      <c r="B4934" s="380" t="s">
        <v>9000</v>
      </c>
      <c r="C4934" s="379" t="s">
        <v>322</v>
      </c>
      <c r="D4934" s="383" t="str">
        <f t="shared" si="154"/>
        <v>1.035,94</v>
      </c>
      <c r="F4934" s="386">
        <v>617.03</v>
      </c>
      <c r="G4934" s="384" t="s">
        <v>9001</v>
      </c>
      <c r="H4934" s="381" t="b">
        <f t="shared" si="155"/>
        <v>0</v>
      </c>
    </row>
    <row r="4935" spans="1:8">
      <c r="A4935" s="379">
        <v>41781</v>
      </c>
      <c r="B4935" s="380" t="s">
        <v>9002</v>
      </c>
      <c r="C4935" s="379" t="s">
        <v>322</v>
      </c>
      <c r="D4935" s="383" t="str">
        <f t="shared" si="154"/>
        <v>295,35</v>
      </c>
      <c r="F4935" s="386">
        <v>25.9</v>
      </c>
      <c r="G4935" s="384" t="s">
        <v>9003</v>
      </c>
      <c r="H4935" s="381" t="b">
        <f t="shared" si="155"/>
        <v>0</v>
      </c>
    </row>
    <row r="4936" spans="1:8">
      <c r="A4936" s="379">
        <v>41783</v>
      </c>
      <c r="B4936" s="380" t="s">
        <v>9004</v>
      </c>
      <c r="C4936" s="379" t="s">
        <v>322</v>
      </c>
      <c r="D4936" s="383" t="str">
        <f t="shared" si="154"/>
        <v>779,39</v>
      </c>
      <c r="F4936" s="386">
        <v>7.35</v>
      </c>
      <c r="G4936" s="384" t="s">
        <v>9005</v>
      </c>
      <c r="H4936" s="381" t="b">
        <f t="shared" si="155"/>
        <v>0</v>
      </c>
    </row>
    <row r="4937" spans="1:8">
      <c r="A4937" s="379">
        <v>41786</v>
      </c>
      <c r="B4937" s="380" t="s">
        <v>9006</v>
      </c>
      <c r="C4937" s="379" t="s">
        <v>322</v>
      </c>
      <c r="D4937" s="383" t="str">
        <f t="shared" si="154"/>
        <v>1.625,90</v>
      </c>
      <c r="F4937" s="386">
        <v>13.03</v>
      </c>
      <c r="G4937" s="384" t="s">
        <v>9007</v>
      </c>
      <c r="H4937" s="381" t="b">
        <f t="shared" si="155"/>
        <v>0</v>
      </c>
    </row>
    <row r="4938" spans="1:8">
      <c r="A4938" s="379">
        <v>41779</v>
      </c>
      <c r="B4938" s="380" t="s">
        <v>9008</v>
      </c>
      <c r="C4938" s="379" t="s">
        <v>322</v>
      </c>
      <c r="D4938" s="383" t="str">
        <f t="shared" si="154"/>
        <v>113,28</v>
      </c>
      <c r="F4938" s="386">
        <v>20.91</v>
      </c>
      <c r="G4938" s="384" t="s">
        <v>9009</v>
      </c>
      <c r="H4938" s="381" t="b">
        <f t="shared" si="155"/>
        <v>0</v>
      </c>
    </row>
    <row r="4939" spans="1:8">
      <c r="A4939" s="379">
        <v>41780</v>
      </c>
      <c r="B4939" s="380" t="s">
        <v>9010</v>
      </c>
      <c r="C4939" s="379" t="s">
        <v>322</v>
      </c>
      <c r="D4939" s="383" t="str">
        <f t="shared" si="154"/>
        <v>133,97</v>
      </c>
      <c r="F4939" s="386">
        <v>35.49</v>
      </c>
      <c r="G4939" s="384" t="s">
        <v>9011</v>
      </c>
      <c r="H4939" s="381" t="b">
        <f t="shared" si="155"/>
        <v>0</v>
      </c>
    </row>
    <row r="4940" spans="1:8">
      <c r="A4940" s="379">
        <v>41782</v>
      </c>
      <c r="B4940" s="380" t="s">
        <v>9012</v>
      </c>
      <c r="C4940" s="379" t="s">
        <v>322</v>
      </c>
      <c r="D4940" s="383" t="str">
        <f t="shared" si="154"/>
        <v>552,29</v>
      </c>
      <c r="F4940" s="386">
        <v>54.1</v>
      </c>
      <c r="G4940" s="384" t="s">
        <v>9013</v>
      </c>
      <c r="H4940" s="381" t="b">
        <f t="shared" si="155"/>
        <v>0</v>
      </c>
    </row>
    <row r="4941" spans="1:8">
      <c r="A4941" s="379">
        <v>38130</v>
      </c>
      <c r="B4941" s="380" t="s">
        <v>9014</v>
      </c>
      <c r="C4941" s="379" t="s">
        <v>322</v>
      </c>
      <c r="D4941" s="383" t="str">
        <f t="shared" si="154"/>
        <v>33,16</v>
      </c>
      <c r="F4941" s="386">
        <v>83.11</v>
      </c>
      <c r="G4941" s="384" t="s">
        <v>9015</v>
      </c>
      <c r="H4941" s="381" t="b">
        <f t="shared" si="155"/>
        <v>0</v>
      </c>
    </row>
    <row r="4942" spans="1:8">
      <c r="A4942" s="379">
        <v>21123</v>
      </c>
      <c r="B4942" s="380" t="s">
        <v>9016</v>
      </c>
      <c r="C4942" s="379" t="s">
        <v>322</v>
      </c>
      <c r="D4942" s="383" t="str">
        <f t="shared" si="154"/>
        <v>9,41</v>
      </c>
      <c r="F4942" s="386">
        <v>131.69</v>
      </c>
      <c r="G4942" s="384" t="s">
        <v>9017</v>
      </c>
      <c r="H4942" s="381" t="b">
        <f t="shared" si="155"/>
        <v>0</v>
      </c>
    </row>
    <row r="4943" spans="1:8">
      <c r="A4943" s="379">
        <v>21124</v>
      </c>
      <c r="B4943" s="380" t="s">
        <v>9018</v>
      </c>
      <c r="C4943" s="379" t="s">
        <v>322</v>
      </c>
      <c r="D4943" s="383" t="str">
        <f t="shared" si="154"/>
        <v>16,68</v>
      </c>
      <c r="F4943" s="386">
        <v>67.2</v>
      </c>
      <c r="G4943" s="384" t="s">
        <v>9019</v>
      </c>
      <c r="H4943" s="381" t="b">
        <f t="shared" si="155"/>
        <v>0</v>
      </c>
    </row>
    <row r="4944" spans="1:8">
      <c r="A4944" s="379">
        <v>21125</v>
      </c>
      <c r="B4944" s="380" t="s">
        <v>9020</v>
      </c>
      <c r="C4944" s="379" t="s">
        <v>322</v>
      </c>
      <c r="D4944" s="383" t="str">
        <f t="shared" si="154"/>
        <v>26,78</v>
      </c>
      <c r="F4944" s="386">
        <v>79.709999999999994</v>
      </c>
      <c r="G4944" s="384" t="s">
        <v>2236</v>
      </c>
      <c r="H4944" s="381" t="b">
        <f t="shared" si="155"/>
        <v>0</v>
      </c>
    </row>
    <row r="4945" spans="1:8">
      <c r="A4945" s="379">
        <v>38028</v>
      </c>
      <c r="B4945" s="380" t="s">
        <v>9021</v>
      </c>
      <c r="C4945" s="379" t="s">
        <v>322</v>
      </c>
      <c r="D4945" s="383" t="str">
        <f t="shared" si="154"/>
        <v>45,44</v>
      </c>
      <c r="F4945" s="386">
        <v>90.97</v>
      </c>
      <c r="G4945" s="384" t="s">
        <v>9022</v>
      </c>
      <c r="H4945" s="381" t="b">
        <f t="shared" si="155"/>
        <v>0</v>
      </c>
    </row>
    <row r="4946" spans="1:8">
      <c r="A4946" s="379">
        <v>38029</v>
      </c>
      <c r="B4946" s="380" t="s">
        <v>9023</v>
      </c>
      <c r="C4946" s="379" t="s">
        <v>322</v>
      </c>
      <c r="D4946" s="383" t="str">
        <f t="shared" si="154"/>
        <v>69,27</v>
      </c>
      <c r="F4946" s="386">
        <v>12.23</v>
      </c>
      <c r="G4946" s="384" t="s">
        <v>9024</v>
      </c>
      <c r="H4946" s="381" t="b">
        <f t="shared" si="155"/>
        <v>0</v>
      </c>
    </row>
    <row r="4947" spans="1:8">
      <c r="A4947" s="379">
        <v>38030</v>
      </c>
      <c r="B4947" s="380" t="s">
        <v>9025</v>
      </c>
      <c r="C4947" s="379" t="s">
        <v>322</v>
      </c>
      <c r="D4947" s="383" t="str">
        <f t="shared" si="154"/>
        <v>106,40</v>
      </c>
      <c r="F4947" s="386">
        <v>4.42</v>
      </c>
      <c r="G4947" s="384" t="s">
        <v>9026</v>
      </c>
      <c r="H4947" s="381" t="b">
        <f t="shared" si="155"/>
        <v>0</v>
      </c>
    </row>
    <row r="4948" spans="1:8">
      <c r="A4948" s="379">
        <v>38031</v>
      </c>
      <c r="B4948" s="380" t="s">
        <v>9027</v>
      </c>
      <c r="C4948" s="379" t="s">
        <v>322</v>
      </c>
      <c r="D4948" s="383" t="str">
        <f t="shared" si="154"/>
        <v>168,60</v>
      </c>
      <c r="F4948" s="386">
        <v>62.91</v>
      </c>
      <c r="G4948" s="384" t="s">
        <v>9028</v>
      </c>
      <c r="H4948" s="381" t="b">
        <f t="shared" si="155"/>
        <v>0</v>
      </c>
    </row>
    <row r="4949" spans="1:8" ht="30">
      <c r="A4949" s="379">
        <v>39735</v>
      </c>
      <c r="B4949" s="380" t="s">
        <v>9029</v>
      </c>
      <c r="C4949" s="379" t="s">
        <v>322</v>
      </c>
      <c r="D4949" s="383" t="str">
        <f t="shared" si="154"/>
        <v>67,20</v>
      </c>
      <c r="F4949" s="386">
        <v>108.87</v>
      </c>
      <c r="G4949" s="384" t="s">
        <v>9030</v>
      </c>
      <c r="H4949" s="381" t="b">
        <f t="shared" si="155"/>
        <v>0</v>
      </c>
    </row>
    <row r="4950" spans="1:8" ht="30">
      <c r="A4950" s="379">
        <v>39734</v>
      </c>
      <c r="B4950" s="380" t="s">
        <v>9031</v>
      </c>
      <c r="C4950" s="379" t="s">
        <v>322</v>
      </c>
      <c r="D4950" s="383" t="str">
        <f t="shared" si="154"/>
        <v>79,71</v>
      </c>
      <c r="F4950" s="386">
        <v>110.41</v>
      </c>
      <c r="G4950" s="384" t="s">
        <v>9032</v>
      </c>
      <c r="H4950" s="381" t="b">
        <f t="shared" si="155"/>
        <v>0</v>
      </c>
    </row>
    <row r="4951" spans="1:8" ht="30">
      <c r="A4951" s="379">
        <v>39736</v>
      </c>
      <c r="B4951" s="380" t="s">
        <v>9033</v>
      </c>
      <c r="C4951" s="379" t="s">
        <v>322</v>
      </c>
      <c r="D4951" s="383" t="str">
        <f t="shared" si="154"/>
        <v>90,97</v>
      </c>
      <c r="F4951" s="386">
        <v>60.41</v>
      </c>
      <c r="G4951" s="384" t="s">
        <v>9034</v>
      </c>
      <c r="H4951" s="381" t="b">
        <f t="shared" si="155"/>
        <v>0</v>
      </c>
    </row>
    <row r="4952" spans="1:8" ht="30">
      <c r="A4952" s="379">
        <v>39737</v>
      </c>
      <c r="B4952" s="380" t="s">
        <v>9035</v>
      </c>
      <c r="C4952" s="379" t="s">
        <v>322</v>
      </c>
      <c r="D4952" s="383" t="str">
        <f t="shared" si="154"/>
        <v>12,23</v>
      </c>
      <c r="F4952" s="386">
        <v>11.13</v>
      </c>
      <c r="G4952" s="384" t="s">
        <v>2994</v>
      </c>
      <c r="H4952" s="381" t="b">
        <f t="shared" si="155"/>
        <v>0</v>
      </c>
    </row>
    <row r="4953" spans="1:8" ht="30">
      <c r="A4953" s="379">
        <v>39738</v>
      </c>
      <c r="B4953" s="380" t="s">
        <v>9036</v>
      </c>
      <c r="C4953" s="379" t="s">
        <v>322</v>
      </c>
      <c r="D4953" s="383" t="str">
        <f t="shared" si="154"/>
        <v>4,42</v>
      </c>
      <c r="F4953" s="386">
        <v>14.62</v>
      </c>
      <c r="G4953" s="384" t="s">
        <v>9037</v>
      </c>
      <c r="H4953" s="381" t="b">
        <f t="shared" si="155"/>
        <v>0</v>
      </c>
    </row>
    <row r="4954" spans="1:8" ht="30">
      <c r="A4954" s="379">
        <v>39739</v>
      </c>
      <c r="B4954" s="380" t="s">
        <v>9038</v>
      </c>
      <c r="C4954" s="379" t="s">
        <v>322</v>
      </c>
      <c r="D4954" s="383" t="str">
        <f t="shared" si="154"/>
        <v>62,91</v>
      </c>
      <c r="F4954" s="386">
        <v>48.56</v>
      </c>
      <c r="G4954" s="384" t="s">
        <v>9039</v>
      </c>
      <c r="H4954" s="381" t="b">
        <f t="shared" si="155"/>
        <v>0</v>
      </c>
    </row>
    <row r="4955" spans="1:8" ht="30">
      <c r="A4955" s="379">
        <v>39733</v>
      </c>
      <c r="B4955" s="380" t="s">
        <v>9040</v>
      </c>
      <c r="C4955" s="379" t="s">
        <v>322</v>
      </c>
      <c r="D4955" s="383" t="str">
        <f t="shared" si="154"/>
        <v>108,87</v>
      </c>
      <c r="F4955" s="386">
        <v>56.56</v>
      </c>
      <c r="G4955" s="384" t="s">
        <v>9041</v>
      </c>
      <c r="H4955" s="381" t="b">
        <f t="shared" si="155"/>
        <v>0</v>
      </c>
    </row>
    <row r="4956" spans="1:8" ht="30">
      <c r="A4956" s="379">
        <v>39854</v>
      </c>
      <c r="B4956" s="380" t="s">
        <v>9042</v>
      </c>
      <c r="C4956" s="379" t="s">
        <v>322</v>
      </c>
      <c r="D4956" s="383" t="str">
        <f t="shared" si="154"/>
        <v>110,41</v>
      </c>
      <c r="F4956" s="386">
        <v>102.79</v>
      </c>
      <c r="G4956" s="384" t="s">
        <v>9043</v>
      </c>
      <c r="H4956" s="381" t="b">
        <f t="shared" si="155"/>
        <v>0</v>
      </c>
    </row>
    <row r="4957" spans="1:8" ht="30">
      <c r="A4957" s="379">
        <v>39740</v>
      </c>
      <c r="B4957" s="380" t="s">
        <v>9044</v>
      </c>
      <c r="C4957" s="379" t="s">
        <v>322</v>
      </c>
      <c r="D4957" s="383" t="str">
        <f t="shared" si="154"/>
        <v>60,41</v>
      </c>
      <c r="F4957" s="386">
        <v>85.43</v>
      </c>
      <c r="G4957" s="384" t="s">
        <v>9045</v>
      </c>
      <c r="H4957" s="381" t="b">
        <f t="shared" si="155"/>
        <v>0</v>
      </c>
    </row>
    <row r="4958" spans="1:8" ht="30">
      <c r="A4958" s="379">
        <v>39741</v>
      </c>
      <c r="B4958" s="380" t="s">
        <v>9046</v>
      </c>
      <c r="C4958" s="379" t="s">
        <v>322</v>
      </c>
      <c r="D4958" s="383" t="str">
        <f t="shared" si="154"/>
        <v>11,13</v>
      </c>
      <c r="F4958" s="386">
        <v>27.48</v>
      </c>
      <c r="G4958" s="384" t="s">
        <v>689</v>
      </c>
      <c r="H4958" s="381" t="b">
        <f t="shared" si="155"/>
        <v>0</v>
      </c>
    </row>
    <row r="4959" spans="1:8" ht="30">
      <c r="A4959" s="379">
        <v>39853</v>
      </c>
      <c r="B4959" s="380" t="s">
        <v>9047</v>
      </c>
      <c r="C4959" s="379" t="s">
        <v>322</v>
      </c>
      <c r="D4959" s="383" t="str">
        <f t="shared" si="154"/>
        <v>14,62</v>
      </c>
      <c r="F4959" s="386">
        <v>189.21</v>
      </c>
      <c r="G4959" s="384" t="s">
        <v>9048</v>
      </c>
      <c r="H4959" s="381" t="b">
        <f t="shared" si="155"/>
        <v>0</v>
      </c>
    </row>
    <row r="4960" spans="1:8" ht="30">
      <c r="A4960" s="379">
        <v>39742</v>
      </c>
      <c r="B4960" s="380" t="s">
        <v>9049</v>
      </c>
      <c r="C4960" s="379" t="s">
        <v>322</v>
      </c>
      <c r="D4960" s="383" t="str">
        <f t="shared" si="154"/>
        <v>48,56</v>
      </c>
      <c r="F4960" s="386">
        <v>278.76</v>
      </c>
      <c r="G4960" s="384" t="s">
        <v>9050</v>
      </c>
      <c r="H4960" s="381" t="b">
        <f t="shared" si="155"/>
        <v>0</v>
      </c>
    </row>
    <row r="4961" spans="1:8">
      <c r="A4961" s="379">
        <v>39749</v>
      </c>
      <c r="B4961" s="380" t="s">
        <v>9051</v>
      </c>
      <c r="C4961" s="379" t="s">
        <v>322</v>
      </c>
      <c r="D4961" s="383" t="str">
        <f t="shared" si="154"/>
        <v>56,63</v>
      </c>
      <c r="F4961" s="386">
        <v>44.46</v>
      </c>
      <c r="G4961" s="384" t="s">
        <v>9052</v>
      </c>
      <c r="H4961" s="381" t="b">
        <f t="shared" si="155"/>
        <v>0</v>
      </c>
    </row>
    <row r="4962" spans="1:8">
      <c r="A4962" s="379">
        <v>39751</v>
      </c>
      <c r="B4962" s="380" t="s">
        <v>9053</v>
      </c>
      <c r="C4962" s="379" t="s">
        <v>322</v>
      </c>
      <c r="D4962" s="383" t="str">
        <f t="shared" si="154"/>
        <v>102,90</v>
      </c>
      <c r="F4962" s="386">
        <v>422.66</v>
      </c>
      <c r="G4962" s="384" t="s">
        <v>1914</v>
      </c>
      <c r="H4962" s="381" t="b">
        <f t="shared" si="155"/>
        <v>0</v>
      </c>
    </row>
    <row r="4963" spans="1:8">
      <c r="A4963" s="379">
        <v>39750</v>
      </c>
      <c r="B4963" s="380" t="s">
        <v>9054</v>
      </c>
      <c r="C4963" s="379" t="s">
        <v>322</v>
      </c>
      <c r="D4963" s="383" t="str">
        <f t="shared" si="154"/>
        <v>85,53</v>
      </c>
      <c r="F4963" s="386">
        <v>334.67</v>
      </c>
      <c r="G4963" s="384" t="s">
        <v>9055</v>
      </c>
      <c r="H4963" s="381" t="b">
        <f t="shared" si="155"/>
        <v>0</v>
      </c>
    </row>
    <row r="4964" spans="1:8">
      <c r="A4964" s="379">
        <v>39747</v>
      </c>
      <c r="B4964" s="380" t="s">
        <v>9056</v>
      </c>
      <c r="C4964" s="379" t="s">
        <v>322</v>
      </c>
      <c r="D4964" s="383" t="str">
        <f t="shared" si="154"/>
        <v>27,51</v>
      </c>
      <c r="F4964" s="386">
        <v>17.75</v>
      </c>
      <c r="G4964" s="384" t="s">
        <v>9057</v>
      </c>
      <c r="H4964" s="381" t="b">
        <f t="shared" si="155"/>
        <v>0</v>
      </c>
    </row>
    <row r="4965" spans="1:8">
      <c r="A4965" s="379">
        <v>39753</v>
      </c>
      <c r="B4965" s="380" t="s">
        <v>9058</v>
      </c>
      <c r="C4965" s="379" t="s">
        <v>322</v>
      </c>
      <c r="D4965" s="383" t="str">
        <f t="shared" si="154"/>
        <v>189,42</v>
      </c>
      <c r="F4965" s="386">
        <v>30.53</v>
      </c>
      <c r="G4965" s="384" t="s">
        <v>9059</v>
      </c>
      <c r="H4965" s="381" t="b">
        <f t="shared" si="155"/>
        <v>0</v>
      </c>
    </row>
    <row r="4966" spans="1:8">
      <c r="A4966" s="379">
        <v>39754</v>
      </c>
      <c r="B4966" s="380" t="s">
        <v>9060</v>
      </c>
      <c r="C4966" s="379" t="s">
        <v>322</v>
      </c>
      <c r="D4966" s="383" t="str">
        <f t="shared" si="154"/>
        <v>279,07</v>
      </c>
      <c r="F4966" s="386">
        <v>38.75</v>
      </c>
      <c r="G4966" s="384" t="s">
        <v>9061</v>
      </c>
      <c r="H4966" s="381" t="b">
        <f t="shared" si="155"/>
        <v>0</v>
      </c>
    </row>
    <row r="4967" spans="1:8">
      <c r="A4967" s="379">
        <v>39748</v>
      </c>
      <c r="B4967" s="380" t="s">
        <v>9062</v>
      </c>
      <c r="C4967" s="379" t="s">
        <v>322</v>
      </c>
      <c r="D4967" s="383" t="str">
        <f t="shared" si="154"/>
        <v>44,51</v>
      </c>
      <c r="F4967" s="386">
        <v>56.27</v>
      </c>
      <c r="G4967" s="384" t="s">
        <v>9063</v>
      </c>
      <c r="H4967" s="381" t="b">
        <f t="shared" si="155"/>
        <v>0</v>
      </c>
    </row>
    <row r="4968" spans="1:8">
      <c r="A4968" s="379">
        <v>39755</v>
      </c>
      <c r="B4968" s="380" t="s">
        <v>9064</v>
      </c>
      <c r="C4968" s="379" t="s">
        <v>322</v>
      </c>
      <c r="D4968" s="383" t="str">
        <f t="shared" si="154"/>
        <v>423,14</v>
      </c>
      <c r="F4968" s="386">
        <v>75.989999999999995</v>
      </c>
      <c r="G4968" s="384" t="s">
        <v>9065</v>
      </c>
      <c r="H4968" s="381" t="b">
        <f t="shared" si="155"/>
        <v>0</v>
      </c>
    </row>
    <row r="4969" spans="1:8">
      <c r="A4969" s="379">
        <v>12742</v>
      </c>
      <c r="B4969" s="380" t="s">
        <v>9066</v>
      </c>
      <c r="C4969" s="379" t="s">
        <v>322</v>
      </c>
      <c r="D4969" s="383" t="str">
        <f t="shared" si="154"/>
        <v>335,05</v>
      </c>
      <c r="F4969" s="386">
        <v>110.2</v>
      </c>
      <c r="G4969" s="384" t="s">
        <v>9067</v>
      </c>
      <c r="H4969" s="381" t="b">
        <f t="shared" si="155"/>
        <v>0</v>
      </c>
    </row>
    <row r="4970" spans="1:8">
      <c r="A4970" s="379">
        <v>12713</v>
      </c>
      <c r="B4970" s="380" t="s">
        <v>9068</v>
      </c>
      <c r="C4970" s="379" t="s">
        <v>322</v>
      </c>
      <c r="D4970" s="383" t="str">
        <f t="shared" si="154"/>
        <v>17,77</v>
      </c>
      <c r="F4970" s="386">
        <v>155.26</v>
      </c>
      <c r="G4970" s="384" t="s">
        <v>9069</v>
      </c>
      <c r="H4970" s="381" t="b">
        <f t="shared" si="155"/>
        <v>0</v>
      </c>
    </row>
    <row r="4971" spans="1:8">
      <c r="A4971" s="379">
        <v>12743</v>
      </c>
      <c r="B4971" s="380" t="s">
        <v>9070</v>
      </c>
      <c r="C4971" s="379" t="s">
        <v>322</v>
      </c>
      <c r="D4971" s="383" t="str">
        <f t="shared" si="154"/>
        <v>30,57</v>
      </c>
      <c r="F4971" s="386">
        <v>226.97</v>
      </c>
      <c r="G4971" s="384" t="s">
        <v>9071</v>
      </c>
      <c r="H4971" s="381" t="b">
        <f t="shared" si="155"/>
        <v>0</v>
      </c>
    </row>
    <row r="4972" spans="1:8">
      <c r="A4972" s="379">
        <v>12744</v>
      </c>
      <c r="B4972" s="380" t="s">
        <v>9072</v>
      </c>
      <c r="C4972" s="379" t="s">
        <v>322</v>
      </c>
      <c r="D4972" s="383" t="str">
        <f t="shared" si="154"/>
        <v>38,79</v>
      </c>
      <c r="F4972" s="386">
        <v>74.55</v>
      </c>
      <c r="G4972" s="384" t="s">
        <v>9073</v>
      </c>
      <c r="H4972" s="381" t="b">
        <f t="shared" si="155"/>
        <v>0</v>
      </c>
    </row>
    <row r="4973" spans="1:8">
      <c r="A4973" s="379">
        <v>12745</v>
      </c>
      <c r="B4973" s="380" t="s">
        <v>9074</v>
      </c>
      <c r="C4973" s="379" t="s">
        <v>322</v>
      </c>
      <c r="D4973" s="383" t="str">
        <f t="shared" si="154"/>
        <v>56,34</v>
      </c>
      <c r="F4973" s="386">
        <v>131.02000000000001</v>
      </c>
      <c r="G4973" s="384" t="s">
        <v>9075</v>
      </c>
      <c r="H4973" s="381" t="b">
        <f t="shared" si="155"/>
        <v>0</v>
      </c>
    </row>
    <row r="4974" spans="1:8">
      <c r="A4974" s="379">
        <v>12746</v>
      </c>
      <c r="B4974" s="380" t="s">
        <v>9076</v>
      </c>
      <c r="C4974" s="379" t="s">
        <v>322</v>
      </c>
      <c r="D4974" s="383" t="str">
        <f t="shared" si="154"/>
        <v>76,08</v>
      </c>
      <c r="F4974" s="386">
        <v>107.82</v>
      </c>
      <c r="G4974" s="384" t="s">
        <v>9077</v>
      </c>
      <c r="H4974" s="381" t="b">
        <f t="shared" si="155"/>
        <v>0</v>
      </c>
    </row>
    <row r="4975" spans="1:8">
      <c r="A4975" s="379">
        <v>12747</v>
      </c>
      <c r="B4975" s="380" t="s">
        <v>9078</v>
      </c>
      <c r="C4975" s="379" t="s">
        <v>322</v>
      </c>
      <c r="D4975" s="383" t="str">
        <f t="shared" si="154"/>
        <v>110,33</v>
      </c>
      <c r="F4975" s="386">
        <v>33.01</v>
      </c>
      <c r="G4975" s="384" t="s">
        <v>9079</v>
      </c>
      <c r="H4975" s="381" t="b">
        <f t="shared" si="155"/>
        <v>0</v>
      </c>
    </row>
    <row r="4976" spans="1:8">
      <c r="A4976" s="379">
        <v>12748</v>
      </c>
      <c r="B4976" s="380" t="s">
        <v>9080</v>
      </c>
      <c r="C4976" s="379" t="s">
        <v>322</v>
      </c>
      <c r="D4976" s="383" t="str">
        <f t="shared" si="154"/>
        <v>155,43</v>
      </c>
      <c r="F4976" s="386">
        <v>181.44</v>
      </c>
      <c r="G4976" s="384" t="s">
        <v>9081</v>
      </c>
      <c r="H4976" s="381" t="b">
        <f t="shared" si="155"/>
        <v>0</v>
      </c>
    </row>
    <row r="4977" spans="1:8">
      <c r="A4977" s="379">
        <v>12749</v>
      </c>
      <c r="B4977" s="380" t="s">
        <v>9082</v>
      </c>
      <c r="C4977" s="379" t="s">
        <v>322</v>
      </c>
      <c r="D4977" s="383" t="str">
        <f t="shared" si="154"/>
        <v>227,22</v>
      </c>
      <c r="F4977" s="386">
        <v>235.41</v>
      </c>
      <c r="G4977" s="384" t="s">
        <v>9083</v>
      </c>
      <c r="H4977" s="381" t="b">
        <f t="shared" si="155"/>
        <v>0</v>
      </c>
    </row>
    <row r="4978" spans="1:8">
      <c r="A4978" s="379">
        <v>39726</v>
      </c>
      <c r="B4978" s="380" t="s">
        <v>9084</v>
      </c>
      <c r="C4978" s="379" t="s">
        <v>322</v>
      </c>
      <c r="D4978" s="383" t="str">
        <f t="shared" si="154"/>
        <v>74,63</v>
      </c>
      <c r="F4978" s="386">
        <v>348.66</v>
      </c>
      <c r="G4978" s="384" t="s">
        <v>9085</v>
      </c>
      <c r="H4978" s="381" t="b">
        <f t="shared" si="155"/>
        <v>0</v>
      </c>
    </row>
    <row r="4979" spans="1:8">
      <c r="A4979" s="379">
        <v>39728</v>
      </c>
      <c r="B4979" s="380" t="s">
        <v>9086</v>
      </c>
      <c r="C4979" s="379" t="s">
        <v>322</v>
      </c>
      <c r="D4979" s="383" t="str">
        <f t="shared" si="154"/>
        <v>131,17</v>
      </c>
      <c r="F4979" s="386">
        <v>53.8</v>
      </c>
      <c r="G4979" s="384" t="s">
        <v>9087</v>
      </c>
      <c r="H4979" s="381" t="b">
        <f t="shared" si="155"/>
        <v>0</v>
      </c>
    </row>
    <row r="4980" spans="1:8">
      <c r="A4980" s="379">
        <v>39727</v>
      </c>
      <c r="B4980" s="380" t="s">
        <v>9088</v>
      </c>
      <c r="C4980" s="379" t="s">
        <v>322</v>
      </c>
      <c r="D4980" s="383" t="str">
        <f t="shared" si="154"/>
        <v>107,94</v>
      </c>
      <c r="F4980" s="386">
        <v>513.21</v>
      </c>
      <c r="G4980" s="384" t="s">
        <v>9089</v>
      </c>
      <c r="H4980" s="381" t="b">
        <f t="shared" si="155"/>
        <v>0</v>
      </c>
    </row>
    <row r="4981" spans="1:8">
      <c r="A4981" s="379">
        <v>39724</v>
      </c>
      <c r="B4981" s="380" t="s">
        <v>9090</v>
      </c>
      <c r="C4981" s="379" t="s">
        <v>322</v>
      </c>
      <c r="D4981" s="383" t="str">
        <f t="shared" si="154"/>
        <v>33,05</v>
      </c>
      <c r="F4981" s="386">
        <v>23.38</v>
      </c>
      <c r="G4981" s="384" t="s">
        <v>9091</v>
      </c>
      <c r="H4981" s="381" t="b">
        <f t="shared" si="155"/>
        <v>0</v>
      </c>
    </row>
    <row r="4982" spans="1:8">
      <c r="A4982" s="379">
        <v>39729</v>
      </c>
      <c r="B4982" s="380" t="s">
        <v>9092</v>
      </c>
      <c r="C4982" s="379" t="s">
        <v>322</v>
      </c>
      <c r="D4982" s="383" t="str">
        <f t="shared" si="154"/>
        <v>181,64</v>
      </c>
      <c r="F4982" s="386">
        <v>11.21</v>
      </c>
      <c r="G4982" s="384" t="s">
        <v>9093</v>
      </c>
      <c r="H4982" s="381" t="b">
        <f t="shared" si="155"/>
        <v>0</v>
      </c>
    </row>
    <row r="4983" spans="1:8">
      <c r="A4983" s="379">
        <v>39730</v>
      </c>
      <c r="B4983" s="380" t="s">
        <v>9094</v>
      </c>
      <c r="C4983" s="379" t="s">
        <v>322</v>
      </c>
      <c r="D4983" s="383" t="str">
        <f t="shared" si="154"/>
        <v>235,68</v>
      </c>
      <c r="F4983" s="386">
        <v>7.64</v>
      </c>
      <c r="G4983" s="384" t="s">
        <v>9095</v>
      </c>
      <c r="H4983" s="381" t="b">
        <f t="shared" si="155"/>
        <v>0</v>
      </c>
    </row>
    <row r="4984" spans="1:8">
      <c r="A4984" s="379">
        <v>39731</v>
      </c>
      <c r="B4984" s="380" t="s">
        <v>9096</v>
      </c>
      <c r="C4984" s="379" t="s">
        <v>322</v>
      </c>
      <c r="D4984" s="383" t="str">
        <f t="shared" si="154"/>
        <v>349,05</v>
      </c>
      <c r="F4984" s="386">
        <v>35.18</v>
      </c>
      <c r="G4984" s="384" t="s">
        <v>9097</v>
      </c>
      <c r="H4984" s="381" t="b">
        <f t="shared" si="155"/>
        <v>0</v>
      </c>
    </row>
    <row r="4985" spans="1:8">
      <c r="A4985" s="379">
        <v>39725</v>
      </c>
      <c r="B4985" s="380" t="s">
        <v>9098</v>
      </c>
      <c r="C4985" s="379" t="s">
        <v>322</v>
      </c>
      <c r="D4985" s="383" t="str">
        <f t="shared" si="154"/>
        <v>53,87</v>
      </c>
      <c r="F4985" s="386">
        <v>17.239999999999998</v>
      </c>
      <c r="G4985" s="384" t="s">
        <v>9099</v>
      </c>
      <c r="H4985" s="381" t="b">
        <f t="shared" si="155"/>
        <v>0</v>
      </c>
    </row>
    <row r="4986" spans="1:8">
      <c r="A4986" s="379">
        <v>39732</v>
      </c>
      <c r="B4986" s="380" t="s">
        <v>9100</v>
      </c>
      <c r="C4986" s="379" t="s">
        <v>322</v>
      </c>
      <c r="D4986" s="383" t="str">
        <f t="shared" si="154"/>
        <v>513,79</v>
      </c>
      <c r="F4986" s="386">
        <v>13.78</v>
      </c>
      <c r="G4986" s="384" t="s">
        <v>9101</v>
      </c>
      <c r="H4986" s="381" t="b">
        <f t="shared" si="155"/>
        <v>0</v>
      </c>
    </row>
    <row r="4987" spans="1:8">
      <c r="A4987" s="379">
        <v>39660</v>
      </c>
      <c r="B4987" s="380" t="s">
        <v>9102</v>
      </c>
      <c r="C4987" s="379" t="s">
        <v>322</v>
      </c>
      <c r="D4987" s="383" t="str">
        <f t="shared" si="154"/>
        <v>23,41</v>
      </c>
      <c r="F4987" s="386">
        <v>29.09</v>
      </c>
      <c r="G4987" s="384" t="s">
        <v>9103</v>
      </c>
      <c r="H4987" s="381" t="b">
        <f t="shared" si="155"/>
        <v>0</v>
      </c>
    </row>
    <row r="4988" spans="1:8">
      <c r="A4988" s="379">
        <v>39662</v>
      </c>
      <c r="B4988" s="380" t="s">
        <v>9104</v>
      </c>
      <c r="C4988" s="379" t="s">
        <v>322</v>
      </c>
      <c r="D4988" s="383" t="str">
        <f t="shared" si="154"/>
        <v>11,22</v>
      </c>
      <c r="F4988" s="386">
        <v>146.26</v>
      </c>
      <c r="G4988" s="384" t="s">
        <v>3296</v>
      </c>
      <c r="H4988" s="381" t="b">
        <f t="shared" si="155"/>
        <v>0</v>
      </c>
    </row>
    <row r="4989" spans="1:8">
      <c r="A4989" s="379">
        <v>39661</v>
      </c>
      <c r="B4989" s="380" t="s">
        <v>9105</v>
      </c>
      <c r="C4989" s="379" t="s">
        <v>322</v>
      </c>
      <c r="D4989" s="383" t="str">
        <f t="shared" si="154"/>
        <v>7,65</v>
      </c>
      <c r="F4989" s="386">
        <v>24.57</v>
      </c>
      <c r="G4989" s="384" t="s">
        <v>701</v>
      </c>
      <c r="H4989" s="381" t="b">
        <f t="shared" si="155"/>
        <v>0</v>
      </c>
    </row>
    <row r="4990" spans="1:8">
      <c r="A4990" s="379">
        <v>39666</v>
      </c>
      <c r="B4990" s="380" t="s">
        <v>9106</v>
      </c>
      <c r="C4990" s="379" t="s">
        <v>322</v>
      </c>
      <c r="D4990" s="383" t="str">
        <f t="shared" si="154"/>
        <v>35,22</v>
      </c>
      <c r="F4990" s="386">
        <v>23.64</v>
      </c>
      <c r="G4990" s="384" t="s">
        <v>9107</v>
      </c>
      <c r="H4990" s="381" t="b">
        <f t="shared" si="155"/>
        <v>0</v>
      </c>
    </row>
    <row r="4991" spans="1:8">
      <c r="A4991" s="379">
        <v>39664</v>
      </c>
      <c r="B4991" s="380" t="s">
        <v>9108</v>
      </c>
      <c r="C4991" s="379" t="s">
        <v>322</v>
      </c>
      <c r="D4991" s="383" t="str">
        <f t="shared" si="154"/>
        <v>17,26</v>
      </c>
      <c r="F4991" s="386">
        <v>71.63</v>
      </c>
      <c r="G4991" s="384" t="s">
        <v>8361</v>
      </c>
      <c r="H4991" s="381" t="b">
        <f t="shared" si="155"/>
        <v>0</v>
      </c>
    </row>
    <row r="4992" spans="1:8">
      <c r="A4992" s="379">
        <v>39663</v>
      </c>
      <c r="B4992" s="380" t="s">
        <v>9109</v>
      </c>
      <c r="C4992" s="379" t="s">
        <v>322</v>
      </c>
      <c r="D4992" s="383" t="str">
        <f t="shared" si="154"/>
        <v>13,80</v>
      </c>
      <c r="F4992" s="386">
        <v>107.71</v>
      </c>
      <c r="G4992" s="384" t="s">
        <v>3091</v>
      </c>
      <c r="H4992" s="381" t="b">
        <f t="shared" si="155"/>
        <v>0</v>
      </c>
    </row>
    <row r="4993" spans="1:8">
      <c r="A4993" s="379">
        <v>39665</v>
      </c>
      <c r="B4993" s="380" t="s">
        <v>9110</v>
      </c>
      <c r="C4993" s="379" t="s">
        <v>322</v>
      </c>
      <c r="D4993" s="383" t="str">
        <f t="shared" si="154"/>
        <v>29,12</v>
      </c>
      <c r="F4993" s="386">
        <v>132.81</v>
      </c>
      <c r="G4993" s="384" t="s">
        <v>9111</v>
      </c>
      <c r="H4993" s="381" t="b">
        <f t="shared" si="155"/>
        <v>0</v>
      </c>
    </row>
    <row r="4994" spans="1:8">
      <c r="A4994" s="379">
        <v>39752</v>
      </c>
      <c r="B4994" s="380" t="s">
        <v>9112</v>
      </c>
      <c r="C4994" s="379" t="s">
        <v>322</v>
      </c>
      <c r="D4994" s="383" t="str">
        <f t="shared" ref="D4994:D5057" si="156">IF($J$2=$F$1,F4994,G4994)</f>
        <v>146,42</v>
      </c>
      <c r="F4994" s="386">
        <v>21.96</v>
      </c>
      <c r="G4994" s="384" t="s">
        <v>9113</v>
      </c>
      <c r="H4994" s="381" t="b">
        <f t="shared" ref="H4994:H5057" si="157">F4994=G4994</f>
        <v>0</v>
      </c>
    </row>
    <row r="4995" spans="1:8">
      <c r="A4995" s="379">
        <v>12583</v>
      </c>
      <c r="B4995" s="380" t="s">
        <v>9114</v>
      </c>
      <c r="C4995" s="379" t="s">
        <v>322</v>
      </c>
      <c r="D4995" s="383" t="str">
        <f t="shared" si="156"/>
        <v>23,10</v>
      </c>
      <c r="F4995" s="386">
        <v>26.77</v>
      </c>
      <c r="G4995" s="384" t="s">
        <v>2413</v>
      </c>
      <c r="H4995" s="381" t="b">
        <f t="shared" si="157"/>
        <v>0</v>
      </c>
    </row>
    <row r="4996" spans="1:8">
      <c r="A4996" s="379">
        <v>12584</v>
      </c>
      <c r="B4996" s="380" t="s">
        <v>9115</v>
      </c>
      <c r="C4996" s="379" t="s">
        <v>322</v>
      </c>
      <c r="D4996" s="383" t="str">
        <f t="shared" si="156"/>
        <v>22,23</v>
      </c>
      <c r="F4996" s="386">
        <v>40.99</v>
      </c>
      <c r="G4996" s="384" t="s">
        <v>9116</v>
      </c>
      <c r="H4996" s="381" t="b">
        <f t="shared" si="157"/>
        <v>0</v>
      </c>
    </row>
    <row r="4997" spans="1:8">
      <c r="A4997" s="379">
        <v>13159</v>
      </c>
      <c r="B4997" s="380" t="s">
        <v>9117</v>
      </c>
      <c r="C4997" s="379" t="s">
        <v>322</v>
      </c>
      <c r="D4997" s="383" t="str">
        <f t="shared" si="156"/>
        <v>67,33</v>
      </c>
      <c r="F4997" s="386">
        <v>54.37</v>
      </c>
      <c r="G4997" s="384" t="s">
        <v>9118</v>
      </c>
      <c r="H4997" s="381" t="b">
        <f t="shared" si="157"/>
        <v>0</v>
      </c>
    </row>
    <row r="4998" spans="1:8">
      <c r="A4998" s="379">
        <v>13168</v>
      </c>
      <c r="B4998" s="380" t="s">
        <v>9119</v>
      </c>
      <c r="C4998" s="379" t="s">
        <v>322</v>
      </c>
      <c r="D4998" s="383" t="str">
        <f t="shared" si="156"/>
        <v>101,25</v>
      </c>
      <c r="F4998" s="386">
        <v>68.23</v>
      </c>
      <c r="G4998" s="384" t="s">
        <v>9120</v>
      </c>
      <c r="H4998" s="381" t="b">
        <f t="shared" si="157"/>
        <v>0</v>
      </c>
    </row>
    <row r="4999" spans="1:8">
      <c r="A4999" s="379">
        <v>13173</v>
      </c>
      <c r="B4999" s="380" t="s">
        <v>9121</v>
      </c>
      <c r="C4999" s="379" t="s">
        <v>322</v>
      </c>
      <c r="D4999" s="383" t="str">
        <f t="shared" si="156"/>
        <v>124,84</v>
      </c>
      <c r="F4999" s="386">
        <v>25.62</v>
      </c>
      <c r="G4999" s="384" t="s">
        <v>9122</v>
      </c>
      <c r="H4999" s="381" t="b">
        <f t="shared" si="157"/>
        <v>0</v>
      </c>
    </row>
    <row r="5000" spans="1:8">
      <c r="A5000" s="379">
        <v>37449</v>
      </c>
      <c r="B5000" s="380" t="s">
        <v>9123</v>
      </c>
      <c r="C5000" s="379" t="s">
        <v>322</v>
      </c>
      <c r="D5000" s="383" t="str">
        <f t="shared" si="156"/>
        <v>20,64</v>
      </c>
      <c r="F5000" s="386">
        <v>30.85</v>
      </c>
      <c r="G5000" s="384" t="s">
        <v>625</v>
      </c>
      <c r="H5000" s="381" t="b">
        <f t="shared" si="157"/>
        <v>0</v>
      </c>
    </row>
    <row r="5001" spans="1:8">
      <c r="A5001" s="379">
        <v>37450</v>
      </c>
      <c r="B5001" s="380" t="s">
        <v>9124</v>
      </c>
      <c r="C5001" s="379" t="s">
        <v>322</v>
      </c>
      <c r="D5001" s="383" t="str">
        <f t="shared" si="156"/>
        <v>25,16</v>
      </c>
      <c r="F5001" s="386">
        <v>40.78</v>
      </c>
      <c r="G5001" s="384" t="s">
        <v>9125</v>
      </c>
      <c r="H5001" s="381" t="b">
        <f t="shared" si="157"/>
        <v>0</v>
      </c>
    </row>
    <row r="5002" spans="1:8">
      <c r="A5002" s="379">
        <v>37451</v>
      </c>
      <c r="B5002" s="380" t="s">
        <v>9126</v>
      </c>
      <c r="C5002" s="379" t="s">
        <v>322</v>
      </c>
      <c r="D5002" s="383" t="str">
        <f t="shared" si="156"/>
        <v>38,53</v>
      </c>
      <c r="F5002" s="386">
        <v>59.08</v>
      </c>
      <c r="G5002" s="384" t="s">
        <v>9127</v>
      </c>
      <c r="H5002" s="381" t="b">
        <f t="shared" si="157"/>
        <v>0</v>
      </c>
    </row>
    <row r="5003" spans="1:8">
      <c r="A5003" s="379">
        <v>37452</v>
      </c>
      <c r="B5003" s="380" t="s">
        <v>9128</v>
      </c>
      <c r="C5003" s="379" t="s">
        <v>322</v>
      </c>
      <c r="D5003" s="383" t="str">
        <f t="shared" si="156"/>
        <v>51,11</v>
      </c>
      <c r="F5003" s="386">
        <v>75.290000000000006</v>
      </c>
      <c r="G5003" s="384" t="s">
        <v>9129</v>
      </c>
      <c r="H5003" s="381" t="b">
        <f t="shared" si="157"/>
        <v>0</v>
      </c>
    </row>
    <row r="5004" spans="1:8">
      <c r="A5004" s="379">
        <v>37453</v>
      </c>
      <c r="B5004" s="380" t="s">
        <v>9130</v>
      </c>
      <c r="C5004" s="379" t="s">
        <v>322</v>
      </c>
      <c r="D5004" s="383" t="str">
        <f t="shared" si="156"/>
        <v>64,14</v>
      </c>
      <c r="F5004" s="386">
        <v>28.75</v>
      </c>
      <c r="G5004" s="384" t="s">
        <v>9131</v>
      </c>
      <c r="H5004" s="381" t="b">
        <f t="shared" si="157"/>
        <v>0</v>
      </c>
    </row>
    <row r="5005" spans="1:8">
      <c r="A5005" s="379">
        <v>7778</v>
      </c>
      <c r="B5005" s="380" t="s">
        <v>9132</v>
      </c>
      <c r="C5005" s="379" t="s">
        <v>322</v>
      </c>
      <c r="D5005" s="383" t="str">
        <f t="shared" si="156"/>
        <v>24,08</v>
      </c>
      <c r="F5005" s="386">
        <v>33.46</v>
      </c>
      <c r="G5005" s="384" t="s">
        <v>9133</v>
      </c>
      <c r="H5005" s="381" t="b">
        <f t="shared" si="157"/>
        <v>0</v>
      </c>
    </row>
    <row r="5006" spans="1:8">
      <c r="A5006" s="379">
        <v>7796</v>
      </c>
      <c r="B5006" s="380" t="s">
        <v>9134</v>
      </c>
      <c r="C5006" s="379" t="s">
        <v>322</v>
      </c>
      <c r="D5006" s="383" t="str">
        <f t="shared" si="156"/>
        <v>29,00</v>
      </c>
      <c r="F5006" s="386">
        <v>43.92</v>
      </c>
      <c r="G5006" s="384" t="s">
        <v>9135</v>
      </c>
      <c r="H5006" s="381" t="b">
        <f t="shared" si="157"/>
        <v>0</v>
      </c>
    </row>
    <row r="5007" spans="1:8">
      <c r="A5007" s="379">
        <v>7781</v>
      </c>
      <c r="B5007" s="380" t="s">
        <v>9136</v>
      </c>
      <c r="C5007" s="379" t="s">
        <v>322</v>
      </c>
      <c r="D5007" s="383" t="str">
        <f t="shared" si="156"/>
        <v>38,33</v>
      </c>
      <c r="F5007" s="386">
        <v>63.79</v>
      </c>
      <c r="G5007" s="384" t="s">
        <v>9137</v>
      </c>
      <c r="H5007" s="381" t="b">
        <f t="shared" si="157"/>
        <v>0</v>
      </c>
    </row>
    <row r="5008" spans="1:8">
      <c r="A5008" s="379">
        <v>7795</v>
      </c>
      <c r="B5008" s="380" t="s">
        <v>9138</v>
      </c>
      <c r="C5008" s="379" t="s">
        <v>322</v>
      </c>
      <c r="D5008" s="383" t="str">
        <f t="shared" si="156"/>
        <v>55,54</v>
      </c>
      <c r="F5008" s="386">
        <v>82.32</v>
      </c>
      <c r="G5008" s="384" t="s">
        <v>9139</v>
      </c>
      <c r="H5008" s="381" t="b">
        <f t="shared" si="157"/>
        <v>0</v>
      </c>
    </row>
    <row r="5009" spans="1:8">
      <c r="A5009" s="379">
        <v>7791</v>
      </c>
      <c r="B5009" s="380" t="s">
        <v>9140</v>
      </c>
      <c r="C5009" s="379" t="s">
        <v>322</v>
      </c>
      <c r="D5009" s="383" t="str">
        <f t="shared" si="156"/>
        <v>70,77</v>
      </c>
      <c r="F5009" s="386">
        <v>14.74</v>
      </c>
      <c r="G5009" s="384" t="s">
        <v>9141</v>
      </c>
      <c r="H5009" s="381" t="b">
        <f t="shared" si="157"/>
        <v>0</v>
      </c>
    </row>
    <row r="5010" spans="1:8">
      <c r="A5010" s="379">
        <v>7783</v>
      </c>
      <c r="B5010" s="380" t="s">
        <v>9142</v>
      </c>
      <c r="C5010" s="379" t="s">
        <v>322</v>
      </c>
      <c r="D5010" s="383" t="str">
        <f t="shared" si="156"/>
        <v>27,03</v>
      </c>
      <c r="F5010" s="386">
        <v>9.07</v>
      </c>
      <c r="G5010" s="384" t="s">
        <v>9143</v>
      </c>
      <c r="H5010" s="381" t="b">
        <f t="shared" si="157"/>
        <v>0</v>
      </c>
    </row>
    <row r="5011" spans="1:8">
      <c r="A5011" s="379">
        <v>7790</v>
      </c>
      <c r="B5011" s="380" t="s">
        <v>9144</v>
      </c>
      <c r="C5011" s="379" t="s">
        <v>322</v>
      </c>
      <c r="D5011" s="383" t="str">
        <f t="shared" si="156"/>
        <v>31,45</v>
      </c>
      <c r="F5011" s="386">
        <v>2.68</v>
      </c>
      <c r="G5011" s="384" t="s">
        <v>5842</v>
      </c>
      <c r="H5011" s="381" t="b">
        <f t="shared" si="157"/>
        <v>0</v>
      </c>
    </row>
    <row r="5012" spans="1:8">
      <c r="A5012" s="379">
        <v>7785</v>
      </c>
      <c r="B5012" s="380" t="s">
        <v>9145</v>
      </c>
      <c r="C5012" s="379" t="s">
        <v>322</v>
      </c>
      <c r="D5012" s="383" t="str">
        <f t="shared" si="156"/>
        <v>41,28</v>
      </c>
      <c r="F5012" s="386">
        <v>2.6</v>
      </c>
      <c r="G5012" s="384" t="s">
        <v>2251</v>
      </c>
      <c r="H5012" s="381" t="b">
        <f t="shared" si="157"/>
        <v>0</v>
      </c>
    </row>
    <row r="5013" spans="1:8">
      <c r="A5013" s="379">
        <v>7792</v>
      </c>
      <c r="B5013" s="380" t="s">
        <v>9146</v>
      </c>
      <c r="C5013" s="379" t="s">
        <v>322</v>
      </c>
      <c r="D5013" s="383" t="str">
        <f t="shared" si="156"/>
        <v>59,96</v>
      </c>
      <c r="F5013" s="386">
        <v>1.83</v>
      </c>
      <c r="G5013" s="384" t="s">
        <v>9147</v>
      </c>
      <c r="H5013" s="381" t="b">
        <f t="shared" si="157"/>
        <v>0</v>
      </c>
    </row>
    <row r="5014" spans="1:8">
      <c r="A5014" s="379">
        <v>7793</v>
      </c>
      <c r="B5014" s="380" t="s">
        <v>9148</v>
      </c>
      <c r="C5014" s="379" t="s">
        <v>322</v>
      </c>
      <c r="D5014" s="383" t="str">
        <f t="shared" si="156"/>
        <v>77,39</v>
      </c>
      <c r="F5014" s="386">
        <v>2.54</v>
      </c>
      <c r="G5014" s="384" t="s">
        <v>9149</v>
      </c>
      <c r="H5014" s="381" t="b">
        <f t="shared" si="157"/>
        <v>0</v>
      </c>
    </row>
    <row r="5015" spans="1:8">
      <c r="A5015" s="379">
        <v>12613</v>
      </c>
      <c r="B5015" s="380" t="s">
        <v>9150</v>
      </c>
      <c r="C5015" s="379" t="s">
        <v>281</v>
      </c>
      <c r="D5015" s="383" t="str">
        <f t="shared" si="156"/>
        <v>14,73</v>
      </c>
      <c r="F5015" s="386">
        <v>2.85</v>
      </c>
      <c r="G5015" s="384" t="s">
        <v>9151</v>
      </c>
      <c r="H5015" s="381" t="b">
        <f t="shared" si="157"/>
        <v>0</v>
      </c>
    </row>
    <row r="5016" spans="1:8">
      <c r="A5016" s="379">
        <v>1031</v>
      </c>
      <c r="B5016" s="380" t="s">
        <v>9152</v>
      </c>
      <c r="C5016" s="379" t="s">
        <v>281</v>
      </c>
      <c r="D5016" s="383" t="str">
        <f t="shared" si="156"/>
        <v>9,39</v>
      </c>
      <c r="F5016" s="386">
        <v>1</v>
      </c>
      <c r="G5016" s="384" t="s">
        <v>2894</v>
      </c>
      <c r="H5016" s="381" t="b">
        <f t="shared" si="157"/>
        <v>0</v>
      </c>
    </row>
    <row r="5017" spans="1:8" ht="30">
      <c r="A5017" s="379">
        <v>39707</v>
      </c>
      <c r="B5017" s="380" t="s">
        <v>9153</v>
      </c>
      <c r="C5017" s="379" t="s">
        <v>322</v>
      </c>
      <c r="D5017" s="383" t="str">
        <f t="shared" si="156"/>
        <v>2,68</v>
      </c>
      <c r="F5017" s="386">
        <v>0.79</v>
      </c>
      <c r="G5017" s="384" t="s">
        <v>348</v>
      </c>
      <c r="H5017" s="381" t="b">
        <f t="shared" si="157"/>
        <v>0</v>
      </c>
    </row>
    <row r="5018" spans="1:8" ht="30">
      <c r="A5018" s="379">
        <v>39708</v>
      </c>
      <c r="B5018" s="380" t="s">
        <v>9154</v>
      </c>
      <c r="C5018" s="379" t="s">
        <v>322</v>
      </c>
      <c r="D5018" s="383" t="str">
        <f t="shared" si="156"/>
        <v>2,60</v>
      </c>
      <c r="F5018" s="386">
        <v>1.81</v>
      </c>
      <c r="G5018" s="384" t="s">
        <v>1020</v>
      </c>
      <c r="H5018" s="381" t="b">
        <f t="shared" si="157"/>
        <v>0</v>
      </c>
    </row>
    <row r="5019" spans="1:8" ht="30">
      <c r="A5019" s="379">
        <v>39710</v>
      </c>
      <c r="B5019" s="380" t="s">
        <v>9155</v>
      </c>
      <c r="C5019" s="379" t="s">
        <v>322</v>
      </c>
      <c r="D5019" s="383" t="str">
        <f t="shared" si="156"/>
        <v>1,83</v>
      </c>
      <c r="F5019" s="386">
        <v>1.29</v>
      </c>
      <c r="G5019" s="384" t="s">
        <v>1013</v>
      </c>
      <c r="H5019" s="381" t="b">
        <f t="shared" si="157"/>
        <v>0</v>
      </c>
    </row>
    <row r="5020" spans="1:8" ht="30">
      <c r="A5020" s="379">
        <v>39709</v>
      </c>
      <c r="B5020" s="380" t="s">
        <v>9156</v>
      </c>
      <c r="C5020" s="379" t="s">
        <v>322</v>
      </c>
      <c r="D5020" s="383" t="str">
        <f t="shared" si="156"/>
        <v>2,54</v>
      </c>
      <c r="F5020" s="386">
        <v>0.97</v>
      </c>
      <c r="G5020" s="384" t="s">
        <v>1612</v>
      </c>
      <c r="H5020" s="381" t="b">
        <f t="shared" si="157"/>
        <v>0</v>
      </c>
    </row>
    <row r="5021" spans="1:8" ht="30">
      <c r="A5021" s="379">
        <v>39711</v>
      </c>
      <c r="B5021" s="380" t="s">
        <v>9157</v>
      </c>
      <c r="C5021" s="379" t="s">
        <v>322</v>
      </c>
      <c r="D5021" s="383" t="str">
        <f t="shared" si="156"/>
        <v>2,85</v>
      </c>
      <c r="F5021" s="386">
        <v>1.66</v>
      </c>
      <c r="G5021" s="384" t="s">
        <v>4331</v>
      </c>
      <c r="H5021" s="381" t="b">
        <f t="shared" si="157"/>
        <v>0</v>
      </c>
    </row>
    <row r="5022" spans="1:8" ht="30">
      <c r="A5022" s="379">
        <v>39712</v>
      </c>
      <c r="B5022" s="380" t="s">
        <v>9158</v>
      </c>
      <c r="C5022" s="379" t="s">
        <v>322</v>
      </c>
      <c r="D5022" s="383" t="str">
        <f t="shared" si="156"/>
        <v>1,00</v>
      </c>
      <c r="F5022" s="386">
        <v>3.3</v>
      </c>
      <c r="G5022" s="384" t="s">
        <v>5297</v>
      </c>
      <c r="H5022" s="381" t="b">
        <f t="shared" si="157"/>
        <v>0</v>
      </c>
    </row>
    <row r="5023" spans="1:8" ht="30">
      <c r="A5023" s="379">
        <v>39713</v>
      </c>
      <c r="B5023" s="380" t="s">
        <v>9159</v>
      </c>
      <c r="C5023" s="379" t="s">
        <v>322</v>
      </c>
      <c r="D5023" s="383" t="str">
        <f t="shared" si="156"/>
        <v>0,79</v>
      </c>
      <c r="F5023" s="386">
        <v>6.51</v>
      </c>
      <c r="G5023" s="384" t="s">
        <v>9160</v>
      </c>
      <c r="H5023" s="381" t="b">
        <f t="shared" si="157"/>
        <v>0</v>
      </c>
    </row>
    <row r="5024" spans="1:8" ht="30">
      <c r="A5024" s="379">
        <v>39714</v>
      </c>
      <c r="B5024" s="380" t="s">
        <v>9161</v>
      </c>
      <c r="C5024" s="379" t="s">
        <v>322</v>
      </c>
      <c r="D5024" s="383" t="str">
        <f t="shared" si="156"/>
        <v>1,81</v>
      </c>
      <c r="F5024" s="383">
        <v>3242.8</v>
      </c>
      <c r="G5024" s="384" t="s">
        <v>3711</v>
      </c>
      <c r="H5024" s="381" t="b">
        <f t="shared" si="157"/>
        <v>0</v>
      </c>
    </row>
    <row r="5025" spans="1:8" ht="30">
      <c r="A5025" s="379">
        <v>39715</v>
      </c>
      <c r="B5025" s="380" t="s">
        <v>9162</v>
      </c>
      <c r="C5025" s="379" t="s">
        <v>322</v>
      </c>
      <c r="D5025" s="383" t="str">
        <f t="shared" si="156"/>
        <v>1,29</v>
      </c>
      <c r="F5025" s="386">
        <v>79.47</v>
      </c>
      <c r="G5025" s="384" t="s">
        <v>356</v>
      </c>
      <c r="H5025" s="381" t="b">
        <f t="shared" si="157"/>
        <v>0</v>
      </c>
    </row>
    <row r="5026" spans="1:8" ht="30">
      <c r="A5026" s="379">
        <v>39716</v>
      </c>
      <c r="B5026" s="380" t="s">
        <v>9163</v>
      </c>
      <c r="C5026" s="379" t="s">
        <v>322</v>
      </c>
      <c r="D5026" s="383" t="str">
        <f t="shared" si="156"/>
        <v>0,97</v>
      </c>
      <c r="F5026" s="383">
        <v>5687.38</v>
      </c>
      <c r="G5026" s="384" t="s">
        <v>6452</v>
      </c>
      <c r="H5026" s="381" t="b">
        <f t="shared" si="157"/>
        <v>0</v>
      </c>
    </row>
    <row r="5027" spans="1:8" ht="30">
      <c r="A5027" s="379">
        <v>39718</v>
      </c>
      <c r="B5027" s="380" t="s">
        <v>9164</v>
      </c>
      <c r="C5027" s="379" t="s">
        <v>322</v>
      </c>
      <c r="D5027" s="383" t="str">
        <f t="shared" si="156"/>
        <v>1,66</v>
      </c>
      <c r="F5027" s="383">
        <v>7760.64</v>
      </c>
      <c r="G5027" s="384" t="s">
        <v>1024</v>
      </c>
      <c r="H5027" s="381" t="b">
        <f t="shared" si="157"/>
        <v>0</v>
      </c>
    </row>
    <row r="5028" spans="1:8">
      <c r="A5028" s="379">
        <v>9813</v>
      </c>
      <c r="B5028" s="380" t="s">
        <v>9165</v>
      </c>
      <c r="C5028" s="379" t="s">
        <v>322</v>
      </c>
      <c r="D5028" s="383" t="str">
        <f t="shared" si="156"/>
        <v>3,40</v>
      </c>
      <c r="F5028" s="386">
        <v>170.59</v>
      </c>
      <c r="G5028" s="384" t="s">
        <v>9166</v>
      </c>
      <c r="H5028" s="381" t="b">
        <f t="shared" si="157"/>
        <v>0</v>
      </c>
    </row>
    <row r="5029" spans="1:8">
      <c r="A5029" s="379">
        <v>9815</v>
      </c>
      <c r="B5029" s="380" t="s">
        <v>9167</v>
      </c>
      <c r="C5029" s="379" t="s">
        <v>322</v>
      </c>
      <c r="D5029" s="383" t="str">
        <f t="shared" si="156"/>
        <v>6,71</v>
      </c>
      <c r="F5029" s="383">
        <v>7361.89</v>
      </c>
      <c r="G5029" s="384" t="s">
        <v>8166</v>
      </c>
      <c r="H5029" s="381" t="b">
        <f t="shared" si="157"/>
        <v>0</v>
      </c>
    </row>
    <row r="5030" spans="1:8" ht="30">
      <c r="A5030" s="379">
        <v>25876</v>
      </c>
      <c r="B5030" s="380" t="s">
        <v>9168</v>
      </c>
      <c r="C5030" s="379" t="s">
        <v>322</v>
      </c>
      <c r="D5030" s="383" t="str">
        <f t="shared" si="156"/>
        <v>3.341,06</v>
      </c>
      <c r="F5030" s="383">
        <v>2941.2</v>
      </c>
      <c r="G5030" s="384" t="s">
        <v>9169</v>
      </c>
      <c r="H5030" s="381" t="b">
        <f t="shared" si="157"/>
        <v>0</v>
      </c>
    </row>
    <row r="5031" spans="1:8" ht="30">
      <c r="A5031" s="379">
        <v>25888</v>
      </c>
      <c r="B5031" s="380" t="s">
        <v>9170</v>
      </c>
      <c r="C5031" s="379" t="s">
        <v>322</v>
      </c>
      <c r="D5031" s="383" t="str">
        <f t="shared" si="156"/>
        <v>81,88</v>
      </c>
      <c r="F5031" s="386">
        <v>265.94</v>
      </c>
      <c r="G5031" s="384" t="s">
        <v>9171</v>
      </c>
      <c r="H5031" s="381" t="b">
        <f t="shared" si="157"/>
        <v>0</v>
      </c>
    </row>
    <row r="5032" spans="1:8" ht="30">
      <c r="A5032" s="379">
        <v>25874</v>
      </c>
      <c r="B5032" s="380" t="s">
        <v>9172</v>
      </c>
      <c r="C5032" s="379" t="s">
        <v>322</v>
      </c>
      <c r="D5032" s="383" t="str">
        <f t="shared" si="156"/>
        <v>5.859,72</v>
      </c>
      <c r="F5032" s="386">
        <v>651.62</v>
      </c>
      <c r="G5032" s="384" t="s">
        <v>9173</v>
      </c>
      <c r="H5032" s="381" t="b">
        <f t="shared" si="157"/>
        <v>0</v>
      </c>
    </row>
    <row r="5033" spans="1:8" ht="30">
      <c r="A5033" s="379">
        <v>25877</v>
      </c>
      <c r="B5033" s="380" t="s">
        <v>9174</v>
      </c>
      <c r="C5033" s="379" t="s">
        <v>322</v>
      </c>
      <c r="D5033" s="383" t="str">
        <f t="shared" si="156"/>
        <v>7.995,81</v>
      </c>
      <c r="F5033" s="383">
        <v>1049.52</v>
      </c>
      <c r="G5033" s="384" t="s">
        <v>9175</v>
      </c>
      <c r="H5033" s="381" t="b">
        <f t="shared" si="157"/>
        <v>0</v>
      </c>
    </row>
    <row r="5034" spans="1:8" ht="30">
      <c r="A5034" s="379">
        <v>25878</v>
      </c>
      <c r="B5034" s="380" t="s">
        <v>9176</v>
      </c>
      <c r="C5034" s="379" t="s">
        <v>322</v>
      </c>
      <c r="D5034" s="383" t="str">
        <f t="shared" si="156"/>
        <v>175,76</v>
      </c>
      <c r="F5034" s="386">
        <v>16.93</v>
      </c>
      <c r="G5034" s="384" t="s">
        <v>9177</v>
      </c>
      <c r="H5034" s="381" t="b">
        <f t="shared" si="157"/>
        <v>0</v>
      </c>
    </row>
    <row r="5035" spans="1:8" ht="30">
      <c r="A5035" s="379">
        <v>25879</v>
      </c>
      <c r="B5035" s="380" t="s">
        <v>9178</v>
      </c>
      <c r="C5035" s="379" t="s">
        <v>322</v>
      </c>
      <c r="D5035" s="383" t="str">
        <f t="shared" si="156"/>
        <v>7.584,98</v>
      </c>
      <c r="F5035" s="383">
        <v>1842.58</v>
      </c>
      <c r="G5035" s="384" t="s">
        <v>9179</v>
      </c>
      <c r="H5035" s="381" t="b">
        <f t="shared" si="157"/>
        <v>0</v>
      </c>
    </row>
    <row r="5036" spans="1:8" ht="30">
      <c r="A5036" s="379">
        <v>25887</v>
      </c>
      <c r="B5036" s="380" t="s">
        <v>9180</v>
      </c>
      <c r="C5036" s="379" t="s">
        <v>322</v>
      </c>
      <c r="D5036" s="383" t="str">
        <f t="shared" si="156"/>
        <v>3.030,32</v>
      </c>
      <c r="F5036" s="383">
        <v>2740.43</v>
      </c>
      <c r="G5036" s="384" t="s">
        <v>9181</v>
      </c>
      <c r="H5036" s="381" t="b">
        <f t="shared" si="157"/>
        <v>0</v>
      </c>
    </row>
    <row r="5037" spans="1:8" ht="30">
      <c r="A5037" s="379">
        <v>25880</v>
      </c>
      <c r="B5037" s="380" t="s">
        <v>9182</v>
      </c>
      <c r="C5037" s="379" t="s">
        <v>322</v>
      </c>
      <c r="D5037" s="383" t="str">
        <f t="shared" si="156"/>
        <v>274,00</v>
      </c>
      <c r="F5037" s="383">
        <v>1374.26</v>
      </c>
      <c r="G5037" s="384" t="s">
        <v>9183</v>
      </c>
      <c r="H5037" s="381" t="b">
        <f t="shared" si="157"/>
        <v>0</v>
      </c>
    </row>
    <row r="5038" spans="1:8" ht="30">
      <c r="A5038" s="379">
        <v>25881</v>
      </c>
      <c r="B5038" s="380" t="s">
        <v>9184</v>
      </c>
      <c r="C5038" s="379" t="s">
        <v>322</v>
      </c>
      <c r="D5038" s="383" t="str">
        <f t="shared" si="156"/>
        <v>671,37</v>
      </c>
      <c r="F5038" s="386">
        <v>37.86</v>
      </c>
      <c r="G5038" s="384" t="s">
        <v>9185</v>
      </c>
      <c r="H5038" s="381" t="b">
        <f t="shared" si="157"/>
        <v>0</v>
      </c>
    </row>
    <row r="5039" spans="1:8" ht="30">
      <c r="A5039" s="379">
        <v>25882</v>
      </c>
      <c r="B5039" s="380" t="s">
        <v>9186</v>
      </c>
      <c r="C5039" s="379" t="s">
        <v>322</v>
      </c>
      <c r="D5039" s="383" t="str">
        <f t="shared" si="156"/>
        <v>1.081,33</v>
      </c>
      <c r="F5039" s="383">
        <v>1792.94</v>
      </c>
      <c r="G5039" s="384" t="s">
        <v>9187</v>
      </c>
      <c r="H5039" s="381" t="b">
        <f t="shared" si="157"/>
        <v>0</v>
      </c>
    </row>
    <row r="5040" spans="1:8" ht="30">
      <c r="A5040" s="379">
        <v>25883</v>
      </c>
      <c r="B5040" s="380" t="s">
        <v>9188</v>
      </c>
      <c r="C5040" s="379" t="s">
        <v>322</v>
      </c>
      <c r="D5040" s="383" t="str">
        <f t="shared" si="156"/>
        <v>17,44</v>
      </c>
      <c r="F5040" s="386">
        <v>12.75</v>
      </c>
      <c r="G5040" s="384" t="s">
        <v>7454</v>
      </c>
      <c r="H5040" s="381" t="b">
        <f t="shared" si="157"/>
        <v>0</v>
      </c>
    </row>
    <row r="5041" spans="1:8" ht="30">
      <c r="A5041" s="379">
        <v>25884</v>
      </c>
      <c r="B5041" s="380" t="s">
        <v>9189</v>
      </c>
      <c r="C5041" s="379" t="s">
        <v>322</v>
      </c>
      <c r="D5041" s="383" t="str">
        <f t="shared" si="156"/>
        <v>1.898,41</v>
      </c>
      <c r="F5041" s="386">
        <v>44.69</v>
      </c>
      <c r="G5041" s="384" t="s">
        <v>9190</v>
      </c>
      <c r="H5041" s="381" t="b">
        <f t="shared" si="157"/>
        <v>0</v>
      </c>
    </row>
    <row r="5042" spans="1:8" ht="30">
      <c r="A5042" s="379">
        <v>25885</v>
      </c>
      <c r="B5042" s="380" t="s">
        <v>9191</v>
      </c>
      <c r="C5042" s="379" t="s">
        <v>322</v>
      </c>
      <c r="D5042" s="383" t="str">
        <f t="shared" si="156"/>
        <v>2.823,48</v>
      </c>
      <c r="F5042" s="386">
        <v>58.21</v>
      </c>
      <c r="G5042" s="384" t="s">
        <v>9192</v>
      </c>
      <c r="H5042" s="381" t="b">
        <f t="shared" si="157"/>
        <v>0</v>
      </c>
    </row>
    <row r="5043" spans="1:8" ht="30">
      <c r="A5043" s="379">
        <v>25889</v>
      </c>
      <c r="B5043" s="380" t="s">
        <v>9193</v>
      </c>
      <c r="C5043" s="379" t="s">
        <v>322</v>
      </c>
      <c r="D5043" s="383" t="str">
        <f t="shared" si="156"/>
        <v>1.415,90</v>
      </c>
      <c r="F5043" s="386">
        <v>138.94</v>
      </c>
      <c r="G5043" s="384" t="s">
        <v>9194</v>
      </c>
      <c r="H5043" s="381" t="b">
        <f t="shared" si="157"/>
        <v>0</v>
      </c>
    </row>
    <row r="5044" spans="1:8" ht="30">
      <c r="A5044" s="379">
        <v>25886</v>
      </c>
      <c r="B5044" s="380" t="s">
        <v>9195</v>
      </c>
      <c r="C5044" s="379" t="s">
        <v>322</v>
      </c>
      <c r="D5044" s="383" t="str">
        <f t="shared" si="156"/>
        <v>39,01</v>
      </c>
      <c r="F5044" s="386">
        <v>363.28</v>
      </c>
      <c r="G5044" s="384" t="s">
        <v>6282</v>
      </c>
      <c r="H5044" s="381" t="b">
        <f t="shared" si="157"/>
        <v>0</v>
      </c>
    </row>
    <row r="5045" spans="1:8" ht="30">
      <c r="A5045" s="379">
        <v>25875</v>
      </c>
      <c r="B5045" s="380" t="s">
        <v>9196</v>
      </c>
      <c r="C5045" s="379" t="s">
        <v>322</v>
      </c>
      <c r="D5045" s="383" t="str">
        <f t="shared" si="156"/>
        <v>1.847,28</v>
      </c>
      <c r="F5045" s="386">
        <v>895.23</v>
      </c>
      <c r="G5045" s="384" t="s">
        <v>9197</v>
      </c>
      <c r="H5045" s="381" t="b">
        <f t="shared" si="157"/>
        <v>0</v>
      </c>
    </row>
    <row r="5046" spans="1:8">
      <c r="A5046" s="379">
        <v>9876</v>
      </c>
      <c r="B5046" s="380" t="s">
        <v>9198</v>
      </c>
      <c r="C5046" s="379" t="s">
        <v>322</v>
      </c>
      <c r="D5046" s="383" t="str">
        <f t="shared" si="156"/>
        <v>12,75</v>
      </c>
      <c r="F5046" s="383">
        <v>1642.2</v>
      </c>
      <c r="G5046" s="384" t="s">
        <v>4311</v>
      </c>
      <c r="H5046" s="381" t="b">
        <f t="shared" si="157"/>
        <v>0</v>
      </c>
    </row>
    <row r="5047" spans="1:8">
      <c r="A5047" s="379">
        <v>9877</v>
      </c>
      <c r="B5047" s="380" t="s">
        <v>9199</v>
      </c>
      <c r="C5047" s="379" t="s">
        <v>322</v>
      </c>
      <c r="D5047" s="383" t="str">
        <f t="shared" si="156"/>
        <v>44,69</v>
      </c>
      <c r="F5047" s="383">
        <v>2804.37</v>
      </c>
      <c r="G5047" s="384" t="s">
        <v>9200</v>
      </c>
      <c r="H5047" s="381" t="b">
        <f t="shared" si="157"/>
        <v>0</v>
      </c>
    </row>
    <row r="5048" spans="1:8">
      <c r="A5048" s="379">
        <v>9878</v>
      </c>
      <c r="B5048" s="380" t="s">
        <v>9201</v>
      </c>
      <c r="C5048" s="379" t="s">
        <v>322</v>
      </c>
      <c r="D5048" s="383" t="str">
        <f t="shared" si="156"/>
        <v>58,21</v>
      </c>
      <c r="F5048" s="386">
        <v>10.98</v>
      </c>
      <c r="G5048" s="384" t="s">
        <v>9202</v>
      </c>
      <c r="H5048" s="381" t="b">
        <f t="shared" si="157"/>
        <v>0</v>
      </c>
    </row>
    <row r="5049" spans="1:8">
      <c r="A5049" s="379">
        <v>9879</v>
      </c>
      <c r="B5049" s="380" t="s">
        <v>9203</v>
      </c>
      <c r="C5049" s="379" t="s">
        <v>322</v>
      </c>
      <c r="D5049" s="383" t="str">
        <f t="shared" si="156"/>
        <v>138,94</v>
      </c>
      <c r="F5049" s="386">
        <v>18.88</v>
      </c>
      <c r="G5049" s="384" t="s">
        <v>9204</v>
      </c>
      <c r="H5049" s="381" t="b">
        <f t="shared" si="157"/>
        <v>0</v>
      </c>
    </row>
    <row r="5050" spans="1:8" ht="30">
      <c r="A5050" s="379">
        <v>42001</v>
      </c>
      <c r="B5050" s="380" t="s">
        <v>9205</v>
      </c>
      <c r="C5050" s="379" t="s">
        <v>322</v>
      </c>
      <c r="D5050" s="383" t="str">
        <f t="shared" si="156"/>
        <v>366,28</v>
      </c>
      <c r="F5050" s="386">
        <v>5.32</v>
      </c>
      <c r="G5050" s="384" t="s">
        <v>9206</v>
      </c>
      <c r="H5050" s="381" t="b">
        <f t="shared" si="157"/>
        <v>0</v>
      </c>
    </row>
    <row r="5051" spans="1:8" ht="30">
      <c r="A5051" s="379">
        <v>41998</v>
      </c>
      <c r="B5051" s="380" t="s">
        <v>9207</v>
      </c>
      <c r="C5051" s="379" t="s">
        <v>322</v>
      </c>
      <c r="D5051" s="383" t="str">
        <f t="shared" si="156"/>
        <v>902,63</v>
      </c>
      <c r="F5051" s="386">
        <v>3.31</v>
      </c>
      <c r="G5051" s="384" t="s">
        <v>9208</v>
      </c>
      <c r="H5051" s="381" t="b">
        <f t="shared" si="157"/>
        <v>0</v>
      </c>
    </row>
    <row r="5052" spans="1:8" ht="30">
      <c r="A5052" s="379">
        <v>41999</v>
      </c>
      <c r="B5052" s="380" t="s">
        <v>9209</v>
      </c>
      <c r="C5052" s="379" t="s">
        <v>322</v>
      </c>
      <c r="D5052" s="383" t="str">
        <f t="shared" si="156"/>
        <v>1.655,78</v>
      </c>
      <c r="F5052" s="386">
        <v>3.97</v>
      </c>
      <c r="G5052" s="384" t="s">
        <v>9210</v>
      </c>
      <c r="H5052" s="381" t="b">
        <f t="shared" si="157"/>
        <v>0</v>
      </c>
    </row>
    <row r="5053" spans="1:8" ht="30">
      <c r="A5053" s="379">
        <v>42000</v>
      </c>
      <c r="B5053" s="380" t="s">
        <v>9211</v>
      </c>
      <c r="C5053" s="379" t="s">
        <v>322</v>
      </c>
      <c r="D5053" s="383" t="str">
        <f t="shared" si="156"/>
        <v>2.827,55</v>
      </c>
      <c r="F5053" s="386">
        <v>5.2</v>
      </c>
      <c r="G5053" s="384" t="s">
        <v>9212</v>
      </c>
      <c r="H5053" s="381" t="b">
        <f t="shared" si="157"/>
        <v>0</v>
      </c>
    </row>
    <row r="5054" spans="1:8" ht="30">
      <c r="A5054" s="379">
        <v>38053</v>
      </c>
      <c r="B5054" s="380" t="s">
        <v>9213</v>
      </c>
      <c r="C5054" s="379" t="s">
        <v>322</v>
      </c>
      <c r="D5054" s="383" t="str">
        <f t="shared" si="156"/>
        <v>9,62</v>
      </c>
      <c r="F5054" s="386">
        <v>7.7</v>
      </c>
      <c r="G5054" s="384" t="s">
        <v>9214</v>
      </c>
      <c r="H5054" s="381" t="b">
        <f t="shared" si="157"/>
        <v>0</v>
      </c>
    </row>
    <row r="5055" spans="1:8" ht="30">
      <c r="A5055" s="379">
        <v>38054</v>
      </c>
      <c r="B5055" s="380" t="s">
        <v>9215</v>
      </c>
      <c r="C5055" s="379" t="s">
        <v>322</v>
      </c>
      <c r="D5055" s="383" t="str">
        <f t="shared" si="156"/>
        <v>16,54</v>
      </c>
      <c r="F5055" s="386">
        <v>12.38</v>
      </c>
      <c r="G5055" s="384" t="s">
        <v>9216</v>
      </c>
      <c r="H5055" s="381" t="b">
        <f t="shared" si="157"/>
        <v>0</v>
      </c>
    </row>
    <row r="5056" spans="1:8" ht="30">
      <c r="A5056" s="379">
        <v>38052</v>
      </c>
      <c r="B5056" s="380" t="s">
        <v>9217</v>
      </c>
      <c r="C5056" s="379" t="s">
        <v>322</v>
      </c>
      <c r="D5056" s="383" t="str">
        <f t="shared" si="156"/>
        <v>4,66</v>
      </c>
      <c r="F5056" s="386">
        <v>17.34</v>
      </c>
      <c r="G5056" s="384" t="s">
        <v>3415</v>
      </c>
      <c r="H5056" s="381" t="b">
        <f t="shared" si="157"/>
        <v>0</v>
      </c>
    </row>
    <row r="5057" spans="1:8" ht="30">
      <c r="A5057" s="379">
        <v>38051</v>
      </c>
      <c r="B5057" s="380" t="s">
        <v>9218</v>
      </c>
      <c r="C5057" s="379" t="s">
        <v>322</v>
      </c>
      <c r="D5057" s="383" t="str">
        <f t="shared" si="156"/>
        <v>2,90</v>
      </c>
      <c r="F5057" s="386">
        <v>7.64</v>
      </c>
      <c r="G5057" s="384" t="s">
        <v>1262</v>
      </c>
      <c r="H5057" s="381" t="b">
        <f t="shared" si="157"/>
        <v>0</v>
      </c>
    </row>
    <row r="5058" spans="1:8">
      <c r="A5058" s="379">
        <v>38787</v>
      </c>
      <c r="B5058" s="380" t="s">
        <v>9219</v>
      </c>
      <c r="C5058" s="379" t="s">
        <v>322</v>
      </c>
      <c r="D5058" s="383" t="str">
        <f t="shared" ref="D5058:D5121" si="158">IF($J$2=$F$1,F5058,G5058)</f>
        <v>4,05</v>
      </c>
      <c r="F5058" s="386">
        <v>12.52</v>
      </c>
      <c r="G5058" s="384" t="s">
        <v>9220</v>
      </c>
      <c r="H5058" s="381" t="b">
        <f t="shared" ref="H5058:H5121" si="159">F5058=G5058</f>
        <v>0</v>
      </c>
    </row>
    <row r="5059" spans="1:8">
      <c r="A5059" s="379">
        <v>38825</v>
      </c>
      <c r="B5059" s="380" t="s">
        <v>9221</v>
      </c>
      <c r="C5059" s="379" t="s">
        <v>322</v>
      </c>
      <c r="D5059" s="383" t="str">
        <f t="shared" si="158"/>
        <v>5,30</v>
      </c>
      <c r="F5059" s="386">
        <v>24.18</v>
      </c>
      <c r="G5059" s="384" t="s">
        <v>7537</v>
      </c>
      <c r="H5059" s="381" t="b">
        <f t="shared" si="159"/>
        <v>0</v>
      </c>
    </row>
    <row r="5060" spans="1:8">
      <c r="A5060" s="379">
        <v>38826</v>
      </c>
      <c r="B5060" s="380" t="s">
        <v>9222</v>
      </c>
      <c r="C5060" s="379" t="s">
        <v>322</v>
      </c>
      <c r="D5060" s="383" t="str">
        <f t="shared" si="158"/>
        <v>7,86</v>
      </c>
      <c r="F5060" s="386">
        <v>4.9000000000000004</v>
      </c>
      <c r="G5060" s="384" t="s">
        <v>9223</v>
      </c>
      <c r="H5060" s="381" t="b">
        <f t="shared" si="159"/>
        <v>0</v>
      </c>
    </row>
    <row r="5061" spans="1:8">
      <c r="A5061" s="379">
        <v>38827</v>
      </c>
      <c r="B5061" s="380" t="s">
        <v>9224</v>
      </c>
      <c r="C5061" s="379" t="s">
        <v>322</v>
      </c>
      <c r="D5061" s="383" t="str">
        <f t="shared" si="158"/>
        <v>12,63</v>
      </c>
      <c r="F5061" s="386">
        <v>6.65</v>
      </c>
      <c r="G5061" s="384" t="s">
        <v>9225</v>
      </c>
      <c r="H5061" s="381" t="b">
        <f t="shared" si="159"/>
        <v>0</v>
      </c>
    </row>
    <row r="5062" spans="1:8">
      <c r="A5062" s="379">
        <v>38830</v>
      </c>
      <c r="B5062" s="380" t="s">
        <v>9226</v>
      </c>
      <c r="C5062" s="379" t="s">
        <v>322</v>
      </c>
      <c r="D5062" s="383" t="str">
        <f t="shared" si="158"/>
        <v>17,69</v>
      </c>
      <c r="F5062" s="386">
        <v>101.15</v>
      </c>
      <c r="G5062" s="384" t="s">
        <v>2247</v>
      </c>
      <c r="H5062" s="381" t="b">
        <f t="shared" si="159"/>
        <v>0</v>
      </c>
    </row>
    <row r="5063" spans="1:8">
      <c r="A5063" s="379">
        <v>38828</v>
      </c>
      <c r="B5063" s="380" t="s">
        <v>9227</v>
      </c>
      <c r="C5063" s="379" t="s">
        <v>322</v>
      </c>
      <c r="D5063" s="383" t="str">
        <f t="shared" si="158"/>
        <v>7,80</v>
      </c>
      <c r="F5063" s="386">
        <v>8.33</v>
      </c>
      <c r="G5063" s="384" t="s">
        <v>2376</v>
      </c>
      <c r="H5063" s="381" t="b">
        <f t="shared" si="159"/>
        <v>0</v>
      </c>
    </row>
    <row r="5064" spans="1:8">
      <c r="A5064" s="379">
        <v>38829</v>
      </c>
      <c r="B5064" s="380" t="s">
        <v>9228</v>
      </c>
      <c r="C5064" s="379" t="s">
        <v>322</v>
      </c>
      <c r="D5064" s="383" t="str">
        <f t="shared" si="158"/>
        <v>12,77</v>
      </c>
      <c r="F5064" s="386">
        <v>12.69</v>
      </c>
      <c r="G5064" s="384" t="s">
        <v>765</v>
      </c>
      <c r="H5064" s="381" t="b">
        <f t="shared" si="159"/>
        <v>0</v>
      </c>
    </row>
    <row r="5065" spans="1:8">
      <c r="A5065" s="379">
        <v>38831</v>
      </c>
      <c r="B5065" s="380" t="s">
        <v>9229</v>
      </c>
      <c r="C5065" s="379" t="s">
        <v>322</v>
      </c>
      <c r="D5065" s="383" t="str">
        <f t="shared" si="158"/>
        <v>24,67</v>
      </c>
      <c r="F5065" s="386">
        <v>16.79</v>
      </c>
      <c r="G5065" s="384" t="s">
        <v>7770</v>
      </c>
      <c r="H5065" s="381" t="b">
        <f t="shared" si="159"/>
        <v>0</v>
      </c>
    </row>
    <row r="5066" spans="1:8">
      <c r="A5066" s="379">
        <v>36274</v>
      </c>
      <c r="B5066" s="380" t="s">
        <v>9230</v>
      </c>
      <c r="C5066" s="379" t="s">
        <v>322</v>
      </c>
      <c r="D5066" s="383" t="str">
        <f t="shared" si="158"/>
        <v>5,50</v>
      </c>
      <c r="F5066" s="386">
        <v>24.48</v>
      </c>
      <c r="G5066" s="384" t="s">
        <v>2042</v>
      </c>
      <c r="H5066" s="381" t="b">
        <f t="shared" si="159"/>
        <v>0</v>
      </c>
    </row>
    <row r="5067" spans="1:8">
      <c r="A5067" s="379">
        <v>36278</v>
      </c>
      <c r="B5067" s="380" t="s">
        <v>9231</v>
      </c>
      <c r="C5067" s="379" t="s">
        <v>322</v>
      </c>
      <c r="D5067" s="383" t="str">
        <f t="shared" si="158"/>
        <v>7,46</v>
      </c>
      <c r="F5067" s="386">
        <v>40.799999999999997</v>
      </c>
      <c r="G5067" s="384" t="s">
        <v>506</v>
      </c>
      <c r="H5067" s="381" t="b">
        <f t="shared" si="159"/>
        <v>0</v>
      </c>
    </row>
    <row r="5068" spans="1:8">
      <c r="A5068" s="379">
        <v>38977</v>
      </c>
      <c r="B5068" s="380" t="s">
        <v>9232</v>
      </c>
      <c r="C5068" s="379" t="s">
        <v>322</v>
      </c>
      <c r="D5068" s="383" t="str">
        <f t="shared" si="158"/>
        <v>113,53</v>
      </c>
      <c r="F5068" s="386">
        <v>57.22</v>
      </c>
      <c r="G5068" s="384" t="s">
        <v>9233</v>
      </c>
      <c r="H5068" s="381" t="b">
        <f t="shared" si="159"/>
        <v>0</v>
      </c>
    </row>
    <row r="5069" spans="1:8">
      <c r="A5069" s="379">
        <v>38971</v>
      </c>
      <c r="B5069" s="380" t="s">
        <v>9234</v>
      </c>
      <c r="C5069" s="379" t="s">
        <v>322</v>
      </c>
      <c r="D5069" s="383" t="str">
        <f t="shared" si="158"/>
        <v>9,35</v>
      </c>
      <c r="F5069" s="386">
        <v>115.15</v>
      </c>
      <c r="G5069" s="384" t="s">
        <v>1042</v>
      </c>
      <c r="H5069" s="381" t="b">
        <f t="shared" si="159"/>
        <v>0</v>
      </c>
    </row>
    <row r="5070" spans="1:8">
      <c r="A5070" s="379">
        <v>38972</v>
      </c>
      <c r="B5070" s="380" t="s">
        <v>9235</v>
      </c>
      <c r="C5070" s="379" t="s">
        <v>322</v>
      </c>
      <c r="D5070" s="383" t="str">
        <f t="shared" si="158"/>
        <v>14,24</v>
      </c>
      <c r="F5070" s="386">
        <v>4.9000000000000004</v>
      </c>
      <c r="G5070" s="384" t="s">
        <v>9236</v>
      </c>
      <c r="H5070" s="381" t="b">
        <f t="shared" si="159"/>
        <v>0</v>
      </c>
    </row>
    <row r="5071" spans="1:8">
      <c r="A5071" s="379">
        <v>38973</v>
      </c>
      <c r="B5071" s="380" t="s">
        <v>9237</v>
      </c>
      <c r="C5071" s="379" t="s">
        <v>322</v>
      </c>
      <c r="D5071" s="383" t="str">
        <f t="shared" si="158"/>
        <v>18,84</v>
      </c>
      <c r="F5071" s="386">
        <v>6.65</v>
      </c>
      <c r="G5071" s="384" t="s">
        <v>9238</v>
      </c>
      <c r="H5071" s="381" t="b">
        <f t="shared" si="159"/>
        <v>0</v>
      </c>
    </row>
    <row r="5072" spans="1:8">
      <c r="A5072" s="379">
        <v>38974</v>
      </c>
      <c r="B5072" s="380" t="s">
        <v>9239</v>
      </c>
      <c r="C5072" s="379" t="s">
        <v>322</v>
      </c>
      <c r="D5072" s="383" t="str">
        <f t="shared" si="158"/>
        <v>27,48</v>
      </c>
      <c r="F5072" s="386">
        <v>11.11</v>
      </c>
      <c r="G5072" s="384" t="s">
        <v>7346</v>
      </c>
      <c r="H5072" s="381" t="b">
        <f t="shared" si="159"/>
        <v>0</v>
      </c>
    </row>
    <row r="5073" spans="1:8">
      <c r="A5073" s="379">
        <v>38975</v>
      </c>
      <c r="B5073" s="380" t="s">
        <v>9240</v>
      </c>
      <c r="C5073" s="379" t="s">
        <v>322</v>
      </c>
      <c r="D5073" s="383" t="str">
        <f t="shared" si="158"/>
        <v>45,80</v>
      </c>
      <c r="F5073" s="386">
        <v>15.38</v>
      </c>
      <c r="G5073" s="384" t="s">
        <v>6408</v>
      </c>
      <c r="H5073" s="381" t="b">
        <f t="shared" si="159"/>
        <v>0</v>
      </c>
    </row>
    <row r="5074" spans="1:8">
      <c r="A5074" s="379">
        <v>38976</v>
      </c>
      <c r="B5074" s="380" t="s">
        <v>9241</v>
      </c>
      <c r="C5074" s="379" t="s">
        <v>322</v>
      </c>
      <c r="D5074" s="383" t="str">
        <f t="shared" si="158"/>
        <v>64,23</v>
      </c>
      <c r="F5074" s="386">
        <v>22.39</v>
      </c>
      <c r="G5074" s="384" t="s">
        <v>9242</v>
      </c>
      <c r="H5074" s="381" t="b">
        <f t="shared" si="159"/>
        <v>0</v>
      </c>
    </row>
    <row r="5075" spans="1:8">
      <c r="A5075" s="379">
        <v>38986</v>
      </c>
      <c r="B5075" s="380" t="s">
        <v>9243</v>
      </c>
      <c r="C5075" s="379" t="s">
        <v>322</v>
      </c>
      <c r="D5075" s="383" t="str">
        <f t="shared" si="158"/>
        <v>129,25</v>
      </c>
      <c r="F5075" s="386">
        <v>29.68</v>
      </c>
      <c r="G5075" s="384" t="s">
        <v>9244</v>
      </c>
      <c r="H5075" s="381" t="b">
        <f t="shared" si="159"/>
        <v>0</v>
      </c>
    </row>
    <row r="5076" spans="1:8">
      <c r="A5076" s="379">
        <v>38978</v>
      </c>
      <c r="B5076" s="380" t="s">
        <v>9245</v>
      </c>
      <c r="C5076" s="379" t="s">
        <v>322</v>
      </c>
      <c r="D5076" s="383" t="str">
        <f t="shared" si="158"/>
        <v>5,50</v>
      </c>
      <c r="F5076" s="386">
        <v>57.26</v>
      </c>
      <c r="G5076" s="384" t="s">
        <v>2042</v>
      </c>
      <c r="H5076" s="381" t="b">
        <f t="shared" si="159"/>
        <v>0</v>
      </c>
    </row>
    <row r="5077" spans="1:8">
      <c r="A5077" s="379">
        <v>38979</v>
      </c>
      <c r="B5077" s="380" t="s">
        <v>9246</v>
      </c>
      <c r="C5077" s="379" t="s">
        <v>322</v>
      </c>
      <c r="D5077" s="383" t="str">
        <f t="shared" si="158"/>
        <v>7,46</v>
      </c>
      <c r="F5077" s="386">
        <v>84.76</v>
      </c>
      <c r="G5077" s="384" t="s">
        <v>506</v>
      </c>
      <c r="H5077" s="381" t="b">
        <f t="shared" si="159"/>
        <v>0</v>
      </c>
    </row>
    <row r="5078" spans="1:8">
      <c r="A5078" s="379">
        <v>38980</v>
      </c>
      <c r="B5078" s="380" t="s">
        <v>9247</v>
      </c>
      <c r="C5078" s="379" t="s">
        <v>322</v>
      </c>
      <c r="D5078" s="383" t="str">
        <f t="shared" si="158"/>
        <v>12,47</v>
      </c>
      <c r="F5078" s="386">
        <v>8.32</v>
      </c>
      <c r="G5078" s="384" t="s">
        <v>9248</v>
      </c>
      <c r="H5078" s="381" t="b">
        <f t="shared" si="159"/>
        <v>0</v>
      </c>
    </row>
    <row r="5079" spans="1:8">
      <c r="A5079" s="379">
        <v>38981</v>
      </c>
      <c r="B5079" s="380" t="s">
        <v>9249</v>
      </c>
      <c r="C5079" s="379" t="s">
        <v>322</v>
      </c>
      <c r="D5079" s="383" t="str">
        <f t="shared" si="158"/>
        <v>17,27</v>
      </c>
      <c r="F5079" s="386">
        <v>21.28</v>
      </c>
      <c r="G5079" s="384" t="s">
        <v>8327</v>
      </c>
      <c r="H5079" s="381" t="b">
        <f t="shared" si="159"/>
        <v>0</v>
      </c>
    </row>
    <row r="5080" spans="1:8">
      <c r="A5080" s="379">
        <v>38982</v>
      </c>
      <c r="B5080" s="380" t="s">
        <v>9250</v>
      </c>
      <c r="C5080" s="379" t="s">
        <v>322</v>
      </c>
      <c r="D5080" s="383" t="str">
        <f t="shared" si="158"/>
        <v>25,13</v>
      </c>
      <c r="F5080" s="386">
        <v>3</v>
      </c>
      <c r="G5080" s="384" t="s">
        <v>9251</v>
      </c>
      <c r="H5080" s="381" t="b">
        <f t="shared" si="159"/>
        <v>0</v>
      </c>
    </row>
    <row r="5081" spans="1:8">
      <c r="A5081" s="379">
        <v>38983</v>
      </c>
      <c r="B5081" s="380" t="s">
        <v>9252</v>
      </c>
      <c r="C5081" s="379" t="s">
        <v>322</v>
      </c>
      <c r="D5081" s="383" t="str">
        <f t="shared" si="158"/>
        <v>33,32</v>
      </c>
      <c r="F5081" s="386">
        <v>33.94</v>
      </c>
      <c r="G5081" s="384" t="s">
        <v>9253</v>
      </c>
      <c r="H5081" s="381" t="b">
        <f t="shared" si="159"/>
        <v>0</v>
      </c>
    </row>
    <row r="5082" spans="1:8">
      <c r="A5082" s="379">
        <v>38984</v>
      </c>
      <c r="B5082" s="380" t="s">
        <v>9254</v>
      </c>
      <c r="C5082" s="379" t="s">
        <v>322</v>
      </c>
      <c r="D5082" s="383" t="str">
        <f t="shared" si="158"/>
        <v>64,27</v>
      </c>
      <c r="F5082" s="386">
        <v>55.54</v>
      </c>
      <c r="G5082" s="384" t="s">
        <v>801</v>
      </c>
      <c r="H5082" s="381" t="b">
        <f t="shared" si="159"/>
        <v>0</v>
      </c>
    </row>
    <row r="5083" spans="1:8">
      <c r="A5083" s="379">
        <v>38985</v>
      </c>
      <c r="B5083" s="380" t="s">
        <v>9255</v>
      </c>
      <c r="C5083" s="379" t="s">
        <v>322</v>
      </c>
      <c r="D5083" s="383" t="str">
        <f t="shared" si="158"/>
        <v>95,14</v>
      </c>
      <c r="F5083" s="386">
        <v>91.88</v>
      </c>
      <c r="G5083" s="384" t="s">
        <v>9256</v>
      </c>
      <c r="H5083" s="381" t="b">
        <f t="shared" si="159"/>
        <v>0</v>
      </c>
    </row>
    <row r="5084" spans="1:8">
      <c r="A5084" s="379">
        <v>9836</v>
      </c>
      <c r="B5084" s="380" t="s">
        <v>9257</v>
      </c>
      <c r="C5084" s="379" t="s">
        <v>322</v>
      </c>
      <c r="D5084" s="383" t="str">
        <f t="shared" si="158"/>
        <v>8,32</v>
      </c>
      <c r="F5084" s="386">
        <v>128.03</v>
      </c>
      <c r="G5084" s="384" t="s">
        <v>9258</v>
      </c>
      <c r="H5084" s="381" t="b">
        <f t="shared" si="159"/>
        <v>0</v>
      </c>
    </row>
    <row r="5085" spans="1:8">
      <c r="A5085" s="379">
        <v>20065</v>
      </c>
      <c r="B5085" s="380" t="s">
        <v>9259</v>
      </c>
      <c r="C5085" s="379" t="s">
        <v>322</v>
      </c>
      <c r="D5085" s="383" t="str">
        <f t="shared" si="158"/>
        <v>21,28</v>
      </c>
      <c r="F5085" s="386">
        <v>180.66</v>
      </c>
      <c r="G5085" s="384" t="s">
        <v>9260</v>
      </c>
      <c r="H5085" s="381" t="b">
        <f t="shared" si="159"/>
        <v>0</v>
      </c>
    </row>
    <row r="5086" spans="1:8">
      <c r="A5086" s="379">
        <v>9835</v>
      </c>
      <c r="B5086" s="380" t="s">
        <v>9261</v>
      </c>
      <c r="C5086" s="379" t="s">
        <v>322</v>
      </c>
      <c r="D5086" s="383" t="str">
        <f t="shared" si="158"/>
        <v>3,00</v>
      </c>
      <c r="F5086" s="386">
        <v>209.47</v>
      </c>
      <c r="G5086" s="384" t="s">
        <v>4759</v>
      </c>
      <c r="H5086" s="381" t="b">
        <f t="shared" si="159"/>
        <v>0</v>
      </c>
    </row>
    <row r="5087" spans="1:8">
      <c r="A5087" s="379">
        <v>38032</v>
      </c>
      <c r="B5087" s="380" t="s">
        <v>9262</v>
      </c>
      <c r="C5087" s="379" t="s">
        <v>322</v>
      </c>
      <c r="D5087" s="383" t="str">
        <f t="shared" si="158"/>
        <v>30,38</v>
      </c>
      <c r="F5087" s="386">
        <v>98</v>
      </c>
      <c r="G5087" s="384" t="s">
        <v>9263</v>
      </c>
      <c r="H5087" s="381" t="b">
        <f t="shared" si="159"/>
        <v>0</v>
      </c>
    </row>
    <row r="5088" spans="1:8">
      <c r="A5088" s="379">
        <v>38033</v>
      </c>
      <c r="B5088" s="380" t="s">
        <v>9264</v>
      </c>
      <c r="C5088" s="379" t="s">
        <v>322</v>
      </c>
      <c r="D5088" s="383" t="str">
        <f t="shared" si="158"/>
        <v>49,71</v>
      </c>
      <c r="F5088" s="386">
        <v>174.27</v>
      </c>
      <c r="G5088" s="384" t="s">
        <v>9265</v>
      </c>
      <c r="H5088" s="381" t="b">
        <f t="shared" si="159"/>
        <v>0</v>
      </c>
    </row>
    <row r="5089" spans="1:8">
      <c r="A5089" s="379">
        <v>38034</v>
      </c>
      <c r="B5089" s="380" t="s">
        <v>9266</v>
      </c>
      <c r="C5089" s="379" t="s">
        <v>322</v>
      </c>
      <c r="D5089" s="383" t="str">
        <f t="shared" si="158"/>
        <v>82,24</v>
      </c>
      <c r="F5089" s="386">
        <v>76.36</v>
      </c>
      <c r="G5089" s="384" t="s">
        <v>9267</v>
      </c>
      <c r="H5089" s="381" t="b">
        <f t="shared" si="159"/>
        <v>0</v>
      </c>
    </row>
    <row r="5090" spans="1:8">
      <c r="A5090" s="379">
        <v>38035</v>
      </c>
      <c r="B5090" s="380" t="s">
        <v>9268</v>
      </c>
      <c r="C5090" s="379" t="s">
        <v>322</v>
      </c>
      <c r="D5090" s="383" t="str">
        <f t="shared" si="158"/>
        <v>114,60</v>
      </c>
      <c r="F5090" s="386">
        <v>132.4</v>
      </c>
      <c r="G5090" s="384" t="s">
        <v>9269</v>
      </c>
      <c r="H5090" s="381" t="b">
        <f t="shared" si="159"/>
        <v>0</v>
      </c>
    </row>
    <row r="5091" spans="1:8">
      <c r="A5091" s="379">
        <v>38036</v>
      </c>
      <c r="B5091" s="380" t="s">
        <v>9270</v>
      </c>
      <c r="C5091" s="379" t="s">
        <v>322</v>
      </c>
      <c r="D5091" s="383" t="str">
        <f t="shared" si="158"/>
        <v>161,70</v>
      </c>
      <c r="F5091" s="386">
        <v>221.46</v>
      </c>
      <c r="G5091" s="384" t="s">
        <v>9271</v>
      </c>
      <c r="H5091" s="381" t="b">
        <f t="shared" si="159"/>
        <v>0</v>
      </c>
    </row>
    <row r="5092" spans="1:8">
      <c r="A5092" s="379">
        <v>38037</v>
      </c>
      <c r="B5092" s="380" t="s">
        <v>9272</v>
      </c>
      <c r="C5092" s="379" t="s">
        <v>322</v>
      </c>
      <c r="D5092" s="383" t="str">
        <f t="shared" si="158"/>
        <v>187,49</v>
      </c>
      <c r="F5092" s="386">
        <v>33.82</v>
      </c>
      <c r="G5092" s="384" t="s">
        <v>9273</v>
      </c>
      <c r="H5092" s="381" t="b">
        <f t="shared" si="159"/>
        <v>0</v>
      </c>
    </row>
    <row r="5093" spans="1:8">
      <c r="A5093" s="379">
        <v>9850</v>
      </c>
      <c r="B5093" s="380" t="s">
        <v>9274</v>
      </c>
      <c r="C5093" s="379" t="s">
        <v>322</v>
      </c>
      <c r="D5093" s="383" t="str">
        <f t="shared" si="158"/>
        <v>95,99</v>
      </c>
      <c r="F5093" s="386">
        <v>91.03</v>
      </c>
      <c r="G5093" s="384" t="s">
        <v>9275</v>
      </c>
      <c r="H5093" s="381" t="b">
        <f t="shared" si="159"/>
        <v>0</v>
      </c>
    </row>
    <row r="5094" spans="1:8">
      <c r="A5094" s="379">
        <v>9853</v>
      </c>
      <c r="B5094" s="380" t="s">
        <v>9276</v>
      </c>
      <c r="C5094" s="379" t="s">
        <v>322</v>
      </c>
      <c r="D5094" s="383" t="str">
        <f t="shared" si="158"/>
        <v>170,70</v>
      </c>
      <c r="F5094" s="386">
        <v>154.27000000000001</v>
      </c>
      <c r="G5094" s="384" t="s">
        <v>9277</v>
      </c>
      <c r="H5094" s="381" t="b">
        <f t="shared" si="159"/>
        <v>0</v>
      </c>
    </row>
    <row r="5095" spans="1:8">
      <c r="A5095" s="379">
        <v>9854</v>
      </c>
      <c r="B5095" s="380" t="s">
        <v>9278</v>
      </c>
      <c r="C5095" s="379" t="s">
        <v>322</v>
      </c>
      <c r="D5095" s="383" t="str">
        <f t="shared" si="158"/>
        <v>74,79</v>
      </c>
      <c r="F5095" s="386">
        <v>234.85</v>
      </c>
      <c r="G5095" s="384" t="s">
        <v>9279</v>
      </c>
      <c r="H5095" s="381" t="b">
        <f t="shared" si="159"/>
        <v>0</v>
      </c>
    </row>
    <row r="5096" spans="1:8">
      <c r="A5096" s="379">
        <v>9851</v>
      </c>
      <c r="B5096" s="380" t="s">
        <v>9280</v>
      </c>
      <c r="C5096" s="379" t="s">
        <v>322</v>
      </c>
      <c r="D5096" s="383" t="str">
        <f t="shared" si="158"/>
        <v>129,69</v>
      </c>
      <c r="F5096" s="386">
        <v>333.49</v>
      </c>
      <c r="G5096" s="384" t="s">
        <v>2167</v>
      </c>
      <c r="H5096" s="381" t="b">
        <f t="shared" si="159"/>
        <v>0</v>
      </c>
    </row>
    <row r="5097" spans="1:8">
      <c r="A5097" s="379">
        <v>9855</v>
      </c>
      <c r="B5097" s="380" t="s">
        <v>9281</v>
      </c>
      <c r="C5097" s="379" t="s">
        <v>322</v>
      </c>
      <c r="D5097" s="383" t="str">
        <f t="shared" si="158"/>
        <v>216,92</v>
      </c>
      <c r="F5097" s="386">
        <v>40.54</v>
      </c>
      <c r="G5097" s="384" t="s">
        <v>9282</v>
      </c>
      <c r="H5097" s="381" t="b">
        <f t="shared" si="159"/>
        <v>0</v>
      </c>
    </row>
    <row r="5098" spans="1:8">
      <c r="A5098" s="379">
        <v>9825</v>
      </c>
      <c r="B5098" s="380" t="s">
        <v>9283</v>
      </c>
      <c r="C5098" s="379" t="s">
        <v>322</v>
      </c>
      <c r="D5098" s="383" t="str">
        <f t="shared" si="158"/>
        <v>33,29</v>
      </c>
      <c r="F5098" s="386">
        <v>12.01</v>
      </c>
      <c r="G5098" s="384" t="s">
        <v>9284</v>
      </c>
      <c r="H5098" s="381" t="b">
        <f t="shared" si="159"/>
        <v>0</v>
      </c>
    </row>
    <row r="5099" spans="1:8">
      <c r="A5099" s="379">
        <v>9828</v>
      </c>
      <c r="B5099" s="380" t="s">
        <v>9285</v>
      </c>
      <c r="C5099" s="379" t="s">
        <v>322</v>
      </c>
      <c r="D5099" s="383" t="str">
        <f t="shared" si="158"/>
        <v>89,59</v>
      </c>
      <c r="F5099" s="386">
        <v>24.94</v>
      </c>
      <c r="G5099" s="384" t="s">
        <v>9286</v>
      </c>
      <c r="H5099" s="381" t="b">
        <f t="shared" si="159"/>
        <v>0</v>
      </c>
    </row>
    <row r="5100" spans="1:8">
      <c r="A5100" s="379">
        <v>9829</v>
      </c>
      <c r="B5100" s="380" t="s">
        <v>9287</v>
      </c>
      <c r="C5100" s="379" t="s">
        <v>322</v>
      </c>
      <c r="D5100" s="383" t="str">
        <f t="shared" si="158"/>
        <v>151,83</v>
      </c>
      <c r="F5100" s="386">
        <v>48.63</v>
      </c>
      <c r="G5100" s="384" t="s">
        <v>9288</v>
      </c>
      <c r="H5100" s="381" t="b">
        <f t="shared" si="159"/>
        <v>0</v>
      </c>
    </row>
    <row r="5101" spans="1:8">
      <c r="A5101" s="379">
        <v>9826</v>
      </c>
      <c r="B5101" s="380" t="s">
        <v>9289</v>
      </c>
      <c r="C5101" s="379" t="s">
        <v>322</v>
      </c>
      <c r="D5101" s="383" t="str">
        <f t="shared" si="158"/>
        <v>231,13</v>
      </c>
      <c r="F5101" s="386">
        <v>14.82</v>
      </c>
      <c r="G5101" s="384" t="s">
        <v>9290</v>
      </c>
      <c r="H5101" s="381" t="b">
        <f t="shared" si="159"/>
        <v>0</v>
      </c>
    </row>
    <row r="5102" spans="1:8">
      <c r="A5102" s="379">
        <v>9827</v>
      </c>
      <c r="B5102" s="380" t="s">
        <v>9291</v>
      </c>
      <c r="C5102" s="379" t="s">
        <v>322</v>
      </c>
      <c r="D5102" s="383" t="str">
        <f t="shared" si="158"/>
        <v>328,21</v>
      </c>
      <c r="F5102" s="386">
        <v>29.1</v>
      </c>
      <c r="G5102" s="384" t="s">
        <v>9292</v>
      </c>
      <c r="H5102" s="381" t="b">
        <f t="shared" si="159"/>
        <v>0</v>
      </c>
    </row>
    <row r="5103" spans="1:8">
      <c r="A5103" s="379">
        <v>36374</v>
      </c>
      <c r="B5103" s="380" t="s">
        <v>9293</v>
      </c>
      <c r="C5103" s="379" t="s">
        <v>322</v>
      </c>
      <c r="D5103" s="383" t="str">
        <f t="shared" si="158"/>
        <v>39,90</v>
      </c>
      <c r="F5103" s="386">
        <v>60.8</v>
      </c>
      <c r="G5103" s="384" t="s">
        <v>9294</v>
      </c>
      <c r="H5103" s="381" t="b">
        <f t="shared" si="159"/>
        <v>0</v>
      </c>
    </row>
    <row r="5104" spans="1:8">
      <c r="A5104" s="379">
        <v>36084</v>
      </c>
      <c r="B5104" s="380" t="s">
        <v>9295</v>
      </c>
      <c r="C5104" s="379" t="s">
        <v>322</v>
      </c>
      <c r="D5104" s="383" t="str">
        <f t="shared" si="158"/>
        <v>11,82</v>
      </c>
      <c r="F5104" s="386">
        <v>18.22</v>
      </c>
      <c r="G5104" s="384" t="s">
        <v>6074</v>
      </c>
      <c r="H5104" s="381" t="b">
        <f t="shared" si="159"/>
        <v>0</v>
      </c>
    </row>
    <row r="5105" spans="1:8">
      <c r="A5105" s="379">
        <v>36373</v>
      </c>
      <c r="B5105" s="380" t="s">
        <v>9296</v>
      </c>
      <c r="C5105" s="379" t="s">
        <v>322</v>
      </c>
      <c r="D5105" s="383" t="str">
        <f t="shared" si="158"/>
        <v>24,54</v>
      </c>
      <c r="F5105" s="386">
        <v>36.729999999999997</v>
      </c>
      <c r="G5105" s="384" t="s">
        <v>9297</v>
      </c>
      <c r="H5105" s="381" t="b">
        <f t="shared" si="159"/>
        <v>0</v>
      </c>
    </row>
    <row r="5106" spans="1:8">
      <c r="A5106" s="379">
        <v>36377</v>
      </c>
      <c r="B5106" s="380" t="s">
        <v>9298</v>
      </c>
      <c r="C5106" s="379" t="s">
        <v>322</v>
      </c>
      <c r="D5106" s="383" t="str">
        <f t="shared" si="158"/>
        <v>47,86</v>
      </c>
      <c r="F5106" s="386">
        <v>6.68</v>
      </c>
      <c r="G5106" s="384" t="s">
        <v>9299</v>
      </c>
      <c r="H5106" s="381" t="b">
        <f t="shared" si="159"/>
        <v>0</v>
      </c>
    </row>
    <row r="5107" spans="1:8">
      <c r="A5107" s="379">
        <v>36375</v>
      </c>
      <c r="B5107" s="380" t="s">
        <v>9300</v>
      </c>
      <c r="C5107" s="379" t="s">
        <v>322</v>
      </c>
      <c r="D5107" s="383" t="str">
        <f t="shared" si="158"/>
        <v>14,58</v>
      </c>
      <c r="F5107" s="386">
        <v>5.0999999999999996</v>
      </c>
      <c r="G5107" s="384" t="s">
        <v>7356</v>
      </c>
      <c r="H5107" s="381" t="b">
        <f t="shared" si="159"/>
        <v>0</v>
      </c>
    </row>
    <row r="5108" spans="1:8">
      <c r="A5108" s="379">
        <v>36376</v>
      </c>
      <c r="B5108" s="380" t="s">
        <v>9301</v>
      </c>
      <c r="C5108" s="379" t="s">
        <v>322</v>
      </c>
      <c r="D5108" s="383" t="str">
        <f t="shared" si="158"/>
        <v>28,64</v>
      </c>
      <c r="F5108" s="386">
        <v>7.37</v>
      </c>
      <c r="G5108" s="384" t="s">
        <v>9302</v>
      </c>
      <c r="H5108" s="381" t="b">
        <f t="shared" si="159"/>
        <v>0</v>
      </c>
    </row>
    <row r="5109" spans="1:8">
      <c r="A5109" s="379">
        <v>36380</v>
      </c>
      <c r="B5109" s="380" t="s">
        <v>9303</v>
      </c>
      <c r="C5109" s="379" t="s">
        <v>322</v>
      </c>
      <c r="D5109" s="383" t="str">
        <f t="shared" si="158"/>
        <v>59,84</v>
      </c>
      <c r="F5109" s="386">
        <v>9.94</v>
      </c>
      <c r="G5109" s="384" t="s">
        <v>9304</v>
      </c>
      <c r="H5109" s="381" t="b">
        <f t="shared" si="159"/>
        <v>0</v>
      </c>
    </row>
    <row r="5110" spans="1:8">
      <c r="A5110" s="379">
        <v>36378</v>
      </c>
      <c r="B5110" s="380" t="s">
        <v>9305</v>
      </c>
      <c r="C5110" s="379" t="s">
        <v>322</v>
      </c>
      <c r="D5110" s="383" t="str">
        <f t="shared" si="158"/>
        <v>17,93</v>
      </c>
      <c r="F5110" s="386">
        <v>5.32</v>
      </c>
      <c r="G5110" s="384" t="s">
        <v>5845</v>
      </c>
      <c r="H5110" s="381" t="b">
        <f t="shared" si="159"/>
        <v>0</v>
      </c>
    </row>
    <row r="5111" spans="1:8">
      <c r="A5111" s="379">
        <v>36379</v>
      </c>
      <c r="B5111" s="380" t="s">
        <v>9306</v>
      </c>
      <c r="C5111" s="379" t="s">
        <v>322</v>
      </c>
      <c r="D5111" s="383" t="str">
        <f t="shared" si="158"/>
        <v>36,15</v>
      </c>
      <c r="F5111" s="386">
        <v>27.67</v>
      </c>
      <c r="G5111" s="384" t="s">
        <v>7530</v>
      </c>
      <c r="H5111" s="381" t="b">
        <f t="shared" si="159"/>
        <v>0</v>
      </c>
    </row>
    <row r="5112" spans="1:8">
      <c r="A5112" s="379">
        <v>9859</v>
      </c>
      <c r="B5112" s="380" t="s">
        <v>9307</v>
      </c>
      <c r="C5112" s="379" t="s">
        <v>322</v>
      </c>
      <c r="D5112" s="383" t="str">
        <f t="shared" si="158"/>
        <v>6,68</v>
      </c>
      <c r="F5112" s="386">
        <v>48.25</v>
      </c>
      <c r="G5112" s="384" t="s">
        <v>4574</v>
      </c>
      <c r="H5112" s="381" t="b">
        <f t="shared" si="159"/>
        <v>0</v>
      </c>
    </row>
    <row r="5113" spans="1:8">
      <c r="A5113" s="379">
        <v>9838</v>
      </c>
      <c r="B5113" s="380" t="s">
        <v>9308</v>
      </c>
      <c r="C5113" s="379" t="s">
        <v>322</v>
      </c>
      <c r="D5113" s="383" t="str">
        <f t="shared" si="158"/>
        <v>5,10</v>
      </c>
      <c r="F5113" s="386">
        <v>30.97</v>
      </c>
      <c r="G5113" s="384" t="s">
        <v>4044</v>
      </c>
      <c r="H5113" s="381" t="b">
        <f t="shared" si="159"/>
        <v>0</v>
      </c>
    </row>
    <row r="5114" spans="1:8">
      <c r="A5114" s="379">
        <v>9837</v>
      </c>
      <c r="B5114" s="380" t="s">
        <v>9309</v>
      </c>
      <c r="C5114" s="379" t="s">
        <v>322</v>
      </c>
      <c r="D5114" s="383" t="str">
        <f t="shared" si="158"/>
        <v>7,37</v>
      </c>
      <c r="F5114" s="386">
        <v>21.86</v>
      </c>
      <c r="G5114" s="384" t="s">
        <v>4454</v>
      </c>
      <c r="H5114" s="381" t="b">
        <f t="shared" si="159"/>
        <v>0</v>
      </c>
    </row>
    <row r="5115" spans="1:8">
      <c r="A5115" s="379">
        <v>9833</v>
      </c>
      <c r="B5115" s="380" t="s">
        <v>9310</v>
      </c>
      <c r="C5115" s="379" t="s">
        <v>322</v>
      </c>
      <c r="D5115" s="383" t="str">
        <f t="shared" si="158"/>
        <v>8,71</v>
      </c>
      <c r="F5115" s="386">
        <v>17.57</v>
      </c>
      <c r="G5115" s="384" t="s">
        <v>9311</v>
      </c>
      <c r="H5115" s="381" t="b">
        <f t="shared" si="159"/>
        <v>0</v>
      </c>
    </row>
    <row r="5116" spans="1:8">
      <c r="A5116" s="379">
        <v>9830</v>
      </c>
      <c r="B5116" s="380" t="s">
        <v>9312</v>
      </c>
      <c r="C5116" s="379" t="s">
        <v>322</v>
      </c>
      <c r="D5116" s="383" t="str">
        <f t="shared" si="158"/>
        <v>4,66</v>
      </c>
      <c r="F5116" s="386">
        <v>4.72</v>
      </c>
      <c r="G5116" s="384" t="s">
        <v>3415</v>
      </c>
      <c r="H5116" s="381" t="b">
        <f t="shared" si="159"/>
        <v>0</v>
      </c>
    </row>
    <row r="5117" spans="1:8">
      <c r="A5117" s="379">
        <v>9834</v>
      </c>
      <c r="B5117" s="380" t="s">
        <v>9313</v>
      </c>
      <c r="C5117" s="379" t="s">
        <v>322</v>
      </c>
      <c r="D5117" s="383" t="str">
        <f t="shared" si="158"/>
        <v>24,24</v>
      </c>
      <c r="F5117" s="386">
        <v>12.97</v>
      </c>
      <c r="G5117" s="384" t="s">
        <v>9314</v>
      </c>
      <c r="H5117" s="381" t="b">
        <f t="shared" si="159"/>
        <v>0</v>
      </c>
    </row>
    <row r="5118" spans="1:8">
      <c r="A5118" s="379">
        <v>9863</v>
      </c>
      <c r="B5118" s="380" t="s">
        <v>9315</v>
      </c>
      <c r="C5118" s="379" t="s">
        <v>322</v>
      </c>
      <c r="D5118" s="383" t="str">
        <f t="shared" si="158"/>
        <v>48,25</v>
      </c>
      <c r="F5118" s="386">
        <v>62.4</v>
      </c>
      <c r="G5118" s="384" t="s">
        <v>9316</v>
      </c>
      <c r="H5118" s="381" t="b">
        <f t="shared" si="159"/>
        <v>0</v>
      </c>
    </row>
    <row r="5119" spans="1:8">
      <c r="A5119" s="379">
        <v>9860</v>
      </c>
      <c r="B5119" s="380" t="s">
        <v>9317</v>
      </c>
      <c r="C5119" s="379" t="s">
        <v>322</v>
      </c>
      <c r="D5119" s="383" t="str">
        <f t="shared" si="158"/>
        <v>30,97</v>
      </c>
      <c r="F5119" s="386">
        <v>75.33</v>
      </c>
      <c r="G5119" s="384" t="s">
        <v>9318</v>
      </c>
      <c r="H5119" s="381" t="b">
        <f t="shared" si="159"/>
        <v>0</v>
      </c>
    </row>
    <row r="5120" spans="1:8">
      <c r="A5120" s="379">
        <v>9862</v>
      </c>
      <c r="B5120" s="380" t="s">
        <v>9319</v>
      </c>
      <c r="C5120" s="379" t="s">
        <v>322</v>
      </c>
      <c r="D5120" s="383" t="str">
        <f t="shared" si="158"/>
        <v>21,86</v>
      </c>
      <c r="F5120" s="386">
        <v>108.34</v>
      </c>
      <c r="G5120" s="384" t="s">
        <v>7198</v>
      </c>
      <c r="H5120" s="381" t="b">
        <f t="shared" si="159"/>
        <v>0</v>
      </c>
    </row>
    <row r="5121" spans="1:8">
      <c r="A5121" s="379">
        <v>9861</v>
      </c>
      <c r="B5121" s="380" t="s">
        <v>9320</v>
      </c>
      <c r="C5121" s="379" t="s">
        <v>322</v>
      </c>
      <c r="D5121" s="383" t="str">
        <f t="shared" si="158"/>
        <v>17,57</v>
      </c>
      <c r="F5121" s="386">
        <v>113.58</v>
      </c>
      <c r="G5121" s="384" t="s">
        <v>2673</v>
      </c>
      <c r="H5121" s="381" t="b">
        <f t="shared" si="159"/>
        <v>0</v>
      </c>
    </row>
    <row r="5122" spans="1:8">
      <c r="A5122" s="379">
        <v>9856</v>
      </c>
      <c r="B5122" s="380" t="s">
        <v>9321</v>
      </c>
      <c r="C5122" s="379" t="s">
        <v>322</v>
      </c>
      <c r="D5122" s="383" t="str">
        <f t="shared" ref="D5122:D5185" si="160">IF($J$2=$F$1,F5122,G5122)</f>
        <v>4,72</v>
      </c>
      <c r="F5122" s="386">
        <v>20.53</v>
      </c>
      <c r="G5122" s="384" t="s">
        <v>9322</v>
      </c>
      <c r="H5122" s="381" t="b">
        <f t="shared" ref="H5122:H5185" si="161">F5122=G5122</f>
        <v>0</v>
      </c>
    </row>
    <row r="5123" spans="1:8">
      <c r="A5123" s="379">
        <v>9866</v>
      </c>
      <c r="B5123" s="380" t="s">
        <v>9323</v>
      </c>
      <c r="C5123" s="379" t="s">
        <v>322</v>
      </c>
      <c r="D5123" s="383" t="str">
        <f t="shared" si="160"/>
        <v>12,97</v>
      </c>
      <c r="F5123" s="386">
        <v>41.73</v>
      </c>
      <c r="G5123" s="384" t="s">
        <v>611</v>
      </c>
      <c r="H5123" s="381" t="b">
        <f t="shared" si="161"/>
        <v>0</v>
      </c>
    </row>
    <row r="5124" spans="1:8">
      <c r="A5124" s="379">
        <v>9857</v>
      </c>
      <c r="B5124" s="380" t="s">
        <v>9324</v>
      </c>
      <c r="C5124" s="379" t="s">
        <v>322</v>
      </c>
      <c r="D5124" s="383" t="str">
        <f t="shared" si="160"/>
        <v>62,40</v>
      </c>
      <c r="F5124" s="386">
        <v>7.17</v>
      </c>
      <c r="G5124" s="384" t="s">
        <v>9325</v>
      </c>
      <c r="H5124" s="381" t="b">
        <f t="shared" si="161"/>
        <v>0</v>
      </c>
    </row>
    <row r="5125" spans="1:8">
      <c r="A5125" s="379">
        <v>9864</v>
      </c>
      <c r="B5125" s="380" t="s">
        <v>9326</v>
      </c>
      <c r="C5125" s="379" t="s">
        <v>322</v>
      </c>
      <c r="D5125" s="383" t="str">
        <f t="shared" si="160"/>
        <v>75,33</v>
      </c>
      <c r="F5125" s="386">
        <v>8.94</v>
      </c>
      <c r="G5125" s="384" t="s">
        <v>9327</v>
      </c>
      <c r="H5125" s="381" t="b">
        <f t="shared" si="161"/>
        <v>0</v>
      </c>
    </row>
    <row r="5126" spans="1:8">
      <c r="A5126" s="379">
        <v>9865</v>
      </c>
      <c r="B5126" s="380" t="s">
        <v>9328</v>
      </c>
      <c r="C5126" s="379" t="s">
        <v>322</v>
      </c>
      <c r="D5126" s="383" t="str">
        <f t="shared" si="160"/>
        <v>108,34</v>
      </c>
      <c r="F5126" s="386">
        <v>11.72</v>
      </c>
      <c r="G5126" s="384" t="s">
        <v>9329</v>
      </c>
      <c r="H5126" s="381" t="b">
        <f t="shared" si="161"/>
        <v>0</v>
      </c>
    </row>
    <row r="5127" spans="1:8">
      <c r="A5127" s="379">
        <v>9858</v>
      </c>
      <c r="B5127" s="380" t="s">
        <v>9330</v>
      </c>
      <c r="C5127" s="379" t="s">
        <v>322</v>
      </c>
      <c r="D5127" s="383" t="str">
        <f t="shared" si="160"/>
        <v>113,58</v>
      </c>
      <c r="F5127" s="386">
        <v>52.61</v>
      </c>
      <c r="G5127" s="384" t="s">
        <v>9331</v>
      </c>
      <c r="H5127" s="381" t="b">
        <f t="shared" si="161"/>
        <v>0</v>
      </c>
    </row>
    <row r="5128" spans="1:8">
      <c r="A5128" s="379">
        <v>9841</v>
      </c>
      <c r="B5128" s="380" t="s">
        <v>9332</v>
      </c>
      <c r="C5128" s="379" t="s">
        <v>322</v>
      </c>
      <c r="D5128" s="383" t="str">
        <f t="shared" si="160"/>
        <v>20,53</v>
      </c>
      <c r="F5128" s="386">
        <v>1.93</v>
      </c>
      <c r="G5128" s="384" t="s">
        <v>9333</v>
      </c>
      <c r="H5128" s="381" t="b">
        <f t="shared" si="161"/>
        <v>0</v>
      </c>
    </row>
    <row r="5129" spans="1:8">
      <c r="A5129" s="379">
        <v>9840</v>
      </c>
      <c r="B5129" s="380" t="s">
        <v>9334</v>
      </c>
      <c r="C5129" s="379" t="s">
        <v>322</v>
      </c>
      <c r="D5129" s="383" t="str">
        <f t="shared" si="160"/>
        <v>41,73</v>
      </c>
      <c r="F5129" s="386">
        <v>2.48</v>
      </c>
      <c r="G5129" s="384" t="s">
        <v>9335</v>
      </c>
      <c r="H5129" s="381" t="b">
        <f t="shared" si="161"/>
        <v>0</v>
      </c>
    </row>
    <row r="5130" spans="1:8">
      <c r="A5130" s="379">
        <v>20067</v>
      </c>
      <c r="B5130" s="380" t="s">
        <v>9336</v>
      </c>
      <c r="C5130" s="379" t="s">
        <v>322</v>
      </c>
      <c r="D5130" s="383" t="str">
        <f t="shared" si="160"/>
        <v>7,17</v>
      </c>
      <c r="F5130" s="386">
        <v>5.57</v>
      </c>
      <c r="G5130" s="384" t="s">
        <v>2560</v>
      </c>
      <c r="H5130" s="381" t="b">
        <f t="shared" si="161"/>
        <v>0</v>
      </c>
    </row>
    <row r="5131" spans="1:8">
      <c r="A5131" s="379">
        <v>20068</v>
      </c>
      <c r="B5131" s="380" t="s">
        <v>9337</v>
      </c>
      <c r="C5131" s="379" t="s">
        <v>322</v>
      </c>
      <c r="D5131" s="383" t="str">
        <f t="shared" si="160"/>
        <v>8,94</v>
      </c>
      <c r="F5131" s="386">
        <v>8.1</v>
      </c>
      <c r="G5131" s="384" t="s">
        <v>2772</v>
      </c>
      <c r="H5131" s="381" t="b">
        <f t="shared" si="161"/>
        <v>0</v>
      </c>
    </row>
    <row r="5132" spans="1:8">
      <c r="A5132" s="379">
        <v>9839</v>
      </c>
      <c r="B5132" s="380" t="s">
        <v>9338</v>
      </c>
      <c r="C5132" s="379" t="s">
        <v>322</v>
      </c>
      <c r="D5132" s="383" t="str">
        <f t="shared" si="160"/>
        <v>11,72</v>
      </c>
      <c r="F5132" s="386">
        <v>9.2799999999999994</v>
      </c>
      <c r="G5132" s="384" t="s">
        <v>979</v>
      </c>
      <c r="H5132" s="381" t="b">
        <f t="shared" si="161"/>
        <v>0</v>
      </c>
    </row>
    <row r="5133" spans="1:8">
      <c r="A5133" s="379">
        <v>9870</v>
      </c>
      <c r="B5133" s="380" t="s">
        <v>9339</v>
      </c>
      <c r="C5133" s="379" t="s">
        <v>322</v>
      </c>
      <c r="D5133" s="383" t="str">
        <f t="shared" si="160"/>
        <v>52,61</v>
      </c>
      <c r="F5133" s="386">
        <v>15.67</v>
      </c>
      <c r="G5133" s="384" t="s">
        <v>9340</v>
      </c>
      <c r="H5133" s="381" t="b">
        <f t="shared" si="161"/>
        <v>0</v>
      </c>
    </row>
    <row r="5134" spans="1:8">
      <c r="A5134" s="379">
        <v>9867</v>
      </c>
      <c r="B5134" s="380" t="s">
        <v>9341</v>
      </c>
      <c r="C5134" s="379" t="s">
        <v>322</v>
      </c>
      <c r="D5134" s="383" t="str">
        <f t="shared" si="160"/>
        <v>1,93</v>
      </c>
      <c r="F5134" s="386">
        <v>26.24</v>
      </c>
      <c r="G5134" s="384" t="s">
        <v>4881</v>
      </c>
      <c r="H5134" s="381" t="b">
        <f t="shared" si="161"/>
        <v>0</v>
      </c>
    </row>
    <row r="5135" spans="1:8">
      <c r="A5135" s="379">
        <v>9868</v>
      </c>
      <c r="B5135" s="380" t="s">
        <v>9342</v>
      </c>
      <c r="C5135" s="379" t="s">
        <v>322</v>
      </c>
      <c r="D5135" s="383" t="str">
        <f t="shared" si="160"/>
        <v>2,48</v>
      </c>
      <c r="F5135" s="386">
        <v>32.79</v>
      </c>
      <c r="G5135" s="384" t="s">
        <v>2355</v>
      </c>
      <c r="H5135" s="381" t="b">
        <f t="shared" si="161"/>
        <v>0</v>
      </c>
    </row>
    <row r="5136" spans="1:8">
      <c r="A5136" s="379">
        <v>9869</v>
      </c>
      <c r="B5136" s="380" t="s">
        <v>9343</v>
      </c>
      <c r="C5136" s="379" t="s">
        <v>322</v>
      </c>
      <c r="D5136" s="383" t="str">
        <f t="shared" si="160"/>
        <v>5,57</v>
      </c>
      <c r="F5136" s="383">
        <v>1535.49</v>
      </c>
      <c r="G5136" s="384" t="s">
        <v>9344</v>
      </c>
      <c r="H5136" s="381" t="b">
        <f t="shared" si="161"/>
        <v>0</v>
      </c>
    </row>
    <row r="5137" spans="1:8">
      <c r="A5137" s="379">
        <v>9874</v>
      </c>
      <c r="B5137" s="380" t="s">
        <v>9345</v>
      </c>
      <c r="C5137" s="379" t="s">
        <v>322</v>
      </c>
      <c r="D5137" s="383" t="str">
        <f t="shared" si="160"/>
        <v>8,10</v>
      </c>
      <c r="F5137" s="383">
        <v>1957.39</v>
      </c>
      <c r="G5137" s="384" t="s">
        <v>9346</v>
      </c>
      <c r="H5137" s="381" t="b">
        <f t="shared" si="161"/>
        <v>0</v>
      </c>
    </row>
    <row r="5138" spans="1:8">
      <c r="A5138" s="379">
        <v>9875</v>
      </c>
      <c r="B5138" s="380" t="s">
        <v>9347</v>
      </c>
      <c r="C5138" s="379" t="s">
        <v>322</v>
      </c>
      <c r="D5138" s="383" t="str">
        <f t="shared" si="160"/>
        <v>9,28</v>
      </c>
      <c r="F5138" s="383">
        <v>1979.76</v>
      </c>
      <c r="G5138" s="384" t="s">
        <v>9348</v>
      </c>
      <c r="H5138" s="381" t="b">
        <f t="shared" si="161"/>
        <v>0</v>
      </c>
    </row>
    <row r="5139" spans="1:8">
      <c r="A5139" s="379">
        <v>9873</v>
      </c>
      <c r="B5139" s="380" t="s">
        <v>9349</v>
      </c>
      <c r="C5139" s="379" t="s">
        <v>322</v>
      </c>
      <c r="D5139" s="383" t="str">
        <f t="shared" si="160"/>
        <v>15,67</v>
      </c>
      <c r="F5139" s="386">
        <v>20.88</v>
      </c>
      <c r="G5139" s="384" t="s">
        <v>7570</v>
      </c>
      <c r="H5139" s="381" t="b">
        <f t="shared" si="161"/>
        <v>0</v>
      </c>
    </row>
    <row r="5140" spans="1:8">
      <c r="A5140" s="379">
        <v>9871</v>
      </c>
      <c r="B5140" s="380" t="s">
        <v>9350</v>
      </c>
      <c r="C5140" s="379" t="s">
        <v>322</v>
      </c>
      <c r="D5140" s="383" t="str">
        <f t="shared" si="160"/>
        <v>26,24</v>
      </c>
      <c r="F5140" s="386">
        <v>28.68</v>
      </c>
      <c r="G5140" s="384" t="s">
        <v>6917</v>
      </c>
      <c r="H5140" s="381" t="b">
        <f t="shared" si="161"/>
        <v>0</v>
      </c>
    </row>
    <row r="5141" spans="1:8">
      <c r="A5141" s="379">
        <v>9872</v>
      </c>
      <c r="B5141" s="380" t="s">
        <v>9351</v>
      </c>
      <c r="C5141" s="379" t="s">
        <v>322</v>
      </c>
      <c r="D5141" s="383" t="str">
        <f t="shared" si="160"/>
        <v>32,79</v>
      </c>
      <c r="F5141" s="386">
        <v>119.06</v>
      </c>
      <c r="G5141" s="384" t="s">
        <v>2238</v>
      </c>
      <c r="H5141" s="381" t="b">
        <f t="shared" si="161"/>
        <v>0</v>
      </c>
    </row>
    <row r="5142" spans="1:8">
      <c r="A5142" s="379">
        <v>7667</v>
      </c>
      <c r="B5142" s="380" t="s">
        <v>9352</v>
      </c>
      <c r="C5142" s="379" t="s">
        <v>322</v>
      </c>
      <c r="D5142" s="383" t="str">
        <f t="shared" si="160"/>
        <v>1.548,18</v>
      </c>
      <c r="F5142" s="386">
        <v>76.42</v>
      </c>
      <c r="G5142" s="384" t="s">
        <v>9353</v>
      </c>
      <c r="H5142" s="381" t="b">
        <f t="shared" si="161"/>
        <v>0</v>
      </c>
    </row>
    <row r="5143" spans="1:8">
      <c r="A5143" s="379">
        <v>7660</v>
      </c>
      <c r="B5143" s="380" t="s">
        <v>9354</v>
      </c>
      <c r="C5143" s="379" t="s">
        <v>322</v>
      </c>
      <c r="D5143" s="383" t="str">
        <f t="shared" si="160"/>
        <v>1.973,57</v>
      </c>
      <c r="F5143" s="386">
        <v>25.59</v>
      </c>
      <c r="G5143" s="384" t="s">
        <v>9355</v>
      </c>
      <c r="H5143" s="381" t="b">
        <f t="shared" si="161"/>
        <v>0</v>
      </c>
    </row>
    <row r="5144" spans="1:8">
      <c r="A5144" s="379">
        <v>7676</v>
      </c>
      <c r="B5144" s="380" t="s">
        <v>9356</v>
      </c>
      <c r="C5144" s="379" t="s">
        <v>322</v>
      </c>
      <c r="D5144" s="383" t="str">
        <f t="shared" si="160"/>
        <v>1.996,12</v>
      </c>
      <c r="F5144" s="386">
        <v>192.52</v>
      </c>
      <c r="G5144" s="384" t="s">
        <v>9357</v>
      </c>
      <c r="H5144" s="381" t="b">
        <f t="shared" si="161"/>
        <v>0</v>
      </c>
    </row>
    <row r="5145" spans="1:8">
      <c r="A5145" s="379">
        <v>12426</v>
      </c>
      <c r="B5145" s="380" t="s">
        <v>9358</v>
      </c>
      <c r="C5145" s="379" t="s">
        <v>281</v>
      </c>
      <c r="D5145" s="383" t="str">
        <f t="shared" si="160"/>
        <v>20,88</v>
      </c>
      <c r="F5145" s="386">
        <v>327.64</v>
      </c>
      <c r="G5145" s="384" t="s">
        <v>9359</v>
      </c>
      <c r="H5145" s="381" t="b">
        <f t="shared" si="161"/>
        <v>0</v>
      </c>
    </row>
    <row r="5146" spans="1:8">
      <c r="A5146" s="379">
        <v>12425</v>
      </c>
      <c r="B5146" s="380" t="s">
        <v>9360</v>
      </c>
      <c r="C5146" s="379" t="s">
        <v>281</v>
      </c>
      <c r="D5146" s="383" t="str">
        <f t="shared" si="160"/>
        <v>28,68</v>
      </c>
      <c r="F5146" s="386">
        <v>67.38</v>
      </c>
      <c r="G5146" s="384" t="s">
        <v>9361</v>
      </c>
      <c r="H5146" s="381" t="b">
        <f t="shared" si="161"/>
        <v>0</v>
      </c>
    </row>
    <row r="5147" spans="1:8">
      <c r="A5147" s="379">
        <v>12427</v>
      </c>
      <c r="B5147" s="380" t="s">
        <v>9362</v>
      </c>
      <c r="C5147" s="379" t="s">
        <v>281</v>
      </c>
      <c r="D5147" s="383" t="str">
        <f t="shared" si="160"/>
        <v>119,06</v>
      </c>
      <c r="F5147" s="386">
        <v>21.96</v>
      </c>
      <c r="G5147" s="384" t="s">
        <v>9363</v>
      </c>
      <c r="H5147" s="381" t="b">
        <f t="shared" si="161"/>
        <v>0</v>
      </c>
    </row>
    <row r="5148" spans="1:8">
      <c r="A5148" s="379">
        <v>12428</v>
      </c>
      <c r="B5148" s="380" t="s">
        <v>9364</v>
      </c>
      <c r="C5148" s="379" t="s">
        <v>281</v>
      </c>
      <c r="D5148" s="383" t="str">
        <f t="shared" si="160"/>
        <v>76,42</v>
      </c>
      <c r="F5148" s="386">
        <v>42.89</v>
      </c>
      <c r="G5148" s="384" t="s">
        <v>9365</v>
      </c>
      <c r="H5148" s="381" t="b">
        <f t="shared" si="161"/>
        <v>0</v>
      </c>
    </row>
    <row r="5149" spans="1:8">
      <c r="A5149" s="379">
        <v>12430</v>
      </c>
      <c r="B5149" s="380" t="s">
        <v>9366</v>
      </c>
      <c r="C5149" s="379" t="s">
        <v>281</v>
      </c>
      <c r="D5149" s="383" t="str">
        <f t="shared" si="160"/>
        <v>25,59</v>
      </c>
      <c r="F5149" s="386">
        <v>132.76</v>
      </c>
      <c r="G5149" s="384" t="s">
        <v>9367</v>
      </c>
      <c r="H5149" s="381" t="b">
        <f t="shared" si="161"/>
        <v>0</v>
      </c>
    </row>
    <row r="5150" spans="1:8">
      <c r="A5150" s="379">
        <v>12429</v>
      </c>
      <c r="B5150" s="380" t="s">
        <v>9368</v>
      </c>
      <c r="C5150" s="379" t="s">
        <v>281</v>
      </c>
      <c r="D5150" s="383" t="str">
        <f t="shared" si="160"/>
        <v>192,52</v>
      </c>
      <c r="F5150" s="386">
        <v>107.22</v>
      </c>
      <c r="G5150" s="384" t="s">
        <v>9369</v>
      </c>
      <c r="H5150" s="381" t="b">
        <f t="shared" si="161"/>
        <v>0</v>
      </c>
    </row>
    <row r="5151" spans="1:8">
      <c r="A5151" s="379">
        <v>12431</v>
      </c>
      <c r="B5151" s="380" t="s">
        <v>9370</v>
      </c>
      <c r="C5151" s="379" t="s">
        <v>281</v>
      </c>
      <c r="D5151" s="383" t="str">
        <f t="shared" si="160"/>
        <v>327,64</v>
      </c>
      <c r="F5151" s="386">
        <v>34.409999999999997</v>
      </c>
      <c r="G5151" s="384" t="s">
        <v>9371</v>
      </c>
      <c r="H5151" s="381" t="b">
        <f t="shared" si="161"/>
        <v>0</v>
      </c>
    </row>
    <row r="5152" spans="1:8">
      <c r="A5152" s="379">
        <v>12432</v>
      </c>
      <c r="B5152" s="380" t="s">
        <v>9372</v>
      </c>
      <c r="C5152" s="379" t="s">
        <v>281</v>
      </c>
      <c r="D5152" s="383" t="str">
        <f t="shared" si="160"/>
        <v>67,38</v>
      </c>
      <c r="F5152" s="386">
        <v>194.03</v>
      </c>
      <c r="G5152" s="384" t="s">
        <v>9373</v>
      </c>
      <c r="H5152" s="381" t="b">
        <f t="shared" si="161"/>
        <v>0</v>
      </c>
    </row>
    <row r="5153" spans="1:8">
      <c r="A5153" s="379">
        <v>12434</v>
      </c>
      <c r="B5153" s="380" t="s">
        <v>9374</v>
      </c>
      <c r="C5153" s="379" t="s">
        <v>281</v>
      </c>
      <c r="D5153" s="383" t="str">
        <f t="shared" si="160"/>
        <v>21,96</v>
      </c>
      <c r="F5153" s="386">
        <v>245.11</v>
      </c>
      <c r="G5153" s="384" t="s">
        <v>9375</v>
      </c>
      <c r="H5153" s="381" t="b">
        <f t="shared" si="161"/>
        <v>0</v>
      </c>
    </row>
    <row r="5154" spans="1:8">
      <c r="A5154" s="379">
        <v>12433</v>
      </c>
      <c r="B5154" s="380" t="s">
        <v>9376</v>
      </c>
      <c r="C5154" s="379" t="s">
        <v>281</v>
      </c>
      <c r="D5154" s="383" t="str">
        <f t="shared" si="160"/>
        <v>42,89</v>
      </c>
      <c r="F5154" s="386">
        <v>87.17</v>
      </c>
      <c r="G5154" s="384" t="s">
        <v>9377</v>
      </c>
      <c r="H5154" s="381" t="b">
        <f t="shared" si="161"/>
        <v>0</v>
      </c>
    </row>
    <row r="5155" spans="1:8">
      <c r="A5155" s="379">
        <v>12435</v>
      </c>
      <c r="B5155" s="380" t="s">
        <v>9378</v>
      </c>
      <c r="C5155" s="379" t="s">
        <v>281</v>
      </c>
      <c r="D5155" s="383" t="str">
        <f t="shared" si="160"/>
        <v>132,76</v>
      </c>
      <c r="F5155" s="386">
        <v>44.16</v>
      </c>
      <c r="G5155" s="384" t="s">
        <v>9379</v>
      </c>
      <c r="H5155" s="381" t="b">
        <f t="shared" si="161"/>
        <v>0</v>
      </c>
    </row>
    <row r="5156" spans="1:8">
      <c r="A5156" s="379">
        <v>12437</v>
      </c>
      <c r="B5156" s="380" t="s">
        <v>9380</v>
      </c>
      <c r="C5156" s="379" t="s">
        <v>281</v>
      </c>
      <c r="D5156" s="383" t="str">
        <f t="shared" si="160"/>
        <v>107,22</v>
      </c>
      <c r="F5156" s="386">
        <v>42.69</v>
      </c>
      <c r="G5156" s="384" t="s">
        <v>9381</v>
      </c>
      <c r="H5156" s="381" t="b">
        <f t="shared" si="161"/>
        <v>0</v>
      </c>
    </row>
    <row r="5157" spans="1:8">
      <c r="A5157" s="379">
        <v>12439</v>
      </c>
      <c r="B5157" s="380" t="s">
        <v>9382</v>
      </c>
      <c r="C5157" s="379" t="s">
        <v>281</v>
      </c>
      <c r="D5157" s="383" t="str">
        <f t="shared" si="160"/>
        <v>34,41</v>
      </c>
      <c r="F5157" s="386">
        <v>31.84</v>
      </c>
      <c r="G5157" s="384" t="s">
        <v>9383</v>
      </c>
      <c r="H5157" s="381" t="b">
        <f t="shared" si="161"/>
        <v>0</v>
      </c>
    </row>
    <row r="5158" spans="1:8">
      <c r="A5158" s="379">
        <v>12438</v>
      </c>
      <c r="B5158" s="380" t="s">
        <v>9384</v>
      </c>
      <c r="C5158" s="379" t="s">
        <v>281</v>
      </c>
      <c r="D5158" s="383" t="str">
        <f t="shared" si="160"/>
        <v>194,03</v>
      </c>
      <c r="F5158" s="386">
        <v>25.58</v>
      </c>
      <c r="G5158" s="384" t="s">
        <v>9385</v>
      </c>
      <c r="H5158" s="381" t="b">
        <f t="shared" si="161"/>
        <v>0</v>
      </c>
    </row>
    <row r="5159" spans="1:8">
      <c r="A5159" s="379">
        <v>12436</v>
      </c>
      <c r="B5159" s="380" t="s">
        <v>9386</v>
      </c>
      <c r="C5159" s="379" t="s">
        <v>281</v>
      </c>
      <c r="D5159" s="383" t="str">
        <f t="shared" si="160"/>
        <v>245,11</v>
      </c>
      <c r="F5159" s="386">
        <v>11.16</v>
      </c>
      <c r="G5159" s="384" t="s">
        <v>9387</v>
      </c>
      <c r="H5159" s="381" t="b">
        <f t="shared" si="161"/>
        <v>0</v>
      </c>
    </row>
    <row r="5160" spans="1:8">
      <c r="A5160" s="379">
        <v>36357</v>
      </c>
      <c r="B5160" s="380" t="s">
        <v>9388</v>
      </c>
      <c r="C5160" s="379" t="s">
        <v>281</v>
      </c>
      <c r="D5160" s="383" t="str">
        <f t="shared" si="160"/>
        <v>97,84</v>
      </c>
      <c r="F5160" s="386">
        <v>15.29</v>
      </c>
      <c r="G5160" s="384" t="s">
        <v>9389</v>
      </c>
      <c r="H5160" s="381" t="b">
        <f t="shared" si="161"/>
        <v>0</v>
      </c>
    </row>
    <row r="5161" spans="1:8">
      <c r="A5161" s="379">
        <v>12424</v>
      </c>
      <c r="B5161" s="380" t="s">
        <v>9390</v>
      </c>
      <c r="C5161" s="379" t="s">
        <v>281</v>
      </c>
      <c r="D5161" s="383" t="str">
        <f t="shared" si="160"/>
        <v>44,16</v>
      </c>
      <c r="F5161" s="386">
        <v>77.47</v>
      </c>
      <c r="G5161" s="384" t="s">
        <v>9391</v>
      </c>
      <c r="H5161" s="381" t="b">
        <f t="shared" si="161"/>
        <v>0</v>
      </c>
    </row>
    <row r="5162" spans="1:8">
      <c r="A5162" s="379">
        <v>12440</v>
      </c>
      <c r="B5162" s="380" t="s">
        <v>9392</v>
      </c>
      <c r="C5162" s="379" t="s">
        <v>281</v>
      </c>
      <c r="D5162" s="383" t="str">
        <f t="shared" si="160"/>
        <v>42,69</v>
      </c>
      <c r="F5162" s="386">
        <v>46.82</v>
      </c>
      <c r="G5162" s="384" t="s">
        <v>1434</v>
      </c>
      <c r="H5162" s="381" t="b">
        <f t="shared" si="161"/>
        <v>0</v>
      </c>
    </row>
    <row r="5163" spans="1:8">
      <c r="A5163" s="379">
        <v>9884</v>
      </c>
      <c r="B5163" s="380" t="s">
        <v>9393</v>
      </c>
      <c r="C5163" s="379" t="s">
        <v>281</v>
      </c>
      <c r="D5163" s="383" t="str">
        <f t="shared" si="160"/>
        <v>31,84</v>
      </c>
      <c r="F5163" s="386">
        <v>14.78</v>
      </c>
      <c r="G5163" s="384" t="s">
        <v>5989</v>
      </c>
      <c r="H5163" s="381" t="b">
        <f t="shared" si="161"/>
        <v>0</v>
      </c>
    </row>
    <row r="5164" spans="1:8">
      <c r="A5164" s="379">
        <v>9888</v>
      </c>
      <c r="B5164" s="380" t="s">
        <v>9394</v>
      </c>
      <c r="C5164" s="379" t="s">
        <v>281</v>
      </c>
      <c r="D5164" s="383" t="str">
        <f t="shared" si="160"/>
        <v>25,58</v>
      </c>
      <c r="F5164" s="386">
        <v>120.02</v>
      </c>
      <c r="G5164" s="384" t="s">
        <v>9395</v>
      </c>
      <c r="H5164" s="381" t="b">
        <f t="shared" si="161"/>
        <v>0</v>
      </c>
    </row>
    <row r="5165" spans="1:8">
      <c r="A5165" s="379">
        <v>9883</v>
      </c>
      <c r="B5165" s="380" t="s">
        <v>9396</v>
      </c>
      <c r="C5165" s="379" t="s">
        <v>281</v>
      </c>
      <c r="D5165" s="383" t="str">
        <f t="shared" si="160"/>
        <v>11,16</v>
      </c>
      <c r="F5165" s="386">
        <v>168.49</v>
      </c>
      <c r="G5165" s="384" t="s">
        <v>1991</v>
      </c>
      <c r="H5165" s="381" t="b">
        <f t="shared" si="161"/>
        <v>0</v>
      </c>
    </row>
    <row r="5166" spans="1:8">
      <c r="A5166" s="379">
        <v>9886</v>
      </c>
      <c r="B5166" s="380" t="s">
        <v>9397</v>
      </c>
      <c r="C5166" s="379" t="s">
        <v>281</v>
      </c>
      <c r="D5166" s="383" t="str">
        <f t="shared" si="160"/>
        <v>15,29</v>
      </c>
      <c r="F5166" s="386">
        <v>7.17</v>
      </c>
      <c r="G5166" s="384" t="s">
        <v>9398</v>
      </c>
      <c r="H5166" s="381" t="b">
        <f t="shared" si="161"/>
        <v>0</v>
      </c>
    </row>
    <row r="5167" spans="1:8">
      <c r="A5167" s="379">
        <v>9889</v>
      </c>
      <c r="B5167" s="380" t="s">
        <v>9399</v>
      </c>
      <c r="C5167" s="379" t="s">
        <v>281</v>
      </c>
      <c r="D5167" s="383" t="str">
        <f t="shared" si="160"/>
        <v>77,47</v>
      </c>
      <c r="F5167" s="386">
        <v>11.57</v>
      </c>
      <c r="G5167" s="384" t="s">
        <v>7829</v>
      </c>
      <c r="H5167" s="381" t="b">
        <f t="shared" si="161"/>
        <v>0</v>
      </c>
    </row>
    <row r="5168" spans="1:8">
      <c r="A5168" s="379">
        <v>9887</v>
      </c>
      <c r="B5168" s="380" t="s">
        <v>9400</v>
      </c>
      <c r="C5168" s="379" t="s">
        <v>281</v>
      </c>
      <c r="D5168" s="383" t="str">
        <f t="shared" si="160"/>
        <v>46,82</v>
      </c>
      <c r="F5168" s="386">
        <v>11.57</v>
      </c>
      <c r="G5168" s="384" t="s">
        <v>5141</v>
      </c>
      <c r="H5168" s="381" t="b">
        <f t="shared" si="161"/>
        <v>0</v>
      </c>
    </row>
    <row r="5169" spans="1:8">
      <c r="A5169" s="379">
        <v>9885</v>
      </c>
      <c r="B5169" s="380" t="s">
        <v>9401</v>
      </c>
      <c r="C5169" s="379" t="s">
        <v>281</v>
      </c>
      <c r="D5169" s="383" t="str">
        <f t="shared" si="160"/>
        <v>14,78</v>
      </c>
      <c r="F5169" s="386">
        <v>19.72</v>
      </c>
      <c r="G5169" s="384" t="s">
        <v>9402</v>
      </c>
      <c r="H5169" s="381" t="b">
        <f t="shared" si="161"/>
        <v>0</v>
      </c>
    </row>
    <row r="5170" spans="1:8">
      <c r="A5170" s="379">
        <v>9890</v>
      </c>
      <c r="B5170" s="380" t="s">
        <v>9403</v>
      </c>
      <c r="C5170" s="379" t="s">
        <v>281</v>
      </c>
      <c r="D5170" s="383" t="str">
        <f t="shared" si="160"/>
        <v>120,02</v>
      </c>
      <c r="F5170" s="386">
        <v>20.66</v>
      </c>
      <c r="G5170" s="384" t="s">
        <v>9404</v>
      </c>
      <c r="H5170" s="381" t="b">
        <f t="shared" si="161"/>
        <v>0</v>
      </c>
    </row>
    <row r="5171" spans="1:8">
      <c r="A5171" s="379">
        <v>9891</v>
      </c>
      <c r="B5171" s="380" t="s">
        <v>9405</v>
      </c>
      <c r="C5171" s="379" t="s">
        <v>281</v>
      </c>
      <c r="D5171" s="383" t="str">
        <f t="shared" si="160"/>
        <v>168,49</v>
      </c>
      <c r="F5171" s="386">
        <v>25.06</v>
      </c>
      <c r="G5171" s="384" t="s">
        <v>9406</v>
      </c>
      <c r="H5171" s="381" t="b">
        <f t="shared" si="161"/>
        <v>0</v>
      </c>
    </row>
    <row r="5172" spans="1:8">
      <c r="A5172" s="379">
        <v>39292</v>
      </c>
      <c r="B5172" s="380" t="s">
        <v>9407</v>
      </c>
      <c r="C5172" s="379" t="s">
        <v>281</v>
      </c>
      <c r="D5172" s="383" t="str">
        <f t="shared" si="160"/>
        <v>7,32</v>
      </c>
      <c r="F5172" s="386">
        <v>3.42</v>
      </c>
      <c r="G5172" s="384" t="s">
        <v>9408</v>
      </c>
      <c r="H5172" s="381" t="b">
        <f t="shared" si="161"/>
        <v>0</v>
      </c>
    </row>
    <row r="5173" spans="1:8">
      <c r="A5173" s="379">
        <v>39293</v>
      </c>
      <c r="B5173" s="380" t="s">
        <v>9409</v>
      </c>
      <c r="C5173" s="379" t="s">
        <v>281</v>
      </c>
      <c r="D5173" s="383" t="str">
        <f t="shared" si="160"/>
        <v>11,82</v>
      </c>
      <c r="F5173" s="386">
        <v>8.4600000000000009</v>
      </c>
      <c r="G5173" s="384" t="s">
        <v>6074</v>
      </c>
      <c r="H5173" s="381" t="b">
        <f t="shared" si="161"/>
        <v>0</v>
      </c>
    </row>
    <row r="5174" spans="1:8">
      <c r="A5174" s="379">
        <v>39294</v>
      </c>
      <c r="B5174" s="380" t="s">
        <v>9410</v>
      </c>
      <c r="C5174" s="379" t="s">
        <v>281</v>
      </c>
      <c r="D5174" s="383" t="str">
        <f t="shared" si="160"/>
        <v>11,82</v>
      </c>
      <c r="F5174" s="386">
        <v>5.54</v>
      </c>
      <c r="G5174" s="384" t="s">
        <v>6074</v>
      </c>
      <c r="H5174" s="381" t="b">
        <f t="shared" si="161"/>
        <v>0</v>
      </c>
    </row>
    <row r="5175" spans="1:8">
      <c r="A5175" s="379">
        <v>39295</v>
      </c>
      <c r="B5175" s="380" t="s">
        <v>9411</v>
      </c>
      <c r="C5175" s="379" t="s">
        <v>281</v>
      </c>
      <c r="D5175" s="383" t="str">
        <f t="shared" si="160"/>
        <v>20,16</v>
      </c>
      <c r="F5175" s="386">
        <v>7.91</v>
      </c>
      <c r="G5175" s="384" t="s">
        <v>9412</v>
      </c>
      <c r="H5175" s="381" t="b">
        <f t="shared" si="161"/>
        <v>0</v>
      </c>
    </row>
    <row r="5176" spans="1:8">
      <c r="A5176" s="379">
        <v>36313</v>
      </c>
      <c r="B5176" s="380" t="s">
        <v>9413</v>
      </c>
      <c r="C5176" s="379" t="s">
        <v>281</v>
      </c>
      <c r="D5176" s="383" t="str">
        <f t="shared" si="160"/>
        <v>23,20</v>
      </c>
      <c r="F5176" s="386">
        <v>13.94</v>
      </c>
      <c r="G5176" s="384" t="s">
        <v>9414</v>
      </c>
      <c r="H5176" s="381" t="b">
        <f t="shared" si="161"/>
        <v>0</v>
      </c>
    </row>
    <row r="5177" spans="1:8">
      <c r="A5177" s="379">
        <v>36316</v>
      </c>
      <c r="B5177" s="380" t="s">
        <v>9415</v>
      </c>
      <c r="C5177" s="379" t="s">
        <v>281</v>
      </c>
      <c r="D5177" s="383" t="str">
        <f t="shared" si="160"/>
        <v>28,13</v>
      </c>
      <c r="F5177" s="386">
        <v>23.73</v>
      </c>
      <c r="G5177" s="384" t="s">
        <v>9416</v>
      </c>
      <c r="H5177" s="381" t="b">
        <f t="shared" si="161"/>
        <v>0</v>
      </c>
    </row>
    <row r="5178" spans="1:8">
      <c r="A5178" s="379">
        <v>64</v>
      </c>
      <c r="B5178" s="380" t="s">
        <v>9417</v>
      </c>
      <c r="C5178" s="379" t="s">
        <v>281</v>
      </c>
      <c r="D5178" s="383" t="str">
        <f t="shared" si="160"/>
        <v>3,65</v>
      </c>
      <c r="F5178" s="386">
        <v>4.21</v>
      </c>
      <c r="G5178" s="384" t="s">
        <v>6863</v>
      </c>
      <c r="H5178" s="381" t="b">
        <f t="shared" si="161"/>
        <v>0</v>
      </c>
    </row>
    <row r="5179" spans="1:8">
      <c r="A5179" s="379">
        <v>37423</v>
      </c>
      <c r="B5179" s="380" t="s">
        <v>9418</v>
      </c>
      <c r="C5179" s="379" t="s">
        <v>281</v>
      </c>
      <c r="D5179" s="383" t="str">
        <f t="shared" si="160"/>
        <v>9,02</v>
      </c>
      <c r="F5179" s="386">
        <v>57.23</v>
      </c>
      <c r="G5179" s="384" t="s">
        <v>1923</v>
      </c>
      <c r="H5179" s="381" t="b">
        <f t="shared" si="161"/>
        <v>0</v>
      </c>
    </row>
    <row r="5180" spans="1:8">
      <c r="A5180" s="379">
        <v>39296</v>
      </c>
      <c r="B5180" s="380" t="s">
        <v>9419</v>
      </c>
      <c r="C5180" s="379" t="s">
        <v>281</v>
      </c>
      <c r="D5180" s="383" t="str">
        <f t="shared" si="160"/>
        <v>5,66</v>
      </c>
      <c r="F5180" s="386">
        <v>25.39</v>
      </c>
      <c r="G5180" s="384" t="s">
        <v>3363</v>
      </c>
      <c r="H5180" s="381" t="b">
        <f t="shared" si="161"/>
        <v>0</v>
      </c>
    </row>
    <row r="5181" spans="1:8">
      <c r="A5181" s="379">
        <v>39297</v>
      </c>
      <c r="B5181" s="380" t="s">
        <v>9420</v>
      </c>
      <c r="C5181" s="379" t="s">
        <v>281</v>
      </c>
      <c r="D5181" s="383" t="str">
        <f t="shared" si="160"/>
        <v>8,09</v>
      </c>
      <c r="F5181" s="386">
        <v>22.89</v>
      </c>
      <c r="G5181" s="384" t="s">
        <v>8143</v>
      </c>
      <c r="H5181" s="381" t="b">
        <f t="shared" si="161"/>
        <v>0</v>
      </c>
    </row>
    <row r="5182" spans="1:8">
      <c r="A5182" s="379">
        <v>39298</v>
      </c>
      <c r="B5182" s="380" t="s">
        <v>9421</v>
      </c>
      <c r="C5182" s="379" t="s">
        <v>281</v>
      </c>
      <c r="D5182" s="383" t="str">
        <f t="shared" si="160"/>
        <v>14,25</v>
      </c>
      <c r="F5182" s="386">
        <v>13.88</v>
      </c>
      <c r="G5182" s="384" t="s">
        <v>9422</v>
      </c>
      <c r="H5182" s="381" t="b">
        <f t="shared" si="161"/>
        <v>0</v>
      </c>
    </row>
    <row r="5183" spans="1:8">
      <c r="A5183" s="379">
        <v>39299</v>
      </c>
      <c r="B5183" s="380" t="s">
        <v>9423</v>
      </c>
      <c r="C5183" s="379" t="s">
        <v>281</v>
      </c>
      <c r="D5183" s="383" t="str">
        <f t="shared" si="160"/>
        <v>24,25</v>
      </c>
      <c r="F5183" s="386">
        <v>117.67</v>
      </c>
      <c r="G5183" s="384" t="s">
        <v>9424</v>
      </c>
      <c r="H5183" s="381" t="b">
        <f t="shared" si="161"/>
        <v>0</v>
      </c>
    </row>
    <row r="5184" spans="1:8">
      <c r="A5184" s="379">
        <v>9892</v>
      </c>
      <c r="B5184" s="380" t="s">
        <v>9425</v>
      </c>
      <c r="C5184" s="379" t="s">
        <v>281</v>
      </c>
      <c r="D5184" s="383" t="str">
        <f t="shared" si="160"/>
        <v>4,21</v>
      </c>
      <c r="F5184" s="386">
        <v>7.58</v>
      </c>
      <c r="G5184" s="384" t="s">
        <v>9426</v>
      </c>
      <c r="H5184" s="381" t="b">
        <f t="shared" si="161"/>
        <v>0</v>
      </c>
    </row>
    <row r="5185" spans="1:8">
      <c r="A5185" s="379">
        <v>9893</v>
      </c>
      <c r="B5185" s="380" t="s">
        <v>9427</v>
      </c>
      <c r="C5185" s="379" t="s">
        <v>281</v>
      </c>
      <c r="D5185" s="383" t="str">
        <f t="shared" si="160"/>
        <v>57,23</v>
      </c>
      <c r="F5185" s="386">
        <v>149.01</v>
      </c>
      <c r="G5185" s="384" t="s">
        <v>9428</v>
      </c>
      <c r="H5185" s="381" t="b">
        <f t="shared" si="161"/>
        <v>0</v>
      </c>
    </row>
    <row r="5186" spans="1:8">
      <c r="A5186" s="379">
        <v>9901</v>
      </c>
      <c r="B5186" s="380" t="s">
        <v>9429</v>
      </c>
      <c r="C5186" s="379" t="s">
        <v>281</v>
      </c>
      <c r="D5186" s="383" t="str">
        <f t="shared" ref="D5186:D5249" si="162">IF($J$2=$F$1,F5186,G5186)</f>
        <v>25,39</v>
      </c>
      <c r="F5186" s="386">
        <v>297.12</v>
      </c>
      <c r="G5186" s="384" t="s">
        <v>2514</v>
      </c>
      <c r="H5186" s="381" t="b">
        <f t="shared" ref="H5186:H5249" si="163">F5186=G5186</f>
        <v>0</v>
      </c>
    </row>
    <row r="5187" spans="1:8">
      <c r="A5187" s="379">
        <v>9896</v>
      </c>
      <c r="B5187" s="380" t="s">
        <v>9430</v>
      </c>
      <c r="C5187" s="379" t="s">
        <v>281</v>
      </c>
      <c r="D5187" s="383" t="str">
        <f t="shared" si="162"/>
        <v>22,89</v>
      </c>
      <c r="F5187" s="386">
        <v>4.96</v>
      </c>
      <c r="G5187" s="384" t="s">
        <v>9431</v>
      </c>
      <c r="H5187" s="381" t="b">
        <f t="shared" si="163"/>
        <v>0</v>
      </c>
    </row>
    <row r="5188" spans="1:8">
      <c r="A5188" s="379">
        <v>9900</v>
      </c>
      <c r="B5188" s="380" t="s">
        <v>9432</v>
      </c>
      <c r="C5188" s="379" t="s">
        <v>281</v>
      </c>
      <c r="D5188" s="383" t="str">
        <f t="shared" si="162"/>
        <v>13,88</v>
      </c>
      <c r="F5188" s="386">
        <v>5.95</v>
      </c>
      <c r="G5188" s="384" t="s">
        <v>4586</v>
      </c>
      <c r="H5188" s="381" t="b">
        <f t="shared" si="163"/>
        <v>0</v>
      </c>
    </row>
    <row r="5189" spans="1:8">
      <c r="A5189" s="379">
        <v>9898</v>
      </c>
      <c r="B5189" s="380" t="s">
        <v>9433</v>
      </c>
      <c r="C5189" s="379" t="s">
        <v>281</v>
      </c>
      <c r="D5189" s="383" t="str">
        <f t="shared" si="162"/>
        <v>117,67</v>
      </c>
      <c r="F5189" s="386">
        <v>9.76</v>
      </c>
      <c r="G5189" s="384" t="s">
        <v>9434</v>
      </c>
      <c r="H5189" s="381" t="b">
        <f t="shared" si="163"/>
        <v>0</v>
      </c>
    </row>
    <row r="5190" spans="1:8">
      <c r="A5190" s="379">
        <v>9899</v>
      </c>
      <c r="B5190" s="380" t="s">
        <v>9435</v>
      </c>
      <c r="C5190" s="379" t="s">
        <v>281</v>
      </c>
      <c r="D5190" s="383" t="str">
        <f t="shared" si="162"/>
        <v>7,58</v>
      </c>
      <c r="F5190" s="386">
        <v>19.010000000000002</v>
      </c>
      <c r="G5190" s="384" t="s">
        <v>3661</v>
      </c>
      <c r="H5190" s="381" t="b">
        <f t="shared" si="163"/>
        <v>0</v>
      </c>
    </row>
    <row r="5191" spans="1:8">
      <c r="A5191" s="379">
        <v>9902</v>
      </c>
      <c r="B5191" s="380" t="s">
        <v>9436</v>
      </c>
      <c r="C5191" s="379" t="s">
        <v>281</v>
      </c>
      <c r="D5191" s="383" t="str">
        <f t="shared" si="162"/>
        <v>149,01</v>
      </c>
      <c r="F5191" s="386">
        <v>20.58</v>
      </c>
      <c r="G5191" s="384" t="s">
        <v>9437</v>
      </c>
      <c r="H5191" s="381" t="b">
        <f t="shared" si="163"/>
        <v>0</v>
      </c>
    </row>
    <row r="5192" spans="1:8">
      <c r="A5192" s="379">
        <v>9908</v>
      </c>
      <c r="B5192" s="380" t="s">
        <v>9438</v>
      </c>
      <c r="C5192" s="379" t="s">
        <v>281</v>
      </c>
      <c r="D5192" s="383" t="str">
        <f t="shared" si="162"/>
        <v>297,12</v>
      </c>
      <c r="F5192" s="386">
        <v>51.81</v>
      </c>
      <c r="G5192" s="384" t="s">
        <v>9439</v>
      </c>
      <c r="H5192" s="381" t="b">
        <f t="shared" si="163"/>
        <v>0</v>
      </c>
    </row>
    <row r="5193" spans="1:8">
      <c r="A5193" s="379">
        <v>9905</v>
      </c>
      <c r="B5193" s="380" t="s">
        <v>9440</v>
      </c>
      <c r="C5193" s="379" t="s">
        <v>281</v>
      </c>
      <c r="D5193" s="383" t="str">
        <f t="shared" si="162"/>
        <v>4,96</v>
      </c>
      <c r="F5193" s="386">
        <v>104.56</v>
      </c>
      <c r="G5193" s="384" t="s">
        <v>4763</v>
      </c>
      <c r="H5193" s="381" t="b">
        <f t="shared" si="163"/>
        <v>0</v>
      </c>
    </row>
    <row r="5194" spans="1:8">
      <c r="A5194" s="379">
        <v>9906</v>
      </c>
      <c r="B5194" s="380" t="s">
        <v>9441</v>
      </c>
      <c r="C5194" s="379" t="s">
        <v>281</v>
      </c>
      <c r="D5194" s="383" t="str">
        <f t="shared" si="162"/>
        <v>5,95</v>
      </c>
      <c r="F5194" s="386">
        <v>160.77000000000001</v>
      </c>
      <c r="G5194" s="384" t="s">
        <v>9442</v>
      </c>
      <c r="H5194" s="381" t="b">
        <f t="shared" si="163"/>
        <v>0</v>
      </c>
    </row>
    <row r="5195" spans="1:8">
      <c r="A5195" s="379">
        <v>9895</v>
      </c>
      <c r="B5195" s="380" t="s">
        <v>9443</v>
      </c>
      <c r="C5195" s="379" t="s">
        <v>281</v>
      </c>
      <c r="D5195" s="383" t="str">
        <f t="shared" si="162"/>
        <v>9,76</v>
      </c>
      <c r="F5195" s="386">
        <v>76.66</v>
      </c>
      <c r="G5195" s="384" t="s">
        <v>9444</v>
      </c>
      <c r="H5195" s="381" t="b">
        <f t="shared" si="163"/>
        <v>0</v>
      </c>
    </row>
    <row r="5196" spans="1:8">
      <c r="A5196" s="379">
        <v>9894</v>
      </c>
      <c r="B5196" s="380" t="s">
        <v>9445</v>
      </c>
      <c r="C5196" s="379" t="s">
        <v>281</v>
      </c>
      <c r="D5196" s="383" t="str">
        <f t="shared" si="162"/>
        <v>19,01</v>
      </c>
      <c r="F5196" s="386">
        <v>109.68</v>
      </c>
      <c r="G5196" s="384" t="s">
        <v>5507</v>
      </c>
      <c r="H5196" s="381" t="b">
        <f t="shared" si="163"/>
        <v>0</v>
      </c>
    </row>
    <row r="5197" spans="1:8">
      <c r="A5197" s="379">
        <v>9897</v>
      </c>
      <c r="B5197" s="380" t="s">
        <v>9446</v>
      </c>
      <c r="C5197" s="379" t="s">
        <v>281</v>
      </c>
      <c r="D5197" s="383" t="str">
        <f t="shared" si="162"/>
        <v>20,58</v>
      </c>
      <c r="F5197" s="386">
        <v>12.71</v>
      </c>
      <c r="G5197" s="384" t="s">
        <v>8125</v>
      </c>
      <c r="H5197" s="381" t="b">
        <f t="shared" si="163"/>
        <v>0</v>
      </c>
    </row>
    <row r="5198" spans="1:8">
      <c r="A5198" s="379">
        <v>9910</v>
      </c>
      <c r="B5198" s="380" t="s">
        <v>9447</v>
      </c>
      <c r="C5198" s="379" t="s">
        <v>281</v>
      </c>
      <c r="D5198" s="383" t="str">
        <f t="shared" si="162"/>
        <v>51,81</v>
      </c>
      <c r="F5198" s="386">
        <v>14.77</v>
      </c>
      <c r="G5198" s="384" t="s">
        <v>9448</v>
      </c>
      <c r="H5198" s="381" t="b">
        <f t="shared" si="163"/>
        <v>0</v>
      </c>
    </row>
    <row r="5199" spans="1:8">
      <c r="A5199" s="379">
        <v>9909</v>
      </c>
      <c r="B5199" s="380" t="s">
        <v>9449</v>
      </c>
      <c r="C5199" s="379" t="s">
        <v>281</v>
      </c>
      <c r="D5199" s="383" t="str">
        <f t="shared" si="162"/>
        <v>104,56</v>
      </c>
      <c r="F5199" s="386">
        <v>23.37</v>
      </c>
      <c r="G5199" s="384" t="s">
        <v>9450</v>
      </c>
      <c r="H5199" s="381" t="b">
        <f t="shared" si="163"/>
        <v>0</v>
      </c>
    </row>
    <row r="5200" spans="1:8">
      <c r="A5200" s="379">
        <v>9907</v>
      </c>
      <c r="B5200" s="380" t="s">
        <v>9451</v>
      </c>
      <c r="C5200" s="379" t="s">
        <v>281</v>
      </c>
      <c r="D5200" s="383" t="str">
        <f t="shared" si="162"/>
        <v>160,77</v>
      </c>
      <c r="F5200" s="386">
        <v>35.69</v>
      </c>
      <c r="G5200" s="384" t="s">
        <v>9452</v>
      </c>
      <c r="H5200" s="381" t="b">
        <f t="shared" si="163"/>
        <v>0</v>
      </c>
    </row>
    <row r="5201" spans="1:8" ht="30">
      <c r="A5201" s="379">
        <v>20973</v>
      </c>
      <c r="B5201" s="380" t="s">
        <v>9453</v>
      </c>
      <c r="C5201" s="379" t="s">
        <v>281</v>
      </c>
      <c r="D5201" s="383" t="str">
        <f t="shared" si="162"/>
        <v>62,46</v>
      </c>
      <c r="F5201" s="386">
        <v>52.98</v>
      </c>
      <c r="G5201" s="384" t="s">
        <v>9454</v>
      </c>
      <c r="H5201" s="381" t="b">
        <f t="shared" si="163"/>
        <v>0</v>
      </c>
    </row>
    <row r="5202" spans="1:8" ht="30">
      <c r="A5202" s="379">
        <v>20974</v>
      </c>
      <c r="B5202" s="380" t="s">
        <v>9455</v>
      </c>
      <c r="C5202" s="379" t="s">
        <v>281</v>
      </c>
      <c r="D5202" s="383" t="str">
        <f t="shared" si="162"/>
        <v>89,37</v>
      </c>
      <c r="F5202" s="386">
        <v>127.31</v>
      </c>
      <c r="G5202" s="384" t="s">
        <v>9456</v>
      </c>
      <c r="H5202" s="381" t="b">
        <f t="shared" si="163"/>
        <v>0</v>
      </c>
    </row>
    <row r="5203" spans="1:8">
      <c r="A5203" s="379">
        <v>37989</v>
      </c>
      <c r="B5203" s="380" t="s">
        <v>9457</v>
      </c>
      <c r="C5203" s="379" t="s">
        <v>281</v>
      </c>
      <c r="D5203" s="383" t="str">
        <f t="shared" si="162"/>
        <v>13,08</v>
      </c>
      <c r="F5203" s="386">
        <v>184.78</v>
      </c>
      <c r="G5203" s="384" t="s">
        <v>2760</v>
      </c>
      <c r="H5203" s="381" t="b">
        <f t="shared" si="163"/>
        <v>0</v>
      </c>
    </row>
    <row r="5204" spans="1:8">
      <c r="A5204" s="379">
        <v>37990</v>
      </c>
      <c r="B5204" s="380" t="s">
        <v>9458</v>
      </c>
      <c r="C5204" s="379" t="s">
        <v>281</v>
      </c>
      <c r="D5204" s="383" t="str">
        <f t="shared" si="162"/>
        <v>15,20</v>
      </c>
      <c r="F5204" s="386">
        <v>272.45</v>
      </c>
      <c r="G5204" s="384" t="s">
        <v>5675</v>
      </c>
      <c r="H5204" s="381" t="b">
        <f t="shared" si="163"/>
        <v>0</v>
      </c>
    </row>
    <row r="5205" spans="1:8">
      <c r="A5205" s="379">
        <v>37991</v>
      </c>
      <c r="B5205" s="380" t="s">
        <v>9459</v>
      </c>
      <c r="C5205" s="379" t="s">
        <v>281</v>
      </c>
      <c r="D5205" s="383" t="str">
        <f t="shared" si="162"/>
        <v>24,04</v>
      </c>
      <c r="F5205" s="383">
        <v>78078.77</v>
      </c>
      <c r="G5205" s="384" t="s">
        <v>9460</v>
      </c>
      <c r="H5205" s="381" t="b">
        <f t="shared" si="163"/>
        <v>0</v>
      </c>
    </row>
    <row r="5206" spans="1:8">
      <c r="A5206" s="379">
        <v>37992</v>
      </c>
      <c r="B5206" s="380" t="s">
        <v>9461</v>
      </c>
      <c r="C5206" s="379" t="s">
        <v>281</v>
      </c>
      <c r="D5206" s="383" t="str">
        <f t="shared" si="162"/>
        <v>36,72</v>
      </c>
      <c r="F5206" s="383">
        <v>97246.07</v>
      </c>
      <c r="G5206" s="384" t="s">
        <v>9462</v>
      </c>
      <c r="H5206" s="381" t="b">
        <f t="shared" si="163"/>
        <v>0</v>
      </c>
    </row>
    <row r="5207" spans="1:8">
      <c r="A5207" s="379">
        <v>37993</v>
      </c>
      <c r="B5207" s="380" t="s">
        <v>9463</v>
      </c>
      <c r="C5207" s="379" t="s">
        <v>281</v>
      </c>
      <c r="D5207" s="383" t="str">
        <f t="shared" si="162"/>
        <v>54,50</v>
      </c>
      <c r="F5207" s="383">
        <v>1891630.04</v>
      </c>
      <c r="G5207" s="384" t="s">
        <v>9464</v>
      </c>
      <c r="H5207" s="381" t="b">
        <f t="shared" si="163"/>
        <v>0</v>
      </c>
    </row>
    <row r="5208" spans="1:8">
      <c r="A5208" s="379">
        <v>37994</v>
      </c>
      <c r="B5208" s="380" t="s">
        <v>9465</v>
      </c>
      <c r="C5208" s="379" t="s">
        <v>281</v>
      </c>
      <c r="D5208" s="383" t="str">
        <f t="shared" si="162"/>
        <v>130,97</v>
      </c>
      <c r="F5208" s="383">
        <v>4980595.1500000004</v>
      </c>
      <c r="G5208" s="384" t="s">
        <v>9466</v>
      </c>
      <c r="H5208" s="381" t="b">
        <f t="shared" si="163"/>
        <v>0</v>
      </c>
    </row>
    <row r="5209" spans="1:8">
      <c r="A5209" s="379">
        <v>37995</v>
      </c>
      <c r="B5209" s="380" t="s">
        <v>9467</v>
      </c>
      <c r="C5209" s="379" t="s">
        <v>281</v>
      </c>
      <c r="D5209" s="383" t="str">
        <f t="shared" si="162"/>
        <v>190,09</v>
      </c>
      <c r="F5209" s="383">
        <v>392649.25</v>
      </c>
      <c r="G5209" s="384" t="s">
        <v>9468</v>
      </c>
      <c r="H5209" s="381" t="b">
        <f t="shared" si="163"/>
        <v>0</v>
      </c>
    </row>
    <row r="5210" spans="1:8">
      <c r="A5210" s="379">
        <v>37996</v>
      </c>
      <c r="B5210" s="380" t="s">
        <v>9469</v>
      </c>
      <c r="C5210" s="379" t="s">
        <v>281</v>
      </c>
      <c r="D5210" s="383" t="str">
        <f t="shared" si="162"/>
        <v>280,28</v>
      </c>
      <c r="F5210" s="383">
        <v>527982.35</v>
      </c>
      <c r="G5210" s="384" t="s">
        <v>9470</v>
      </c>
      <c r="H5210" s="381" t="b">
        <f t="shared" si="163"/>
        <v>0</v>
      </c>
    </row>
    <row r="5211" spans="1:8">
      <c r="A5211" s="379">
        <v>13883</v>
      </c>
      <c r="B5211" s="380" t="s">
        <v>9471</v>
      </c>
      <c r="C5211" s="379" t="s">
        <v>281</v>
      </c>
      <c r="D5211" s="383" t="str">
        <f t="shared" si="162"/>
        <v>79.853,28</v>
      </c>
      <c r="F5211" s="383">
        <v>647029.46</v>
      </c>
      <c r="G5211" s="384" t="s">
        <v>9472</v>
      </c>
      <c r="H5211" s="381" t="b">
        <f t="shared" si="163"/>
        <v>0</v>
      </c>
    </row>
    <row r="5212" spans="1:8">
      <c r="A5212" s="379">
        <v>38604</v>
      </c>
      <c r="B5212" s="380" t="s">
        <v>9473</v>
      </c>
      <c r="C5212" s="379" t="s">
        <v>281</v>
      </c>
      <c r="D5212" s="383" t="str">
        <f t="shared" si="162"/>
        <v>99.456,21</v>
      </c>
      <c r="F5212" s="383">
        <v>700000</v>
      </c>
      <c r="G5212" s="384" t="s">
        <v>9474</v>
      </c>
      <c r="H5212" s="381" t="b">
        <f t="shared" si="163"/>
        <v>0</v>
      </c>
    </row>
    <row r="5213" spans="1:8" ht="30">
      <c r="A5213" s="379">
        <v>10601</v>
      </c>
      <c r="B5213" s="380" t="s">
        <v>9475</v>
      </c>
      <c r="C5213" s="379" t="s">
        <v>281</v>
      </c>
      <c r="D5213" s="383" t="str">
        <f t="shared" si="162"/>
        <v>1.934.621,64</v>
      </c>
      <c r="F5213" s="383">
        <v>424438.89</v>
      </c>
      <c r="G5213" s="384" t="s">
        <v>9476</v>
      </c>
      <c r="H5213" s="381" t="b">
        <f t="shared" si="163"/>
        <v>0</v>
      </c>
    </row>
    <row r="5214" spans="1:8">
      <c r="A5214" s="379">
        <v>26034</v>
      </c>
      <c r="B5214" s="380" t="s">
        <v>9477</v>
      </c>
      <c r="C5214" s="379" t="s">
        <v>281</v>
      </c>
      <c r="D5214" s="383" t="str">
        <f t="shared" si="162"/>
        <v>5.093.790,50</v>
      </c>
      <c r="F5214" s="383">
        <v>1540000</v>
      </c>
      <c r="G5214" s="384" t="s">
        <v>9478</v>
      </c>
      <c r="H5214" s="381" t="b">
        <f t="shared" si="163"/>
        <v>0</v>
      </c>
    </row>
    <row r="5215" spans="1:8">
      <c r="A5215" s="379">
        <v>13894</v>
      </c>
      <c r="B5215" s="380" t="s">
        <v>9479</v>
      </c>
      <c r="C5215" s="379" t="s">
        <v>281</v>
      </c>
      <c r="D5215" s="383" t="str">
        <f t="shared" si="162"/>
        <v>392.649,25</v>
      </c>
      <c r="F5215" s="383">
        <v>794404.84</v>
      </c>
      <c r="G5215" s="384" t="s">
        <v>9480</v>
      </c>
      <c r="H5215" s="381" t="b">
        <f t="shared" si="163"/>
        <v>0</v>
      </c>
    </row>
    <row r="5216" spans="1:8">
      <c r="A5216" s="379">
        <v>13895</v>
      </c>
      <c r="B5216" s="380" t="s">
        <v>9481</v>
      </c>
      <c r="C5216" s="379" t="s">
        <v>281</v>
      </c>
      <c r="D5216" s="383" t="str">
        <f t="shared" si="162"/>
        <v>527.982,35</v>
      </c>
      <c r="F5216" s="386">
        <v>111.73</v>
      </c>
      <c r="G5216" s="384" t="s">
        <v>9482</v>
      </c>
      <c r="H5216" s="381" t="b">
        <f t="shared" si="163"/>
        <v>0</v>
      </c>
    </row>
    <row r="5217" spans="1:8">
      <c r="A5217" s="379">
        <v>13892</v>
      </c>
      <c r="B5217" s="380" t="s">
        <v>9483</v>
      </c>
      <c r="C5217" s="379" t="s">
        <v>281</v>
      </c>
      <c r="D5217" s="383" t="str">
        <f t="shared" si="162"/>
        <v>647.029,46</v>
      </c>
      <c r="F5217" s="386">
        <v>129.80000000000001</v>
      </c>
      <c r="G5217" s="384" t="s">
        <v>9484</v>
      </c>
      <c r="H5217" s="381" t="b">
        <f t="shared" si="163"/>
        <v>0</v>
      </c>
    </row>
    <row r="5218" spans="1:8">
      <c r="A5218" s="379">
        <v>9914</v>
      </c>
      <c r="B5218" s="380" t="s">
        <v>9485</v>
      </c>
      <c r="C5218" s="379" t="s">
        <v>281</v>
      </c>
      <c r="D5218" s="383" t="str">
        <f t="shared" si="162"/>
        <v>700.000,00</v>
      </c>
      <c r="F5218" s="386">
        <v>105.15</v>
      </c>
      <c r="G5218" s="384" t="s">
        <v>9486</v>
      </c>
      <c r="H5218" s="381" t="b">
        <f t="shared" si="163"/>
        <v>0</v>
      </c>
    </row>
    <row r="5219" spans="1:8" ht="30">
      <c r="A5219" s="379">
        <v>36485</v>
      </c>
      <c r="B5219" s="380" t="s">
        <v>9487</v>
      </c>
      <c r="C5219" s="379" t="s">
        <v>281</v>
      </c>
      <c r="D5219" s="383" t="str">
        <f t="shared" si="162"/>
        <v>424.438,89</v>
      </c>
      <c r="F5219" s="386">
        <v>42.39</v>
      </c>
      <c r="G5219" s="384" t="s">
        <v>9488</v>
      </c>
      <c r="H5219" s="381" t="b">
        <f t="shared" si="163"/>
        <v>0</v>
      </c>
    </row>
    <row r="5220" spans="1:8">
      <c r="A5220" s="379">
        <v>9912</v>
      </c>
      <c r="B5220" s="380" t="s">
        <v>9489</v>
      </c>
      <c r="C5220" s="379" t="s">
        <v>281</v>
      </c>
      <c r="D5220" s="383" t="str">
        <f t="shared" si="162"/>
        <v>1.575.000,00</v>
      </c>
      <c r="F5220" s="386">
        <v>76.14</v>
      </c>
      <c r="G5220" s="384" t="s">
        <v>9490</v>
      </c>
      <c r="H5220" s="381" t="b">
        <f t="shared" si="163"/>
        <v>0</v>
      </c>
    </row>
    <row r="5221" spans="1:8">
      <c r="A5221" s="379">
        <v>9921</v>
      </c>
      <c r="B5221" s="380" t="s">
        <v>9491</v>
      </c>
      <c r="C5221" s="379" t="s">
        <v>281</v>
      </c>
      <c r="D5221" s="383" t="str">
        <f t="shared" si="162"/>
        <v>812.459,49</v>
      </c>
      <c r="F5221" s="386">
        <v>63.18</v>
      </c>
      <c r="G5221" s="384" t="s">
        <v>9492</v>
      </c>
      <c r="H5221" s="381" t="b">
        <f t="shared" si="163"/>
        <v>0</v>
      </c>
    </row>
    <row r="5222" spans="1:8">
      <c r="A5222" s="379">
        <v>21112</v>
      </c>
      <c r="B5222" s="380" t="s">
        <v>9493</v>
      </c>
      <c r="C5222" s="379" t="s">
        <v>281</v>
      </c>
      <c r="D5222" s="383" t="str">
        <f t="shared" si="162"/>
        <v>146,31</v>
      </c>
      <c r="F5222" s="386">
        <v>27.2</v>
      </c>
      <c r="G5222" s="384" t="s">
        <v>9494</v>
      </c>
      <c r="H5222" s="381" t="b">
        <f t="shared" si="163"/>
        <v>0</v>
      </c>
    </row>
    <row r="5223" spans="1:8">
      <c r="A5223" s="379">
        <v>10228</v>
      </c>
      <c r="B5223" s="380" t="s">
        <v>9495</v>
      </c>
      <c r="C5223" s="379" t="s">
        <v>281</v>
      </c>
      <c r="D5223" s="383" t="str">
        <f t="shared" si="162"/>
        <v>169,97</v>
      </c>
      <c r="F5223" s="386">
        <v>117.4</v>
      </c>
      <c r="G5223" s="384" t="s">
        <v>9496</v>
      </c>
      <c r="H5223" s="381" t="b">
        <f t="shared" si="163"/>
        <v>0</v>
      </c>
    </row>
    <row r="5224" spans="1:8">
      <c r="A5224" s="379">
        <v>11781</v>
      </c>
      <c r="B5224" s="380" t="s">
        <v>9497</v>
      </c>
      <c r="C5224" s="379" t="s">
        <v>281</v>
      </c>
      <c r="D5224" s="383" t="str">
        <f t="shared" si="162"/>
        <v>137,69</v>
      </c>
      <c r="F5224" s="386">
        <v>31.4</v>
      </c>
      <c r="G5224" s="384" t="s">
        <v>9498</v>
      </c>
      <c r="H5224" s="381" t="b">
        <f t="shared" si="163"/>
        <v>0</v>
      </c>
    </row>
    <row r="5225" spans="1:8">
      <c r="A5225" s="379">
        <v>11746</v>
      </c>
      <c r="B5225" s="380" t="s">
        <v>9499</v>
      </c>
      <c r="C5225" s="379" t="s">
        <v>281</v>
      </c>
      <c r="D5225" s="383" t="str">
        <f t="shared" si="162"/>
        <v>51,65</v>
      </c>
      <c r="F5225" s="386">
        <v>55.07</v>
      </c>
      <c r="G5225" s="384" t="s">
        <v>9500</v>
      </c>
      <c r="H5225" s="381" t="b">
        <f t="shared" si="163"/>
        <v>0</v>
      </c>
    </row>
    <row r="5226" spans="1:8">
      <c r="A5226" s="379">
        <v>11751</v>
      </c>
      <c r="B5226" s="380" t="s">
        <v>9501</v>
      </c>
      <c r="C5226" s="379" t="s">
        <v>281</v>
      </c>
      <c r="D5226" s="383" t="str">
        <f t="shared" si="162"/>
        <v>92,77</v>
      </c>
      <c r="F5226" s="386">
        <v>51.6</v>
      </c>
      <c r="G5226" s="384" t="s">
        <v>9502</v>
      </c>
      <c r="H5226" s="381" t="b">
        <f t="shared" si="163"/>
        <v>0</v>
      </c>
    </row>
    <row r="5227" spans="1:8">
      <c r="A5227" s="379">
        <v>11750</v>
      </c>
      <c r="B5227" s="380" t="s">
        <v>9503</v>
      </c>
      <c r="C5227" s="379" t="s">
        <v>281</v>
      </c>
      <c r="D5227" s="383" t="str">
        <f t="shared" si="162"/>
        <v>76,98</v>
      </c>
      <c r="F5227" s="386">
        <v>32.51</v>
      </c>
      <c r="G5227" s="384" t="s">
        <v>9504</v>
      </c>
      <c r="H5227" s="381" t="b">
        <f t="shared" si="163"/>
        <v>0</v>
      </c>
    </row>
    <row r="5228" spans="1:8">
      <c r="A5228" s="379">
        <v>11748</v>
      </c>
      <c r="B5228" s="380" t="s">
        <v>9505</v>
      </c>
      <c r="C5228" s="379" t="s">
        <v>281</v>
      </c>
      <c r="D5228" s="383" t="str">
        <f t="shared" si="162"/>
        <v>33,14</v>
      </c>
      <c r="F5228" s="386">
        <v>149.07</v>
      </c>
      <c r="G5228" s="384" t="s">
        <v>9506</v>
      </c>
      <c r="H5228" s="381" t="b">
        <f t="shared" si="163"/>
        <v>0</v>
      </c>
    </row>
    <row r="5229" spans="1:8">
      <c r="A5229" s="379">
        <v>11747</v>
      </c>
      <c r="B5229" s="380" t="s">
        <v>9507</v>
      </c>
      <c r="C5229" s="379" t="s">
        <v>281</v>
      </c>
      <c r="D5229" s="383" t="str">
        <f t="shared" si="162"/>
        <v>143,05</v>
      </c>
      <c r="F5229" s="386">
        <v>83.42</v>
      </c>
      <c r="G5229" s="384" t="s">
        <v>9508</v>
      </c>
      <c r="H5229" s="381" t="b">
        <f t="shared" si="163"/>
        <v>0</v>
      </c>
    </row>
    <row r="5230" spans="1:8">
      <c r="A5230" s="379">
        <v>11749</v>
      </c>
      <c r="B5230" s="380" t="s">
        <v>9509</v>
      </c>
      <c r="C5230" s="379" t="s">
        <v>281</v>
      </c>
      <c r="D5230" s="383" t="str">
        <f t="shared" si="162"/>
        <v>38,26</v>
      </c>
      <c r="F5230" s="386">
        <v>29.4</v>
      </c>
      <c r="G5230" s="384" t="s">
        <v>9510</v>
      </c>
      <c r="H5230" s="381" t="b">
        <f t="shared" si="163"/>
        <v>0</v>
      </c>
    </row>
    <row r="5231" spans="1:8">
      <c r="A5231" s="379">
        <v>10236</v>
      </c>
      <c r="B5231" s="380" t="s">
        <v>9511</v>
      </c>
      <c r="C5231" s="379" t="s">
        <v>281</v>
      </c>
      <c r="D5231" s="383" t="str">
        <f t="shared" si="162"/>
        <v>60,86</v>
      </c>
      <c r="F5231" s="386">
        <v>204.36</v>
      </c>
      <c r="G5231" s="384" t="s">
        <v>9512</v>
      </c>
      <c r="H5231" s="381" t="b">
        <f t="shared" si="163"/>
        <v>0</v>
      </c>
    </row>
    <row r="5232" spans="1:8">
      <c r="A5232" s="379">
        <v>10233</v>
      </c>
      <c r="B5232" s="380" t="s">
        <v>9513</v>
      </c>
      <c r="C5232" s="379" t="s">
        <v>281</v>
      </c>
      <c r="D5232" s="383" t="str">
        <f t="shared" si="162"/>
        <v>57,03</v>
      </c>
      <c r="F5232" s="386">
        <v>359.66</v>
      </c>
      <c r="G5232" s="384" t="s">
        <v>9514</v>
      </c>
      <c r="H5232" s="381" t="b">
        <f t="shared" si="163"/>
        <v>0</v>
      </c>
    </row>
    <row r="5233" spans="1:8">
      <c r="A5233" s="379">
        <v>10234</v>
      </c>
      <c r="B5233" s="380" t="s">
        <v>9515</v>
      </c>
      <c r="C5233" s="379" t="s">
        <v>281</v>
      </c>
      <c r="D5233" s="383" t="str">
        <f t="shared" si="162"/>
        <v>35,92</v>
      </c>
      <c r="F5233" s="386">
        <v>106.85</v>
      </c>
      <c r="G5233" s="384" t="s">
        <v>9516</v>
      </c>
      <c r="H5233" s="381" t="b">
        <f t="shared" si="163"/>
        <v>0</v>
      </c>
    </row>
    <row r="5234" spans="1:8">
      <c r="A5234" s="379">
        <v>10231</v>
      </c>
      <c r="B5234" s="380" t="s">
        <v>9517</v>
      </c>
      <c r="C5234" s="379" t="s">
        <v>281</v>
      </c>
      <c r="D5234" s="383" t="str">
        <f t="shared" si="162"/>
        <v>164,74</v>
      </c>
      <c r="F5234" s="386">
        <v>95.61</v>
      </c>
      <c r="G5234" s="384" t="s">
        <v>9518</v>
      </c>
      <c r="H5234" s="381" t="b">
        <f t="shared" si="163"/>
        <v>0</v>
      </c>
    </row>
    <row r="5235" spans="1:8">
      <c r="A5235" s="379">
        <v>10232</v>
      </c>
      <c r="B5235" s="380" t="s">
        <v>9519</v>
      </c>
      <c r="C5235" s="379" t="s">
        <v>281</v>
      </c>
      <c r="D5235" s="383" t="str">
        <f t="shared" si="162"/>
        <v>92,18</v>
      </c>
      <c r="F5235" s="386">
        <v>38.770000000000003</v>
      </c>
      <c r="G5235" s="384" t="s">
        <v>9520</v>
      </c>
      <c r="H5235" s="381" t="b">
        <f t="shared" si="163"/>
        <v>0</v>
      </c>
    </row>
    <row r="5236" spans="1:8">
      <c r="A5236" s="379">
        <v>10229</v>
      </c>
      <c r="B5236" s="380" t="s">
        <v>9521</v>
      </c>
      <c r="C5236" s="379" t="s">
        <v>281</v>
      </c>
      <c r="D5236" s="383" t="str">
        <f t="shared" si="162"/>
        <v>32,49</v>
      </c>
      <c r="F5236" s="386">
        <v>63.86</v>
      </c>
      <c r="G5236" s="384" t="s">
        <v>9522</v>
      </c>
      <c r="H5236" s="381" t="b">
        <f t="shared" si="163"/>
        <v>0</v>
      </c>
    </row>
    <row r="5237" spans="1:8">
      <c r="A5237" s="379">
        <v>10235</v>
      </c>
      <c r="B5237" s="380" t="s">
        <v>9523</v>
      </c>
      <c r="C5237" s="379" t="s">
        <v>281</v>
      </c>
      <c r="D5237" s="383" t="str">
        <f t="shared" si="162"/>
        <v>225,84</v>
      </c>
      <c r="F5237" s="386">
        <v>214.07</v>
      </c>
      <c r="G5237" s="384" t="s">
        <v>9524</v>
      </c>
      <c r="H5237" s="381" t="b">
        <f t="shared" si="163"/>
        <v>0</v>
      </c>
    </row>
    <row r="5238" spans="1:8">
      <c r="A5238" s="379">
        <v>10230</v>
      </c>
      <c r="B5238" s="380" t="s">
        <v>9525</v>
      </c>
      <c r="C5238" s="379" t="s">
        <v>281</v>
      </c>
      <c r="D5238" s="383" t="str">
        <f t="shared" si="162"/>
        <v>397,46</v>
      </c>
      <c r="F5238" s="386">
        <v>149.69999999999999</v>
      </c>
      <c r="G5238" s="384" t="s">
        <v>9526</v>
      </c>
      <c r="H5238" s="381" t="b">
        <f t="shared" si="163"/>
        <v>0</v>
      </c>
    </row>
    <row r="5239" spans="1:8">
      <c r="A5239" s="379">
        <v>10409</v>
      </c>
      <c r="B5239" s="380" t="s">
        <v>9527</v>
      </c>
      <c r="C5239" s="379" t="s">
        <v>281</v>
      </c>
      <c r="D5239" s="383" t="str">
        <f t="shared" si="162"/>
        <v>118,08</v>
      </c>
      <c r="F5239" s="386">
        <v>46.99</v>
      </c>
      <c r="G5239" s="384" t="s">
        <v>9528</v>
      </c>
      <c r="H5239" s="381" t="b">
        <f t="shared" si="163"/>
        <v>0</v>
      </c>
    </row>
    <row r="5240" spans="1:8">
      <c r="A5240" s="379">
        <v>10411</v>
      </c>
      <c r="B5240" s="380" t="s">
        <v>9529</v>
      </c>
      <c r="C5240" s="379" t="s">
        <v>281</v>
      </c>
      <c r="D5240" s="383" t="str">
        <f t="shared" si="162"/>
        <v>105,66</v>
      </c>
      <c r="F5240" s="386">
        <v>295.68</v>
      </c>
      <c r="G5240" s="384" t="s">
        <v>9530</v>
      </c>
      <c r="H5240" s="381" t="b">
        <f t="shared" si="163"/>
        <v>0</v>
      </c>
    </row>
    <row r="5241" spans="1:8">
      <c r="A5241" s="379">
        <v>10404</v>
      </c>
      <c r="B5241" s="380" t="s">
        <v>9531</v>
      </c>
      <c r="C5241" s="379" t="s">
        <v>281</v>
      </c>
      <c r="D5241" s="383" t="str">
        <f t="shared" si="162"/>
        <v>42,85</v>
      </c>
      <c r="F5241" s="386">
        <v>458.61</v>
      </c>
      <c r="G5241" s="384" t="s">
        <v>9532</v>
      </c>
      <c r="H5241" s="381" t="b">
        <f t="shared" si="163"/>
        <v>0</v>
      </c>
    </row>
    <row r="5242" spans="1:8">
      <c r="A5242" s="379">
        <v>10410</v>
      </c>
      <c r="B5242" s="380" t="s">
        <v>9533</v>
      </c>
      <c r="C5242" s="379" t="s">
        <v>281</v>
      </c>
      <c r="D5242" s="383" t="str">
        <f t="shared" si="162"/>
        <v>70,58</v>
      </c>
      <c r="F5242" s="386">
        <v>56.88</v>
      </c>
      <c r="G5242" s="384" t="s">
        <v>9534</v>
      </c>
      <c r="H5242" s="381" t="b">
        <f t="shared" si="163"/>
        <v>0</v>
      </c>
    </row>
    <row r="5243" spans="1:8">
      <c r="A5243" s="379">
        <v>10405</v>
      </c>
      <c r="B5243" s="380" t="s">
        <v>9535</v>
      </c>
      <c r="C5243" s="379" t="s">
        <v>281</v>
      </c>
      <c r="D5243" s="383" t="str">
        <f t="shared" si="162"/>
        <v>236,57</v>
      </c>
      <c r="F5243" s="386">
        <v>49.37</v>
      </c>
      <c r="G5243" s="384" t="s">
        <v>9536</v>
      </c>
      <c r="H5243" s="381" t="b">
        <f t="shared" si="163"/>
        <v>0</v>
      </c>
    </row>
    <row r="5244" spans="1:8">
      <c r="A5244" s="379">
        <v>10408</v>
      </c>
      <c r="B5244" s="380" t="s">
        <v>9537</v>
      </c>
      <c r="C5244" s="379" t="s">
        <v>281</v>
      </c>
      <c r="D5244" s="383" t="str">
        <f t="shared" si="162"/>
        <v>165,43</v>
      </c>
      <c r="F5244" s="386">
        <v>28.23</v>
      </c>
      <c r="G5244" s="384" t="s">
        <v>9538</v>
      </c>
      <c r="H5244" s="381" t="b">
        <f t="shared" si="163"/>
        <v>0</v>
      </c>
    </row>
    <row r="5245" spans="1:8">
      <c r="A5245" s="379">
        <v>10412</v>
      </c>
      <c r="B5245" s="380" t="s">
        <v>9539</v>
      </c>
      <c r="C5245" s="379" t="s">
        <v>281</v>
      </c>
      <c r="D5245" s="383" t="str">
        <f t="shared" si="162"/>
        <v>51,93</v>
      </c>
      <c r="F5245" s="386">
        <v>32.909999999999997</v>
      </c>
      <c r="G5245" s="384" t="s">
        <v>9540</v>
      </c>
      <c r="H5245" s="381" t="b">
        <f t="shared" si="163"/>
        <v>0</v>
      </c>
    </row>
    <row r="5246" spans="1:8">
      <c r="A5246" s="379">
        <v>10406</v>
      </c>
      <c r="B5246" s="380" t="s">
        <v>9541</v>
      </c>
      <c r="C5246" s="379" t="s">
        <v>281</v>
      </c>
      <c r="D5246" s="383" t="str">
        <f t="shared" si="162"/>
        <v>326,76</v>
      </c>
      <c r="F5246" s="386">
        <v>132.81</v>
      </c>
      <c r="G5246" s="384" t="s">
        <v>9542</v>
      </c>
      <c r="H5246" s="381" t="b">
        <f t="shared" si="163"/>
        <v>0</v>
      </c>
    </row>
    <row r="5247" spans="1:8">
      <c r="A5247" s="379">
        <v>10407</v>
      </c>
      <c r="B5247" s="380" t="s">
        <v>9543</v>
      </c>
      <c r="C5247" s="379" t="s">
        <v>281</v>
      </c>
      <c r="D5247" s="383" t="str">
        <f t="shared" si="162"/>
        <v>506,81</v>
      </c>
      <c r="F5247" s="386">
        <v>82.88</v>
      </c>
      <c r="G5247" s="384" t="s">
        <v>9544</v>
      </c>
      <c r="H5247" s="381" t="b">
        <f t="shared" si="163"/>
        <v>0</v>
      </c>
    </row>
    <row r="5248" spans="1:8">
      <c r="A5248" s="379">
        <v>10416</v>
      </c>
      <c r="B5248" s="380" t="s">
        <v>9545</v>
      </c>
      <c r="C5248" s="379" t="s">
        <v>281</v>
      </c>
      <c r="D5248" s="383" t="str">
        <f t="shared" si="162"/>
        <v>62,86</v>
      </c>
      <c r="F5248" s="386">
        <v>30.12</v>
      </c>
      <c r="G5248" s="384" t="s">
        <v>9546</v>
      </c>
      <c r="H5248" s="381" t="b">
        <f t="shared" si="163"/>
        <v>0</v>
      </c>
    </row>
    <row r="5249" spans="1:8">
      <c r="A5249" s="379">
        <v>10419</v>
      </c>
      <c r="B5249" s="380" t="s">
        <v>9547</v>
      </c>
      <c r="C5249" s="379" t="s">
        <v>281</v>
      </c>
      <c r="D5249" s="383" t="str">
        <f t="shared" si="162"/>
        <v>54,56</v>
      </c>
      <c r="F5249" s="386">
        <v>181.36</v>
      </c>
      <c r="G5249" s="384" t="s">
        <v>9548</v>
      </c>
      <c r="H5249" s="381" t="b">
        <f t="shared" si="163"/>
        <v>0</v>
      </c>
    </row>
    <row r="5250" spans="1:8">
      <c r="A5250" s="379">
        <v>21092</v>
      </c>
      <c r="B5250" s="380" t="s">
        <v>9549</v>
      </c>
      <c r="C5250" s="379" t="s">
        <v>281</v>
      </c>
      <c r="D5250" s="383" t="str">
        <f t="shared" ref="D5250:D5313" si="164">IF($J$2=$F$1,F5250,G5250)</f>
        <v>31,19</v>
      </c>
      <c r="F5250" s="386">
        <v>314.77</v>
      </c>
      <c r="G5250" s="384" t="s">
        <v>8862</v>
      </c>
      <c r="H5250" s="381" t="b">
        <f t="shared" ref="H5250:H5313" si="165">F5250=G5250</f>
        <v>0</v>
      </c>
    </row>
    <row r="5251" spans="1:8">
      <c r="A5251" s="379">
        <v>10418</v>
      </c>
      <c r="B5251" s="380" t="s">
        <v>9550</v>
      </c>
      <c r="C5251" s="379" t="s">
        <v>281</v>
      </c>
      <c r="D5251" s="383" t="str">
        <f t="shared" si="164"/>
        <v>36,37</v>
      </c>
      <c r="F5251" s="386">
        <v>30.86</v>
      </c>
      <c r="G5251" s="384" t="s">
        <v>9551</v>
      </c>
      <c r="H5251" s="381" t="b">
        <f t="shared" si="165"/>
        <v>0</v>
      </c>
    </row>
    <row r="5252" spans="1:8">
      <c r="A5252" s="379">
        <v>12657</v>
      </c>
      <c r="B5252" s="380" t="s">
        <v>9552</v>
      </c>
      <c r="C5252" s="379" t="s">
        <v>281</v>
      </c>
      <c r="D5252" s="383" t="str">
        <f t="shared" si="164"/>
        <v>146,77</v>
      </c>
      <c r="F5252" s="386">
        <v>42.16</v>
      </c>
      <c r="G5252" s="384" t="s">
        <v>9553</v>
      </c>
      <c r="H5252" s="381" t="b">
        <f t="shared" si="165"/>
        <v>0</v>
      </c>
    </row>
    <row r="5253" spans="1:8">
      <c r="A5253" s="379">
        <v>10417</v>
      </c>
      <c r="B5253" s="380" t="s">
        <v>9554</v>
      </c>
      <c r="C5253" s="379" t="s">
        <v>281</v>
      </c>
      <c r="D5253" s="383" t="str">
        <f t="shared" si="164"/>
        <v>91,59</v>
      </c>
      <c r="F5253" s="386">
        <v>21.22</v>
      </c>
      <c r="G5253" s="384" t="s">
        <v>9555</v>
      </c>
      <c r="H5253" s="381" t="b">
        <f t="shared" si="165"/>
        <v>0</v>
      </c>
    </row>
    <row r="5254" spans="1:8">
      <c r="A5254" s="379">
        <v>10413</v>
      </c>
      <c r="B5254" s="380" t="s">
        <v>9556</v>
      </c>
      <c r="C5254" s="379" t="s">
        <v>281</v>
      </c>
      <c r="D5254" s="383" t="str">
        <f t="shared" si="164"/>
        <v>33,29</v>
      </c>
      <c r="F5254" s="386">
        <v>3.81</v>
      </c>
      <c r="G5254" s="384" t="s">
        <v>9284</v>
      </c>
      <c r="H5254" s="381" t="b">
        <f t="shared" si="165"/>
        <v>0</v>
      </c>
    </row>
    <row r="5255" spans="1:8">
      <c r="A5255" s="379">
        <v>10414</v>
      </c>
      <c r="B5255" s="380" t="s">
        <v>9557</v>
      </c>
      <c r="C5255" s="379" t="s">
        <v>281</v>
      </c>
      <c r="D5255" s="383" t="str">
        <f t="shared" si="164"/>
        <v>200,43</v>
      </c>
      <c r="F5255" s="386">
        <v>4.5999999999999996</v>
      </c>
      <c r="G5255" s="384" t="s">
        <v>1036</v>
      </c>
      <c r="H5255" s="381" t="b">
        <f t="shared" si="165"/>
        <v>0</v>
      </c>
    </row>
    <row r="5256" spans="1:8">
      <c r="A5256" s="379">
        <v>10415</v>
      </c>
      <c r="B5256" s="380" t="s">
        <v>9558</v>
      </c>
      <c r="C5256" s="379" t="s">
        <v>281</v>
      </c>
      <c r="D5256" s="383" t="str">
        <f t="shared" si="164"/>
        <v>347,85</v>
      </c>
      <c r="F5256" s="386">
        <v>3.58</v>
      </c>
      <c r="G5256" s="384" t="s">
        <v>9559</v>
      </c>
      <c r="H5256" s="381" t="b">
        <f t="shared" si="165"/>
        <v>0</v>
      </c>
    </row>
    <row r="5257" spans="1:8">
      <c r="A5257" s="379">
        <v>38643</v>
      </c>
      <c r="B5257" s="380" t="s">
        <v>9560</v>
      </c>
      <c r="C5257" s="379" t="s">
        <v>281</v>
      </c>
      <c r="D5257" s="383" t="str">
        <f t="shared" si="164"/>
        <v>36,36</v>
      </c>
      <c r="F5257" s="386">
        <v>4.53</v>
      </c>
      <c r="G5257" s="384" t="s">
        <v>9561</v>
      </c>
      <c r="H5257" s="381" t="b">
        <f t="shared" si="165"/>
        <v>0</v>
      </c>
    </row>
    <row r="5258" spans="1:8">
      <c r="A5258" s="379">
        <v>6157</v>
      </c>
      <c r="B5258" s="380" t="s">
        <v>9562</v>
      </c>
      <c r="C5258" s="379" t="s">
        <v>281</v>
      </c>
      <c r="D5258" s="383" t="str">
        <f t="shared" si="164"/>
        <v>49,67</v>
      </c>
      <c r="F5258" s="386">
        <v>8.5399999999999991</v>
      </c>
      <c r="G5258" s="384" t="s">
        <v>9563</v>
      </c>
      <c r="H5258" s="381" t="b">
        <f t="shared" si="165"/>
        <v>0</v>
      </c>
    </row>
    <row r="5259" spans="1:8">
      <c r="A5259" s="379">
        <v>37588</v>
      </c>
      <c r="B5259" s="380" t="s">
        <v>9564</v>
      </c>
      <c r="C5259" s="379" t="s">
        <v>281</v>
      </c>
      <c r="D5259" s="383" t="str">
        <f t="shared" si="164"/>
        <v>20,10</v>
      </c>
      <c r="F5259" s="386">
        <v>17.64</v>
      </c>
      <c r="G5259" s="384" t="s">
        <v>1543</v>
      </c>
      <c r="H5259" s="381" t="b">
        <f t="shared" si="165"/>
        <v>0</v>
      </c>
    </row>
    <row r="5260" spans="1:8">
      <c r="A5260" s="379">
        <v>6152</v>
      </c>
      <c r="B5260" s="380" t="s">
        <v>9565</v>
      </c>
      <c r="C5260" s="379" t="s">
        <v>281</v>
      </c>
      <c r="D5260" s="383" t="str">
        <f t="shared" si="164"/>
        <v>3,06</v>
      </c>
      <c r="F5260" s="386">
        <v>16.86</v>
      </c>
      <c r="G5260" s="384" t="s">
        <v>6013</v>
      </c>
      <c r="H5260" s="381" t="b">
        <f t="shared" si="165"/>
        <v>0</v>
      </c>
    </row>
    <row r="5261" spans="1:8">
      <c r="A5261" s="379">
        <v>6158</v>
      </c>
      <c r="B5261" s="380" t="s">
        <v>9566</v>
      </c>
      <c r="C5261" s="379" t="s">
        <v>281</v>
      </c>
      <c r="D5261" s="383" t="str">
        <f t="shared" si="164"/>
        <v>3,70</v>
      </c>
      <c r="F5261" s="386">
        <v>17.38</v>
      </c>
      <c r="G5261" s="384" t="s">
        <v>1857</v>
      </c>
      <c r="H5261" s="381" t="b">
        <f t="shared" si="165"/>
        <v>0</v>
      </c>
    </row>
    <row r="5262" spans="1:8">
      <c r="A5262" s="379">
        <v>6153</v>
      </c>
      <c r="B5262" s="380" t="s">
        <v>9567</v>
      </c>
      <c r="C5262" s="379" t="s">
        <v>281</v>
      </c>
      <c r="D5262" s="383" t="str">
        <f t="shared" si="164"/>
        <v>2,88</v>
      </c>
      <c r="F5262" s="386">
        <v>35.57</v>
      </c>
      <c r="G5262" s="384" t="s">
        <v>9568</v>
      </c>
      <c r="H5262" s="381" t="b">
        <f t="shared" si="165"/>
        <v>0</v>
      </c>
    </row>
    <row r="5263" spans="1:8">
      <c r="A5263" s="379">
        <v>6156</v>
      </c>
      <c r="B5263" s="380" t="s">
        <v>9569</v>
      </c>
      <c r="C5263" s="379" t="s">
        <v>281</v>
      </c>
      <c r="D5263" s="383" t="str">
        <f t="shared" si="164"/>
        <v>3,65</v>
      </c>
      <c r="F5263" s="386">
        <v>33.590000000000003</v>
      </c>
      <c r="G5263" s="384" t="s">
        <v>6863</v>
      </c>
      <c r="H5263" s="381" t="b">
        <f t="shared" si="165"/>
        <v>0</v>
      </c>
    </row>
    <row r="5264" spans="1:8">
      <c r="A5264" s="379">
        <v>6154</v>
      </c>
      <c r="B5264" s="380" t="s">
        <v>9570</v>
      </c>
      <c r="C5264" s="379" t="s">
        <v>281</v>
      </c>
      <c r="D5264" s="383" t="str">
        <f t="shared" si="164"/>
        <v>6,88</v>
      </c>
      <c r="F5264" s="386">
        <v>43.2</v>
      </c>
      <c r="G5264" s="384" t="s">
        <v>1706</v>
      </c>
      <c r="H5264" s="381" t="b">
        <f t="shared" si="165"/>
        <v>0</v>
      </c>
    </row>
    <row r="5265" spans="1:8">
      <c r="A5265" s="379">
        <v>6155</v>
      </c>
      <c r="B5265" s="380" t="s">
        <v>9571</v>
      </c>
      <c r="C5265" s="379" t="s">
        <v>281</v>
      </c>
      <c r="D5265" s="383" t="str">
        <f t="shared" si="164"/>
        <v>14,21</v>
      </c>
      <c r="F5265" s="386">
        <v>53.68</v>
      </c>
      <c r="G5265" s="384" t="s">
        <v>967</v>
      </c>
      <c r="H5265" s="381" t="b">
        <f t="shared" si="165"/>
        <v>0</v>
      </c>
    </row>
    <row r="5266" spans="1:8">
      <c r="A5266" s="379">
        <v>3115</v>
      </c>
      <c r="B5266" s="380" t="s">
        <v>9572</v>
      </c>
      <c r="C5266" s="379" t="s">
        <v>281</v>
      </c>
      <c r="D5266" s="383" t="str">
        <f t="shared" si="164"/>
        <v>17,21</v>
      </c>
      <c r="F5266" s="386">
        <v>56.45</v>
      </c>
      <c r="G5266" s="384" t="s">
        <v>9573</v>
      </c>
      <c r="H5266" s="381" t="b">
        <f t="shared" si="165"/>
        <v>0</v>
      </c>
    </row>
    <row r="5267" spans="1:8">
      <c r="A5267" s="379">
        <v>3116</v>
      </c>
      <c r="B5267" s="380" t="s">
        <v>9574</v>
      </c>
      <c r="C5267" s="379" t="s">
        <v>281</v>
      </c>
      <c r="D5267" s="383" t="str">
        <f t="shared" si="164"/>
        <v>17,74</v>
      </c>
      <c r="F5267" s="386">
        <v>20.65</v>
      </c>
      <c r="G5267" s="384" t="s">
        <v>5315</v>
      </c>
      <c r="H5267" s="381" t="b">
        <f t="shared" si="165"/>
        <v>0</v>
      </c>
    </row>
    <row r="5268" spans="1:8">
      <c r="A5268" s="379">
        <v>38166</v>
      </c>
      <c r="B5268" s="380" t="s">
        <v>9575</v>
      </c>
      <c r="C5268" s="379" t="s">
        <v>281</v>
      </c>
      <c r="D5268" s="383" t="str">
        <f t="shared" si="164"/>
        <v>36,30</v>
      </c>
      <c r="F5268" s="386">
        <v>35.979999999999997</v>
      </c>
      <c r="G5268" s="384" t="s">
        <v>4244</v>
      </c>
      <c r="H5268" s="381" t="b">
        <f t="shared" si="165"/>
        <v>0</v>
      </c>
    </row>
    <row r="5269" spans="1:8">
      <c r="A5269" s="379">
        <v>38108</v>
      </c>
      <c r="B5269" s="380" t="s">
        <v>9576</v>
      </c>
      <c r="C5269" s="379" t="s">
        <v>281</v>
      </c>
      <c r="D5269" s="383" t="str">
        <f t="shared" si="164"/>
        <v>33,85</v>
      </c>
      <c r="F5269" s="386">
        <v>23.09</v>
      </c>
      <c r="G5269" s="384" t="s">
        <v>9577</v>
      </c>
      <c r="H5269" s="381" t="b">
        <f t="shared" si="165"/>
        <v>0</v>
      </c>
    </row>
    <row r="5270" spans="1:8" ht="30">
      <c r="A5270" s="379">
        <v>38087</v>
      </c>
      <c r="B5270" s="380" t="s">
        <v>9578</v>
      </c>
      <c r="C5270" s="379" t="s">
        <v>281</v>
      </c>
      <c r="D5270" s="383" t="str">
        <f t="shared" si="164"/>
        <v>43,54</v>
      </c>
      <c r="F5270" s="386">
        <v>37.19</v>
      </c>
      <c r="G5270" s="384" t="s">
        <v>9579</v>
      </c>
      <c r="H5270" s="381" t="b">
        <f t="shared" si="165"/>
        <v>0</v>
      </c>
    </row>
    <row r="5271" spans="1:8">
      <c r="A5271" s="379">
        <v>38109</v>
      </c>
      <c r="B5271" s="380" t="s">
        <v>9580</v>
      </c>
      <c r="C5271" s="379" t="s">
        <v>281</v>
      </c>
      <c r="D5271" s="383" t="str">
        <f t="shared" si="164"/>
        <v>54,10</v>
      </c>
      <c r="F5271" s="386">
        <v>225.01</v>
      </c>
      <c r="G5271" s="384" t="s">
        <v>9581</v>
      </c>
      <c r="H5271" s="381" t="b">
        <f t="shared" si="165"/>
        <v>0</v>
      </c>
    </row>
    <row r="5272" spans="1:8" ht="30">
      <c r="A5272" s="379">
        <v>38088</v>
      </c>
      <c r="B5272" s="380" t="s">
        <v>9582</v>
      </c>
      <c r="C5272" s="379" t="s">
        <v>281</v>
      </c>
      <c r="D5272" s="383" t="str">
        <f t="shared" si="164"/>
        <v>56,89</v>
      </c>
      <c r="F5272" s="383">
        <v>35128.04</v>
      </c>
      <c r="G5272" s="384" t="s">
        <v>9583</v>
      </c>
      <c r="H5272" s="381" t="b">
        <f t="shared" si="165"/>
        <v>0</v>
      </c>
    </row>
    <row r="5273" spans="1:8">
      <c r="A5273" s="379">
        <v>38110</v>
      </c>
      <c r="B5273" s="380" t="s">
        <v>9584</v>
      </c>
      <c r="C5273" s="379" t="s">
        <v>281</v>
      </c>
      <c r="D5273" s="383" t="str">
        <f t="shared" si="164"/>
        <v>20,81</v>
      </c>
      <c r="F5273" s="386">
        <v>12.89</v>
      </c>
      <c r="G5273" s="384" t="s">
        <v>9585</v>
      </c>
      <c r="H5273" s="381" t="b">
        <f t="shared" si="165"/>
        <v>0</v>
      </c>
    </row>
    <row r="5274" spans="1:8" ht="30">
      <c r="A5274" s="379">
        <v>38089</v>
      </c>
      <c r="B5274" s="380" t="s">
        <v>9586</v>
      </c>
      <c r="C5274" s="379" t="s">
        <v>281</v>
      </c>
      <c r="D5274" s="383" t="str">
        <f t="shared" si="164"/>
        <v>36,26</v>
      </c>
      <c r="F5274" s="386">
        <v>0.4</v>
      </c>
      <c r="G5274" s="384" t="s">
        <v>9587</v>
      </c>
      <c r="H5274" s="381" t="b">
        <f t="shared" si="165"/>
        <v>0</v>
      </c>
    </row>
    <row r="5275" spans="1:8">
      <c r="A5275" s="379">
        <v>38111</v>
      </c>
      <c r="B5275" s="380" t="s">
        <v>9588</v>
      </c>
      <c r="C5275" s="379" t="s">
        <v>281</v>
      </c>
      <c r="D5275" s="383" t="str">
        <f t="shared" si="164"/>
        <v>23,27</v>
      </c>
      <c r="F5275" s="386">
        <v>1.83</v>
      </c>
      <c r="G5275" s="384" t="s">
        <v>9589</v>
      </c>
      <c r="H5275" s="381" t="b">
        <f t="shared" si="165"/>
        <v>0</v>
      </c>
    </row>
    <row r="5276" spans="1:8" ht="30">
      <c r="A5276" s="379">
        <v>38090</v>
      </c>
      <c r="B5276" s="380" t="s">
        <v>9590</v>
      </c>
      <c r="C5276" s="379" t="s">
        <v>281</v>
      </c>
      <c r="D5276" s="383" t="str">
        <f t="shared" si="164"/>
        <v>37,48</v>
      </c>
      <c r="F5276" s="386">
        <v>2.4700000000000002</v>
      </c>
      <c r="G5276" s="384" t="s">
        <v>9591</v>
      </c>
      <c r="H5276" s="381" t="b">
        <f t="shared" si="165"/>
        <v>0</v>
      </c>
    </row>
    <row r="5277" spans="1:8">
      <c r="A5277" s="379">
        <v>11786</v>
      </c>
      <c r="B5277" s="380" t="s">
        <v>9592</v>
      </c>
      <c r="C5277" s="379" t="s">
        <v>281</v>
      </c>
      <c r="D5277" s="383" t="str">
        <f t="shared" si="164"/>
        <v>222,98</v>
      </c>
      <c r="F5277" s="386">
        <v>21.65</v>
      </c>
      <c r="G5277" s="384" t="s">
        <v>9593</v>
      </c>
      <c r="H5277" s="381" t="b">
        <f t="shared" si="165"/>
        <v>0</v>
      </c>
    </row>
    <row r="5278" spans="1:8">
      <c r="A5278" s="379">
        <v>13726</v>
      </c>
      <c r="B5278" s="380" t="s">
        <v>9594</v>
      </c>
      <c r="C5278" s="379" t="s">
        <v>281</v>
      </c>
      <c r="D5278" s="383" t="str">
        <f t="shared" si="164"/>
        <v>35.400,40</v>
      </c>
      <c r="F5278" s="386">
        <v>19.18</v>
      </c>
      <c r="G5278" s="384" t="s">
        <v>9595</v>
      </c>
      <c r="H5278" s="381" t="b">
        <f t="shared" si="165"/>
        <v>0</v>
      </c>
    </row>
    <row r="5279" spans="1:8">
      <c r="A5279" s="379">
        <v>38400</v>
      </c>
      <c r="B5279" s="380" t="s">
        <v>9596</v>
      </c>
      <c r="C5279" s="379" t="s">
        <v>281</v>
      </c>
      <c r="D5279" s="383" t="str">
        <f t="shared" si="164"/>
        <v>14,28</v>
      </c>
      <c r="F5279" s="386">
        <v>19.05</v>
      </c>
      <c r="G5279" s="384" t="s">
        <v>2409</v>
      </c>
      <c r="H5279" s="381" t="b">
        <f t="shared" si="165"/>
        <v>0</v>
      </c>
    </row>
    <row r="5280" spans="1:8">
      <c r="A5280" s="379">
        <v>12627</v>
      </c>
      <c r="B5280" s="380" t="s">
        <v>9597</v>
      </c>
      <c r="C5280" s="379" t="s">
        <v>281</v>
      </c>
      <c r="D5280" s="383" t="str">
        <f t="shared" si="164"/>
        <v>0,35</v>
      </c>
      <c r="F5280" s="386">
        <v>20.77</v>
      </c>
      <c r="G5280" s="384" t="s">
        <v>4333</v>
      </c>
      <c r="H5280" s="381" t="b">
        <f t="shared" si="165"/>
        <v>0</v>
      </c>
    </row>
    <row r="5281" spans="1:8">
      <c r="A5281" s="379">
        <v>6138</v>
      </c>
      <c r="B5281" s="380" t="s">
        <v>9598</v>
      </c>
      <c r="C5281" s="379" t="s">
        <v>281</v>
      </c>
      <c r="D5281" s="383" t="str">
        <f t="shared" si="164"/>
        <v>1,83</v>
      </c>
      <c r="F5281" s="386">
        <v>22.4</v>
      </c>
      <c r="G5281" s="384" t="s">
        <v>1013</v>
      </c>
      <c r="H5281" s="381" t="b">
        <f t="shared" si="165"/>
        <v>0</v>
      </c>
    </row>
    <row r="5282" spans="1:8">
      <c r="A5282" s="379">
        <v>39996</v>
      </c>
      <c r="B5282" s="380" t="s">
        <v>9599</v>
      </c>
      <c r="C5282" s="379" t="s">
        <v>322</v>
      </c>
      <c r="D5282" s="383" t="str">
        <f t="shared" si="164"/>
        <v>2,39</v>
      </c>
      <c r="F5282" s="386">
        <v>4.76</v>
      </c>
      <c r="G5282" s="384" t="s">
        <v>6065</v>
      </c>
      <c r="H5282" s="381" t="b">
        <f t="shared" si="165"/>
        <v>0</v>
      </c>
    </row>
    <row r="5283" spans="1:8">
      <c r="A5283" s="379">
        <v>10478</v>
      </c>
      <c r="B5283" s="380" t="s">
        <v>9600</v>
      </c>
      <c r="C5283" s="379" t="s">
        <v>425</v>
      </c>
      <c r="D5283" s="383" t="str">
        <f t="shared" si="164"/>
        <v>22,88</v>
      </c>
      <c r="F5283" s="386">
        <v>818.27</v>
      </c>
      <c r="G5283" s="384" t="s">
        <v>9601</v>
      </c>
      <c r="H5283" s="381" t="b">
        <f t="shared" si="165"/>
        <v>0</v>
      </c>
    </row>
    <row r="5284" spans="1:8">
      <c r="A5284" s="379">
        <v>40514</v>
      </c>
      <c r="B5284" s="380" t="s">
        <v>9602</v>
      </c>
      <c r="C5284" s="379" t="s">
        <v>425</v>
      </c>
      <c r="D5284" s="383" t="str">
        <f t="shared" si="164"/>
        <v>20,27</v>
      </c>
      <c r="F5284" s="386">
        <v>889.43</v>
      </c>
      <c r="G5284" s="384" t="s">
        <v>9603</v>
      </c>
      <c r="H5284" s="381" t="b">
        <f t="shared" si="165"/>
        <v>0</v>
      </c>
    </row>
    <row r="5285" spans="1:8">
      <c r="A5285" s="379">
        <v>10475</v>
      </c>
      <c r="B5285" s="380" t="s">
        <v>9604</v>
      </c>
      <c r="C5285" s="379" t="s">
        <v>425</v>
      </c>
      <c r="D5285" s="383" t="str">
        <f t="shared" si="164"/>
        <v>20,13</v>
      </c>
      <c r="F5285" s="386">
        <v>997.73</v>
      </c>
      <c r="G5285" s="384" t="s">
        <v>1806</v>
      </c>
      <c r="H5285" s="381" t="b">
        <f t="shared" si="165"/>
        <v>0</v>
      </c>
    </row>
    <row r="5286" spans="1:8">
      <c r="A5286" s="379">
        <v>10481</v>
      </c>
      <c r="B5286" s="380" t="s">
        <v>9605</v>
      </c>
      <c r="C5286" s="379" t="s">
        <v>425</v>
      </c>
      <c r="D5286" s="383" t="str">
        <f t="shared" si="164"/>
        <v>21,95</v>
      </c>
      <c r="F5286" s="383">
        <v>2146.5</v>
      </c>
      <c r="G5286" s="384" t="s">
        <v>9606</v>
      </c>
      <c r="H5286" s="381" t="b">
        <f t="shared" si="165"/>
        <v>0</v>
      </c>
    </row>
    <row r="5287" spans="1:8">
      <c r="A5287" s="379">
        <v>4031</v>
      </c>
      <c r="B5287" s="380" t="s">
        <v>9607</v>
      </c>
      <c r="C5287" s="379" t="s">
        <v>286</v>
      </c>
      <c r="D5287" s="383" t="str">
        <f t="shared" si="164"/>
        <v>23,72</v>
      </c>
      <c r="F5287" s="383">
        <v>1925.59</v>
      </c>
      <c r="G5287" s="384" t="s">
        <v>9608</v>
      </c>
      <c r="H5287" s="381" t="b">
        <f t="shared" si="165"/>
        <v>0</v>
      </c>
    </row>
    <row r="5288" spans="1:8">
      <c r="A5288" s="379">
        <v>4030</v>
      </c>
      <c r="B5288" s="380" t="s">
        <v>9609</v>
      </c>
      <c r="C5288" s="379" t="s">
        <v>286</v>
      </c>
      <c r="D5288" s="383" t="str">
        <f t="shared" si="164"/>
        <v>5,04</v>
      </c>
      <c r="F5288" s="383">
        <v>2345.61</v>
      </c>
      <c r="G5288" s="384" t="s">
        <v>458</v>
      </c>
      <c r="H5288" s="381" t="b">
        <f t="shared" si="165"/>
        <v>0</v>
      </c>
    </row>
    <row r="5289" spans="1:8">
      <c r="A5289" s="379">
        <v>39399</v>
      </c>
      <c r="B5289" s="380" t="s">
        <v>9610</v>
      </c>
      <c r="C5289" s="379" t="s">
        <v>281</v>
      </c>
      <c r="D5289" s="383" t="str">
        <f t="shared" si="164"/>
        <v>914,91</v>
      </c>
      <c r="F5289" s="383">
        <v>2908271.15</v>
      </c>
      <c r="G5289" s="384" t="s">
        <v>9611</v>
      </c>
      <c r="H5289" s="381" t="b">
        <f t="shared" si="165"/>
        <v>0</v>
      </c>
    </row>
    <row r="5290" spans="1:8">
      <c r="A5290" s="379">
        <v>39400</v>
      </c>
      <c r="B5290" s="380" t="s">
        <v>9612</v>
      </c>
      <c r="C5290" s="379" t="s">
        <v>281</v>
      </c>
      <c r="D5290" s="383" t="str">
        <f t="shared" si="164"/>
        <v>994,47</v>
      </c>
      <c r="F5290" s="383">
        <v>1224348.3999999999</v>
      </c>
      <c r="G5290" s="384" t="s">
        <v>9613</v>
      </c>
      <c r="H5290" s="381" t="b">
        <f t="shared" si="165"/>
        <v>0</v>
      </c>
    </row>
    <row r="5291" spans="1:8">
      <c r="A5291" s="379">
        <v>39401</v>
      </c>
      <c r="B5291" s="380" t="s">
        <v>9614</v>
      </c>
      <c r="C5291" s="379" t="s">
        <v>281</v>
      </c>
      <c r="D5291" s="383" t="str">
        <f t="shared" si="164"/>
        <v>1.115,56</v>
      </c>
      <c r="F5291" s="383">
        <v>1233220.58</v>
      </c>
      <c r="G5291" s="384" t="s">
        <v>9615</v>
      </c>
      <c r="H5291" s="381" t="b">
        <f t="shared" si="165"/>
        <v>0</v>
      </c>
    </row>
    <row r="5292" spans="1:8">
      <c r="A5292" s="379">
        <v>11652</v>
      </c>
      <c r="B5292" s="380" t="s">
        <v>9616</v>
      </c>
      <c r="C5292" s="379" t="s">
        <v>281</v>
      </c>
      <c r="D5292" s="383" t="str">
        <f t="shared" si="164"/>
        <v>2.400,00</v>
      </c>
      <c r="F5292" s="383">
        <v>1494060</v>
      </c>
      <c r="G5292" s="384" t="s">
        <v>9617</v>
      </c>
      <c r="H5292" s="381" t="b">
        <f t="shared" si="165"/>
        <v>0</v>
      </c>
    </row>
    <row r="5293" spans="1:8">
      <c r="A5293" s="379">
        <v>13896</v>
      </c>
      <c r="B5293" s="380" t="s">
        <v>9618</v>
      </c>
      <c r="C5293" s="379" t="s">
        <v>281</v>
      </c>
      <c r="D5293" s="383" t="str">
        <f t="shared" si="164"/>
        <v>2.153,01</v>
      </c>
      <c r="F5293" s="383">
        <v>1323715.79</v>
      </c>
      <c r="G5293" s="384" t="s">
        <v>9619</v>
      </c>
      <c r="H5293" s="381" t="b">
        <f t="shared" si="165"/>
        <v>0</v>
      </c>
    </row>
    <row r="5294" spans="1:8">
      <c r="A5294" s="379">
        <v>13475</v>
      </c>
      <c r="B5294" s="380" t="s">
        <v>9620</v>
      </c>
      <c r="C5294" s="379" t="s">
        <v>281</v>
      </c>
      <c r="D5294" s="383" t="str">
        <f t="shared" si="164"/>
        <v>2.622,62</v>
      </c>
      <c r="F5294" s="386">
        <v>12.39</v>
      </c>
      <c r="G5294" s="384" t="s">
        <v>9621</v>
      </c>
      <c r="H5294" s="381" t="b">
        <f t="shared" si="165"/>
        <v>0</v>
      </c>
    </row>
    <row r="5295" spans="1:8">
      <c r="A5295" s="379">
        <v>25971</v>
      </c>
      <c r="B5295" s="380" t="s">
        <v>9622</v>
      </c>
      <c r="C5295" s="379" t="s">
        <v>281</v>
      </c>
      <c r="D5295" s="383" t="str">
        <f t="shared" si="164"/>
        <v>3.159.269,79</v>
      </c>
      <c r="F5295" s="383">
        <v>2195.02</v>
      </c>
      <c r="G5295" s="384" t="s">
        <v>9623</v>
      </c>
      <c r="H5295" s="381" t="b">
        <f t="shared" si="165"/>
        <v>0</v>
      </c>
    </row>
    <row r="5296" spans="1:8">
      <c r="A5296" s="379">
        <v>25970</v>
      </c>
      <c r="B5296" s="380" t="s">
        <v>9624</v>
      </c>
      <c r="C5296" s="379" t="s">
        <v>281</v>
      </c>
      <c r="D5296" s="383" t="str">
        <f t="shared" si="164"/>
        <v>1.330.015,91</v>
      </c>
      <c r="F5296" s="386">
        <v>497.8</v>
      </c>
      <c r="G5296" s="384" t="s">
        <v>9625</v>
      </c>
      <c r="H5296" s="381" t="b">
        <f t="shared" si="165"/>
        <v>0</v>
      </c>
    </row>
    <row r="5297" spans="1:8">
      <c r="A5297" s="379">
        <v>13476</v>
      </c>
      <c r="B5297" s="380" t="s">
        <v>9626</v>
      </c>
      <c r="C5297" s="379" t="s">
        <v>281</v>
      </c>
      <c r="D5297" s="383" t="str">
        <f t="shared" si="164"/>
        <v>1.339.653,80</v>
      </c>
      <c r="F5297" s="386">
        <v>433.33</v>
      </c>
      <c r="G5297" s="384" t="s">
        <v>9627</v>
      </c>
      <c r="H5297" s="381" t="b">
        <f t="shared" si="165"/>
        <v>0</v>
      </c>
    </row>
    <row r="5298" spans="1:8">
      <c r="A5298" s="379">
        <v>10488</v>
      </c>
      <c r="B5298" s="380" t="s">
        <v>9628</v>
      </c>
      <c r="C5298" s="379" t="s">
        <v>281</v>
      </c>
      <c r="D5298" s="383" t="str">
        <f t="shared" si="164"/>
        <v>1.623.005,00</v>
      </c>
      <c r="F5298" s="383">
        <v>1126.6600000000001</v>
      </c>
      <c r="G5298" s="384" t="s">
        <v>9629</v>
      </c>
      <c r="H5298" s="381" t="b">
        <f t="shared" si="165"/>
        <v>0</v>
      </c>
    </row>
    <row r="5299" spans="1:8" ht="30">
      <c r="A5299" s="379">
        <v>13606</v>
      </c>
      <c r="B5299" s="380" t="s">
        <v>9630</v>
      </c>
      <c r="C5299" s="379" t="s">
        <v>281</v>
      </c>
      <c r="D5299" s="383" t="str">
        <f t="shared" si="164"/>
        <v>1.437.959,22</v>
      </c>
      <c r="F5299" s="383">
        <v>1317.33</v>
      </c>
      <c r="G5299" s="384" t="s">
        <v>9631</v>
      </c>
      <c r="H5299" s="381" t="b">
        <f t="shared" si="165"/>
        <v>0</v>
      </c>
    </row>
    <row r="5300" spans="1:8">
      <c r="A5300" s="379">
        <v>10489</v>
      </c>
      <c r="B5300" s="380" t="s">
        <v>9632</v>
      </c>
      <c r="C5300" s="379" t="s">
        <v>289</v>
      </c>
      <c r="D5300" s="383" t="str">
        <f t="shared" si="164"/>
        <v>14,23</v>
      </c>
      <c r="F5300" s="386">
        <v>388.26</v>
      </c>
      <c r="G5300" s="384" t="s">
        <v>3003</v>
      </c>
      <c r="H5300" s="381" t="b">
        <f t="shared" si="165"/>
        <v>0</v>
      </c>
    </row>
    <row r="5301" spans="1:8">
      <c r="A5301" s="379">
        <v>41073</v>
      </c>
      <c r="B5301" s="380" t="s">
        <v>9633</v>
      </c>
      <c r="C5301" s="379" t="s">
        <v>672</v>
      </c>
      <c r="D5301" s="383" t="str">
        <f t="shared" si="164"/>
        <v>2.527,16</v>
      </c>
      <c r="F5301" s="386">
        <v>121.33</v>
      </c>
      <c r="G5301" s="384" t="s">
        <v>9634</v>
      </c>
      <c r="H5301" s="381" t="b">
        <f t="shared" si="165"/>
        <v>0</v>
      </c>
    </row>
    <row r="5302" spans="1:8">
      <c r="A5302" s="379">
        <v>34391</v>
      </c>
      <c r="B5302" s="380" t="s">
        <v>9635</v>
      </c>
      <c r="C5302" s="379" t="s">
        <v>286</v>
      </c>
      <c r="D5302" s="383" t="str">
        <f t="shared" si="164"/>
        <v>497,80</v>
      </c>
      <c r="F5302" s="386">
        <v>172.44</v>
      </c>
      <c r="G5302" s="384" t="s">
        <v>9636</v>
      </c>
      <c r="H5302" s="381" t="b">
        <f t="shared" si="165"/>
        <v>0</v>
      </c>
    </row>
    <row r="5303" spans="1:8">
      <c r="A5303" s="379">
        <v>10496</v>
      </c>
      <c r="B5303" s="380" t="s">
        <v>9637</v>
      </c>
      <c r="C5303" s="379" t="s">
        <v>286</v>
      </c>
      <c r="D5303" s="383" t="str">
        <f t="shared" si="164"/>
        <v>433,33</v>
      </c>
      <c r="F5303" s="386">
        <v>279.93</v>
      </c>
      <c r="G5303" s="384" t="s">
        <v>9638</v>
      </c>
      <c r="H5303" s="381" t="b">
        <f t="shared" si="165"/>
        <v>0</v>
      </c>
    </row>
    <row r="5304" spans="1:8">
      <c r="A5304" s="379">
        <v>10497</v>
      </c>
      <c r="B5304" s="380" t="s">
        <v>9639</v>
      </c>
      <c r="C5304" s="379" t="s">
        <v>286</v>
      </c>
      <c r="D5304" s="383" t="str">
        <f t="shared" si="164"/>
        <v>1.126,66</v>
      </c>
      <c r="F5304" s="386">
        <v>138.66</v>
      </c>
      <c r="G5304" s="384" t="s">
        <v>9640</v>
      </c>
      <c r="H5304" s="381" t="b">
        <f t="shared" si="165"/>
        <v>0</v>
      </c>
    </row>
    <row r="5305" spans="1:8">
      <c r="A5305" s="379">
        <v>10504</v>
      </c>
      <c r="B5305" s="380" t="s">
        <v>9641</v>
      </c>
      <c r="C5305" s="379" t="s">
        <v>286</v>
      </c>
      <c r="D5305" s="383" t="str">
        <f t="shared" si="164"/>
        <v>1.317,33</v>
      </c>
      <c r="F5305" s="386">
        <v>208</v>
      </c>
      <c r="G5305" s="384" t="s">
        <v>9642</v>
      </c>
      <c r="H5305" s="381" t="b">
        <f t="shared" si="165"/>
        <v>0</v>
      </c>
    </row>
    <row r="5306" spans="1:8">
      <c r="A5306" s="379">
        <v>34390</v>
      </c>
      <c r="B5306" s="380" t="s">
        <v>9643</v>
      </c>
      <c r="C5306" s="379" t="s">
        <v>286</v>
      </c>
      <c r="D5306" s="383" t="str">
        <f t="shared" si="164"/>
        <v>388,26</v>
      </c>
      <c r="F5306" s="386">
        <v>149.68</v>
      </c>
      <c r="G5306" s="384" t="s">
        <v>9644</v>
      </c>
      <c r="H5306" s="381" t="b">
        <f t="shared" si="165"/>
        <v>0</v>
      </c>
    </row>
    <row r="5307" spans="1:8">
      <c r="A5307" s="379">
        <v>34389</v>
      </c>
      <c r="B5307" s="380" t="s">
        <v>9645</v>
      </c>
      <c r="C5307" s="379" t="s">
        <v>286</v>
      </c>
      <c r="D5307" s="383" t="str">
        <f t="shared" si="164"/>
        <v>121,33</v>
      </c>
      <c r="F5307" s="386">
        <v>259.99</v>
      </c>
      <c r="G5307" s="384" t="s">
        <v>9646</v>
      </c>
      <c r="H5307" s="381" t="b">
        <f t="shared" si="165"/>
        <v>0</v>
      </c>
    </row>
    <row r="5308" spans="1:8">
      <c r="A5308" s="379">
        <v>34388</v>
      </c>
      <c r="B5308" s="380" t="s">
        <v>9647</v>
      </c>
      <c r="C5308" s="379" t="s">
        <v>286</v>
      </c>
      <c r="D5308" s="383" t="str">
        <f t="shared" si="164"/>
        <v>172,44</v>
      </c>
      <c r="F5308" s="386">
        <v>78</v>
      </c>
      <c r="G5308" s="384" t="s">
        <v>9648</v>
      </c>
      <c r="H5308" s="381" t="b">
        <f t="shared" si="165"/>
        <v>0</v>
      </c>
    </row>
    <row r="5309" spans="1:8">
      <c r="A5309" s="379">
        <v>34387</v>
      </c>
      <c r="B5309" s="380" t="s">
        <v>9649</v>
      </c>
      <c r="C5309" s="379" t="s">
        <v>286</v>
      </c>
      <c r="D5309" s="383" t="str">
        <f t="shared" si="164"/>
        <v>279,93</v>
      </c>
      <c r="F5309" s="386">
        <v>103.99</v>
      </c>
      <c r="G5309" s="384" t="s">
        <v>9650</v>
      </c>
      <c r="H5309" s="381" t="b">
        <f t="shared" si="165"/>
        <v>0</v>
      </c>
    </row>
    <row r="5310" spans="1:8">
      <c r="A5310" s="379">
        <v>11188</v>
      </c>
      <c r="B5310" s="380" t="s">
        <v>9651</v>
      </c>
      <c r="C5310" s="379" t="s">
        <v>286</v>
      </c>
      <c r="D5310" s="383" t="str">
        <f t="shared" si="164"/>
        <v>138,66</v>
      </c>
      <c r="F5310" s="386">
        <v>121.33</v>
      </c>
      <c r="G5310" s="384" t="s">
        <v>9652</v>
      </c>
      <c r="H5310" s="381" t="b">
        <f t="shared" si="165"/>
        <v>0</v>
      </c>
    </row>
    <row r="5311" spans="1:8">
      <c r="A5311" s="379">
        <v>11189</v>
      </c>
      <c r="B5311" s="380" t="s">
        <v>9653</v>
      </c>
      <c r="C5311" s="379" t="s">
        <v>286</v>
      </c>
      <c r="D5311" s="383" t="str">
        <f t="shared" si="164"/>
        <v>208,00</v>
      </c>
      <c r="F5311" s="386">
        <v>147.33000000000001</v>
      </c>
      <c r="G5311" s="384" t="s">
        <v>9654</v>
      </c>
      <c r="H5311" s="381" t="b">
        <f t="shared" si="165"/>
        <v>0</v>
      </c>
    </row>
    <row r="5312" spans="1:8">
      <c r="A5312" s="379">
        <v>21107</v>
      </c>
      <c r="B5312" s="380" t="s">
        <v>9655</v>
      </c>
      <c r="C5312" s="379" t="s">
        <v>286</v>
      </c>
      <c r="D5312" s="383" t="str">
        <f t="shared" si="164"/>
        <v>149,68</v>
      </c>
      <c r="F5312" s="386">
        <v>214.93</v>
      </c>
      <c r="G5312" s="384" t="s">
        <v>3889</v>
      </c>
      <c r="H5312" s="381" t="b">
        <f t="shared" si="165"/>
        <v>0</v>
      </c>
    </row>
    <row r="5313" spans="1:8">
      <c r="A5313" s="379">
        <v>34386</v>
      </c>
      <c r="B5313" s="380" t="s">
        <v>9656</v>
      </c>
      <c r="C5313" s="379" t="s">
        <v>286</v>
      </c>
      <c r="D5313" s="383" t="str">
        <f t="shared" si="164"/>
        <v>259,99</v>
      </c>
      <c r="F5313" s="386">
        <v>86.66</v>
      </c>
      <c r="G5313" s="384" t="s">
        <v>9657</v>
      </c>
      <c r="H5313" s="381" t="b">
        <f t="shared" si="165"/>
        <v>0</v>
      </c>
    </row>
    <row r="5314" spans="1:8">
      <c r="A5314" s="379">
        <v>10490</v>
      </c>
      <c r="B5314" s="380" t="s">
        <v>9658</v>
      </c>
      <c r="C5314" s="379" t="s">
        <v>286</v>
      </c>
      <c r="D5314" s="383" t="str">
        <f t="shared" ref="D5314:D5331" si="166">IF($J$2=$F$1,F5314,G5314)</f>
        <v>78,00</v>
      </c>
      <c r="F5314" s="386">
        <v>259.99</v>
      </c>
      <c r="G5314" s="384" t="s">
        <v>9659</v>
      </c>
      <c r="H5314" s="381" t="b">
        <f t="shared" ref="H5314:H5335" si="167">F5314=G5314</f>
        <v>0</v>
      </c>
    </row>
    <row r="5315" spans="1:8">
      <c r="A5315" s="379">
        <v>10492</v>
      </c>
      <c r="B5315" s="380" t="s">
        <v>9660</v>
      </c>
      <c r="C5315" s="379" t="s">
        <v>286</v>
      </c>
      <c r="D5315" s="383" t="str">
        <f t="shared" si="166"/>
        <v>103,99</v>
      </c>
      <c r="F5315" s="386">
        <v>268.66000000000003</v>
      </c>
      <c r="G5315" s="384" t="s">
        <v>9661</v>
      </c>
      <c r="H5315" s="381" t="b">
        <f t="shared" si="167"/>
        <v>0</v>
      </c>
    </row>
    <row r="5316" spans="1:8">
      <c r="A5316" s="379">
        <v>10493</v>
      </c>
      <c r="B5316" s="380" t="s">
        <v>9662</v>
      </c>
      <c r="C5316" s="379" t="s">
        <v>286</v>
      </c>
      <c r="D5316" s="383" t="str">
        <f t="shared" si="166"/>
        <v>121,33</v>
      </c>
      <c r="F5316" s="386">
        <v>236.86</v>
      </c>
      <c r="G5316" s="384" t="s">
        <v>9646</v>
      </c>
      <c r="H5316" s="381" t="b">
        <f t="shared" si="167"/>
        <v>0</v>
      </c>
    </row>
    <row r="5317" spans="1:8">
      <c r="A5317" s="379">
        <v>10491</v>
      </c>
      <c r="B5317" s="380" t="s">
        <v>9663</v>
      </c>
      <c r="C5317" s="379" t="s">
        <v>286</v>
      </c>
      <c r="D5317" s="383" t="str">
        <f t="shared" si="166"/>
        <v>147,33</v>
      </c>
      <c r="F5317" s="386">
        <v>139.76</v>
      </c>
      <c r="G5317" s="384" t="s">
        <v>9664</v>
      </c>
      <c r="H5317" s="381" t="b">
        <f t="shared" si="167"/>
        <v>0</v>
      </c>
    </row>
    <row r="5318" spans="1:8">
      <c r="A5318" s="379">
        <v>34385</v>
      </c>
      <c r="B5318" s="380" t="s">
        <v>9665</v>
      </c>
      <c r="C5318" s="379" t="s">
        <v>286</v>
      </c>
      <c r="D5318" s="383" t="str">
        <f t="shared" si="166"/>
        <v>214,93</v>
      </c>
      <c r="F5318" s="386">
        <v>182.45</v>
      </c>
      <c r="G5318" s="384" t="s">
        <v>9666</v>
      </c>
      <c r="H5318" s="381" t="b">
        <f t="shared" si="167"/>
        <v>0</v>
      </c>
    </row>
    <row r="5319" spans="1:8">
      <c r="A5319" s="379">
        <v>10499</v>
      </c>
      <c r="B5319" s="380" t="s">
        <v>9667</v>
      </c>
      <c r="C5319" s="379" t="s">
        <v>286</v>
      </c>
      <c r="D5319" s="383" t="str">
        <f t="shared" si="166"/>
        <v>86,66</v>
      </c>
      <c r="F5319" s="386">
        <v>256.19</v>
      </c>
      <c r="G5319" s="384" t="s">
        <v>9668</v>
      </c>
      <c r="H5319" s="381" t="b">
        <f t="shared" si="167"/>
        <v>0</v>
      </c>
    </row>
    <row r="5320" spans="1:8">
      <c r="A5320" s="379">
        <v>34384</v>
      </c>
      <c r="B5320" s="380" t="s">
        <v>9669</v>
      </c>
      <c r="C5320" s="379" t="s">
        <v>286</v>
      </c>
      <c r="D5320" s="383" t="str">
        <f t="shared" si="166"/>
        <v>259,99</v>
      </c>
      <c r="F5320" s="386">
        <v>298.52</v>
      </c>
      <c r="G5320" s="384" t="s">
        <v>9657</v>
      </c>
      <c r="H5320" s="381" t="b">
        <f t="shared" si="167"/>
        <v>0</v>
      </c>
    </row>
    <row r="5321" spans="1:8">
      <c r="A5321" s="379">
        <v>11185</v>
      </c>
      <c r="B5321" s="380" t="s">
        <v>9670</v>
      </c>
      <c r="C5321" s="379" t="s">
        <v>286</v>
      </c>
      <c r="D5321" s="383" t="str">
        <f t="shared" si="166"/>
        <v>268,66</v>
      </c>
      <c r="F5321" s="386">
        <v>168.65</v>
      </c>
      <c r="G5321" s="384" t="s">
        <v>9671</v>
      </c>
      <c r="H5321" s="381" t="b">
        <f t="shared" si="167"/>
        <v>0</v>
      </c>
    </row>
    <row r="5322" spans="1:8">
      <c r="A5322" s="379">
        <v>10507</v>
      </c>
      <c r="B5322" s="380" t="s">
        <v>9672</v>
      </c>
      <c r="C5322" s="379" t="s">
        <v>286</v>
      </c>
      <c r="D5322" s="383" t="str">
        <f t="shared" si="166"/>
        <v>274,03</v>
      </c>
      <c r="F5322" s="386">
        <v>227.85</v>
      </c>
      <c r="G5322" s="384" t="s">
        <v>9673</v>
      </c>
      <c r="H5322" s="381" t="b">
        <f t="shared" si="167"/>
        <v>0</v>
      </c>
    </row>
    <row r="5323" spans="1:8">
      <c r="A5323" s="379">
        <v>10505</v>
      </c>
      <c r="B5323" s="380" t="s">
        <v>9674</v>
      </c>
      <c r="C5323" s="379" t="s">
        <v>286</v>
      </c>
      <c r="D5323" s="383" t="str">
        <f t="shared" si="166"/>
        <v>161,70</v>
      </c>
      <c r="F5323" s="386">
        <v>43.5</v>
      </c>
      <c r="G5323" s="384" t="s">
        <v>9271</v>
      </c>
      <c r="H5323" s="381" t="b">
        <f t="shared" si="167"/>
        <v>0</v>
      </c>
    </row>
    <row r="5324" spans="1:8">
      <c r="A5324" s="379">
        <v>10506</v>
      </c>
      <c r="B5324" s="380" t="s">
        <v>9675</v>
      </c>
      <c r="C5324" s="379" t="s">
        <v>286</v>
      </c>
      <c r="D5324" s="383" t="str">
        <f t="shared" si="166"/>
        <v>211,08</v>
      </c>
      <c r="F5324" s="386">
        <v>10.41</v>
      </c>
      <c r="G5324" s="384" t="s">
        <v>9676</v>
      </c>
      <c r="H5324" s="381" t="b">
        <f t="shared" si="167"/>
        <v>0</v>
      </c>
    </row>
    <row r="5325" spans="1:8">
      <c r="A5325" s="379">
        <v>5031</v>
      </c>
      <c r="B5325" s="380" t="s">
        <v>9677</v>
      </c>
      <c r="C5325" s="379" t="s">
        <v>286</v>
      </c>
      <c r="D5325" s="383" t="str">
        <f t="shared" si="166"/>
        <v>296,40</v>
      </c>
      <c r="F5325" s="386">
        <v>15.38</v>
      </c>
      <c r="G5325" s="384" t="s">
        <v>9678</v>
      </c>
      <c r="H5325" s="381" t="b">
        <f t="shared" si="167"/>
        <v>0</v>
      </c>
    </row>
    <row r="5326" spans="1:8">
      <c r="A5326" s="379">
        <v>10502</v>
      </c>
      <c r="B5326" s="380" t="s">
        <v>9679</v>
      </c>
      <c r="C5326" s="379" t="s">
        <v>286</v>
      </c>
      <c r="D5326" s="383" t="str">
        <f t="shared" si="166"/>
        <v>345,37</v>
      </c>
      <c r="F5326" s="386">
        <v>13.44</v>
      </c>
      <c r="G5326" s="384" t="s">
        <v>9680</v>
      </c>
      <c r="H5326" s="381" t="b">
        <f t="shared" si="167"/>
        <v>0</v>
      </c>
    </row>
    <row r="5327" spans="1:8">
      <c r="A5327" s="379">
        <v>10501</v>
      </c>
      <c r="B5327" s="380" t="s">
        <v>9681</v>
      </c>
      <c r="C5327" s="379" t="s">
        <v>286</v>
      </c>
      <c r="D5327" s="383" t="str">
        <f t="shared" si="166"/>
        <v>195,12</v>
      </c>
      <c r="F5327" s="386">
        <v>17.66</v>
      </c>
      <c r="G5327" s="384" t="s">
        <v>9682</v>
      </c>
      <c r="H5327" s="381" t="b">
        <f t="shared" si="167"/>
        <v>0</v>
      </c>
    </row>
    <row r="5328" spans="1:8">
      <c r="A5328" s="379">
        <v>10503</v>
      </c>
      <c r="B5328" s="380" t="s">
        <v>9683</v>
      </c>
      <c r="C5328" s="379" t="s">
        <v>286</v>
      </c>
      <c r="D5328" s="383" t="str">
        <f t="shared" si="166"/>
        <v>263,61</v>
      </c>
      <c r="F5328" s="386">
        <v>31.62</v>
      </c>
      <c r="G5328" s="384" t="s">
        <v>9684</v>
      </c>
      <c r="H5328" s="381" t="b">
        <f t="shared" si="167"/>
        <v>0</v>
      </c>
    </row>
    <row r="5329" spans="1:8">
      <c r="A5329" s="379">
        <v>40270</v>
      </c>
      <c r="B5329" s="380" t="s">
        <v>9685</v>
      </c>
      <c r="C5329" s="379" t="s">
        <v>322</v>
      </c>
      <c r="D5329" s="383" t="str">
        <f t="shared" si="166"/>
        <v>44,75</v>
      </c>
      <c r="F5329" s="386">
        <v>9.8699999999999992</v>
      </c>
      <c r="G5329" s="384" t="s">
        <v>1984</v>
      </c>
      <c r="H5329" s="381" t="b">
        <f t="shared" si="167"/>
        <v>0</v>
      </c>
    </row>
    <row r="5330" spans="1:8">
      <c r="A5330" s="379">
        <v>20213</v>
      </c>
      <c r="B5330" s="380" t="s">
        <v>9686</v>
      </c>
      <c r="C5330" s="379" t="s">
        <v>322</v>
      </c>
      <c r="D5330" s="383" t="str">
        <f t="shared" si="166"/>
        <v>11,23</v>
      </c>
      <c r="F5330" s="386">
        <v>18.190000000000001</v>
      </c>
      <c r="G5330" s="384" t="s">
        <v>3598</v>
      </c>
      <c r="H5330" s="381" t="b">
        <f t="shared" si="167"/>
        <v>0</v>
      </c>
    </row>
    <row r="5331" spans="1:8">
      <c r="A5331" s="379">
        <v>20211</v>
      </c>
      <c r="B5331" s="380" t="s">
        <v>9687</v>
      </c>
      <c r="C5331" s="379" t="s">
        <v>322</v>
      </c>
      <c r="D5331" s="383" t="str">
        <f t="shared" si="166"/>
        <v>16,58</v>
      </c>
      <c r="F5331" s="386">
        <v>10.02</v>
      </c>
      <c r="G5331" s="384" t="s">
        <v>2035</v>
      </c>
      <c r="H5331" s="381" t="b">
        <f t="shared" si="167"/>
        <v>0</v>
      </c>
    </row>
    <row r="5332" spans="1:8">
      <c r="A5332" s="379">
        <v>4472</v>
      </c>
      <c r="B5332" s="380" t="s">
        <v>9688</v>
      </c>
      <c r="C5332" s="379" t="s">
        <v>322</v>
      </c>
      <c r="D5332" s="383"/>
      <c r="F5332" s="383"/>
      <c r="G5332" s="384" t="s">
        <v>9689</v>
      </c>
      <c r="H5332" s="381" t="b">
        <f t="shared" si="167"/>
        <v>0</v>
      </c>
    </row>
    <row r="5333" spans="1:8">
      <c r="A5333" s="379">
        <v>35272</v>
      </c>
      <c r="B5333" s="380" t="s">
        <v>9690</v>
      </c>
      <c r="C5333" s="379" t="s">
        <v>322</v>
      </c>
      <c r="D5333" s="383"/>
      <c r="F5333" s="386"/>
      <c r="G5333" s="384" t="s">
        <v>9691</v>
      </c>
      <c r="H5333" s="381" t="b">
        <f t="shared" si="167"/>
        <v>0</v>
      </c>
    </row>
    <row r="5334" spans="1:8">
      <c r="A5334" s="379">
        <v>4448</v>
      </c>
      <c r="B5334" s="380" t="s">
        <v>9692</v>
      </c>
      <c r="C5334" s="379" t="s">
        <v>322</v>
      </c>
      <c r="D5334" s="383"/>
      <c r="F5334" s="386"/>
      <c r="G5334" s="384" t="s">
        <v>9693</v>
      </c>
      <c r="H5334" s="381" t="b">
        <f t="shared" si="167"/>
        <v>0</v>
      </c>
    </row>
    <row r="5335" spans="1:8">
      <c r="A5335" s="379">
        <v>4425</v>
      </c>
      <c r="B5335" s="380" t="s">
        <v>9694</v>
      </c>
      <c r="C5335" s="379" t="s">
        <v>322</v>
      </c>
      <c r="D5335" s="383"/>
      <c r="F5335" s="386"/>
      <c r="G5335" s="384" t="s">
        <v>1246</v>
      </c>
      <c r="H5335" s="381" t="b">
        <f t="shared" si="167"/>
        <v>0</v>
      </c>
    </row>
    <row r="5336" spans="1:8">
      <c r="A5336" s="379">
        <v>4481</v>
      </c>
      <c r="B5336" s="380" t="s">
        <v>9695</v>
      </c>
      <c r="C5336" s="379" t="s">
        <v>322</v>
      </c>
      <c r="G5336" s="384" t="s">
        <v>9696</v>
      </c>
    </row>
    <row r="5337" spans="1:8">
      <c r="A5337" s="379">
        <v>34345</v>
      </c>
      <c r="B5337" s="380" t="s">
        <v>9697</v>
      </c>
      <c r="C5337" s="379" t="s">
        <v>289</v>
      </c>
      <c r="G5337" s="384" t="s">
        <v>2889</v>
      </c>
    </row>
    <row r="5338" spans="1:8">
      <c r="A5338" s="379">
        <v>41096</v>
      </c>
      <c r="B5338" s="380" t="s">
        <v>9698</v>
      </c>
      <c r="C5338" s="379" t="s">
        <v>672</v>
      </c>
      <c r="G5338" s="384" t="s">
        <v>9699</v>
      </c>
    </row>
    <row r="5339" spans="1:8">
      <c r="A5339" s="379">
        <v>41776</v>
      </c>
      <c r="B5339" s="380" t="s">
        <v>9700</v>
      </c>
      <c r="C5339" s="379" t="s">
        <v>289</v>
      </c>
      <c r="G5339" s="384" t="s">
        <v>541</v>
      </c>
    </row>
    <row r="5340" spans="1:8">
      <c r="A5340" s="379">
        <v>4487</v>
      </c>
      <c r="B5340" s="380" t="s">
        <v>9701</v>
      </c>
      <c r="C5340" s="379" t="s">
        <v>322</v>
      </c>
      <c r="G5340" s="384" t="s">
        <v>413</v>
      </c>
    </row>
    <row r="5341" spans="1:8">
      <c r="A5341" s="379">
        <v>11157</v>
      </c>
      <c r="B5341" s="380" t="s">
        <v>9702</v>
      </c>
      <c r="C5341" s="379" t="s">
        <v>4653</v>
      </c>
      <c r="G5341" s="384" t="s">
        <v>9703</v>
      </c>
    </row>
  </sheetData>
  <pageMargins left="0.7" right="0.7" top="0.75" bottom="0.75" header="0.51180555555555496" footer="0.51180555555555496"/>
  <pageSetup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418"/>
  <sheetViews>
    <sheetView view="pageBreakPreview" topLeftCell="B1" zoomScale="55" zoomScaleNormal="75" zoomScalePageLayoutView="55" workbookViewId="0">
      <selection activeCell="B72" sqref="B72"/>
    </sheetView>
  </sheetViews>
  <sheetFormatPr defaultRowHeight="15"/>
  <cols>
    <col min="1" max="1" width="6" style="381" customWidth="1"/>
    <col min="2" max="2" width="20.7109375" style="387" customWidth="1"/>
    <col min="3" max="3" width="83.5703125" style="380" customWidth="1"/>
    <col min="4" max="4" width="10.7109375" style="379" customWidth="1"/>
    <col min="5" max="5" width="13.5703125" style="381" customWidth="1"/>
    <col min="6" max="6" width="9.85546875" style="381" customWidth="1"/>
    <col min="7" max="7" width="8.7109375" style="213" customWidth="1"/>
    <col min="8" max="8" width="14.85546875" style="381" customWidth="1"/>
    <col min="9" max="9" width="20.140625" style="381" customWidth="1"/>
    <col min="10" max="10" width="12.42578125" style="381" customWidth="1"/>
    <col min="11" max="11" width="23.28515625" style="381" customWidth="1"/>
    <col min="12" max="12" width="8.7109375" style="213" customWidth="1"/>
    <col min="13" max="13" width="12.5703125" style="381" customWidth="1"/>
    <col min="14" max="64" width="8.7109375" style="213" customWidth="1"/>
    <col min="65" max="1025" width="8.7109375" customWidth="1"/>
  </cols>
  <sheetData>
    <row r="1" spans="2:11" ht="15.75">
      <c r="B1" s="270" t="s">
        <v>276</v>
      </c>
      <c r="C1" s="382" t="s">
        <v>118</v>
      </c>
      <c r="D1" s="270" t="s">
        <v>277</v>
      </c>
      <c r="E1" s="270" t="s">
        <v>278</v>
      </c>
      <c r="H1" s="270" t="s">
        <v>279</v>
      </c>
      <c r="I1" s="270" t="s">
        <v>161</v>
      </c>
    </row>
    <row r="2" spans="2:11">
      <c r="B2" s="388" t="s">
        <v>9704</v>
      </c>
      <c r="C2" s="388" t="s">
        <v>9705</v>
      </c>
      <c r="D2" s="389" t="s">
        <v>9706</v>
      </c>
      <c r="E2" s="390" t="str">
        <f t="shared" ref="E2:E65" si="0">IF($K$2=$H$1,H2,I2)</f>
        <v>5,52</v>
      </c>
      <c r="F2" s="381" t="str">
        <f t="shared" ref="F2:F65" si="1">IF(LEN($B2)=7,CONCATENATE(MID($B2,1,6),"00",RIGHT($B2,1)),IF(LEN($B2)=8,CONCATENATE(MID($B2,1,6),"0",RIGHT($B2,2)),$B2))</f>
        <v>97141</v>
      </c>
      <c r="H2" s="391">
        <v>5.4</v>
      </c>
      <c r="I2" s="392" t="s">
        <v>9707</v>
      </c>
      <c r="K2" s="385" t="str">
        <f>ORÇAMENTO!F6</f>
        <v>NÃO DESONERADO</v>
      </c>
    </row>
    <row r="3" spans="2:11">
      <c r="B3" s="388" t="s">
        <v>9708</v>
      </c>
      <c r="C3" s="388" t="s">
        <v>9709</v>
      </c>
      <c r="D3" s="389" t="s">
        <v>9706</v>
      </c>
      <c r="E3" s="390" t="str">
        <f t="shared" si="0"/>
        <v>6,16</v>
      </c>
      <c r="F3" s="381" t="str">
        <f t="shared" si="1"/>
        <v>97142</v>
      </c>
      <c r="H3" s="391">
        <v>6.01</v>
      </c>
      <c r="I3" s="392" t="s">
        <v>5804</v>
      </c>
    </row>
    <row r="4" spans="2:11">
      <c r="B4" s="388" t="s">
        <v>9710</v>
      </c>
      <c r="C4" s="388" t="s">
        <v>9711</v>
      </c>
      <c r="D4" s="389" t="s">
        <v>9706</v>
      </c>
      <c r="E4" s="390" t="str">
        <f t="shared" si="0"/>
        <v>7,77</v>
      </c>
      <c r="F4" s="381" t="str">
        <f t="shared" si="1"/>
        <v>97143</v>
      </c>
      <c r="H4" s="391">
        <v>7.57</v>
      </c>
      <c r="I4" s="392" t="s">
        <v>3384</v>
      </c>
    </row>
    <row r="5" spans="2:11">
      <c r="B5" s="388" t="s">
        <v>9712</v>
      </c>
      <c r="C5" s="388" t="s">
        <v>9713</v>
      </c>
      <c r="D5" s="389" t="s">
        <v>9706</v>
      </c>
      <c r="E5" s="390" t="str">
        <f t="shared" si="0"/>
        <v>9,40</v>
      </c>
      <c r="F5" s="381" t="str">
        <f t="shared" si="1"/>
        <v>97144</v>
      </c>
      <c r="H5" s="391">
        <v>9.1</v>
      </c>
      <c r="I5" s="392" t="s">
        <v>9714</v>
      </c>
    </row>
    <row r="6" spans="2:11">
      <c r="B6" s="388" t="s">
        <v>9715</v>
      </c>
      <c r="C6" s="388" t="s">
        <v>9716</v>
      </c>
      <c r="D6" s="389" t="s">
        <v>9706</v>
      </c>
      <c r="E6" s="390" t="str">
        <f t="shared" si="0"/>
        <v>11,04</v>
      </c>
      <c r="F6" s="381" t="str">
        <f t="shared" si="1"/>
        <v>97145</v>
      </c>
      <c r="H6" s="391">
        <v>10.68</v>
      </c>
      <c r="I6" s="392" t="s">
        <v>1143</v>
      </c>
    </row>
    <row r="7" spans="2:11">
      <c r="B7" s="388" t="s">
        <v>9717</v>
      </c>
      <c r="C7" s="388" t="s">
        <v>9718</v>
      </c>
      <c r="D7" s="389" t="s">
        <v>9706</v>
      </c>
      <c r="E7" s="390" t="str">
        <f t="shared" si="0"/>
        <v>12,68</v>
      </c>
      <c r="F7" s="381" t="str">
        <f t="shared" si="1"/>
        <v>97146</v>
      </c>
      <c r="H7" s="391">
        <v>12.25</v>
      </c>
      <c r="I7" s="392" t="s">
        <v>9719</v>
      </c>
    </row>
    <row r="8" spans="2:11">
      <c r="B8" s="388" t="s">
        <v>9720</v>
      </c>
      <c r="C8" s="388" t="s">
        <v>9721</v>
      </c>
      <c r="D8" s="389" t="s">
        <v>9706</v>
      </c>
      <c r="E8" s="390" t="str">
        <f t="shared" si="0"/>
        <v>14,32</v>
      </c>
      <c r="F8" s="381" t="str">
        <f t="shared" si="1"/>
        <v>97147</v>
      </c>
      <c r="H8" s="391">
        <v>13.81</v>
      </c>
      <c r="I8" s="392" t="s">
        <v>8663</v>
      </c>
    </row>
    <row r="9" spans="2:11">
      <c r="B9" s="388" t="s">
        <v>9722</v>
      </c>
      <c r="C9" s="388" t="s">
        <v>9723</v>
      </c>
      <c r="D9" s="389" t="s">
        <v>9706</v>
      </c>
      <c r="E9" s="390" t="str">
        <f t="shared" si="0"/>
        <v>15,95</v>
      </c>
      <c r="F9" s="381" t="str">
        <f t="shared" si="1"/>
        <v>97148</v>
      </c>
      <c r="H9" s="391">
        <v>15.37</v>
      </c>
      <c r="I9" s="392" t="s">
        <v>9724</v>
      </c>
    </row>
    <row r="10" spans="2:11">
      <c r="B10" s="388" t="s">
        <v>9725</v>
      </c>
      <c r="C10" s="388" t="s">
        <v>9726</v>
      </c>
      <c r="D10" s="389" t="s">
        <v>9706</v>
      </c>
      <c r="E10" s="390" t="str">
        <f t="shared" si="0"/>
        <v>17,63</v>
      </c>
      <c r="F10" s="381" t="str">
        <f t="shared" si="1"/>
        <v>97149</v>
      </c>
      <c r="H10" s="391">
        <v>16.96</v>
      </c>
      <c r="I10" s="392" t="s">
        <v>5212</v>
      </c>
    </row>
    <row r="11" spans="2:11">
      <c r="B11" s="388" t="s">
        <v>9727</v>
      </c>
      <c r="C11" s="388" t="s">
        <v>9728</v>
      </c>
      <c r="D11" s="389" t="s">
        <v>9706</v>
      </c>
      <c r="E11" s="390" t="str">
        <f t="shared" si="0"/>
        <v>21,29</v>
      </c>
      <c r="F11" s="381" t="str">
        <f t="shared" si="1"/>
        <v>97150</v>
      </c>
      <c r="H11" s="391">
        <v>20.69</v>
      </c>
      <c r="I11" s="392" t="s">
        <v>9729</v>
      </c>
    </row>
    <row r="12" spans="2:11">
      <c r="B12" s="388" t="s">
        <v>9730</v>
      </c>
      <c r="C12" s="388" t="s">
        <v>9731</v>
      </c>
      <c r="D12" s="389" t="s">
        <v>9706</v>
      </c>
      <c r="E12" s="390" t="str">
        <f t="shared" si="0"/>
        <v>24,88</v>
      </c>
      <c r="F12" s="381" t="str">
        <f t="shared" si="1"/>
        <v>97151</v>
      </c>
      <c r="H12" s="391">
        <v>24.17</v>
      </c>
      <c r="I12" s="392" t="s">
        <v>9732</v>
      </c>
    </row>
    <row r="13" spans="2:11">
      <c r="B13" s="388" t="s">
        <v>9733</v>
      </c>
      <c r="C13" s="388" t="s">
        <v>9734</v>
      </c>
      <c r="D13" s="389" t="s">
        <v>9706</v>
      </c>
      <c r="E13" s="390" t="str">
        <f t="shared" si="0"/>
        <v>28,26</v>
      </c>
      <c r="F13" s="381" t="str">
        <f t="shared" si="1"/>
        <v>97152</v>
      </c>
      <c r="H13" s="391">
        <v>27.44</v>
      </c>
      <c r="I13" s="392" t="s">
        <v>9735</v>
      </c>
    </row>
    <row r="14" spans="2:11">
      <c r="B14" s="388" t="s">
        <v>9736</v>
      </c>
      <c r="C14" s="388" t="s">
        <v>9737</v>
      </c>
      <c r="D14" s="389" t="s">
        <v>9706</v>
      </c>
      <c r="E14" s="390" t="str">
        <f t="shared" si="0"/>
        <v>31,77</v>
      </c>
      <c r="F14" s="381" t="str">
        <f t="shared" si="1"/>
        <v>97153</v>
      </c>
      <c r="H14" s="391">
        <v>30.83</v>
      </c>
      <c r="I14" s="392" t="s">
        <v>1817</v>
      </c>
    </row>
    <row r="15" spans="2:11">
      <c r="B15" s="388" t="s">
        <v>9738</v>
      </c>
      <c r="C15" s="388" t="s">
        <v>9739</v>
      </c>
      <c r="D15" s="389" t="s">
        <v>9706</v>
      </c>
      <c r="E15" s="390" t="str">
        <f t="shared" si="0"/>
        <v>35,32</v>
      </c>
      <c r="F15" s="381" t="str">
        <f t="shared" si="1"/>
        <v>97154</v>
      </c>
      <c r="H15" s="391">
        <v>34.26</v>
      </c>
      <c r="I15" s="392" t="s">
        <v>9740</v>
      </c>
    </row>
    <row r="16" spans="2:11">
      <c r="B16" s="388" t="s">
        <v>9741</v>
      </c>
      <c r="C16" s="388" t="s">
        <v>9742</v>
      </c>
      <c r="D16" s="389" t="s">
        <v>9706</v>
      </c>
      <c r="E16" s="390" t="str">
        <f t="shared" si="0"/>
        <v>38,87</v>
      </c>
      <c r="F16" s="381" t="str">
        <f t="shared" si="1"/>
        <v>97155</v>
      </c>
      <c r="H16" s="391">
        <v>37.68</v>
      </c>
      <c r="I16" s="392" t="s">
        <v>9743</v>
      </c>
    </row>
    <row r="17" spans="2:9">
      <c r="B17" s="388" t="s">
        <v>9744</v>
      </c>
      <c r="C17" s="388" t="s">
        <v>9745</v>
      </c>
      <c r="D17" s="389" t="s">
        <v>9706</v>
      </c>
      <c r="E17" s="390" t="str">
        <f t="shared" si="0"/>
        <v>46,34</v>
      </c>
      <c r="F17" s="381" t="str">
        <f t="shared" si="1"/>
        <v>97156</v>
      </c>
      <c r="H17" s="391">
        <v>44.88</v>
      </c>
      <c r="I17" s="392" t="s">
        <v>9746</v>
      </c>
    </row>
    <row r="18" spans="2:9">
      <c r="B18" s="388" t="s">
        <v>9747</v>
      </c>
      <c r="C18" s="388" t="s">
        <v>9748</v>
      </c>
      <c r="D18" s="389" t="s">
        <v>9706</v>
      </c>
      <c r="E18" s="390" t="str">
        <f t="shared" si="0"/>
        <v>3,37</v>
      </c>
      <c r="F18" s="381" t="str">
        <f t="shared" si="1"/>
        <v>97157</v>
      </c>
      <c r="H18" s="391">
        <v>3.35</v>
      </c>
      <c r="I18" s="392" t="s">
        <v>9749</v>
      </c>
    </row>
    <row r="19" spans="2:9">
      <c r="B19" s="388" t="s">
        <v>9750</v>
      </c>
      <c r="C19" s="388" t="s">
        <v>9751</v>
      </c>
      <c r="D19" s="389" t="s">
        <v>9706</v>
      </c>
      <c r="E19" s="390" t="str">
        <f t="shared" si="0"/>
        <v>3,78</v>
      </c>
      <c r="F19" s="381" t="str">
        <f t="shared" si="1"/>
        <v>97158</v>
      </c>
      <c r="H19" s="391">
        <v>3.75</v>
      </c>
      <c r="I19" s="392" t="s">
        <v>9752</v>
      </c>
    </row>
    <row r="20" spans="2:9">
      <c r="B20" s="388" t="s">
        <v>9753</v>
      </c>
      <c r="C20" s="388" t="s">
        <v>9754</v>
      </c>
      <c r="D20" s="389" t="s">
        <v>9706</v>
      </c>
      <c r="E20" s="390" t="str">
        <f t="shared" si="0"/>
        <v>4,77</v>
      </c>
      <c r="F20" s="381" t="str">
        <f t="shared" si="1"/>
        <v>97159</v>
      </c>
      <c r="H20" s="391">
        <v>4.71</v>
      </c>
      <c r="I20" s="392" t="s">
        <v>3305</v>
      </c>
    </row>
    <row r="21" spans="2:9">
      <c r="B21" s="388" t="s">
        <v>9755</v>
      </c>
      <c r="C21" s="388" t="s">
        <v>9756</v>
      </c>
      <c r="D21" s="389" t="s">
        <v>9706</v>
      </c>
      <c r="E21" s="390" t="str">
        <f t="shared" si="0"/>
        <v>5,76</v>
      </c>
      <c r="F21" s="381" t="str">
        <f t="shared" si="1"/>
        <v>97160</v>
      </c>
      <c r="H21" s="391">
        <v>5.65</v>
      </c>
      <c r="I21" s="392" t="s">
        <v>1919</v>
      </c>
    </row>
    <row r="22" spans="2:9">
      <c r="B22" s="388" t="s">
        <v>9757</v>
      </c>
      <c r="C22" s="388" t="s">
        <v>9758</v>
      </c>
      <c r="D22" s="389" t="s">
        <v>9706</v>
      </c>
      <c r="E22" s="390" t="str">
        <f t="shared" si="0"/>
        <v>6,79</v>
      </c>
      <c r="F22" s="381" t="str">
        <f t="shared" si="1"/>
        <v>97161</v>
      </c>
      <c r="H22" s="391">
        <v>6.65</v>
      </c>
      <c r="I22" s="392" t="s">
        <v>4941</v>
      </c>
    </row>
    <row r="23" spans="2:9">
      <c r="B23" s="388" t="s">
        <v>9759</v>
      </c>
      <c r="C23" s="388" t="s">
        <v>9760</v>
      </c>
      <c r="D23" s="389" t="s">
        <v>9706</v>
      </c>
      <c r="E23" s="390" t="str">
        <f t="shared" si="0"/>
        <v>7,81</v>
      </c>
      <c r="F23" s="381" t="str">
        <f t="shared" si="1"/>
        <v>97162</v>
      </c>
      <c r="H23" s="391">
        <v>7.63</v>
      </c>
      <c r="I23" s="392" t="s">
        <v>9761</v>
      </c>
    </row>
    <row r="24" spans="2:9">
      <c r="B24" s="388" t="s">
        <v>9762</v>
      </c>
      <c r="C24" s="388" t="s">
        <v>9763</v>
      </c>
      <c r="D24" s="389" t="s">
        <v>9706</v>
      </c>
      <c r="E24" s="390" t="str">
        <f t="shared" si="0"/>
        <v>8,83</v>
      </c>
      <c r="F24" s="381" t="str">
        <f t="shared" si="1"/>
        <v>97163</v>
      </c>
      <c r="H24" s="391">
        <v>8.61</v>
      </c>
      <c r="I24" s="392" t="s">
        <v>6742</v>
      </c>
    </row>
    <row r="25" spans="2:9">
      <c r="B25" s="388" t="s">
        <v>9764</v>
      </c>
      <c r="C25" s="388" t="s">
        <v>9765</v>
      </c>
      <c r="D25" s="389" t="s">
        <v>9706</v>
      </c>
      <c r="E25" s="390" t="str">
        <f t="shared" si="0"/>
        <v>9,84</v>
      </c>
      <c r="F25" s="381" t="str">
        <f t="shared" si="1"/>
        <v>97164</v>
      </c>
      <c r="H25" s="391">
        <v>9.58</v>
      </c>
      <c r="I25" s="392" t="s">
        <v>5575</v>
      </c>
    </row>
    <row r="26" spans="2:9">
      <c r="B26" s="388" t="s">
        <v>9766</v>
      </c>
      <c r="C26" s="388" t="s">
        <v>9767</v>
      </c>
      <c r="D26" s="389" t="s">
        <v>9706</v>
      </c>
      <c r="E26" s="390" t="str">
        <f t="shared" si="0"/>
        <v>10,87</v>
      </c>
      <c r="F26" s="381" t="str">
        <f t="shared" si="1"/>
        <v>97165</v>
      </c>
      <c r="H26" s="391">
        <v>10.58</v>
      </c>
      <c r="I26" s="392" t="s">
        <v>5120</v>
      </c>
    </row>
    <row r="27" spans="2:9">
      <c r="B27" s="388" t="s">
        <v>9768</v>
      </c>
      <c r="C27" s="388" t="s">
        <v>9769</v>
      </c>
      <c r="D27" s="389" t="s">
        <v>9706</v>
      </c>
      <c r="E27" s="390" t="str">
        <f t="shared" si="0"/>
        <v>13,14</v>
      </c>
      <c r="F27" s="381" t="str">
        <f t="shared" si="1"/>
        <v>97166</v>
      </c>
      <c r="H27" s="391">
        <v>12.91</v>
      </c>
      <c r="I27" s="392" t="s">
        <v>9770</v>
      </c>
    </row>
    <row r="28" spans="2:9">
      <c r="B28" s="388" t="s">
        <v>9771</v>
      </c>
      <c r="C28" s="388" t="s">
        <v>9772</v>
      </c>
      <c r="D28" s="389" t="s">
        <v>9706</v>
      </c>
      <c r="E28" s="390" t="str">
        <f t="shared" si="0"/>
        <v>15,39</v>
      </c>
      <c r="F28" s="381" t="str">
        <f t="shared" si="1"/>
        <v>97167</v>
      </c>
      <c r="H28" s="391">
        <v>15.1</v>
      </c>
      <c r="I28" s="392" t="s">
        <v>4011</v>
      </c>
    </row>
    <row r="29" spans="2:9">
      <c r="B29" s="388" t="s">
        <v>9773</v>
      </c>
      <c r="C29" s="388" t="s">
        <v>9774</v>
      </c>
      <c r="D29" s="389" t="s">
        <v>9706</v>
      </c>
      <c r="E29" s="390" t="str">
        <f t="shared" si="0"/>
        <v>17,42</v>
      </c>
      <c r="F29" s="381" t="str">
        <f t="shared" si="1"/>
        <v>97168</v>
      </c>
      <c r="H29" s="391">
        <v>17.079999999999998</v>
      </c>
      <c r="I29" s="392" t="s">
        <v>9775</v>
      </c>
    </row>
    <row r="30" spans="2:9">
      <c r="B30" s="388" t="s">
        <v>9776</v>
      </c>
      <c r="C30" s="388" t="s">
        <v>9777</v>
      </c>
      <c r="D30" s="389" t="s">
        <v>9706</v>
      </c>
      <c r="E30" s="390" t="str">
        <f t="shared" si="0"/>
        <v>19,57</v>
      </c>
      <c r="F30" s="381" t="str">
        <f t="shared" si="1"/>
        <v>97169</v>
      </c>
      <c r="H30" s="391">
        <v>19.18</v>
      </c>
      <c r="I30" s="392" t="s">
        <v>9778</v>
      </c>
    </row>
    <row r="31" spans="2:9">
      <c r="B31" s="388" t="s">
        <v>9779</v>
      </c>
      <c r="C31" s="388" t="s">
        <v>9780</v>
      </c>
      <c r="D31" s="389" t="s">
        <v>9706</v>
      </c>
      <c r="E31" s="390" t="str">
        <f t="shared" si="0"/>
        <v>21,76</v>
      </c>
      <c r="F31" s="381" t="str">
        <f t="shared" si="1"/>
        <v>97170</v>
      </c>
      <c r="H31" s="391">
        <v>21.32</v>
      </c>
      <c r="I31" s="392" t="s">
        <v>9781</v>
      </c>
    </row>
    <row r="32" spans="2:9">
      <c r="B32" s="388" t="s">
        <v>9782</v>
      </c>
      <c r="C32" s="388" t="s">
        <v>9783</v>
      </c>
      <c r="D32" s="389" t="s">
        <v>9706</v>
      </c>
      <c r="E32" s="390" t="str">
        <f t="shared" si="0"/>
        <v>23,98</v>
      </c>
      <c r="F32" s="381" t="str">
        <f t="shared" si="1"/>
        <v>97171</v>
      </c>
      <c r="H32" s="391">
        <v>23.47</v>
      </c>
      <c r="I32" s="392" t="s">
        <v>9784</v>
      </c>
    </row>
    <row r="33" spans="2:9">
      <c r="B33" s="388" t="s">
        <v>9785</v>
      </c>
      <c r="C33" s="388" t="s">
        <v>9786</v>
      </c>
      <c r="D33" s="389" t="s">
        <v>9706</v>
      </c>
      <c r="E33" s="390" t="str">
        <f t="shared" si="0"/>
        <v>28,74</v>
      </c>
      <c r="F33" s="381" t="str">
        <f t="shared" si="1"/>
        <v>97172</v>
      </c>
      <c r="H33" s="391">
        <v>28.11</v>
      </c>
      <c r="I33" s="392" t="s">
        <v>9787</v>
      </c>
    </row>
    <row r="34" spans="2:9">
      <c r="B34" s="388" t="s">
        <v>9788</v>
      </c>
      <c r="C34" s="388" t="s">
        <v>9789</v>
      </c>
      <c r="D34" s="389" t="s">
        <v>9706</v>
      </c>
      <c r="E34" s="390" t="str">
        <f t="shared" si="0"/>
        <v>22,49</v>
      </c>
      <c r="F34" s="381" t="str">
        <f t="shared" si="1"/>
        <v>97173</v>
      </c>
      <c r="H34" s="391">
        <v>21.79</v>
      </c>
      <c r="I34" s="392" t="s">
        <v>7741</v>
      </c>
    </row>
    <row r="35" spans="2:9">
      <c r="B35" s="388" t="s">
        <v>9790</v>
      </c>
      <c r="C35" s="388" t="s">
        <v>9791</v>
      </c>
      <c r="D35" s="389" t="s">
        <v>9706</v>
      </c>
      <c r="E35" s="390" t="str">
        <f t="shared" si="0"/>
        <v>26,01</v>
      </c>
      <c r="F35" s="381" t="str">
        <f t="shared" si="1"/>
        <v>97174</v>
      </c>
      <c r="H35" s="391">
        <v>25.19</v>
      </c>
      <c r="I35" s="392" t="s">
        <v>9792</v>
      </c>
    </row>
    <row r="36" spans="2:9">
      <c r="B36" s="388" t="s">
        <v>9793</v>
      </c>
      <c r="C36" s="388" t="s">
        <v>9794</v>
      </c>
      <c r="D36" s="389" t="s">
        <v>9706</v>
      </c>
      <c r="E36" s="390" t="str">
        <f t="shared" si="0"/>
        <v>29,51</v>
      </c>
      <c r="F36" s="381" t="str">
        <f t="shared" si="1"/>
        <v>97175</v>
      </c>
      <c r="H36" s="391">
        <v>28.6</v>
      </c>
      <c r="I36" s="392" t="s">
        <v>9795</v>
      </c>
    </row>
    <row r="37" spans="2:9">
      <c r="B37" s="388" t="s">
        <v>9796</v>
      </c>
      <c r="C37" s="388" t="s">
        <v>9797</v>
      </c>
      <c r="D37" s="389" t="s">
        <v>9706</v>
      </c>
      <c r="E37" s="390" t="str">
        <f t="shared" si="0"/>
        <v>33,02</v>
      </c>
      <c r="F37" s="381" t="str">
        <f t="shared" si="1"/>
        <v>97176</v>
      </c>
      <c r="H37" s="391">
        <v>32.01</v>
      </c>
      <c r="I37" s="392" t="s">
        <v>8263</v>
      </c>
    </row>
    <row r="38" spans="2:9">
      <c r="B38" s="388" t="s">
        <v>9798</v>
      </c>
      <c r="C38" s="388" t="s">
        <v>9799</v>
      </c>
      <c r="D38" s="389" t="s">
        <v>9706</v>
      </c>
      <c r="E38" s="390" t="str">
        <f t="shared" si="0"/>
        <v>40,02</v>
      </c>
      <c r="F38" s="381" t="str">
        <f t="shared" si="1"/>
        <v>97177</v>
      </c>
      <c r="H38" s="391">
        <v>38.840000000000003</v>
      </c>
      <c r="I38" s="392" t="s">
        <v>3485</v>
      </c>
    </row>
    <row r="39" spans="2:9">
      <c r="B39" s="388" t="s">
        <v>9800</v>
      </c>
      <c r="C39" s="388" t="s">
        <v>9801</v>
      </c>
      <c r="D39" s="389" t="s">
        <v>9706</v>
      </c>
      <c r="E39" s="390" t="str">
        <f t="shared" si="0"/>
        <v>47,05</v>
      </c>
      <c r="F39" s="381" t="str">
        <f t="shared" si="1"/>
        <v>97178</v>
      </c>
      <c r="H39" s="391">
        <v>45.64</v>
      </c>
      <c r="I39" s="392" t="s">
        <v>9802</v>
      </c>
    </row>
    <row r="40" spans="2:9">
      <c r="B40" s="388" t="s">
        <v>9803</v>
      </c>
      <c r="C40" s="388" t="s">
        <v>9804</v>
      </c>
      <c r="D40" s="389" t="s">
        <v>9706</v>
      </c>
      <c r="E40" s="390" t="str">
        <f t="shared" si="0"/>
        <v>54,05</v>
      </c>
      <c r="F40" s="381" t="str">
        <f t="shared" si="1"/>
        <v>97179</v>
      </c>
      <c r="H40" s="391">
        <v>52.46</v>
      </c>
      <c r="I40" s="392" t="s">
        <v>9805</v>
      </c>
    </row>
    <row r="41" spans="2:9">
      <c r="B41" s="388" t="s">
        <v>9806</v>
      </c>
      <c r="C41" s="388" t="s">
        <v>9807</v>
      </c>
      <c r="D41" s="389" t="s">
        <v>9706</v>
      </c>
      <c r="E41" s="390" t="str">
        <f t="shared" si="0"/>
        <v>61,08</v>
      </c>
      <c r="F41" s="381" t="str">
        <f t="shared" si="1"/>
        <v>97180</v>
      </c>
      <c r="H41" s="391">
        <v>59.27</v>
      </c>
      <c r="I41" s="392" t="s">
        <v>3572</v>
      </c>
    </row>
    <row r="42" spans="2:9">
      <c r="B42" s="388" t="s">
        <v>9808</v>
      </c>
      <c r="C42" s="388" t="s">
        <v>9809</v>
      </c>
      <c r="D42" s="389" t="s">
        <v>9706</v>
      </c>
      <c r="E42" s="390" t="str">
        <f t="shared" si="0"/>
        <v>70,57</v>
      </c>
      <c r="F42" s="381" t="str">
        <f t="shared" si="1"/>
        <v>97181</v>
      </c>
      <c r="H42" s="391">
        <v>69.06</v>
      </c>
      <c r="I42" s="392" t="s">
        <v>9810</v>
      </c>
    </row>
    <row r="43" spans="2:9">
      <c r="B43" s="388" t="s">
        <v>9811</v>
      </c>
      <c r="C43" s="388" t="s">
        <v>9812</v>
      </c>
      <c r="D43" s="389" t="s">
        <v>9706</v>
      </c>
      <c r="E43" s="390" t="str">
        <f t="shared" si="0"/>
        <v>77,85</v>
      </c>
      <c r="F43" s="381" t="str">
        <f t="shared" si="1"/>
        <v>97182</v>
      </c>
      <c r="H43" s="391">
        <v>76.209999999999994</v>
      </c>
      <c r="I43" s="392" t="s">
        <v>9813</v>
      </c>
    </row>
    <row r="44" spans="2:9">
      <c r="B44" s="388" t="s">
        <v>9814</v>
      </c>
      <c r="C44" s="388" t="s">
        <v>9815</v>
      </c>
      <c r="D44" s="389" t="s">
        <v>9706</v>
      </c>
      <c r="E44" s="390" t="str">
        <f t="shared" si="0"/>
        <v>18,38</v>
      </c>
      <c r="F44" s="381" t="str">
        <f t="shared" si="1"/>
        <v>97183</v>
      </c>
      <c r="H44" s="391">
        <v>17.75</v>
      </c>
      <c r="I44" s="392" t="s">
        <v>9816</v>
      </c>
    </row>
    <row r="45" spans="2:9">
      <c r="B45" s="388" t="s">
        <v>9817</v>
      </c>
      <c r="C45" s="388" t="s">
        <v>9818</v>
      </c>
      <c r="D45" s="389" t="s">
        <v>9706</v>
      </c>
      <c r="E45" s="390" t="str">
        <f t="shared" si="0"/>
        <v>21,30</v>
      </c>
      <c r="F45" s="381" t="str">
        <f t="shared" si="1"/>
        <v>97184</v>
      </c>
      <c r="H45" s="391">
        <v>20.56</v>
      </c>
      <c r="I45" s="392" t="s">
        <v>9819</v>
      </c>
    </row>
    <row r="46" spans="2:9">
      <c r="B46" s="388" t="s">
        <v>9820</v>
      </c>
      <c r="C46" s="388" t="s">
        <v>9821</v>
      </c>
      <c r="D46" s="389" t="s">
        <v>9706</v>
      </c>
      <c r="E46" s="390" t="str">
        <f t="shared" si="0"/>
        <v>24,23</v>
      </c>
      <c r="F46" s="381" t="str">
        <f t="shared" si="1"/>
        <v>97185</v>
      </c>
      <c r="H46" s="391">
        <v>23.4</v>
      </c>
      <c r="I46" s="392" t="s">
        <v>9822</v>
      </c>
    </row>
    <row r="47" spans="2:9">
      <c r="B47" s="388" t="s">
        <v>9823</v>
      </c>
      <c r="C47" s="388" t="s">
        <v>9824</v>
      </c>
      <c r="D47" s="389" t="s">
        <v>9706</v>
      </c>
      <c r="E47" s="390" t="str">
        <f t="shared" si="0"/>
        <v>27,14</v>
      </c>
      <c r="F47" s="381" t="str">
        <f t="shared" si="1"/>
        <v>97186</v>
      </c>
      <c r="H47" s="391">
        <v>26.21</v>
      </c>
      <c r="I47" s="392" t="s">
        <v>9825</v>
      </c>
    </row>
    <row r="48" spans="2:9">
      <c r="B48" s="388" t="s">
        <v>9826</v>
      </c>
      <c r="C48" s="388" t="s">
        <v>9827</v>
      </c>
      <c r="D48" s="389" t="s">
        <v>9706</v>
      </c>
      <c r="E48" s="390" t="str">
        <f t="shared" si="0"/>
        <v>32,97</v>
      </c>
      <c r="F48" s="381" t="str">
        <f t="shared" si="1"/>
        <v>97187</v>
      </c>
      <c r="H48" s="391">
        <v>31.87</v>
      </c>
      <c r="I48" s="392" t="s">
        <v>9828</v>
      </c>
    </row>
    <row r="49" spans="2:9">
      <c r="B49" s="388" t="s">
        <v>9829</v>
      </c>
      <c r="C49" s="388" t="s">
        <v>9830</v>
      </c>
      <c r="D49" s="389" t="s">
        <v>9706</v>
      </c>
      <c r="E49" s="390" t="str">
        <f t="shared" si="0"/>
        <v>38,82</v>
      </c>
      <c r="F49" s="381" t="str">
        <f t="shared" si="1"/>
        <v>97188</v>
      </c>
      <c r="H49" s="391">
        <v>37.5</v>
      </c>
      <c r="I49" s="392" t="s">
        <v>9831</v>
      </c>
    </row>
    <row r="50" spans="2:9">
      <c r="B50" s="388" t="s">
        <v>9832</v>
      </c>
      <c r="C50" s="388" t="s">
        <v>9833</v>
      </c>
      <c r="D50" s="389" t="s">
        <v>9706</v>
      </c>
      <c r="E50" s="390" t="str">
        <f t="shared" si="0"/>
        <v>44,65</v>
      </c>
      <c r="F50" s="381" t="str">
        <f t="shared" si="1"/>
        <v>97189</v>
      </c>
      <c r="H50" s="391">
        <v>43.16</v>
      </c>
      <c r="I50" s="392" t="s">
        <v>9834</v>
      </c>
    </row>
    <row r="51" spans="2:9">
      <c r="B51" s="388" t="s">
        <v>9835</v>
      </c>
      <c r="C51" s="388" t="s">
        <v>9836</v>
      </c>
      <c r="D51" s="389" t="s">
        <v>9706</v>
      </c>
      <c r="E51" s="390" t="str">
        <f t="shared" si="0"/>
        <v>50,49</v>
      </c>
      <c r="F51" s="381" t="str">
        <f t="shared" si="1"/>
        <v>97190</v>
      </c>
      <c r="H51" s="391">
        <v>48.81</v>
      </c>
      <c r="I51" s="392" t="s">
        <v>9837</v>
      </c>
    </row>
    <row r="52" spans="2:9">
      <c r="B52" s="388" t="s">
        <v>9838</v>
      </c>
      <c r="C52" s="388" t="s">
        <v>9839</v>
      </c>
      <c r="D52" s="389" t="s">
        <v>9706</v>
      </c>
      <c r="E52" s="390" t="str">
        <f t="shared" si="0"/>
        <v>58,24</v>
      </c>
      <c r="F52" s="381" t="str">
        <f t="shared" si="1"/>
        <v>97191</v>
      </c>
      <c r="H52" s="391">
        <v>56.82</v>
      </c>
      <c r="I52" s="392" t="s">
        <v>9840</v>
      </c>
    </row>
    <row r="53" spans="2:9">
      <c r="B53" s="388" t="s">
        <v>9841</v>
      </c>
      <c r="C53" s="388" t="s">
        <v>9842</v>
      </c>
      <c r="D53" s="389" t="s">
        <v>9706</v>
      </c>
      <c r="E53" s="390" t="str">
        <f t="shared" si="0"/>
        <v>64,28</v>
      </c>
      <c r="F53" s="381" t="str">
        <f t="shared" si="1"/>
        <v>97192</v>
      </c>
      <c r="H53" s="391">
        <v>62.71</v>
      </c>
      <c r="I53" s="392" t="s">
        <v>9843</v>
      </c>
    </row>
    <row r="54" spans="2:9">
      <c r="B54" s="388" t="s">
        <v>9844</v>
      </c>
      <c r="C54" s="388" t="s">
        <v>9845</v>
      </c>
      <c r="D54" s="389" t="s">
        <v>9706</v>
      </c>
      <c r="E54" s="390" t="str">
        <f t="shared" si="0"/>
        <v>21,25</v>
      </c>
      <c r="F54" s="381" t="str">
        <f t="shared" si="1"/>
        <v>90694</v>
      </c>
      <c r="H54" s="391">
        <v>23.33</v>
      </c>
      <c r="I54" s="392" t="s">
        <v>3600</v>
      </c>
    </row>
    <row r="55" spans="2:9">
      <c r="B55" s="388" t="s">
        <v>9846</v>
      </c>
      <c r="C55" s="388" t="s">
        <v>9847</v>
      </c>
      <c r="D55" s="389" t="s">
        <v>9706</v>
      </c>
      <c r="E55" s="390" t="str">
        <f t="shared" si="0"/>
        <v>43,84</v>
      </c>
      <c r="F55" s="381" t="str">
        <f t="shared" si="1"/>
        <v>90695</v>
      </c>
      <c r="H55" s="391">
        <v>48.45</v>
      </c>
      <c r="I55" s="392" t="s">
        <v>9848</v>
      </c>
    </row>
    <row r="56" spans="2:9">
      <c r="B56" s="388" t="s">
        <v>9849</v>
      </c>
      <c r="C56" s="388" t="s">
        <v>9850</v>
      </c>
      <c r="D56" s="389" t="s">
        <v>9706</v>
      </c>
      <c r="E56" s="390" t="str">
        <f t="shared" si="0"/>
        <v>64,96</v>
      </c>
      <c r="F56" s="381" t="str">
        <f t="shared" si="1"/>
        <v>90696</v>
      </c>
      <c r="H56" s="391">
        <v>71.95</v>
      </c>
      <c r="I56" s="392" t="s">
        <v>2481</v>
      </c>
    </row>
    <row r="57" spans="2:9">
      <c r="B57" s="388" t="s">
        <v>9851</v>
      </c>
      <c r="C57" s="388" t="s">
        <v>9852</v>
      </c>
      <c r="D57" s="389" t="s">
        <v>9706</v>
      </c>
      <c r="E57" s="390" t="str">
        <f t="shared" si="0"/>
        <v>109,05</v>
      </c>
      <c r="F57" s="381" t="str">
        <f t="shared" si="1"/>
        <v>90697</v>
      </c>
      <c r="H57" s="391">
        <v>121.11</v>
      </c>
      <c r="I57" s="392" t="s">
        <v>9853</v>
      </c>
    </row>
    <row r="58" spans="2:9">
      <c r="B58" s="388" t="s">
        <v>9854</v>
      </c>
      <c r="C58" s="388" t="s">
        <v>9855</v>
      </c>
      <c r="D58" s="389" t="s">
        <v>9706</v>
      </c>
      <c r="E58" s="390" t="str">
        <f t="shared" si="0"/>
        <v>174,37</v>
      </c>
      <c r="F58" s="381" t="str">
        <f t="shared" si="1"/>
        <v>90698</v>
      </c>
      <c r="H58" s="391">
        <v>193.98</v>
      </c>
      <c r="I58" s="392" t="s">
        <v>9856</v>
      </c>
    </row>
    <row r="59" spans="2:9">
      <c r="B59" s="388" t="s">
        <v>9857</v>
      </c>
      <c r="C59" s="388" t="s">
        <v>9858</v>
      </c>
      <c r="D59" s="389" t="s">
        <v>9706</v>
      </c>
      <c r="E59" s="390" t="str">
        <f t="shared" si="0"/>
        <v>215,48</v>
      </c>
      <c r="F59" s="381" t="str">
        <f t="shared" si="1"/>
        <v>90699</v>
      </c>
      <c r="H59" s="391">
        <v>239.81</v>
      </c>
      <c r="I59" s="392" t="s">
        <v>9859</v>
      </c>
    </row>
    <row r="60" spans="2:9">
      <c r="B60" s="388" t="s">
        <v>9860</v>
      </c>
      <c r="C60" s="388" t="s">
        <v>9861</v>
      </c>
      <c r="D60" s="389" t="s">
        <v>9706</v>
      </c>
      <c r="E60" s="390" t="str">
        <f t="shared" si="0"/>
        <v>283,09</v>
      </c>
      <c r="F60" s="381" t="str">
        <f t="shared" si="1"/>
        <v>90700</v>
      </c>
      <c r="H60" s="391">
        <v>315.25</v>
      </c>
      <c r="I60" s="392" t="s">
        <v>9862</v>
      </c>
    </row>
    <row r="61" spans="2:9">
      <c r="B61" s="388" t="s">
        <v>9863</v>
      </c>
      <c r="C61" s="388" t="s">
        <v>9864</v>
      </c>
      <c r="D61" s="389" t="s">
        <v>9706</v>
      </c>
      <c r="E61" s="390" t="str">
        <f t="shared" si="0"/>
        <v>38,33</v>
      </c>
      <c r="F61" s="381" t="str">
        <f t="shared" si="1"/>
        <v>90701</v>
      </c>
      <c r="H61" s="391">
        <v>41.71</v>
      </c>
      <c r="I61" s="392" t="s">
        <v>9137</v>
      </c>
    </row>
    <row r="62" spans="2:9">
      <c r="B62" s="388" t="s">
        <v>9865</v>
      </c>
      <c r="C62" s="388" t="s">
        <v>9866</v>
      </c>
      <c r="D62" s="389" t="s">
        <v>9706</v>
      </c>
      <c r="E62" s="390" t="str">
        <f t="shared" si="0"/>
        <v>59,47</v>
      </c>
      <c r="F62" s="381" t="str">
        <f t="shared" si="1"/>
        <v>90702</v>
      </c>
      <c r="H62" s="391">
        <v>65.2</v>
      </c>
      <c r="I62" s="392" t="s">
        <v>9867</v>
      </c>
    </row>
    <row r="63" spans="2:9">
      <c r="B63" s="388" t="s">
        <v>9868</v>
      </c>
      <c r="C63" s="388" t="s">
        <v>9869</v>
      </c>
      <c r="D63" s="389" t="s">
        <v>9706</v>
      </c>
      <c r="E63" s="390" t="str">
        <f t="shared" si="0"/>
        <v>96,19</v>
      </c>
      <c r="F63" s="381" t="str">
        <f t="shared" si="1"/>
        <v>90703</v>
      </c>
      <c r="H63" s="391">
        <v>105.88</v>
      </c>
      <c r="I63" s="392" t="s">
        <v>9870</v>
      </c>
    </row>
    <row r="64" spans="2:9">
      <c r="B64" s="388" t="s">
        <v>9871</v>
      </c>
      <c r="C64" s="388" t="s">
        <v>9872</v>
      </c>
      <c r="D64" s="389" t="s">
        <v>9706</v>
      </c>
      <c r="E64" s="390" t="str">
        <f t="shared" si="0"/>
        <v>132,07</v>
      </c>
      <c r="F64" s="381" t="str">
        <f t="shared" si="1"/>
        <v>90704</v>
      </c>
      <c r="H64" s="391">
        <v>145.69</v>
      </c>
      <c r="I64" s="392" t="s">
        <v>9873</v>
      </c>
    </row>
    <row r="65" spans="2:9">
      <c r="B65" s="388" t="s">
        <v>9874</v>
      </c>
      <c r="C65" s="388" t="s">
        <v>9875</v>
      </c>
      <c r="D65" s="389" t="s">
        <v>9706</v>
      </c>
      <c r="E65" s="390" t="str">
        <f t="shared" si="0"/>
        <v>185,01</v>
      </c>
      <c r="F65" s="381" t="str">
        <f t="shared" si="1"/>
        <v>90705</v>
      </c>
      <c r="H65" s="391">
        <v>204.4</v>
      </c>
      <c r="I65" s="392" t="s">
        <v>9876</v>
      </c>
    </row>
    <row r="66" spans="2:9">
      <c r="B66" s="388" t="s">
        <v>9877</v>
      </c>
      <c r="C66" s="388" t="s">
        <v>9878</v>
      </c>
      <c r="D66" s="389" t="s">
        <v>9706</v>
      </c>
      <c r="E66" s="390" t="str">
        <f t="shared" ref="E66:E129" si="2">IF($K$2=$H$1,H66,I66)</f>
        <v>221,88</v>
      </c>
      <c r="F66" s="381" t="str">
        <f t="shared" ref="F66:F129" si="3">IF(LEN($B66)=7,CONCATENATE(MID($B66,1,6),"00",RIGHT($B66,1)),IF(LEN($B66)=8,CONCATENATE(MID($B66,1,6),"0",RIGHT($B66,2)),$B66))</f>
        <v>90706</v>
      </c>
      <c r="H66" s="391">
        <v>245.22</v>
      </c>
      <c r="I66" s="392" t="s">
        <v>9879</v>
      </c>
    </row>
    <row r="67" spans="2:9">
      <c r="B67" s="388" t="s">
        <v>9880</v>
      </c>
      <c r="C67" s="388" t="s">
        <v>9881</v>
      </c>
      <c r="D67" s="389" t="s">
        <v>9706</v>
      </c>
      <c r="E67" s="390" t="str">
        <f t="shared" si="2"/>
        <v>591,88</v>
      </c>
      <c r="F67" s="381" t="str">
        <f t="shared" si="3"/>
        <v>90708</v>
      </c>
      <c r="H67" s="391">
        <v>660.12</v>
      </c>
      <c r="I67" s="392" t="s">
        <v>9882</v>
      </c>
    </row>
    <row r="68" spans="2:9">
      <c r="B68" s="388" t="s">
        <v>9883</v>
      </c>
      <c r="C68" s="388" t="s">
        <v>9884</v>
      </c>
      <c r="D68" s="389" t="s">
        <v>9706</v>
      </c>
      <c r="E68" s="390" t="str">
        <f t="shared" si="2"/>
        <v>22,80</v>
      </c>
      <c r="F68" s="381" t="str">
        <f t="shared" si="3"/>
        <v>90709</v>
      </c>
      <c r="H68" s="391">
        <v>24.74</v>
      </c>
      <c r="I68" s="392" t="s">
        <v>4443</v>
      </c>
    </row>
    <row r="69" spans="2:9">
      <c r="B69" s="388" t="s">
        <v>9885</v>
      </c>
      <c r="C69" s="388" t="s">
        <v>9886</v>
      </c>
      <c r="D69" s="389" t="s">
        <v>9706</v>
      </c>
      <c r="E69" s="390" t="str">
        <f t="shared" si="2"/>
        <v>45,39</v>
      </c>
      <c r="F69" s="381" t="str">
        <f t="shared" si="3"/>
        <v>90710</v>
      </c>
      <c r="H69" s="391">
        <v>49.88</v>
      </c>
      <c r="I69" s="392" t="s">
        <v>9887</v>
      </c>
    </row>
    <row r="70" spans="2:9">
      <c r="B70" s="388" t="s">
        <v>9888</v>
      </c>
      <c r="C70" s="388" t="s">
        <v>9889</v>
      </c>
      <c r="D70" s="389" t="s">
        <v>9706</v>
      </c>
      <c r="E70" s="390" t="str">
        <f t="shared" si="2"/>
        <v>66,50</v>
      </c>
      <c r="F70" s="381" t="str">
        <f t="shared" si="3"/>
        <v>90711</v>
      </c>
      <c r="H70" s="391">
        <v>73.37</v>
      </c>
      <c r="I70" s="392" t="s">
        <v>9890</v>
      </c>
    </row>
    <row r="71" spans="2:9">
      <c r="B71" s="388" t="s">
        <v>9891</v>
      </c>
      <c r="C71" s="388" t="s">
        <v>9892</v>
      </c>
      <c r="D71" s="389" t="s">
        <v>9706</v>
      </c>
      <c r="E71" s="390" t="str">
        <f t="shared" si="2"/>
        <v>110,59</v>
      </c>
      <c r="F71" s="381" t="str">
        <f t="shared" si="3"/>
        <v>90712</v>
      </c>
      <c r="H71" s="391">
        <v>122.52</v>
      </c>
      <c r="I71" s="392" t="s">
        <v>9893</v>
      </c>
    </row>
    <row r="72" spans="2:9">
      <c r="B72" s="388" t="s">
        <v>9894</v>
      </c>
      <c r="C72" s="388" t="s">
        <v>9895</v>
      </c>
      <c r="D72" s="389" t="s">
        <v>9706</v>
      </c>
      <c r="E72" s="390" t="str">
        <f t="shared" si="2"/>
        <v>175,91</v>
      </c>
      <c r="F72" s="381" t="str">
        <f t="shared" si="3"/>
        <v>90713</v>
      </c>
      <c r="H72" s="391">
        <v>195.4</v>
      </c>
      <c r="I72" s="392" t="s">
        <v>9896</v>
      </c>
    </row>
    <row r="73" spans="2:9">
      <c r="B73" s="388" t="s">
        <v>9897</v>
      </c>
      <c r="C73" s="388" t="s">
        <v>9898</v>
      </c>
      <c r="D73" s="389" t="s">
        <v>9706</v>
      </c>
      <c r="E73" s="390" t="str">
        <f t="shared" si="2"/>
        <v>217,02</v>
      </c>
      <c r="F73" s="381" t="str">
        <f t="shared" si="3"/>
        <v>90714</v>
      </c>
      <c r="H73" s="391">
        <v>241.23</v>
      </c>
      <c r="I73" s="392" t="s">
        <v>9899</v>
      </c>
    </row>
    <row r="74" spans="2:9">
      <c r="B74" s="388" t="s">
        <v>9900</v>
      </c>
      <c r="C74" s="388" t="s">
        <v>9901</v>
      </c>
      <c r="D74" s="389" t="s">
        <v>9706</v>
      </c>
      <c r="E74" s="390" t="str">
        <f t="shared" si="2"/>
        <v>286,30</v>
      </c>
      <c r="F74" s="381" t="str">
        <f t="shared" si="3"/>
        <v>90715</v>
      </c>
      <c r="H74" s="391">
        <v>318.52</v>
      </c>
      <c r="I74" s="392" t="s">
        <v>9902</v>
      </c>
    </row>
    <row r="75" spans="2:9">
      <c r="B75" s="388" t="s">
        <v>9903</v>
      </c>
      <c r="C75" s="388" t="s">
        <v>9904</v>
      </c>
      <c r="D75" s="389" t="s">
        <v>9706</v>
      </c>
      <c r="E75" s="390" t="str">
        <f t="shared" si="2"/>
        <v>39,88</v>
      </c>
      <c r="F75" s="381" t="str">
        <f t="shared" si="3"/>
        <v>90716</v>
      </c>
      <c r="H75" s="391">
        <v>43.13</v>
      </c>
      <c r="I75" s="392" t="s">
        <v>9905</v>
      </c>
    </row>
    <row r="76" spans="2:9">
      <c r="B76" s="388" t="s">
        <v>9906</v>
      </c>
      <c r="C76" s="388" t="s">
        <v>9907</v>
      </c>
      <c r="D76" s="389" t="s">
        <v>9706</v>
      </c>
      <c r="E76" s="390" t="str">
        <f t="shared" si="2"/>
        <v>61,01</v>
      </c>
      <c r="F76" s="381" t="str">
        <f t="shared" si="3"/>
        <v>90717</v>
      </c>
      <c r="H76" s="391">
        <v>66.61</v>
      </c>
      <c r="I76" s="392" t="s">
        <v>9908</v>
      </c>
    </row>
    <row r="77" spans="2:9">
      <c r="B77" s="388" t="s">
        <v>9909</v>
      </c>
      <c r="C77" s="388" t="s">
        <v>9910</v>
      </c>
      <c r="D77" s="389" t="s">
        <v>9706</v>
      </c>
      <c r="E77" s="390" t="str">
        <f t="shared" si="2"/>
        <v>97,74</v>
      </c>
      <c r="F77" s="381" t="str">
        <f t="shared" si="3"/>
        <v>90718</v>
      </c>
      <c r="H77" s="391">
        <v>107.3</v>
      </c>
      <c r="I77" s="392" t="s">
        <v>9911</v>
      </c>
    </row>
    <row r="78" spans="2:9">
      <c r="B78" s="388" t="s">
        <v>9912</v>
      </c>
      <c r="C78" s="388" t="s">
        <v>9913</v>
      </c>
      <c r="D78" s="389" t="s">
        <v>9706</v>
      </c>
      <c r="E78" s="390" t="str">
        <f t="shared" si="2"/>
        <v>133,61</v>
      </c>
      <c r="F78" s="381" t="str">
        <f t="shared" si="3"/>
        <v>90719</v>
      </c>
      <c r="H78" s="391">
        <v>147.1</v>
      </c>
      <c r="I78" s="392" t="s">
        <v>9914</v>
      </c>
    </row>
    <row r="79" spans="2:9">
      <c r="B79" s="388" t="s">
        <v>9915</v>
      </c>
      <c r="C79" s="388" t="s">
        <v>9916</v>
      </c>
      <c r="D79" s="389" t="s">
        <v>9706</v>
      </c>
      <c r="E79" s="390" t="str">
        <f t="shared" si="2"/>
        <v>186,54</v>
      </c>
      <c r="F79" s="381" t="str">
        <f t="shared" si="3"/>
        <v>90720</v>
      </c>
      <c r="H79" s="391">
        <v>205.81</v>
      </c>
      <c r="I79" s="392" t="s">
        <v>9917</v>
      </c>
    </row>
    <row r="80" spans="2:9">
      <c r="B80" s="388" t="s">
        <v>9918</v>
      </c>
      <c r="C80" s="388" t="s">
        <v>9919</v>
      </c>
      <c r="D80" s="389" t="s">
        <v>9706</v>
      </c>
      <c r="E80" s="390" t="str">
        <f t="shared" si="2"/>
        <v>225,09</v>
      </c>
      <c r="F80" s="381" t="str">
        <f t="shared" si="3"/>
        <v>90721</v>
      </c>
      <c r="H80" s="391">
        <v>248.5</v>
      </c>
      <c r="I80" s="392" t="s">
        <v>9920</v>
      </c>
    </row>
    <row r="81" spans="2:9">
      <c r="B81" s="388" t="s">
        <v>9921</v>
      </c>
      <c r="C81" s="388" t="s">
        <v>9922</v>
      </c>
      <c r="D81" s="389" t="s">
        <v>9706</v>
      </c>
      <c r="E81" s="390" t="str">
        <f t="shared" si="2"/>
        <v>593,86</v>
      </c>
      <c r="F81" s="381" t="str">
        <f t="shared" si="3"/>
        <v>90723</v>
      </c>
      <c r="H81" s="391">
        <v>662.14</v>
      </c>
      <c r="I81" s="392" t="s">
        <v>9923</v>
      </c>
    </row>
    <row r="82" spans="2:9">
      <c r="B82" s="388" t="s">
        <v>9924</v>
      </c>
      <c r="C82" s="388" t="s">
        <v>9925</v>
      </c>
      <c r="D82" s="389" t="s">
        <v>9926</v>
      </c>
      <c r="E82" s="390" t="str">
        <f t="shared" si="2"/>
        <v>18,17</v>
      </c>
      <c r="F82" s="381" t="str">
        <f t="shared" si="3"/>
        <v>90724</v>
      </c>
      <c r="H82" s="391">
        <v>16.7</v>
      </c>
      <c r="I82" s="392" t="s">
        <v>8891</v>
      </c>
    </row>
    <row r="83" spans="2:9">
      <c r="B83" s="388" t="s">
        <v>9927</v>
      </c>
      <c r="C83" s="388" t="s">
        <v>9928</v>
      </c>
      <c r="D83" s="389" t="s">
        <v>9926</v>
      </c>
      <c r="E83" s="390" t="str">
        <f t="shared" si="2"/>
        <v>22,47</v>
      </c>
      <c r="F83" s="381" t="str">
        <f t="shared" si="3"/>
        <v>90725</v>
      </c>
      <c r="H83" s="391">
        <v>20.64</v>
      </c>
      <c r="I83" s="392" t="s">
        <v>9929</v>
      </c>
    </row>
    <row r="84" spans="2:9">
      <c r="B84" s="388" t="s">
        <v>9930</v>
      </c>
      <c r="C84" s="388" t="s">
        <v>9931</v>
      </c>
      <c r="D84" s="389" t="s">
        <v>9926</v>
      </c>
      <c r="E84" s="390" t="str">
        <f t="shared" si="2"/>
        <v>26,77</v>
      </c>
      <c r="F84" s="381" t="str">
        <f t="shared" si="3"/>
        <v>90726</v>
      </c>
      <c r="H84" s="391">
        <v>24.58</v>
      </c>
      <c r="I84" s="392" t="s">
        <v>2189</v>
      </c>
    </row>
    <row r="85" spans="2:9">
      <c r="B85" s="388" t="s">
        <v>9932</v>
      </c>
      <c r="C85" s="388" t="s">
        <v>9933</v>
      </c>
      <c r="D85" s="389" t="s">
        <v>9926</v>
      </c>
      <c r="E85" s="390" t="str">
        <f t="shared" si="2"/>
        <v>31,06</v>
      </c>
      <c r="F85" s="381" t="str">
        <f t="shared" si="3"/>
        <v>90727</v>
      </c>
      <c r="H85" s="391">
        <v>28.54</v>
      </c>
      <c r="I85" s="392" t="s">
        <v>9934</v>
      </c>
    </row>
    <row r="86" spans="2:9">
      <c r="B86" s="388" t="s">
        <v>9935</v>
      </c>
      <c r="C86" s="388" t="s">
        <v>9936</v>
      </c>
      <c r="D86" s="389" t="s">
        <v>9926</v>
      </c>
      <c r="E86" s="390" t="str">
        <f t="shared" si="2"/>
        <v>35,36</v>
      </c>
      <c r="F86" s="381" t="str">
        <f t="shared" si="3"/>
        <v>90728</v>
      </c>
      <c r="H86" s="391">
        <v>32.49</v>
      </c>
      <c r="I86" s="392" t="s">
        <v>9937</v>
      </c>
    </row>
    <row r="87" spans="2:9">
      <c r="B87" s="388" t="s">
        <v>9938</v>
      </c>
      <c r="C87" s="388" t="s">
        <v>9939</v>
      </c>
      <c r="D87" s="389" t="s">
        <v>9926</v>
      </c>
      <c r="E87" s="390" t="str">
        <f t="shared" si="2"/>
        <v>39,67</v>
      </c>
      <c r="F87" s="381" t="str">
        <f t="shared" si="3"/>
        <v>90729</v>
      </c>
      <c r="H87" s="391">
        <v>36.44</v>
      </c>
      <c r="I87" s="392" t="s">
        <v>9940</v>
      </c>
    </row>
    <row r="88" spans="2:9">
      <c r="B88" s="388" t="s">
        <v>9941</v>
      </c>
      <c r="C88" s="388" t="s">
        <v>9942</v>
      </c>
      <c r="D88" s="389" t="s">
        <v>9926</v>
      </c>
      <c r="E88" s="390" t="str">
        <f t="shared" si="2"/>
        <v>44,00</v>
      </c>
      <c r="F88" s="381" t="str">
        <f t="shared" si="3"/>
        <v>90730</v>
      </c>
      <c r="H88" s="391">
        <v>40.43</v>
      </c>
      <c r="I88" s="392" t="s">
        <v>5471</v>
      </c>
    </row>
    <row r="89" spans="2:9">
      <c r="B89" s="388" t="s">
        <v>9943</v>
      </c>
      <c r="C89" s="388" t="s">
        <v>9944</v>
      </c>
      <c r="D89" s="389" t="s">
        <v>9926</v>
      </c>
      <c r="E89" s="390" t="str">
        <f t="shared" si="2"/>
        <v>48,29</v>
      </c>
      <c r="F89" s="381" t="str">
        <f t="shared" si="3"/>
        <v>90731</v>
      </c>
      <c r="H89" s="391">
        <v>44.37</v>
      </c>
      <c r="I89" s="392" t="s">
        <v>9945</v>
      </c>
    </row>
    <row r="90" spans="2:9">
      <c r="B90" s="388" t="s">
        <v>9946</v>
      </c>
      <c r="C90" s="388" t="s">
        <v>9947</v>
      </c>
      <c r="D90" s="389" t="s">
        <v>9926</v>
      </c>
      <c r="E90" s="390" t="str">
        <f t="shared" si="2"/>
        <v>61,19</v>
      </c>
      <c r="F90" s="381" t="str">
        <f t="shared" si="3"/>
        <v>90732</v>
      </c>
      <c r="H90" s="391">
        <v>56.22</v>
      </c>
      <c r="I90" s="392" t="s">
        <v>9948</v>
      </c>
    </row>
    <row r="91" spans="2:9">
      <c r="B91" s="388" t="s">
        <v>9949</v>
      </c>
      <c r="C91" s="388" t="s">
        <v>9950</v>
      </c>
      <c r="D91" s="389" t="s">
        <v>9706</v>
      </c>
      <c r="E91" s="390" t="str">
        <f t="shared" si="2"/>
        <v>1,94</v>
      </c>
      <c r="F91" s="381" t="str">
        <f t="shared" si="3"/>
        <v>90733</v>
      </c>
      <c r="H91" s="391">
        <v>1.79</v>
      </c>
      <c r="I91" s="392" t="s">
        <v>1412</v>
      </c>
    </row>
    <row r="92" spans="2:9">
      <c r="B92" s="388" t="s">
        <v>9951</v>
      </c>
      <c r="C92" s="388" t="s">
        <v>9952</v>
      </c>
      <c r="D92" s="389" t="s">
        <v>9706</v>
      </c>
      <c r="E92" s="390" t="str">
        <f t="shared" si="2"/>
        <v>2,37</v>
      </c>
      <c r="F92" s="381" t="str">
        <f t="shared" si="3"/>
        <v>90734</v>
      </c>
      <c r="H92" s="391">
        <v>2.17</v>
      </c>
      <c r="I92" s="392" t="s">
        <v>6689</v>
      </c>
    </row>
    <row r="93" spans="2:9">
      <c r="B93" s="388" t="s">
        <v>9953</v>
      </c>
      <c r="C93" s="388" t="s">
        <v>9954</v>
      </c>
      <c r="D93" s="389" t="s">
        <v>9706</v>
      </c>
      <c r="E93" s="390" t="str">
        <f t="shared" si="2"/>
        <v>2,81</v>
      </c>
      <c r="F93" s="381" t="str">
        <f t="shared" si="3"/>
        <v>90735</v>
      </c>
      <c r="H93" s="391">
        <v>2.58</v>
      </c>
      <c r="I93" s="392" t="s">
        <v>2003</v>
      </c>
    </row>
    <row r="94" spans="2:9">
      <c r="B94" s="388" t="s">
        <v>9955</v>
      </c>
      <c r="C94" s="388" t="s">
        <v>9956</v>
      </c>
      <c r="D94" s="389" t="s">
        <v>9706</v>
      </c>
      <c r="E94" s="390" t="str">
        <f t="shared" si="2"/>
        <v>3,25</v>
      </c>
      <c r="F94" s="381" t="str">
        <f t="shared" si="3"/>
        <v>90736</v>
      </c>
      <c r="H94" s="391">
        <v>2.99</v>
      </c>
      <c r="I94" s="392" t="s">
        <v>5159</v>
      </c>
    </row>
    <row r="95" spans="2:9">
      <c r="B95" s="388" t="s">
        <v>9957</v>
      </c>
      <c r="C95" s="388" t="s">
        <v>9958</v>
      </c>
      <c r="D95" s="389" t="s">
        <v>9706</v>
      </c>
      <c r="E95" s="390" t="str">
        <f t="shared" si="2"/>
        <v>3,68</v>
      </c>
      <c r="F95" s="381" t="str">
        <f t="shared" si="3"/>
        <v>90737</v>
      </c>
      <c r="H95" s="391">
        <v>3.38</v>
      </c>
      <c r="I95" s="392" t="s">
        <v>2305</v>
      </c>
    </row>
    <row r="96" spans="2:9">
      <c r="B96" s="388" t="s">
        <v>9959</v>
      </c>
      <c r="C96" s="388" t="s">
        <v>9960</v>
      </c>
      <c r="D96" s="389" t="s">
        <v>9706</v>
      </c>
      <c r="E96" s="390" t="str">
        <f t="shared" si="2"/>
        <v>4,12</v>
      </c>
      <c r="F96" s="381" t="str">
        <f t="shared" si="3"/>
        <v>90738</v>
      </c>
      <c r="H96" s="391">
        <v>3.78</v>
      </c>
      <c r="I96" s="392" t="s">
        <v>6488</v>
      </c>
    </row>
    <row r="97" spans="2:9">
      <c r="B97" s="388" t="s">
        <v>9961</v>
      </c>
      <c r="C97" s="388" t="s">
        <v>9962</v>
      </c>
      <c r="D97" s="389" t="s">
        <v>9706</v>
      </c>
      <c r="E97" s="390" t="str">
        <f t="shared" si="2"/>
        <v>9,44</v>
      </c>
      <c r="F97" s="381" t="str">
        <f t="shared" si="3"/>
        <v>90739</v>
      </c>
      <c r="H97" s="391">
        <v>9.64</v>
      </c>
      <c r="I97" s="392" t="s">
        <v>9963</v>
      </c>
    </row>
    <row r="98" spans="2:9">
      <c r="B98" s="388" t="s">
        <v>9964</v>
      </c>
      <c r="C98" s="388" t="s">
        <v>9965</v>
      </c>
      <c r="D98" s="389" t="s">
        <v>9706</v>
      </c>
      <c r="E98" s="390" t="str">
        <f t="shared" si="2"/>
        <v>4,33</v>
      </c>
      <c r="F98" s="381" t="str">
        <f t="shared" si="3"/>
        <v>90740</v>
      </c>
      <c r="H98" s="391">
        <v>3.98</v>
      </c>
      <c r="I98" s="392" t="s">
        <v>381</v>
      </c>
    </row>
    <row r="99" spans="2:9">
      <c r="B99" s="388" t="s">
        <v>9966</v>
      </c>
      <c r="C99" s="388" t="s">
        <v>9967</v>
      </c>
      <c r="D99" s="389" t="s">
        <v>9706</v>
      </c>
      <c r="E99" s="390" t="str">
        <f t="shared" si="2"/>
        <v>4,77</v>
      </c>
      <c r="F99" s="381" t="str">
        <f t="shared" si="3"/>
        <v>90741</v>
      </c>
      <c r="H99" s="391">
        <v>4.3899999999999997</v>
      </c>
      <c r="I99" s="392" t="s">
        <v>3305</v>
      </c>
    </row>
    <row r="100" spans="2:9">
      <c r="B100" s="388" t="s">
        <v>9968</v>
      </c>
      <c r="C100" s="388" t="s">
        <v>9969</v>
      </c>
      <c r="D100" s="389" t="s">
        <v>9706</v>
      </c>
      <c r="E100" s="390" t="str">
        <f t="shared" si="2"/>
        <v>5,20</v>
      </c>
      <c r="F100" s="381" t="str">
        <f t="shared" si="3"/>
        <v>90742</v>
      </c>
      <c r="H100" s="391">
        <v>4.78</v>
      </c>
      <c r="I100" s="392" t="s">
        <v>1677</v>
      </c>
    </row>
    <row r="101" spans="2:9">
      <c r="B101" s="388" t="s">
        <v>9970</v>
      </c>
      <c r="C101" s="388" t="s">
        <v>9971</v>
      </c>
      <c r="D101" s="389" t="s">
        <v>9706</v>
      </c>
      <c r="E101" s="390" t="str">
        <f t="shared" si="2"/>
        <v>5,64</v>
      </c>
      <c r="F101" s="381" t="str">
        <f t="shared" si="3"/>
        <v>90743</v>
      </c>
      <c r="H101" s="391">
        <v>5.18</v>
      </c>
      <c r="I101" s="392" t="s">
        <v>372</v>
      </c>
    </row>
    <row r="102" spans="2:9">
      <c r="B102" s="388" t="s">
        <v>9972</v>
      </c>
      <c r="C102" s="388" t="s">
        <v>9973</v>
      </c>
      <c r="D102" s="389" t="s">
        <v>9706</v>
      </c>
      <c r="E102" s="390" t="str">
        <f t="shared" si="2"/>
        <v>6,08</v>
      </c>
      <c r="F102" s="381" t="str">
        <f t="shared" si="3"/>
        <v>90744</v>
      </c>
      <c r="H102" s="391">
        <v>5.58</v>
      </c>
      <c r="I102" s="392" t="s">
        <v>449</v>
      </c>
    </row>
    <row r="103" spans="2:9">
      <c r="B103" s="388" t="s">
        <v>9974</v>
      </c>
      <c r="C103" s="388" t="s">
        <v>9975</v>
      </c>
      <c r="D103" s="389" t="s">
        <v>9706</v>
      </c>
      <c r="E103" s="390" t="str">
        <f t="shared" si="2"/>
        <v>13,51</v>
      </c>
      <c r="F103" s="381" t="str">
        <f t="shared" si="3"/>
        <v>90745</v>
      </c>
      <c r="H103" s="391">
        <v>13.79</v>
      </c>
      <c r="I103" s="392" t="s">
        <v>9976</v>
      </c>
    </row>
    <row r="104" spans="2:9">
      <c r="B104" s="388" t="s">
        <v>9977</v>
      </c>
      <c r="C104" s="388" t="s">
        <v>9978</v>
      </c>
      <c r="D104" s="389" t="s">
        <v>9706</v>
      </c>
      <c r="E104" s="390" t="str">
        <f t="shared" si="2"/>
        <v>2,64</v>
      </c>
      <c r="F104" s="381" t="str">
        <f t="shared" si="3"/>
        <v>90746</v>
      </c>
      <c r="H104" s="391">
        <v>2.42</v>
      </c>
      <c r="I104" s="392" t="s">
        <v>4436</v>
      </c>
    </row>
    <row r="105" spans="2:9">
      <c r="B105" s="388" t="s">
        <v>9979</v>
      </c>
      <c r="C105" s="388" t="s">
        <v>9980</v>
      </c>
      <c r="D105" s="389" t="s">
        <v>9706</v>
      </c>
      <c r="E105" s="390" t="str">
        <f t="shared" si="2"/>
        <v>10,33</v>
      </c>
      <c r="F105" s="381" t="str">
        <f t="shared" si="3"/>
        <v>90747</v>
      </c>
      <c r="H105" s="391">
        <v>10.65</v>
      </c>
      <c r="I105" s="392" t="s">
        <v>9981</v>
      </c>
    </row>
    <row r="106" spans="2:9">
      <c r="B106" s="388" t="s">
        <v>9982</v>
      </c>
      <c r="C106" s="388" t="s">
        <v>9983</v>
      </c>
      <c r="D106" s="389" t="s">
        <v>9706</v>
      </c>
      <c r="E106" s="390" t="str">
        <f t="shared" si="2"/>
        <v>3,49</v>
      </c>
      <c r="F106" s="381" t="str">
        <f t="shared" si="3"/>
        <v>90748</v>
      </c>
      <c r="H106" s="391">
        <v>3.2</v>
      </c>
      <c r="I106" s="392" t="s">
        <v>9984</v>
      </c>
    </row>
    <row r="107" spans="2:9">
      <c r="B107" s="388" t="s">
        <v>9985</v>
      </c>
      <c r="C107" s="388" t="s">
        <v>9986</v>
      </c>
      <c r="D107" s="389" t="s">
        <v>9706</v>
      </c>
      <c r="E107" s="390" t="str">
        <f t="shared" si="2"/>
        <v>3,92</v>
      </c>
      <c r="F107" s="381" t="str">
        <f t="shared" si="3"/>
        <v>90749</v>
      </c>
      <c r="H107" s="391">
        <v>3.6</v>
      </c>
      <c r="I107" s="392" t="s">
        <v>3329</v>
      </c>
    </row>
    <row r="108" spans="2:9">
      <c r="B108" s="388" t="s">
        <v>9987</v>
      </c>
      <c r="C108" s="388" t="s">
        <v>9988</v>
      </c>
      <c r="D108" s="389" t="s">
        <v>9706</v>
      </c>
      <c r="E108" s="390" t="str">
        <f t="shared" si="2"/>
        <v>4,35</v>
      </c>
      <c r="F108" s="381" t="str">
        <f t="shared" si="3"/>
        <v>90750</v>
      </c>
      <c r="H108" s="391">
        <v>4</v>
      </c>
      <c r="I108" s="392" t="s">
        <v>4795</v>
      </c>
    </row>
    <row r="109" spans="2:9">
      <c r="B109" s="388" t="s">
        <v>9989</v>
      </c>
      <c r="C109" s="388" t="s">
        <v>9990</v>
      </c>
      <c r="D109" s="389" t="s">
        <v>9706</v>
      </c>
      <c r="E109" s="390" t="str">
        <f t="shared" si="2"/>
        <v>4,79</v>
      </c>
      <c r="F109" s="381" t="str">
        <f t="shared" si="3"/>
        <v>90751</v>
      </c>
      <c r="H109" s="391">
        <v>4.4000000000000004</v>
      </c>
      <c r="I109" s="392" t="s">
        <v>4027</v>
      </c>
    </row>
    <row r="110" spans="2:9">
      <c r="B110" s="388" t="s">
        <v>9991</v>
      </c>
      <c r="C110" s="388" t="s">
        <v>9992</v>
      </c>
      <c r="D110" s="389" t="s">
        <v>9706</v>
      </c>
      <c r="E110" s="390" t="str">
        <f t="shared" si="2"/>
        <v>5,22</v>
      </c>
      <c r="F110" s="381" t="str">
        <f t="shared" si="3"/>
        <v>90752</v>
      </c>
      <c r="H110" s="391">
        <v>4.8</v>
      </c>
      <c r="I110" s="392" t="s">
        <v>2406</v>
      </c>
    </row>
    <row r="111" spans="2:9">
      <c r="B111" s="388" t="s">
        <v>9993</v>
      </c>
      <c r="C111" s="388" t="s">
        <v>9994</v>
      </c>
      <c r="D111" s="389" t="s">
        <v>9706</v>
      </c>
      <c r="E111" s="390" t="str">
        <f t="shared" si="2"/>
        <v>5,66</v>
      </c>
      <c r="F111" s="381" t="str">
        <f t="shared" si="3"/>
        <v>90753</v>
      </c>
      <c r="H111" s="391">
        <v>5.2</v>
      </c>
      <c r="I111" s="392" t="s">
        <v>3363</v>
      </c>
    </row>
    <row r="112" spans="2:9">
      <c r="B112" s="388" t="s">
        <v>9995</v>
      </c>
      <c r="C112" s="388" t="s">
        <v>9996</v>
      </c>
      <c r="D112" s="389" t="s">
        <v>9706</v>
      </c>
      <c r="E112" s="390" t="str">
        <f t="shared" si="2"/>
        <v>12,65</v>
      </c>
      <c r="F112" s="381" t="str">
        <f t="shared" si="3"/>
        <v>90754</v>
      </c>
      <c r="H112" s="391">
        <v>12.91</v>
      </c>
      <c r="I112" s="392" t="s">
        <v>5767</v>
      </c>
    </row>
    <row r="113" spans="2:9">
      <c r="B113" s="388" t="s">
        <v>9997</v>
      </c>
      <c r="C113" s="388" t="s">
        <v>9998</v>
      </c>
      <c r="D113" s="389" t="s">
        <v>9706</v>
      </c>
      <c r="E113" s="390" t="str">
        <f t="shared" si="2"/>
        <v>5,88</v>
      </c>
      <c r="F113" s="381" t="str">
        <f t="shared" si="3"/>
        <v>90755</v>
      </c>
      <c r="H113" s="391">
        <v>5.4</v>
      </c>
      <c r="I113" s="392" t="s">
        <v>9999</v>
      </c>
    </row>
    <row r="114" spans="2:9">
      <c r="B114" s="388" t="s">
        <v>10000</v>
      </c>
      <c r="C114" s="388" t="s">
        <v>10001</v>
      </c>
      <c r="D114" s="389" t="s">
        <v>9706</v>
      </c>
      <c r="E114" s="390" t="str">
        <f t="shared" si="2"/>
        <v>6,31</v>
      </c>
      <c r="F114" s="381" t="str">
        <f t="shared" si="3"/>
        <v>90756</v>
      </c>
      <c r="H114" s="391">
        <v>5.8</v>
      </c>
      <c r="I114" s="392" t="s">
        <v>2556</v>
      </c>
    </row>
    <row r="115" spans="2:9">
      <c r="B115" s="388" t="s">
        <v>10002</v>
      </c>
      <c r="C115" s="388" t="s">
        <v>10003</v>
      </c>
      <c r="D115" s="389" t="s">
        <v>9706</v>
      </c>
      <c r="E115" s="390" t="str">
        <f t="shared" si="2"/>
        <v>6,75</v>
      </c>
      <c r="F115" s="381" t="str">
        <f t="shared" si="3"/>
        <v>90757</v>
      </c>
      <c r="H115" s="391">
        <v>6.2</v>
      </c>
      <c r="I115" s="392" t="s">
        <v>1972</v>
      </c>
    </row>
    <row r="116" spans="2:9">
      <c r="B116" s="388" t="s">
        <v>10004</v>
      </c>
      <c r="C116" s="388" t="s">
        <v>10005</v>
      </c>
      <c r="D116" s="389" t="s">
        <v>9706</v>
      </c>
      <c r="E116" s="390" t="str">
        <f t="shared" si="2"/>
        <v>7,18</v>
      </c>
      <c r="F116" s="381" t="str">
        <f t="shared" si="3"/>
        <v>90758</v>
      </c>
      <c r="H116" s="391">
        <v>6.59</v>
      </c>
      <c r="I116" s="392" t="s">
        <v>8168</v>
      </c>
    </row>
    <row r="117" spans="2:9">
      <c r="B117" s="388" t="s">
        <v>10006</v>
      </c>
      <c r="C117" s="388" t="s">
        <v>10007</v>
      </c>
      <c r="D117" s="389" t="s">
        <v>9706</v>
      </c>
      <c r="E117" s="390" t="str">
        <f t="shared" si="2"/>
        <v>7,61</v>
      </c>
      <c r="F117" s="381" t="str">
        <f t="shared" si="3"/>
        <v>90759</v>
      </c>
      <c r="H117" s="391">
        <v>6.99</v>
      </c>
      <c r="I117" s="392" t="s">
        <v>10008</v>
      </c>
    </row>
    <row r="118" spans="2:9">
      <c r="B118" s="388" t="s">
        <v>10009</v>
      </c>
      <c r="C118" s="388" t="s">
        <v>10010</v>
      </c>
      <c r="D118" s="389" t="s">
        <v>9706</v>
      </c>
      <c r="E118" s="390" t="str">
        <f t="shared" si="2"/>
        <v>16,72</v>
      </c>
      <c r="F118" s="381" t="str">
        <f t="shared" si="3"/>
        <v>90760</v>
      </c>
      <c r="H118" s="391">
        <v>17.07</v>
      </c>
      <c r="I118" s="392" t="s">
        <v>10011</v>
      </c>
    </row>
    <row r="119" spans="2:9">
      <c r="B119" s="388" t="s">
        <v>10012</v>
      </c>
      <c r="C119" s="388" t="s">
        <v>10013</v>
      </c>
      <c r="D119" s="389" t="s">
        <v>9706</v>
      </c>
      <c r="E119" s="390" t="str">
        <f t="shared" si="2"/>
        <v>3,23</v>
      </c>
      <c r="F119" s="381" t="str">
        <f t="shared" si="3"/>
        <v>90761</v>
      </c>
      <c r="H119" s="391">
        <v>2.97</v>
      </c>
      <c r="I119" s="392" t="s">
        <v>10014</v>
      </c>
    </row>
    <row r="120" spans="2:9">
      <c r="B120" s="388" t="s">
        <v>10015</v>
      </c>
      <c r="C120" s="388" t="s">
        <v>10016</v>
      </c>
      <c r="D120" s="389" t="s">
        <v>9706</v>
      </c>
      <c r="E120" s="390" t="str">
        <f t="shared" si="2"/>
        <v>12,31</v>
      </c>
      <c r="F120" s="381" t="str">
        <f t="shared" si="3"/>
        <v>90762</v>
      </c>
      <c r="H120" s="391">
        <v>12.67</v>
      </c>
      <c r="I120" s="392" t="s">
        <v>2007</v>
      </c>
    </row>
    <row r="121" spans="2:9">
      <c r="B121" s="388" t="s">
        <v>10017</v>
      </c>
      <c r="C121" s="388" t="s">
        <v>10018</v>
      </c>
      <c r="D121" s="389" t="s">
        <v>9706</v>
      </c>
      <c r="E121" s="390" t="str">
        <f t="shared" si="2"/>
        <v>120,48</v>
      </c>
      <c r="F121" s="381" t="str">
        <f t="shared" si="3"/>
        <v>94869</v>
      </c>
      <c r="H121" s="391">
        <v>134.33000000000001</v>
      </c>
      <c r="I121" s="392" t="s">
        <v>10019</v>
      </c>
    </row>
    <row r="122" spans="2:9">
      <c r="B122" s="388" t="s">
        <v>10020</v>
      </c>
      <c r="C122" s="388" t="s">
        <v>10021</v>
      </c>
      <c r="D122" s="389" t="s">
        <v>9706</v>
      </c>
      <c r="E122" s="390" t="str">
        <f t="shared" si="2"/>
        <v>0,64</v>
      </c>
      <c r="F122" s="381" t="str">
        <f t="shared" si="3"/>
        <v>94870</v>
      </c>
      <c r="H122" s="391">
        <v>0.59</v>
      </c>
      <c r="I122" s="392" t="s">
        <v>1030</v>
      </c>
    </row>
    <row r="123" spans="2:9">
      <c r="B123" s="388" t="s">
        <v>10022</v>
      </c>
      <c r="C123" s="388" t="s">
        <v>10023</v>
      </c>
      <c r="D123" s="389" t="s">
        <v>9706</v>
      </c>
      <c r="E123" s="390" t="str">
        <f t="shared" si="2"/>
        <v>142,77</v>
      </c>
      <c r="F123" s="381" t="str">
        <f t="shared" si="3"/>
        <v>94871</v>
      </c>
      <c r="H123" s="391">
        <v>159.15</v>
      </c>
      <c r="I123" s="392" t="s">
        <v>10024</v>
      </c>
    </row>
    <row r="124" spans="2:9">
      <c r="B124" s="388" t="s">
        <v>10025</v>
      </c>
      <c r="C124" s="388" t="s">
        <v>10026</v>
      </c>
      <c r="D124" s="389" t="s">
        <v>9706</v>
      </c>
      <c r="E124" s="390" t="str">
        <f t="shared" si="2"/>
        <v>1,12</v>
      </c>
      <c r="F124" s="381" t="str">
        <f t="shared" si="3"/>
        <v>94872</v>
      </c>
      <c r="H124" s="391">
        <v>1.04</v>
      </c>
      <c r="I124" s="392" t="s">
        <v>3071</v>
      </c>
    </row>
    <row r="125" spans="2:9">
      <c r="B125" s="388" t="s">
        <v>10027</v>
      </c>
      <c r="C125" s="388" t="s">
        <v>10028</v>
      </c>
      <c r="D125" s="389" t="s">
        <v>9706</v>
      </c>
      <c r="E125" s="390" t="str">
        <f t="shared" si="2"/>
        <v>836,48</v>
      </c>
      <c r="F125" s="381" t="str">
        <f t="shared" si="3"/>
        <v>94875</v>
      </c>
      <c r="H125" s="391">
        <v>932.8</v>
      </c>
      <c r="I125" s="392" t="s">
        <v>10029</v>
      </c>
    </row>
    <row r="126" spans="2:9">
      <c r="B126" s="388" t="s">
        <v>10030</v>
      </c>
      <c r="C126" s="388" t="s">
        <v>10031</v>
      </c>
      <c r="D126" s="389" t="s">
        <v>9706</v>
      </c>
      <c r="E126" s="390" t="str">
        <f t="shared" si="2"/>
        <v>15,65</v>
      </c>
      <c r="F126" s="381" t="str">
        <f t="shared" si="3"/>
        <v>94876</v>
      </c>
      <c r="H126" s="391">
        <v>16.12</v>
      </c>
      <c r="I126" s="392" t="s">
        <v>5252</v>
      </c>
    </row>
    <row r="127" spans="2:9">
      <c r="B127" s="388" t="s">
        <v>10032</v>
      </c>
      <c r="C127" s="388" t="s">
        <v>10033</v>
      </c>
      <c r="D127" s="389" t="s">
        <v>9706</v>
      </c>
      <c r="E127" s="390" t="str">
        <f t="shared" si="2"/>
        <v>18,36</v>
      </c>
      <c r="F127" s="381" t="str">
        <f t="shared" si="3"/>
        <v>94878</v>
      </c>
      <c r="H127" s="391">
        <v>18.920000000000002</v>
      </c>
      <c r="I127" s="392" t="s">
        <v>10034</v>
      </c>
    </row>
    <row r="128" spans="2:9">
      <c r="B128" s="388" t="s">
        <v>10035</v>
      </c>
      <c r="C128" s="388" t="s">
        <v>10036</v>
      </c>
      <c r="D128" s="389" t="s">
        <v>9706</v>
      </c>
      <c r="E128" s="390" t="str">
        <f t="shared" si="2"/>
        <v>1.115,17</v>
      </c>
      <c r="F128" s="381" t="str">
        <f t="shared" si="3"/>
        <v>94879</v>
      </c>
      <c r="H128" s="393">
        <v>1243.21</v>
      </c>
      <c r="I128" s="392" t="s">
        <v>10037</v>
      </c>
    </row>
    <row r="129" spans="2:9">
      <c r="B129" s="388" t="s">
        <v>10038</v>
      </c>
      <c r="C129" s="388" t="s">
        <v>10039</v>
      </c>
      <c r="D129" s="389" t="s">
        <v>9706</v>
      </c>
      <c r="E129" s="390" t="str">
        <f t="shared" si="2"/>
        <v>22,49</v>
      </c>
      <c r="F129" s="381" t="str">
        <f t="shared" si="3"/>
        <v>94880</v>
      </c>
      <c r="H129" s="391">
        <v>23.19</v>
      </c>
      <c r="I129" s="392" t="s">
        <v>7741</v>
      </c>
    </row>
    <row r="130" spans="2:9">
      <c r="B130" s="388" t="s">
        <v>10040</v>
      </c>
      <c r="C130" s="388" t="s">
        <v>10041</v>
      </c>
      <c r="D130" s="389" t="s">
        <v>9706</v>
      </c>
      <c r="E130" s="390" t="str">
        <f t="shared" ref="E130:E193" si="4">IF($K$2=$H$1,H130,I130)</f>
        <v>1.738,81</v>
      </c>
      <c r="F130" s="381" t="str">
        <f t="shared" ref="F130:F193" si="5">IF(LEN($B130)=7,CONCATENATE(MID($B130,1,6),"00",RIGHT($B130,1)),IF(LEN($B130)=8,CONCATENATE(MID($B130,1,6),"0",RIGHT($B130,2)),$B130))</f>
        <v>94881</v>
      </c>
      <c r="H130" s="393">
        <v>1939.59</v>
      </c>
      <c r="I130" s="392" t="s">
        <v>10042</v>
      </c>
    </row>
    <row r="131" spans="2:9">
      <c r="B131" s="388" t="s">
        <v>10043</v>
      </c>
      <c r="C131" s="388" t="s">
        <v>10044</v>
      </c>
      <c r="D131" s="389" t="s">
        <v>9706</v>
      </c>
      <c r="E131" s="390" t="str">
        <f t="shared" si="4"/>
        <v>26,67</v>
      </c>
      <c r="F131" s="381" t="str">
        <f t="shared" si="5"/>
        <v>94882</v>
      </c>
      <c r="H131" s="391">
        <v>27.49</v>
      </c>
      <c r="I131" s="392" t="s">
        <v>8035</v>
      </c>
    </row>
    <row r="132" spans="2:9">
      <c r="B132" s="388" t="s">
        <v>10045</v>
      </c>
      <c r="C132" s="388" t="s">
        <v>10046</v>
      </c>
      <c r="D132" s="389" t="s">
        <v>9706</v>
      </c>
      <c r="E132" s="390" t="str">
        <f t="shared" si="4"/>
        <v>35,17</v>
      </c>
      <c r="F132" s="381" t="str">
        <f t="shared" si="5"/>
        <v>94884</v>
      </c>
      <c r="H132" s="391">
        <v>36.25</v>
      </c>
      <c r="I132" s="392" t="s">
        <v>4409</v>
      </c>
    </row>
    <row r="133" spans="2:9">
      <c r="B133" s="388" t="s">
        <v>10047</v>
      </c>
      <c r="C133" s="388" t="s">
        <v>10048</v>
      </c>
      <c r="D133" s="389" t="s">
        <v>9706</v>
      </c>
      <c r="E133" s="390" t="str">
        <f t="shared" si="4"/>
        <v>120,67</v>
      </c>
      <c r="F133" s="381" t="str">
        <f t="shared" si="5"/>
        <v>94885</v>
      </c>
      <c r="H133" s="391">
        <v>134.5</v>
      </c>
      <c r="I133" s="392" t="s">
        <v>10049</v>
      </c>
    </row>
    <row r="134" spans="2:9">
      <c r="B134" s="388" t="s">
        <v>10050</v>
      </c>
      <c r="C134" s="388" t="s">
        <v>10051</v>
      </c>
      <c r="D134" s="389" t="s">
        <v>9706</v>
      </c>
      <c r="E134" s="390" t="str">
        <f t="shared" si="4"/>
        <v>0,83</v>
      </c>
      <c r="F134" s="381" t="str">
        <f t="shared" si="5"/>
        <v>94886</v>
      </c>
      <c r="H134" s="391">
        <v>0.76</v>
      </c>
      <c r="I134" s="392" t="s">
        <v>2722</v>
      </c>
    </row>
    <row r="135" spans="2:9">
      <c r="B135" s="388" t="s">
        <v>10052</v>
      </c>
      <c r="C135" s="388" t="s">
        <v>10053</v>
      </c>
      <c r="D135" s="389" t="s">
        <v>9706</v>
      </c>
      <c r="E135" s="390" t="str">
        <f t="shared" si="4"/>
        <v>143,08</v>
      </c>
      <c r="F135" s="381" t="str">
        <f t="shared" si="5"/>
        <v>94887</v>
      </c>
      <c r="H135" s="391">
        <v>159.43</v>
      </c>
      <c r="I135" s="392" t="s">
        <v>10054</v>
      </c>
    </row>
    <row r="136" spans="2:9">
      <c r="B136" s="388" t="s">
        <v>10055</v>
      </c>
      <c r="C136" s="388" t="s">
        <v>10056</v>
      </c>
      <c r="D136" s="389" t="s">
        <v>9706</v>
      </c>
      <c r="E136" s="390" t="str">
        <f t="shared" si="4"/>
        <v>1,43</v>
      </c>
      <c r="F136" s="381" t="str">
        <f t="shared" si="5"/>
        <v>94888</v>
      </c>
      <c r="H136" s="391">
        <v>1.32</v>
      </c>
      <c r="I136" s="392" t="s">
        <v>1729</v>
      </c>
    </row>
    <row r="137" spans="2:9">
      <c r="B137" s="388" t="s">
        <v>10057</v>
      </c>
      <c r="C137" s="388" t="s">
        <v>10058</v>
      </c>
      <c r="D137" s="389" t="s">
        <v>9706</v>
      </c>
      <c r="E137" s="390" t="str">
        <f t="shared" si="4"/>
        <v>839,00</v>
      </c>
      <c r="F137" s="381" t="str">
        <f t="shared" si="5"/>
        <v>94891</v>
      </c>
      <c r="H137" s="391">
        <v>935.41</v>
      </c>
      <c r="I137" s="392" t="s">
        <v>10059</v>
      </c>
    </row>
    <row r="138" spans="2:9">
      <c r="B138" s="388" t="s">
        <v>10060</v>
      </c>
      <c r="C138" s="388" t="s">
        <v>10061</v>
      </c>
      <c r="D138" s="389" t="s">
        <v>9706</v>
      </c>
      <c r="E138" s="390" t="str">
        <f t="shared" si="4"/>
        <v>18,17</v>
      </c>
      <c r="F138" s="381" t="str">
        <f t="shared" si="5"/>
        <v>94892</v>
      </c>
      <c r="H138" s="391">
        <v>18.73</v>
      </c>
      <c r="I138" s="392" t="s">
        <v>8891</v>
      </c>
    </row>
    <row r="139" spans="2:9">
      <c r="B139" s="388" t="s">
        <v>10062</v>
      </c>
      <c r="C139" s="388" t="s">
        <v>10063</v>
      </c>
      <c r="D139" s="389" t="s">
        <v>9706</v>
      </c>
      <c r="E139" s="390" t="str">
        <f t="shared" si="4"/>
        <v>21,10</v>
      </c>
      <c r="F139" s="381" t="str">
        <f t="shared" si="5"/>
        <v>94894</v>
      </c>
      <c r="H139" s="391">
        <v>21.75</v>
      </c>
      <c r="I139" s="392" t="s">
        <v>10064</v>
      </c>
    </row>
    <row r="140" spans="2:9">
      <c r="B140" s="388" t="s">
        <v>10065</v>
      </c>
      <c r="C140" s="388" t="s">
        <v>10066</v>
      </c>
      <c r="D140" s="389" t="s">
        <v>9706</v>
      </c>
      <c r="E140" s="390" t="str">
        <f t="shared" si="4"/>
        <v>1.118,18</v>
      </c>
      <c r="F140" s="381" t="str">
        <f t="shared" si="5"/>
        <v>94895</v>
      </c>
      <c r="H140" s="393">
        <v>1246.29</v>
      </c>
      <c r="I140" s="392" t="s">
        <v>10067</v>
      </c>
    </row>
    <row r="141" spans="2:9">
      <c r="B141" s="388" t="s">
        <v>10068</v>
      </c>
      <c r="C141" s="388" t="s">
        <v>10069</v>
      </c>
      <c r="D141" s="389" t="s">
        <v>9706</v>
      </c>
      <c r="E141" s="390" t="str">
        <f t="shared" si="4"/>
        <v>25,50</v>
      </c>
      <c r="F141" s="381" t="str">
        <f t="shared" si="5"/>
        <v>94896</v>
      </c>
      <c r="H141" s="391">
        <v>26.27</v>
      </c>
      <c r="I141" s="392" t="s">
        <v>10070</v>
      </c>
    </row>
    <row r="142" spans="2:9">
      <c r="B142" s="388" t="s">
        <v>10071</v>
      </c>
      <c r="C142" s="388" t="s">
        <v>10072</v>
      </c>
      <c r="D142" s="389" t="s">
        <v>9706</v>
      </c>
      <c r="E142" s="390" t="str">
        <f t="shared" si="4"/>
        <v>1.742,03</v>
      </c>
      <c r="F142" s="381" t="str">
        <f t="shared" si="5"/>
        <v>94897</v>
      </c>
      <c r="H142" s="393">
        <v>1942.91</v>
      </c>
      <c r="I142" s="392" t="s">
        <v>10073</v>
      </c>
    </row>
    <row r="143" spans="2:9">
      <c r="B143" s="388" t="s">
        <v>10074</v>
      </c>
      <c r="C143" s="388" t="s">
        <v>10075</v>
      </c>
      <c r="D143" s="389" t="s">
        <v>9706</v>
      </c>
      <c r="E143" s="390" t="str">
        <f t="shared" si="4"/>
        <v>29,89</v>
      </c>
      <c r="F143" s="381" t="str">
        <f t="shared" si="5"/>
        <v>94898</v>
      </c>
      <c r="H143" s="391">
        <v>30.81</v>
      </c>
      <c r="I143" s="392" t="s">
        <v>10076</v>
      </c>
    </row>
    <row r="144" spans="2:9">
      <c r="B144" s="388" t="s">
        <v>10077</v>
      </c>
      <c r="C144" s="388" t="s">
        <v>10078</v>
      </c>
      <c r="D144" s="389" t="s">
        <v>9706</v>
      </c>
      <c r="E144" s="390" t="str">
        <f t="shared" si="4"/>
        <v>38,70</v>
      </c>
      <c r="F144" s="381" t="str">
        <f t="shared" si="5"/>
        <v>94900</v>
      </c>
      <c r="H144" s="391">
        <v>39.89</v>
      </c>
      <c r="I144" s="392" t="s">
        <v>10079</v>
      </c>
    </row>
    <row r="145" spans="2:9">
      <c r="B145" s="388" t="s">
        <v>10080</v>
      </c>
      <c r="C145" s="388" t="s">
        <v>10081</v>
      </c>
      <c r="D145" s="389" t="s">
        <v>9706</v>
      </c>
      <c r="E145" s="390" t="str">
        <f t="shared" si="4"/>
        <v>1,47</v>
      </c>
      <c r="F145" s="381" t="str">
        <f t="shared" si="5"/>
        <v>97121</v>
      </c>
      <c r="H145" s="391">
        <v>1.35</v>
      </c>
      <c r="I145" s="392" t="s">
        <v>2384</v>
      </c>
    </row>
    <row r="146" spans="2:9">
      <c r="B146" s="388" t="s">
        <v>10082</v>
      </c>
      <c r="C146" s="388" t="s">
        <v>10083</v>
      </c>
      <c r="D146" s="389" t="s">
        <v>9706</v>
      </c>
      <c r="E146" s="390" t="str">
        <f t="shared" si="4"/>
        <v>2,05</v>
      </c>
      <c r="F146" s="381" t="str">
        <f t="shared" si="5"/>
        <v>97122</v>
      </c>
      <c r="H146" s="391">
        <v>1.9</v>
      </c>
      <c r="I146" s="392" t="s">
        <v>3413</v>
      </c>
    </row>
    <row r="147" spans="2:9">
      <c r="B147" s="388" t="s">
        <v>10084</v>
      </c>
      <c r="C147" s="388" t="s">
        <v>10085</v>
      </c>
      <c r="D147" s="389" t="s">
        <v>9706</v>
      </c>
      <c r="E147" s="390" t="str">
        <f t="shared" si="4"/>
        <v>2,61</v>
      </c>
      <c r="F147" s="381" t="str">
        <f t="shared" si="5"/>
        <v>97123</v>
      </c>
      <c r="H147" s="391">
        <v>2.42</v>
      </c>
      <c r="I147" s="392" t="s">
        <v>5279</v>
      </c>
    </row>
    <row r="148" spans="2:9">
      <c r="B148" s="388" t="s">
        <v>10086</v>
      </c>
      <c r="C148" s="388" t="s">
        <v>10087</v>
      </c>
      <c r="D148" s="389" t="s">
        <v>9706</v>
      </c>
      <c r="E148" s="390" t="str">
        <f t="shared" si="4"/>
        <v>0,67</v>
      </c>
      <c r="F148" s="381" t="str">
        <f t="shared" si="5"/>
        <v>97124</v>
      </c>
      <c r="H148" s="391">
        <v>0.6</v>
      </c>
      <c r="I148" s="392" t="s">
        <v>6447</v>
      </c>
    </row>
    <row r="149" spans="2:9">
      <c r="B149" s="388" t="s">
        <v>10088</v>
      </c>
      <c r="C149" s="388" t="s">
        <v>10089</v>
      </c>
      <c r="D149" s="389" t="s">
        <v>9706</v>
      </c>
      <c r="E149" s="390" t="str">
        <f t="shared" si="4"/>
        <v>0,95</v>
      </c>
      <c r="F149" s="381" t="str">
        <f t="shared" si="5"/>
        <v>97125</v>
      </c>
      <c r="H149" s="391">
        <v>0.88</v>
      </c>
      <c r="I149" s="392" t="s">
        <v>1082</v>
      </c>
    </row>
    <row r="150" spans="2:9">
      <c r="B150" s="388" t="s">
        <v>10090</v>
      </c>
      <c r="C150" s="388" t="s">
        <v>10091</v>
      </c>
      <c r="D150" s="389" t="s">
        <v>9706</v>
      </c>
      <c r="E150" s="390" t="str">
        <f t="shared" si="4"/>
        <v>1,20</v>
      </c>
      <c r="F150" s="381" t="str">
        <f t="shared" si="5"/>
        <v>97126</v>
      </c>
      <c r="H150" s="391">
        <v>1.1200000000000001</v>
      </c>
      <c r="I150" s="392" t="s">
        <v>1011</v>
      </c>
    </row>
    <row r="151" spans="2:9">
      <c r="B151" s="388" t="s">
        <v>10092</v>
      </c>
      <c r="C151" s="388" t="s">
        <v>10093</v>
      </c>
      <c r="D151" s="389" t="s">
        <v>9706</v>
      </c>
      <c r="E151" s="390" t="str">
        <f t="shared" si="4"/>
        <v>141,12</v>
      </c>
      <c r="F151" s="381" t="str">
        <f t="shared" si="5"/>
        <v>92833</v>
      </c>
      <c r="H151" s="391">
        <v>139.22</v>
      </c>
      <c r="I151" s="392" t="s">
        <v>10094</v>
      </c>
    </row>
    <row r="152" spans="2:9">
      <c r="B152" s="388" t="s">
        <v>10095</v>
      </c>
      <c r="C152" s="388" t="s">
        <v>10096</v>
      </c>
      <c r="D152" s="389" t="s">
        <v>9706</v>
      </c>
      <c r="E152" s="390" t="str">
        <f t="shared" si="4"/>
        <v>5,74</v>
      </c>
      <c r="F152" s="381" t="str">
        <f t="shared" si="5"/>
        <v>92834</v>
      </c>
      <c r="H152" s="391">
        <v>5.71</v>
      </c>
      <c r="I152" s="392" t="s">
        <v>3128</v>
      </c>
    </row>
    <row r="153" spans="2:9">
      <c r="B153" s="388" t="s">
        <v>10097</v>
      </c>
      <c r="C153" s="388" t="s">
        <v>10098</v>
      </c>
      <c r="D153" s="389" t="s">
        <v>9706</v>
      </c>
      <c r="E153" s="390" t="str">
        <f t="shared" si="4"/>
        <v>184,90</v>
      </c>
      <c r="F153" s="381" t="str">
        <f t="shared" si="5"/>
        <v>92835</v>
      </c>
      <c r="H153" s="391">
        <v>182.33</v>
      </c>
      <c r="I153" s="392" t="s">
        <v>10099</v>
      </c>
    </row>
    <row r="154" spans="2:9">
      <c r="B154" s="388" t="s">
        <v>10100</v>
      </c>
      <c r="C154" s="388" t="s">
        <v>10101</v>
      </c>
      <c r="D154" s="389" t="s">
        <v>9706</v>
      </c>
      <c r="E154" s="390" t="str">
        <f t="shared" si="4"/>
        <v>7,32</v>
      </c>
      <c r="F154" s="381" t="str">
        <f t="shared" si="5"/>
        <v>92836</v>
      </c>
      <c r="H154" s="391">
        <v>7.31</v>
      </c>
      <c r="I154" s="392" t="s">
        <v>9408</v>
      </c>
    </row>
    <row r="155" spans="2:9">
      <c r="B155" s="388" t="s">
        <v>10102</v>
      </c>
      <c r="C155" s="388" t="s">
        <v>10103</v>
      </c>
      <c r="D155" s="389" t="s">
        <v>9706</v>
      </c>
      <c r="E155" s="390" t="str">
        <f t="shared" si="4"/>
        <v>233,17</v>
      </c>
      <c r="F155" s="381" t="str">
        <f t="shared" si="5"/>
        <v>92837</v>
      </c>
      <c r="H155" s="391">
        <v>229.93</v>
      </c>
      <c r="I155" s="392" t="s">
        <v>10104</v>
      </c>
    </row>
    <row r="156" spans="2:9">
      <c r="B156" s="388" t="s">
        <v>10105</v>
      </c>
      <c r="C156" s="388" t="s">
        <v>10106</v>
      </c>
      <c r="D156" s="389" t="s">
        <v>9706</v>
      </c>
      <c r="E156" s="390" t="str">
        <f t="shared" si="4"/>
        <v>8,80</v>
      </c>
      <c r="F156" s="381" t="str">
        <f t="shared" si="5"/>
        <v>92838</v>
      </c>
      <c r="H156" s="391">
        <v>8.77</v>
      </c>
      <c r="I156" s="392" t="s">
        <v>5754</v>
      </c>
    </row>
    <row r="157" spans="2:9">
      <c r="B157" s="388" t="s">
        <v>10107</v>
      </c>
      <c r="C157" s="388" t="s">
        <v>10108</v>
      </c>
      <c r="D157" s="389" t="s">
        <v>9706</v>
      </c>
      <c r="E157" s="390" t="str">
        <f t="shared" si="4"/>
        <v>305,41</v>
      </c>
      <c r="F157" s="381" t="str">
        <f t="shared" si="5"/>
        <v>92839</v>
      </c>
      <c r="H157" s="391">
        <v>301.02999999999997</v>
      </c>
      <c r="I157" s="392" t="s">
        <v>10109</v>
      </c>
    </row>
    <row r="158" spans="2:9">
      <c r="B158" s="388" t="s">
        <v>10110</v>
      </c>
      <c r="C158" s="388" t="s">
        <v>10111</v>
      </c>
      <c r="D158" s="389" t="s">
        <v>9706</v>
      </c>
      <c r="E158" s="390" t="str">
        <f t="shared" si="4"/>
        <v>10,42</v>
      </c>
      <c r="F158" s="381" t="str">
        <f t="shared" si="5"/>
        <v>92840</v>
      </c>
      <c r="H158" s="391">
        <v>10.38</v>
      </c>
      <c r="I158" s="392" t="s">
        <v>7099</v>
      </c>
    </row>
    <row r="159" spans="2:9">
      <c r="B159" s="388" t="s">
        <v>10112</v>
      </c>
      <c r="C159" s="388" t="s">
        <v>10113</v>
      </c>
      <c r="D159" s="389" t="s">
        <v>9706</v>
      </c>
      <c r="E159" s="390" t="str">
        <f t="shared" si="4"/>
        <v>345,00</v>
      </c>
      <c r="F159" s="381" t="str">
        <f t="shared" si="5"/>
        <v>92841</v>
      </c>
      <c r="H159" s="391">
        <v>339.95</v>
      </c>
      <c r="I159" s="392" t="s">
        <v>10114</v>
      </c>
    </row>
    <row r="160" spans="2:9">
      <c r="B160" s="388" t="s">
        <v>10115</v>
      </c>
      <c r="C160" s="388" t="s">
        <v>10116</v>
      </c>
      <c r="D160" s="389" t="s">
        <v>9706</v>
      </c>
      <c r="E160" s="390" t="str">
        <f t="shared" si="4"/>
        <v>11,91</v>
      </c>
      <c r="F160" s="381" t="str">
        <f t="shared" si="5"/>
        <v>92842</v>
      </c>
      <c r="H160" s="391">
        <v>11.86</v>
      </c>
      <c r="I160" s="392" t="s">
        <v>10117</v>
      </c>
    </row>
    <row r="161" spans="2:9">
      <c r="B161" s="388" t="s">
        <v>10118</v>
      </c>
      <c r="C161" s="388" t="s">
        <v>10119</v>
      </c>
      <c r="D161" s="389" t="s">
        <v>9706</v>
      </c>
      <c r="E161" s="390" t="str">
        <f t="shared" si="4"/>
        <v>13,53</v>
      </c>
      <c r="F161" s="381" t="str">
        <f t="shared" si="5"/>
        <v>92844</v>
      </c>
      <c r="H161" s="391">
        <v>13.48</v>
      </c>
      <c r="I161" s="392" t="s">
        <v>8726</v>
      </c>
    </row>
    <row r="162" spans="2:9">
      <c r="B162" s="388" t="s">
        <v>10120</v>
      </c>
      <c r="C162" s="388" t="s">
        <v>10121</v>
      </c>
      <c r="D162" s="389" t="s">
        <v>9706</v>
      </c>
      <c r="E162" s="390" t="str">
        <f t="shared" si="4"/>
        <v>15,00</v>
      </c>
      <c r="F162" s="381" t="str">
        <f t="shared" si="5"/>
        <v>92846</v>
      </c>
      <c r="H162" s="391">
        <v>14.94</v>
      </c>
      <c r="I162" s="392" t="s">
        <v>5607</v>
      </c>
    </row>
    <row r="163" spans="2:9">
      <c r="B163" s="388" t="s">
        <v>10122</v>
      </c>
      <c r="C163" s="388" t="s">
        <v>10123</v>
      </c>
      <c r="D163" s="389" t="s">
        <v>9706</v>
      </c>
      <c r="E163" s="390" t="str">
        <f t="shared" si="4"/>
        <v>599,07</v>
      </c>
      <c r="F163" s="381" t="str">
        <f t="shared" si="5"/>
        <v>92847</v>
      </c>
      <c r="H163" s="391">
        <v>589.82000000000005</v>
      </c>
      <c r="I163" s="392" t="s">
        <v>10124</v>
      </c>
    </row>
    <row r="164" spans="2:9">
      <c r="B164" s="388" t="s">
        <v>10125</v>
      </c>
      <c r="C164" s="388" t="s">
        <v>10126</v>
      </c>
      <c r="D164" s="389" t="s">
        <v>9706</v>
      </c>
      <c r="E164" s="390" t="str">
        <f t="shared" si="4"/>
        <v>16,64</v>
      </c>
      <c r="F164" s="381" t="str">
        <f t="shared" si="5"/>
        <v>92848</v>
      </c>
      <c r="H164" s="391">
        <v>16.579999999999998</v>
      </c>
      <c r="I164" s="392" t="s">
        <v>10127</v>
      </c>
    </row>
    <row r="165" spans="2:9">
      <c r="B165" s="388" t="s">
        <v>10128</v>
      </c>
      <c r="C165" s="388" t="s">
        <v>10129</v>
      </c>
      <c r="D165" s="389" t="s">
        <v>9706</v>
      </c>
      <c r="E165" s="390" t="str">
        <f t="shared" si="4"/>
        <v>146,14</v>
      </c>
      <c r="F165" s="381" t="str">
        <f t="shared" si="5"/>
        <v>92849</v>
      </c>
      <c r="H165" s="391">
        <v>144.24</v>
      </c>
      <c r="I165" s="392" t="s">
        <v>10130</v>
      </c>
    </row>
    <row r="166" spans="2:9">
      <c r="B166" s="388" t="s">
        <v>10131</v>
      </c>
      <c r="C166" s="388" t="s">
        <v>10132</v>
      </c>
      <c r="D166" s="389" t="s">
        <v>9706</v>
      </c>
      <c r="E166" s="390" t="str">
        <f t="shared" si="4"/>
        <v>10,84</v>
      </c>
      <c r="F166" s="381" t="str">
        <f t="shared" si="5"/>
        <v>92850</v>
      </c>
      <c r="H166" s="391">
        <v>10.81</v>
      </c>
      <c r="I166" s="392" t="s">
        <v>7809</v>
      </c>
    </row>
    <row r="167" spans="2:9">
      <c r="B167" s="388" t="s">
        <v>10133</v>
      </c>
      <c r="C167" s="388" t="s">
        <v>10134</v>
      </c>
      <c r="D167" s="389" t="s">
        <v>9706</v>
      </c>
      <c r="E167" s="390" t="str">
        <f t="shared" si="4"/>
        <v>191,19</v>
      </c>
      <c r="F167" s="381" t="str">
        <f t="shared" si="5"/>
        <v>92851</v>
      </c>
      <c r="H167" s="391">
        <v>188.59</v>
      </c>
      <c r="I167" s="392" t="s">
        <v>10135</v>
      </c>
    </row>
    <row r="168" spans="2:9">
      <c r="B168" s="388" t="s">
        <v>10136</v>
      </c>
      <c r="C168" s="388" t="s">
        <v>10137</v>
      </c>
      <c r="D168" s="389" t="s">
        <v>9706</v>
      </c>
      <c r="E168" s="390" t="str">
        <f t="shared" si="4"/>
        <v>13,72</v>
      </c>
      <c r="F168" s="381" t="str">
        <f t="shared" si="5"/>
        <v>92852</v>
      </c>
      <c r="H168" s="391">
        <v>13.66</v>
      </c>
      <c r="I168" s="392" t="s">
        <v>6472</v>
      </c>
    </row>
    <row r="169" spans="2:9">
      <c r="B169" s="388" t="s">
        <v>10138</v>
      </c>
      <c r="C169" s="388" t="s">
        <v>10139</v>
      </c>
      <c r="D169" s="389" t="s">
        <v>9706</v>
      </c>
      <c r="E169" s="390" t="str">
        <f t="shared" si="4"/>
        <v>240,96</v>
      </c>
      <c r="F169" s="381" t="str">
        <f t="shared" si="5"/>
        <v>92853</v>
      </c>
      <c r="H169" s="391">
        <v>237.69</v>
      </c>
      <c r="I169" s="392" t="s">
        <v>10140</v>
      </c>
    </row>
    <row r="170" spans="2:9">
      <c r="B170" s="388" t="s">
        <v>10141</v>
      </c>
      <c r="C170" s="388" t="s">
        <v>10142</v>
      </c>
      <c r="D170" s="389" t="s">
        <v>9706</v>
      </c>
      <c r="E170" s="390" t="str">
        <f t="shared" si="4"/>
        <v>16,71</v>
      </c>
      <c r="F170" s="381" t="str">
        <f t="shared" si="5"/>
        <v>92854</v>
      </c>
      <c r="H170" s="391">
        <v>16.64</v>
      </c>
      <c r="I170" s="392" t="s">
        <v>10143</v>
      </c>
    </row>
    <row r="171" spans="2:9">
      <c r="B171" s="388" t="s">
        <v>10144</v>
      </c>
      <c r="C171" s="388" t="s">
        <v>10145</v>
      </c>
      <c r="D171" s="389" t="s">
        <v>9706</v>
      </c>
      <c r="E171" s="390" t="str">
        <f t="shared" si="4"/>
        <v>314,53</v>
      </c>
      <c r="F171" s="381" t="str">
        <f t="shared" si="5"/>
        <v>92855</v>
      </c>
      <c r="H171" s="391">
        <v>310.14</v>
      </c>
      <c r="I171" s="392" t="s">
        <v>10146</v>
      </c>
    </row>
    <row r="172" spans="2:9">
      <c r="B172" s="388" t="s">
        <v>10147</v>
      </c>
      <c r="C172" s="388" t="s">
        <v>10148</v>
      </c>
      <c r="D172" s="389" t="s">
        <v>9706</v>
      </c>
      <c r="E172" s="390" t="str">
        <f t="shared" si="4"/>
        <v>19,69</v>
      </c>
      <c r="F172" s="381" t="str">
        <f t="shared" si="5"/>
        <v>92856</v>
      </c>
      <c r="H172" s="391">
        <v>19.61</v>
      </c>
      <c r="I172" s="392" t="s">
        <v>10149</v>
      </c>
    </row>
    <row r="173" spans="2:9">
      <c r="B173" s="388" t="s">
        <v>10150</v>
      </c>
      <c r="C173" s="388" t="s">
        <v>10151</v>
      </c>
      <c r="D173" s="389" t="s">
        <v>9706</v>
      </c>
      <c r="E173" s="390" t="str">
        <f t="shared" si="4"/>
        <v>355,45</v>
      </c>
      <c r="F173" s="381" t="str">
        <f t="shared" si="5"/>
        <v>92857</v>
      </c>
      <c r="H173" s="391">
        <v>350.39</v>
      </c>
      <c r="I173" s="392" t="s">
        <v>10152</v>
      </c>
    </row>
    <row r="174" spans="2:9">
      <c r="B174" s="388" t="s">
        <v>10153</v>
      </c>
      <c r="C174" s="388" t="s">
        <v>10154</v>
      </c>
      <c r="D174" s="389" t="s">
        <v>9706</v>
      </c>
      <c r="E174" s="390" t="str">
        <f t="shared" si="4"/>
        <v>22,52</v>
      </c>
      <c r="F174" s="381" t="str">
        <f t="shared" si="5"/>
        <v>92858</v>
      </c>
      <c r="H174" s="391">
        <v>22.44</v>
      </c>
      <c r="I174" s="392" t="s">
        <v>10155</v>
      </c>
    </row>
    <row r="175" spans="2:9">
      <c r="B175" s="388" t="s">
        <v>10156</v>
      </c>
      <c r="C175" s="388" t="s">
        <v>10157</v>
      </c>
      <c r="D175" s="389" t="s">
        <v>9706</v>
      </c>
      <c r="E175" s="390" t="str">
        <f t="shared" si="4"/>
        <v>25,57</v>
      </c>
      <c r="F175" s="381" t="str">
        <f t="shared" si="5"/>
        <v>92860</v>
      </c>
      <c r="H175" s="391">
        <v>25.48</v>
      </c>
      <c r="I175" s="392" t="s">
        <v>10158</v>
      </c>
    </row>
    <row r="176" spans="2:9">
      <c r="B176" s="388" t="s">
        <v>10159</v>
      </c>
      <c r="C176" s="388" t="s">
        <v>10160</v>
      </c>
      <c r="D176" s="389" t="s">
        <v>9706</v>
      </c>
      <c r="E176" s="390" t="str">
        <f t="shared" si="4"/>
        <v>28,54</v>
      </c>
      <c r="F176" s="381" t="str">
        <f t="shared" si="5"/>
        <v>92862</v>
      </c>
      <c r="H176" s="391">
        <v>28.44</v>
      </c>
      <c r="I176" s="392" t="s">
        <v>10161</v>
      </c>
    </row>
    <row r="177" spans="2:9">
      <c r="B177" s="388" t="s">
        <v>10162</v>
      </c>
      <c r="C177" s="388" t="s">
        <v>10163</v>
      </c>
      <c r="D177" s="389" t="s">
        <v>9706</v>
      </c>
      <c r="E177" s="390" t="str">
        <f t="shared" si="4"/>
        <v>613,73</v>
      </c>
      <c r="F177" s="381" t="str">
        <f t="shared" si="5"/>
        <v>92863</v>
      </c>
      <c r="H177" s="391">
        <v>604.45000000000005</v>
      </c>
      <c r="I177" s="392" t="s">
        <v>10164</v>
      </c>
    </row>
    <row r="178" spans="2:9">
      <c r="B178" s="388" t="s">
        <v>10165</v>
      </c>
      <c r="C178" s="388" t="s">
        <v>10166</v>
      </c>
      <c r="D178" s="389" t="s">
        <v>9706</v>
      </c>
      <c r="E178" s="390" t="str">
        <f t="shared" si="4"/>
        <v>31,53</v>
      </c>
      <c r="F178" s="381" t="str">
        <f t="shared" si="5"/>
        <v>92864</v>
      </c>
      <c r="H178" s="391">
        <v>31.42</v>
      </c>
      <c r="I178" s="392" t="s">
        <v>10167</v>
      </c>
    </row>
    <row r="179" spans="2:9">
      <c r="B179" s="388" t="s">
        <v>10168</v>
      </c>
      <c r="C179" s="388" t="s">
        <v>10169</v>
      </c>
      <c r="D179" s="389" t="s">
        <v>9706</v>
      </c>
      <c r="E179" s="390" t="str">
        <f t="shared" si="4"/>
        <v>105,42</v>
      </c>
      <c r="F179" s="381" t="str">
        <f t="shared" si="5"/>
        <v>92210</v>
      </c>
      <c r="H179" s="391">
        <v>103.8</v>
      </c>
      <c r="I179" s="392" t="s">
        <v>10170</v>
      </c>
    </row>
    <row r="180" spans="2:9">
      <c r="B180" s="388" t="s">
        <v>10171</v>
      </c>
      <c r="C180" s="388" t="s">
        <v>10172</v>
      </c>
      <c r="D180" s="389" t="s">
        <v>9706</v>
      </c>
      <c r="E180" s="390" t="str">
        <f t="shared" si="4"/>
        <v>135,80</v>
      </c>
      <c r="F180" s="381" t="str">
        <f t="shared" si="5"/>
        <v>92211</v>
      </c>
      <c r="H180" s="391">
        <v>133.69</v>
      </c>
      <c r="I180" s="392" t="s">
        <v>10173</v>
      </c>
    </row>
    <row r="181" spans="2:9">
      <c r="B181" s="388" t="s">
        <v>10174</v>
      </c>
      <c r="C181" s="388" t="s">
        <v>10175</v>
      </c>
      <c r="D181" s="389" t="s">
        <v>9706</v>
      </c>
      <c r="E181" s="390" t="str">
        <f t="shared" si="4"/>
        <v>174,35</v>
      </c>
      <c r="F181" s="381" t="str">
        <f t="shared" si="5"/>
        <v>92212</v>
      </c>
      <c r="H181" s="391">
        <v>171.56</v>
      </c>
      <c r="I181" s="392" t="s">
        <v>8499</v>
      </c>
    </row>
    <row r="182" spans="2:9">
      <c r="B182" s="388" t="s">
        <v>10176</v>
      </c>
      <c r="C182" s="388" t="s">
        <v>10177</v>
      </c>
      <c r="D182" s="389" t="s">
        <v>9706</v>
      </c>
      <c r="E182" s="390" t="str">
        <f t="shared" si="4"/>
        <v>232,93</v>
      </c>
      <c r="F182" s="381" t="str">
        <f t="shared" si="5"/>
        <v>92213</v>
      </c>
      <c r="H182" s="391">
        <v>229.02</v>
      </c>
      <c r="I182" s="392" t="s">
        <v>10178</v>
      </c>
    </row>
    <row r="183" spans="2:9">
      <c r="B183" s="388" t="s">
        <v>10179</v>
      </c>
      <c r="C183" s="388" t="s">
        <v>10180</v>
      </c>
      <c r="D183" s="389" t="s">
        <v>9706</v>
      </c>
      <c r="E183" s="390" t="str">
        <f t="shared" si="4"/>
        <v>265,75</v>
      </c>
      <c r="F183" s="381" t="str">
        <f t="shared" si="5"/>
        <v>92214</v>
      </c>
      <c r="H183" s="391">
        <v>261.17</v>
      </c>
      <c r="I183" s="392" t="s">
        <v>10181</v>
      </c>
    </row>
    <row r="184" spans="2:9">
      <c r="B184" s="388" t="s">
        <v>10182</v>
      </c>
      <c r="C184" s="388" t="s">
        <v>10183</v>
      </c>
      <c r="D184" s="389" t="s">
        <v>9706</v>
      </c>
      <c r="E184" s="390" t="str">
        <f t="shared" si="4"/>
        <v>322,40</v>
      </c>
      <c r="F184" s="381" t="str">
        <f t="shared" si="5"/>
        <v>92215</v>
      </c>
      <c r="H184" s="391">
        <v>316.66000000000003</v>
      </c>
      <c r="I184" s="392" t="s">
        <v>10184</v>
      </c>
    </row>
    <row r="185" spans="2:9">
      <c r="B185" s="388" t="s">
        <v>10185</v>
      </c>
      <c r="C185" s="388" t="s">
        <v>10186</v>
      </c>
      <c r="D185" s="389" t="s">
        <v>9706</v>
      </c>
      <c r="E185" s="390" t="str">
        <f t="shared" si="4"/>
        <v>361,24</v>
      </c>
      <c r="F185" s="381" t="str">
        <f t="shared" si="5"/>
        <v>92216</v>
      </c>
      <c r="H185" s="391">
        <v>354.57</v>
      </c>
      <c r="I185" s="392" t="s">
        <v>10187</v>
      </c>
    </row>
    <row r="186" spans="2:9">
      <c r="B186" s="388" t="s">
        <v>10188</v>
      </c>
      <c r="C186" s="388" t="s">
        <v>10189</v>
      </c>
      <c r="D186" s="389" t="s">
        <v>9706</v>
      </c>
      <c r="E186" s="390" t="str">
        <f t="shared" si="4"/>
        <v>111,81</v>
      </c>
      <c r="F186" s="381" t="str">
        <f t="shared" si="5"/>
        <v>92219</v>
      </c>
      <c r="H186" s="391">
        <v>110.17</v>
      </c>
      <c r="I186" s="392" t="s">
        <v>10190</v>
      </c>
    </row>
    <row r="187" spans="2:9">
      <c r="B187" s="388" t="s">
        <v>10191</v>
      </c>
      <c r="C187" s="388" t="s">
        <v>10192</v>
      </c>
      <c r="D187" s="389" t="s">
        <v>9706</v>
      </c>
      <c r="E187" s="390" t="str">
        <f t="shared" si="4"/>
        <v>143,69</v>
      </c>
      <c r="F187" s="381" t="str">
        <f t="shared" si="5"/>
        <v>92220</v>
      </c>
      <c r="H187" s="391">
        <v>141.55000000000001</v>
      </c>
      <c r="I187" s="392" t="s">
        <v>10193</v>
      </c>
    </row>
    <row r="188" spans="2:9">
      <c r="B188" s="388" t="s">
        <v>10194</v>
      </c>
      <c r="C188" s="388" t="s">
        <v>10195</v>
      </c>
      <c r="D188" s="389" t="s">
        <v>9706</v>
      </c>
      <c r="E188" s="390" t="str">
        <f t="shared" si="4"/>
        <v>183,62</v>
      </c>
      <c r="F188" s="381" t="str">
        <f t="shared" si="5"/>
        <v>92221</v>
      </c>
      <c r="H188" s="391">
        <v>180.79</v>
      </c>
      <c r="I188" s="392" t="s">
        <v>10196</v>
      </c>
    </row>
    <row r="189" spans="2:9">
      <c r="B189" s="388" t="s">
        <v>10197</v>
      </c>
      <c r="C189" s="388" t="s">
        <v>10198</v>
      </c>
      <c r="D189" s="389" t="s">
        <v>9706</v>
      </c>
      <c r="E189" s="390" t="str">
        <f t="shared" si="4"/>
        <v>243,69</v>
      </c>
      <c r="F189" s="381" t="str">
        <f t="shared" si="5"/>
        <v>92222</v>
      </c>
      <c r="H189" s="391">
        <v>239.76</v>
      </c>
      <c r="I189" s="392" t="s">
        <v>10199</v>
      </c>
    </row>
    <row r="190" spans="2:9">
      <c r="B190" s="388" t="s">
        <v>10200</v>
      </c>
      <c r="C190" s="388" t="s">
        <v>10201</v>
      </c>
      <c r="D190" s="389" t="s">
        <v>9706</v>
      </c>
      <c r="E190" s="390" t="str">
        <f t="shared" si="4"/>
        <v>277,80</v>
      </c>
      <c r="F190" s="381" t="str">
        <f t="shared" si="5"/>
        <v>92223</v>
      </c>
      <c r="H190" s="391">
        <v>273.17</v>
      </c>
      <c r="I190" s="392" t="s">
        <v>10202</v>
      </c>
    </row>
    <row r="191" spans="2:9">
      <c r="B191" s="388" t="s">
        <v>10203</v>
      </c>
      <c r="C191" s="388" t="s">
        <v>10204</v>
      </c>
      <c r="D191" s="389" t="s">
        <v>9706</v>
      </c>
      <c r="E191" s="390" t="str">
        <f t="shared" si="4"/>
        <v>335,77</v>
      </c>
      <c r="F191" s="381" t="str">
        <f t="shared" si="5"/>
        <v>92224</v>
      </c>
      <c r="H191" s="391">
        <v>329.98</v>
      </c>
      <c r="I191" s="392" t="s">
        <v>10205</v>
      </c>
    </row>
    <row r="192" spans="2:9">
      <c r="B192" s="388" t="s">
        <v>10206</v>
      </c>
      <c r="C192" s="388" t="s">
        <v>10207</v>
      </c>
      <c r="D192" s="389" t="s">
        <v>9706</v>
      </c>
      <c r="E192" s="390" t="str">
        <f t="shared" si="4"/>
        <v>376,20</v>
      </c>
      <c r="F192" s="381" t="str">
        <f t="shared" si="5"/>
        <v>92226</v>
      </c>
      <c r="H192" s="391">
        <v>369.48</v>
      </c>
      <c r="I192" s="392" t="s">
        <v>10208</v>
      </c>
    </row>
    <row r="193" spans="2:9">
      <c r="B193" s="388" t="s">
        <v>10209</v>
      </c>
      <c r="C193" s="388" t="s">
        <v>10210</v>
      </c>
      <c r="D193" s="389" t="s">
        <v>9706</v>
      </c>
      <c r="E193" s="390" t="str">
        <f t="shared" si="4"/>
        <v>25,91</v>
      </c>
      <c r="F193" s="381" t="str">
        <f t="shared" si="5"/>
        <v>92808</v>
      </c>
      <c r="H193" s="391">
        <v>25.76</v>
      </c>
      <c r="I193" s="392" t="s">
        <v>10211</v>
      </c>
    </row>
    <row r="194" spans="2:9">
      <c r="B194" s="388" t="s">
        <v>10212</v>
      </c>
      <c r="C194" s="388" t="s">
        <v>10213</v>
      </c>
      <c r="D194" s="389" t="s">
        <v>9706</v>
      </c>
      <c r="E194" s="390" t="str">
        <f t="shared" ref="E194:E257" si="6">IF($K$2=$H$1,H194,I194)</f>
        <v>33,25</v>
      </c>
      <c r="F194" s="381" t="str">
        <f t="shared" ref="F194:F257" si="7">IF(LEN($B194)=7,CONCATENATE(MID($B194,1,6),"00",RIGHT($B194,1)),IF(LEN($B194)=8,CONCATENATE(MID($B194,1,6),"0",RIGHT($B194,2)),$B194))</f>
        <v>92809</v>
      </c>
      <c r="H194" s="391">
        <v>33.049999999999997</v>
      </c>
      <c r="I194" s="392" t="s">
        <v>10214</v>
      </c>
    </row>
    <row r="195" spans="2:9">
      <c r="B195" s="388" t="s">
        <v>10215</v>
      </c>
      <c r="C195" s="388" t="s">
        <v>10216</v>
      </c>
      <c r="D195" s="389" t="s">
        <v>9706</v>
      </c>
      <c r="E195" s="390" t="str">
        <f t="shared" si="6"/>
        <v>40,51</v>
      </c>
      <c r="F195" s="381" t="str">
        <f t="shared" si="7"/>
        <v>92810</v>
      </c>
      <c r="H195" s="391">
        <v>40.26</v>
      </c>
      <c r="I195" s="392" t="s">
        <v>10217</v>
      </c>
    </row>
    <row r="196" spans="2:9">
      <c r="B196" s="388" t="s">
        <v>10218</v>
      </c>
      <c r="C196" s="388" t="s">
        <v>10219</v>
      </c>
      <c r="D196" s="389" t="s">
        <v>9706</v>
      </c>
      <c r="E196" s="390" t="str">
        <f t="shared" si="6"/>
        <v>48,28</v>
      </c>
      <c r="F196" s="381" t="str">
        <f t="shared" si="7"/>
        <v>92811</v>
      </c>
      <c r="H196" s="391">
        <v>47.96</v>
      </c>
      <c r="I196" s="392" t="s">
        <v>10220</v>
      </c>
    </row>
    <row r="197" spans="2:9">
      <c r="B197" s="388" t="s">
        <v>10221</v>
      </c>
      <c r="C197" s="388" t="s">
        <v>10222</v>
      </c>
      <c r="D197" s="389" t="s">
        <v>9706</v>
      </c>
      <c r="E197" s="390" t="str">
        <f t="shared" si="6"/>
        <v>55,98</v>
      </c>
      <c r="F197" s="381" t="str">
        <f t="shared" si="7"/>
        <v>92812</v>
      </c>
      <c r="H197" s="391">
        <v>55.53</v>
      </c>
      <c r="I197" s="392" t="s">
        <v>10223</v>
      </c>
    </row>
    <row r="198" spans="2:9">
      <c r="B198" s="388" t="s">
        <v>10224</v>
      </c>
      <c r="C198" s="388" t="s">
        <v>10225</v>
      </c>
      <c r="D198" s="389" t="s">
        <v>9706</v>
      </c>
      <c r="E198" s="390" t="str">
        <f t="shared" si="6"/>
        <v>65,09</v>
      </c>
      <c r="F198" s="381" t="str">
        <f t="shared" si="7"/>
        <v>92813</v>
      </c>
      <c r="H198" s="391">
        <v>64.44</v>
      </c>
      <c r="I198" s="392" t="s">
        <v>10226</v>
      </c>
    </row>
    <row r="199" spans="2:9">
      <c r="B199" s="388" t="s">
        <v>10227</v>
      </c>
      <c r="C199" s="388" t="s">
        <v>10228</v>
      </c>
      <c r="D199" s="389" t="s">
        <v>9706</v>
      </c>
      <c r="E199" s="390" t="str">
        <f t="shared" si="6"/>
        <v>74,66</v>
      </c>
      <c r="F199" s="381" t="str">
        <f t="shared" si="7"/>
        <v>92814</v>
      </c>
      <c r="H199" s="391">
        <v>73.78</v>
      </c>
      <c r="I199" s="392" t="s">
        <v>10229</v>
      </c>
    </row>
    <row r="200" spans="2:9">
      <c r="B200" s="388" t="s">
        <v>10230</v>
      </c>
      <c r="C200" s="388" t="s">
        <v>10231</v>
      </c>
      <c r="D200" s="389" t="s">
        <v>9706</v>
      </c>
      <c r="E200" s="390" t="str">
        <f t="shared" si="6"/>
        <v>85,80</v>
      </c>
      <c r="F200" s="381" t="str">
        <f t="shared" si="7"/>
        <v>92815</v>
      </c>
      <c r="H200" s="391">
        <v>84.53</v>
      </c>
      <c r="I200" s="392" t="s">
        <v>10232</v>
      </c>
    </row>
    <row r="201" spans="2:9">
      <c r="B201" s="388" t="s">
        <v>10233</v>
      </c>
      <c r="C201" s="388" t="s">
        <v>10234</v>
      </c>
      <c r="D201" s="389" t="s">
        <v>9706</v>
      </c>
      <c r="E201" s="390" t="str">
        <f t="shared" si="6"/>
        <v>497,70</v>
      </c>
      <c r="F201" s="381" t="str">
        <f t="shared" si="7"/>
        <v>92816</v>
      </c>
      <c r="H201" s="391">
        <v>488.47</v>
      </c>
      <c r="I201" s="392" t="s">
        <v>10235</v>
      </c>
    </row>
    <row r="202" spans="2:9">
      <c r="B202" s="388" t="s">
        <v>10236</v>
      </c>
      <c r="C202" s="388" t="s">
        <v>10237</v>
      </c>
      <c r="D202" s="389" t="s">
        <v>9706</v>
      </c>
      <c r="E202" s="390" t="str">
        <f t="shared" si="6"/>
        <v>107,35</v>
      </c>
      <c r="F202" s="381" t="str">
        <f t="shared" si="7"/>
        <v>92817</v>
      </c>
      <c r="H202" s="391">
        <v>105.78</v>
      </c>
      <c r="I202" s="392" t="s">
        <v>10238</v>
      </c>
    </row>
    <row r="203" spans="2:9">
      <c r="B203" s="388" t="s">
        <v>10239</v>
      </c>
      <c r="C203" s="388" t="s">
        <v>10240</v>
      </c>
      <c r="D203" s="389" t="s">
        <v>9706</v>
      </c>
      <c r="E203" s="390" t="str">
        <f t="shared" si="6"/>
        <v>725,14</v>
      </c>
      <c r="F203" s="381" t="str">
        <f t="shared" si="7"/>
        <v>92818</v>
      </c>
      <c r="H203" s="391">
        <v>711.62</v>
      </c>
      <c r="I203" s="392" t="s">
        <v>10241</v>
      </c>
    </row>
    <row r="204" spans="2:9">
      <c r="B204" s="388" t="s">
        <v>10242</v>
      </c>
      <c r="C204" s="388" t="s">
        <v>10243</v>
      </c>
      <c r="D204" s="389" t="s">
        <v>9706</v>
      </c>
      <c r="E204" s="390" t="str">
        <f t="shared" si="6"/>
        <v>144,52</v>
      </c>
      <c r="F204" s="381" t="str">
        <f t="shared" si="7"/>
        <v>92819</v>
      </c>
      <c r="H204" s="391">
        <v>142.38999999999999</v>
      </c>
      <c r="I204" s="392" t="s">
        <v>10244</v>
      </c>
    </row>
    <row r="205" spans="2:9">
      <c r="B205" s="388" t="s">
        <v>10245</v>
      </c>
      <c r="C205" s="388" t="s">
        <v>10246</v>
      </c>
      <c r="D205" s="389" t="s">
        <v>9706</v>
      </c>
      <c r="E205" s="390" t="str">
        <f t="shared" si="6"/>
        <v>30,90</v>
      </c>
      <c r="F205" s="381" t="str">
        <f t="shared" si="7"/>
        <v>92820</v>
      </c>
      <c r="H205" s="391">
        <v>30.76</v>
      </c>
      <c r="I205" s="392" t="s">
        <v>10247</v>
      </c>
    </row>
    <row r="206" spans="2:9">
      <c r="B206" s="388" t="s">
        <v>10248</v>
      </c>
      <c r="C206" s="388" t="s">
        <v>10249</v>
      </c>
      <c r="D206" s="389" t="s">
        <v>9706</v>
      </c>
      <c r="E206" s="390" t="str">
        <f t="shared" si="6"/>
        <v>39,64</v>
      </c>
      <c r="F206" s="381" t="str">
        <f t="shared" si="7"/>
        <v>92821</v>
      </c>
      <c r="H206" s="391">
        <v>39.42</v>
      </c>
      <c r="I206" s="392" t="s">
        <v>10250</v>
      </c>
    </row>
    <row r="207" spans="2:9">
      <c r="B207" s="388" t="s">
        <v>10251</v>
      </c>
      <c r="C207" s="388" t="s">
        <v>10252</v>
      </c>
      <c r="D207" s="389" t="s">
        <v>9706</v>
      </c>
      <c r="E207" s="390" t="str">
        <f t="shared" si="6"/>
        <v>48,40</v>
      </c>
      <c r="F207" s="381" t="str">
        <f t="shared" si="7"/>
        <v>92822</v>
      </c>
      <c r="H207" s="391">
        <v>48.12</v>
      </c>
      <c r="I207" s="392" t="s">
        <v>10253</v>
      </c>
    </row>
    <row r="208" spans="2:9">
      <c r="B208" s="388" t="s">
        <v>10254</v>
      </c>
      <c r="C208" s="388" t="s">
        <v>10255</v>
      </c>
      <c r="D208" s="389" t="s">
        <v>9706</v>
      </c>
      <c r="E208" s="390" t="str">
        <f t="shared" si="6"/>
        <v>57,55</v>
      </c>
      <c r="F208" s="381" t="str">
        <f t="shared" si="7"/>
        <v>92824</v>
      </c>
      <c r="H208" s="391">
        <v>57.19</v>
      </c>
      <c r="I208" s="392" t="s">
        <v>10256</v>
      </c>
    </row>
    <row r="209" spans="2:9">
      <c r="B209" s="388" t="s">
        <v>10257</v>
      </c>
      <c r="C209" s="388" t="s">
        <v>10258</v>
      </c>
      <c r="D209" s="389" t="s">
        <v>9706</v>
      </c>
      <c r="E209" s="390" t="str">
        <f t="shared" si="6"/>
        <v>66,74</v>
      </c>
      <c r="F209" s="381" t="str">
        <f t="shared" si="7"/>
        <v>92825</v>
      </c>
      <c r="H209" s="391">
        <v>66.27</v>
      </c>
      <c r="I209" s="392" t="s">
        <v>10259</v>
      </c>
    </row>
    <row r="210" spans="2:9">
      <c r="B210" s="388" t="s">
        <v>10260</v>
      </c>
      <c r="C210" s="388" t="s">
        <v>10261</v>
      </c>
      <c r="D210" s="389" t="s">
        <v>9706</v>
      </c>
      <c r="E210" s="390" t="str">
        <f t="shared" si="6"/>
        <v>77,14</v>
      </c>
      <c r="F210" s="381" t="str">
        <f t="shared" si="7"/>
        <v>92826</v>
      </c>
      <c r="H210" s="391">
        <v>76.44</v>
      </c>
      <c r="I210" s="392" t="s">
        <v>10262</v>
      </c>
    </row>
    <row r="211" spans="2:9">
      <c r="B211" s="388" t="s">
        <v>10263</v>
      </c>
      <c r="C211" s="388" t="s">
        <v>10264</v>
      </c>
      <c r="D211" s="389" t="s">
        <v>9706</v>
      </c>
      <c r="E211" s="390" t="str">
        <f t="shared" si="6"/>
        <v>88,03</v>
      </c>
      <c r="F211" s="381" t="str">
        <f t="shared" si="7"/>
        <v>92827</v>
      </c>
      <c r="H211" s="391">
        <v>87.1</v>
      </c>
      <c r="I211" s="392" t="s">
        <v>10265</v>
      </c>
    </row>
    <row r="212" spans="2:9">
      <c r="B212" s="388" t="s">
        <v>10266</v>
      </c>
      <c r="C212" s="388" t="s">
        <v>10267</v>
      </c>
      <c r="D212" s="389" t="s">
        <v>9706</v>
      </c>
      <c r="E212" s="390" t="str">
        <f t="shared" si="6"/>
        <v>100,76</v>
      </c>
      <c r="F212" s="381" t="str">
        <f t="shared" si="7"/>
        <v>92828</v>
      </c>
      <c r="H212" s="391">
        <v>99.44</v>
      </c>
      <c r="I212" s="392" t="s">
        <v>10268</v>
      </c>
    </row>
    <row r="213" spans="2:9">
      <c r="B213" s="388" t="s">
        <v>10269</v>
      </c>
      <c r="C213" s="388" t="s">
        <v>10270</v>
      </c>
      <c r="D213" s="389" t="s">
        <v>9706</v>
      </c>
      <c r="E213" s="390" t="str">
        <f t="shared" si="6"/>
        <v>515,33</v>
      </c>
      <c r="F213" s="381" t="str">
        <f t="shared" si="7"/>
        <v>92829</v>
      </c>
      <c r="H213" s="391">
        <v>506.04</v>
      </c>
      <c r="I213" s="392" t="s">
        <v>10271</v>
      </c>
    </row>
    <row r="214" spans="2:9">
      <c r="B214" s="388" t="s">
        <v>10272</v>
      </c>
      <c r="C214" s="388" t="s">
        <v>10273</v>
      </c>
      <c r="D214" s="389" t="s">
        <v>9706</v>
      </c>
      <c r="E214" s="390" t="str">
        <f t="shared" si="6"/>
        <v>124,98</v>
      </c>
      <c r="F214" s="381" t="str">
        <f t="shared" si="7"/>
        <v>92830</v>
      </c>
      <c r="H214" s="391">
        <v>123.35</v>
      </c>
      <c r="I214" s="392" t="s">
        <v>10274</v>
      </c>
    </row>
    <row r="215" spans="2:9">
      <c r="B215" s="388" t="s">
        <v>10275</v>
      </c>
      <c r="C215" s="388" t="s">
        <v>10276</v>
      </c>
      <c r="D215" s="389" t="s">
        <v>9706</v>
      </c>
      <c r="E215" s="390" t="str">
        <f t="shared" si="6"/>
        <v>746,78</v>
      </c>
      <c r="F215" s="381" t="str">
        <f t="shared" si="7"/>
        <v>92831</v>
      </c>
      <c r="H215" s="391">
        <v>733.21</v>
      </c>
      <c r="I215" s="392" t="s">
        <v>10277</v>
      </c>
    </row>
    <row r="216" spans="2:9">
      <c r="B216" s="388" t="s">
        <v>10278</v>
      </c>
      <c r="C216" s="388" t="s">
        <v>10279</v>
      </c>
      <c r="D216" s="389" t="s">
        <v>9706</v>
      </c>
      <c r="E216" s="390" t="str">
        <f t="shared" si="6"/>
        <v>166,16</v>
      </c>
      <c r="F216" s="381" t="str">
        <f t="shared" si="7"/>
        <v>92832</v>
      </c>
      <c r="H216" s="391">
        <v>163.98</v>
      </c>
      <c r="I216" s="392" t="s">
        <v>10280</v>
      </c>
    </row>
    <row r="217" spans="2:9">
      <c r="B217" s="388" t="s">
        <v>10281</v>
      </c>
      <c r="C217" s="388" t="s">
        <v>10282</v>
      </c>
      <c r="D217" s="389" t="s">
        <v>9706</v>
      </c>
      <c r="E217" s="390" t="str">
        <f t="shared" si="6"/>
        <v>93,79</v>
      </c>
      <c r="F217" s="381" t="str">
        <f t="shared" si="7"/>
        <v>95565</v>
      </c>
      <c r="H217" s="391">
        <v>92.37</v>
      </c>
      <c r="I217" s="392" t="s">
        <v>10283</v>
      </c>
    </row>
    <row r="218" spans="2:9">
      <c r="B218" s="388" t="s">
        <v>10284</v>
      </c>
      <c r="C218" s="388" t="s">
        <v>10285</v>
      </c>
      <c r="D218" s="389" t="s">
        <v>9706</v>
      </c>
      <c r="E218" s="390" t="str">
        <f t="shared" si="6"/>
        <v>98,71</v>
      </c>
      <c r="F218" s="381" t="str">
        <f t="shared" si="7"/>
        <v>95566</v>
      </c>
      <c r="H218" s="391">
        <v>97.29</v>
      </c>
      <c r="I218" s="392" t="s">
        <v>10286</v>
      </c>
    </row>
    <row r="219" spans="2:9">
      <c r="B219" s="388" t="s">
        <v>10287</v>
      </c>
      <c r="C219" s="388" t="s">
        <v>10288</v>
      </c>
      <c r="D219" s="389" t="s">
        <v>9706</v>
      </c>
      <c r="E219" s="390" t="str">
        <f t="shared" si="6"/>
        <v>55,38</v>
      </c>
      <c r="F219" s="381" t="str">
        <f t="shared" si="7"/>
        <v>95567</v>
      </c>
      <c r="H219" s="391">
        <v>57.19</v>
      </c>
      <c r="I219" s="392" t="s">
        <v>10289</v>
      </c>
    </row>
    <row r="220" spans="2:9">
      <c r="B220" s="388" t="s">
        <v>10290</v>
      </c>
      <c r="C220" s="388" t="s">
        <v>10291</v>
      </c>
      <c r="D220" s="389" t="s">
        <v>9706</v>
      </c>
      <c r="E220" s="390" t="str">
        <f t="shared" si="6"/>
        <v>72,22</v>
      </c>
      <c r="F220" s="381" t="str">
        <f t="shared" si="7"/>
        <v>95568</v>
      </c>
      <c r="H220" s="391">
        <v>74.62</v>
      </c>
      <c r="I220" s="392" t="s">
        <v>10292</v>
      </c>
    </row>
    <row r="221" spans="2:9">
      <c r="B221" s="388" t="s">
        <v>10293</v>
      </c>
      <c r="C221" s="388" t="s">
        <v>10294</v>
      </c>
      <c r="D221" s="389" t="s">
        <v>9706</v>
      </c>
      <c r="E221" s="390" t="str">
        <f t="shared" si="6"/>
        <v>97,10</v>
      </c>
      <c r="F221" s="381" t="str">
        <f t="shared" si="7"/>
        <v>95569</v>
      </c>
      <c r="H221" s="391">
        <v>100.58</v>
      </c>
      <c r="I221" s="392" t="s">
        <v>10295</v>
      </c>
    </row>
    <row r="222" spans="2:9">
      <c r="B222" s="388" t="s">
        <v>10296</v>
      </c>
      <c r="C222" s="388" t="s">
        <v>10297</v>
      </c>
      <c r="D222" s="389" t="s">
        <v>9706</v>
      </c>
      <c r="E222" s="390" t="str">
        <f t="shared" si="6"/>
        <v>60,30</v>
      </c>
      <c r="F222" s="381" t="str">
        <f t="shared" si="7"/>
        <v>95570</v>
      </c>
      <c r="H222" s="391">
        <v>62.11</v>
      </c>
      <c r="I222" s="392" t="s">
        <v>10298</v>
      </c>
    </row>
    <row r="223" spans="2:9">
      <c r="B223" s="388" t="s">
        <v>10299</v>
      </c>
      <c r="C223" s="388" t="s">
        <v>10300</v>
      </c>
      <c r="D223" s="389" t="s">
        <v>9706</v>
      </c>
      <c r="E223" s="390" t="str">
        <f t="shared" si="6"/>
        <v>78,51</v>
      </c>
      <c r="F223" s="381" t="str">
        <f t="shared" si="7"/>
        <v>95571</v>
      </c>
      <c r="H223" s="391">
        <v>80.900000000000006</v>
      </c>
      <c r="I223" s="392" t="s">
        <v>10301</v>
      </c>
    </row>
    <row r="224" spans="2:9">
      <c r="B224" s="388" t="s">
        <v>10302</v>
      </c>
      <c r="C224" s="388" t="s">
        <v>10303</v>
      </c>
      <c r="D224" s="389" t="s">
        <v>9706</v>
      </c>
      <c r="E224" s="390" t="str">
        <f t="shared" si="6"/>
        <v>104,87</v>
      </c>
      <c r="F224" s="381" t="str">
        <f t="shared" si="7"/>
        <v>95572</v>
      </c>
      <c r="H224" s="391">
        <v>108.33</v>
      </c>
      <c r="I224" s="392" t="s">
        <v>10304</v>
      </c>
    </row>
    <row r="225" spans="2:9">
      <c r="B225" s="388" t="s">
        <v>10305</v>
      </c>
      <c r="C225" s="388" t="s">
        <v>10306</v>
      </c>
      <c r="D225" s="389" t="s">
        <v>9926</v>
      </c>
      <c r="E225" s="390" t="str">
        <f t="shared" si="6"/>
        <v>121,53</v>
      </c>
      <c r="F225" s="381" t="str">
        <f t="shared" si="7"/>
        <v>73606</v>
      </c>
      <c r="H225" s="391">
        <v>112.3</v>
      </c>
      <c r="I225" s="392" t="s">
        <v>10307</v>
      </c>
    </row>
    <row r="226" spans="2:9">
      <c r="B226" s="388" t="s">
        <v>10308</v>
      </c>
      <c r="C226" s="388" t="s">
        <v>10309</v>
      </c>
      <c r="D226" s="389" t="s">
        <v>9926</v>
      </c>
      <c r="E226" s="390" t="str">
        <f t="shared" si="6"/>
        <v>81,02</v>
      </c>
      <c r="F226" s="381" t="str">
        <f t="shared" si="7"/>
        <v>73607</v>
      </c>
      <c r="H226" s="391">
        <v>74.87</v>
      </c>
      <c r="I226" s="392" t="s">
        <v>10310</v>
      </c>
    </row>
    <row r="227" spans="2:9">
      <c r="B227" s="388" t="s">
        <v>10311</v>
      </c>
      <c r="C227" s="388" t="s">
        <v>10312</v>
      </c>
      <c r="D227" s="389" t="s">
        <v>9706</v>
      </c>
      <c r="E227" s="390" t="str">
        <f t="shared" si="6"/>
        <v>196,98</v>
      </c>
      <c r="F227" s="381" t="str">
        <f t="shared" si="7"/>
        <v>83623</v>
      </c>
      <c r="H227" s="391">
        <v>197.93</v>
      </c>
      <c r="I227" s="392" t="s">
        <v>10313</v>
      </c>
    </row>
    <row r="228" spans="2:9">
      <c r="B228" s="388" t="s">
        <v>10314</v>
      </c>
      <c r="C228" s="388" t="s">
        <v>10315</v>
      </c>
      <c r="D228" s="389" t="s">
        <v>9706</v>
      </c>
      <c r="E228" s="390" t="str">
        <f t="shared" si="6"/>
        <v>138,87</v>
      </c>
      <c r="F228" s="381" t="str">
        <f t="shared" si="7"/>
        <v>83624</v>
      </c>
      <c r="H228" s="391">
        <v>139.47999999999999</v>
      </c>
      <c r="I228" s="392" t="s">
        <v>10316</v>
      </c>
    </row>
    <row r="229" spans="2:9">
      <c r="B229" s="388" t="s">
        <v>10317</v>
      </c>
      <c r="C229" s="388" t="s">
        <v>10318</v>
      </c>
      <c r="D229" s="389" t="s">
        <v>9706</v>
      </c>
      <c r="E229" s="390" t="str">
        <f t="shared" si="6"/>
        <v>109,82</v>
      </c>
      <c r="F229" s="381" t="str">
        <f t="shared" si="7"/>
        <v>83626</v>
      </c>
      <c r="H229" s="391">
        <v>110.25</v>
      </c>
      <c r="I229" s="392" t="s">
        <v>10319</v>
      </c>
    </row>
    <row r="230" spans="2:9">
      <c r="B230" s="388" t="s">
        <v>10320</v>
      </c>
      <c r="C230" s="388" t="s">
        <v>10321</v>
      </c>
      <c r="D230" s="389" t="s">
        <v>9926</v>
      </c>
      <c r="E230" s="390" t="str">
        <f t="shared" si="6"/>
        <v>390,48</v>
      </c>
      <c r="F230" s="381" t="str">
        <f t="shared" si="7"/>
        <v>83627</v>
      </c>
      <c r="H230" s="391">
        <v>386.45</v>
      </c>
      <c r="I230" s="392" t="s">
        <v>10322</v>
      </c>
    </row>
    <row r="231" spans="2:9">
      <c r="B231" s="388" t="s">
        <v>10323</v>
      </c>
      <c r="C231" s="388" t="s">
        <v>10324</v>
      </c>
      <c r="D231" s="389" t="s">
        <v>10325</v>
      </c>
      <c r="E231" s="390" t="str">
        <f t="shared" si="6"/>
        <v>1,40</v>
      </c>
      <c r="F231" s="381" t="str">
        <f t="shared" si="7"/>
        <v>83724</v>
      </c>
      <c r="H231" s="391">
        <v>1.29</v>
      </c>
      <c r="I231" s="392" t="s">
        <v>6634</v>
      </c>
    </row>
    <row r="232" spans="2:9">
      <c r="B232" s="388" t="s">
        <v>10326</v>
      </c>
      <c r="C232" s="388" t="s">
        <v>10327</v>
      </c>
      <c r="D232" s="389" t="s">
        <v>10325</v>
      </c>
      <c r="E232" s="390" t="str">
        <f t="shared" si="6"/>
        <v>0,95</v>
      </c>
      <c r="F232" s="381" t="str">
        <f t="shared" si="7"/>
        <v>83725</v>
      </c>
      <c r="H232" s="391">
        <v>0.89</v>
      </c>
      <c r="I232" s="392" t="s">
        <v>1082</v>
      </c>
    </row>
    <row r="233" spans="2:9">
      <c r="B233" s="388" t="s">
        <v>10328</v>
      </c>
      <c r="C233" s="388" t="s">
        <v>10329</v>
      </c>
      <c r="D233" s="389" t="s">
        <v>10325</v>
      </c>
      <c r="E233" s="390" t="str">
        <f t="shared" si="6"/>
        <v>0,70</v>
      </c>
      <c r="F233" s="381" t="str">
        <f t="shared" si="7"/>
        <v>83726</v>
      </c>
      <c r="H233" s="391">
        <v>0.64</v>
      </c>
      <c r="I233" s="392" t="s">
        <v>5820</v>
      </c>
    </row>
    <row r="234" spans="2:9">
      <c r="B234" s="388" t="s">
        <v>10330</v>
      </c>
      <c r="C234" s="388" t="s">
        <v>10331</v>
      </c>
      <c r="D234" s="389" t="s">
        <v>9706</v>
      </c>
      <c r="E234" s="390" t="str">
        <f t="shared" si="6"/>
        <v>3,75</v>
      </c>
      <c r="F234" s="381" t="str">
        <f t="shared" si="7"/>
        <v>97127</v>
      </c>
      <c r="H234" s="391">
        <v>3.47</v>
      </c>
      <c r="I234" s="392" t="s">
        <v>3699</v>
      </c>
    </row>
    <row r="235" spans="2:9">
      <c r="B235" s="388" t="s">
        <v>10332</v>
      </c>
      <c r="C235" s="388" t="s">
        <v>10333</v>
      </c>
      <c r="D235" s="389" t="s">
        <v>9706</v>
      </c>
      <c r="E235" s="390" t="str">
        <f t="shared" si="6"/>
        <v>7,01</v>
      </c>
      <c r="F235" s="381" t="str">
        <f t="shared" si="7"/>
        <v>97128</v>
      </c>
      <c r="H235" s="391">
        <v>6.74</v>
      </c>
      <c r="I235" s="392" t="s">
        <v>6508</v>
      </c>
    </row>
    <row r="236" spans="2:9">
      <c r="B236" s="388" t="s">
        <v>10334</v>
      </c>
      <c r="C236" s="388" t="s">
        <v>10335</v>
      </c>
      <c r="D236" s="389" t="s">
        <v>9706</v>
      </c>
      <c r="E236" s="390" t="str">
        <f t="shared" si="6"/>
        <v>8,64</v>
      </c>
      <c r="F236" s="381" t="str">
        <f t="shared" si="7"/>
        <v>97129</v>
      </c>
      <c r="H236" s="391">
        <v>8.31</v>
      </c>
      <c r="I236" s="392" t="s">
        <v>7336</v>
      </c>
    </row>
    <row r="237" spans="2:9">
      <c r="B237" s="388" t="s">
        <v>10336</v>
      </c>
      <c r="C237" s="388" t="s">
        <v>10337</v>
      </c>
      <c r="D237" s="389" t="s">
        <v>9706</v>
      </c>
      <c r="E237" s="390" t="str">
        <f t="shared" si="6"/>
        <v>10,24</v>
      </c>
      <c r="F237" s="381" t="str">
        <f t="shared" si="7"/>
        <v>97130</v>
      </c>
      <c r="H237" s="391">
        <v>9.8699999999999992</v>
      </c>
      <c r="I237" s="392" t="s">
        <v>510</v>
      </c>
    </row>
    <row r="238" spans="2:9">
      <c r="B238" s="388" t="s">
        <v>10338</v>
      </c>
      <c r="C238" s="388" t="s">
        <v>10339</v>
      </c>
      <c r="D238" s="389" t="s">
        <v>9706</v>
      </c>
      <c r="E238" s="390" t="str">
        <f t="shared" si="6"/>
        <v>11,86</v>
      </c>
      <c r="F238" s="381" t="str">
        <f t="shared" si="7"/>
        <v>97131</v>
      </c>
      <c r="H238" s="391">
        <v>11.42</v>
      </c>
      <c r="I238" s="392" t="s">
        <v>10340</v>
      </c>
    </row>
    <row r="239" spans="2:9">
      <c r="B239" s="388" t="s">
        <v>10341</v>
      </c>
      <c r="C239" s="388" t="s">
        <v>10342</v>
      </c>
      <c r="D239" s="389" t="s">
        <v>9706</v>
      </c>
      <c r="E239" s="390" t="str">
        <f t="shared" si="6"/>
        <v>13,46</v>
      </c>
      <c r="F239" s="381" t="str">
        <f t="shared" si="7"/>
        <v>97132</v>
      </c>
      <c r="H239" s="391">
        <v>12.95</v>
      </c>
      <c r="I239" s="392" t="s">
        <v>3256</v>
      </c>
    </row>
    <row r="240" spans="2:9">
      <c r="B240" s="388" t="s">
        <v>10343</v>
      </c>
      <c r="C240" s="388" t="s">
        <v>10344</v>
      </c>
      <c r="D240" s="389" t="s">
        <v>9706</v>
      </c>
      <c r="E240" s="390" t="str">
        <f t="shared" si="6"/>
        <v>16,71</v>
      </c>
      <c r="F240" s="381" t="str">
        <f t="shared" si="7"/>
        <v>97133</v>
      </c>
      <c r="H240" s="391">
        <v>16.07</v>
      </c>
      <c r="I240" s="392" t="s">
        <v>10143</v>
      </c>
    </row>
    <row r="241" spans="2:9">
      <c r="B241" s="388" t="s">
        <v>10345</v>
      </c>
      <c r="C241" s="388" t="s">
        <v>10346</v>
      </c>
      <c r="D241" s="389" t="s">
        <v>9706</v>
      </c>
      <c r="E241" s="390" t="str">
        <f t="shared" si="6"/>
        <v>1,75</v>
      </c>
      <c r="F241" s="381" t="str">
        <f t="shared" si="7"/>
        <v>97134</v>
      </c>
      <c r="H241" s="391">
        <v>1.62</v>
      </c>
      <c r="I241" s="392" t="s">
        <v>3038</v>
      </c>
    </row>
    <row r="242" spans="2:9">
      <c r="B242" s="388" t="s">
        <v>10347</v>
      </c>
      <c r="C242" s="388" t="s">
        <v>10348</v>
      </c>
      <c r="D242" s="389" t="s">
        <v>9706</v>
      </c>
      <c r="E242" s="390" t="str">
        <f t="shared" si="6"/>
        <v>3,58</v>
      </c>
      <c r="F242" s="381" t="str">
        <f t="shared" si="7"/>
        <v>97135</v>
      </c>
      <c r="H242" s="391">
        <v>3.52</v>
      </c>
      <c r="I242" s="392" t="s">
        <v>1333</v>
      </c>
    </row>
    <row r="243" spans="2:9">
      <c r="B243" s="388" t="s">
        <v>10349</v>
      </c>
      <c r="C243" s="388" t="s">
        <v>10350</v>
      </c>
      <c r="D243" s="389" t="s">
        <v>9706</v>
      </c>
      <c r="E243" s="390" t="str">
        <f t="shared" si="6"/>
        <v>4,41</v>
      </c>
      <c r="F243" s="381" t="str">
        <f t="shared" si="7"/>
        <v>97136</v>
      </c>
      <c r="H243" s="391">
        <v>4.33</v>
      </c>
      <c r="I243" s="392" t="s">
        <v>10351</v>
      </c>
    </row>
    <row r="244" spans="2:9">
      <c r="B244" s="388" t="s">
        <v>10352</v>
      </c>
      <c r="C244" s="388" t="s">
        <v>10353</v>
      </c>
      <c r="D244" s="389" t="s">
        <v>9706</v>
      </c>
      <c r="E244" s="390" t="str">
        <f t="shared" si="6"/>
        <v>5,22</v>
      </c>
      <c r="F244" s="381" t="str">
        <f t="shared" si="7"/>
        <v>97137</v>
      </c>
      <c r="H244" s="391">
        <v>5.15</v>
      </c>
      <c r="I244" s="392" t="s">
        <v>2406</v>
      </c>
    </row>
    <row r="245" spans="2:9">
      <c r="B245" s="388" t="s">
        <v>10354</v>
      </c>
      <c r="C245" s="388" t="s">
        <v>10355</v>
      </c>
      <c r="D245" s="389" t="s">
        <v>9706</v>
      </c>
      <c r="E245" s="390" t="str">
        <f t="shared" si="6"/>
        <v>6,06</v>
      </c>
      <c r="F245" s="381" t="str">
        <f t="shared" si="7"/>
        <v>97138</v>
      </c>
      <c r="H245" s="391">
        <v>5.96</v>
      </c>
      <c r="I245" s="392" t="s">
        <v>10356</v>
      </c>
    </row>
    <row r="246" spans="2:9">
      <c r="B246" s="388" t="s">
        <v>10357</v>
      </c>
      <c r="C246" s="388" t="s">
        <v>10358</v>
      </c>
      <c r="D246" s="389" t="s">
        <v>9706</v>
      </c>
      <c r="E246" s="390" t="str">
        <f t="shared" si="6"/>
        <v>6,87</v>
      </c>
      <c r="F246" s="381" t="str">
        <f t="shared" si="7"/>
        <v>97139</v>
      </c>
      <c r="H246" s="391">
        <v>6.77</v>
      </c>
      <c r="I246" s="392" t="s">
        <v>2950</v>
      </c>
    </row>
    <row r="247" spans="2:9">
      <c r="B247" s="388" t="s">
        <v>10359</v>
      </c>
      <c r="C247" s="388" t="s">
        <v>10360</v>
      </c>
      <c r="D247" s="389" t="s">
        <v>9706</v>
      </c>
      <c r="E247" s="390" t="str">
        <f t="shared" si="6"/>
        <v>8,54</v>
      </c>
      <c r="F247" s="381" t="str">
        <f t="shared" si="7"/>
        <v>97140</v>
      </c>
      <c r="H247" s="391">
        <v>8.4</v>
      </c>
      <c r="I247" s="392" t="s">
        <v>1643</v>
      </c>
    </row>
    <row r="248" spans="2:9">
      <c r="B248" s="388" t="s">
        <v>10361</v>
      </c>
      <c r="C248" s="388" t="s">
        <v>10362</v>
      </c>
      <c r="D248" s="389" t="s">
        <v>9926</v>
      </c>
      <c r="E248" s="390" t="str">
        <f t="shared" si="6"/>
        <v>81,82</v>
      </c>
      <c r="F248" s="381" t="str">
        <f t="shared" si="7"/>
        <v>83520</v>
      </c>
      <c r="H248" s="391">
        <v>82.92</v>
      </c>
      <c r="I248" s="392" t="s">
        <v>10363</v>
      </c>
    </row>
    <row r="249" spans="2:9">
      <c r="B249" s="388" t="s">
        <v>10364</v>
      </c>
      <c r="C249" s="388" t="s">
        <v>10365</v>
      </c>
      <c r="D249" s="389" t="s">
        <v>9926</v>
      </c>
      <c r="E249" s="390" t="str">
        <f t="shared" si="6"/>
        <v>351,35</v>
      </c>
      <c r="F249" s="381" t="str">
        <f t="shared" si="7"/>
        <v>83531</v>
      </c>
      <c r="H249" s="391">
        <v>384.37</v>
      </c>
      <c r="I249" s="392" t="s">
        <v>10366</v>
      </c>
    </row>
    <row r="250" spans="2:9">
      <c r="B250" s="388" t="s">
        <v>10367</v>
      </c>
      <c r="C250" s="388" t="s">
        <v>10368</v>
      </c>
      <c r="D250" s="389" t="s">
        <v>9926</v>
      </c>
      <c r="E250" s="390" t="str">
        <f t="shared" si="6"/>
        <v>291,30</v>
      </c>
      <c r="F250" s="381" t="str">
        <f t="shared" si="7"/>
        <v>83535</v>
      </c>
      <c r="H250" s="391">
        <v>317.27999999999997</v>
      </c>
      <c r="I250" s="392" t="s">
        <v>10369</v>
      </c>
    </row>
    <row r="251" spans="2:9">
      <c r="B251" s="388" t="s">
        <v>10370</v>
      </c>
      <c r="C251" s="388" t="s">
        <v>10371</v>
      </c>
      <c r="D251" s="389" t="s">
        <v>121</v>
      </c>
      <c r="E251" s="390" t="str">
        <f t="shared" si="6"/>
        <v>55,51</v>
      </c>
      <c r="F251" s="381" t="str">
        <f t="shared" si="7"/>
        <v>92235</v>
      </c>
      <c r="H251" s="391">
        <v>53.2</v>
      </c>
      <c r="I251" s="392" t="s">
        <v>10372</v>
      </c>
    </row>
    <row r="252" spans="2:9">
      <c r="B252" s="388" t="s">
        <v>10373</v>
      </c>
      <c r="C252" s="388" t="s">
        <v>10374</v>
      </c>
      <c r="D252" s="389" t="s">
        <v>121</v>
      </c>
      <c r="E252" s="390" t="str">
        <f t="shared" si="6"/>
        <v>798,24</v>
      </c>
      <c r="F252" s="381" t="str">
        <f t="shared" si="7"/>
        <v>93206</v>
      </c>
      <c r="H252" s="391">
        <v>779.92</v>
      </c>
      <c r="I252" s="392" t="s">
        <v>10375</v>
      </c>
    </row>
    <row r="253" spans="2:9">
      <c r="B253" s="388" t="s">
        <v>10376</v>
      </c>
      <c r="C253" s="388" t="s">
        <v>10377</v>
      </c>
      <c r="D253" s="389" t="s">
        <v>121</v>
      </c>
      <c r="E253" s="390" t="str">
        <f t="shared" si="6"/>
        <v>675,37</v>
      </c>
      <c r="F253" s="381" t="str">
        <f t="shared" si="7"/>
        <v>93207</v>
      </c>
      <c r="H253" s="391">
        <v>664.43</v>
      </c>
      <c r="I253" s="392" t="s">
        <v>10378</v>
      </c>
    </row>
    <row r="254" spans="2:9">
      <c r="B254" s="388" t="s">
        <v>10379</v>
      </c>
      <c r="C254" s="388" t="s">
        <v>10380</v>
      </c>
      <c r="D254" s="389" t="s">
        <v>121</v>
      </c>
      <c r="E254" s="390" t="str">
        <f t="shared" si="6"/>
        <v>502,34</v>
      </c>
      <c r="F254" s="381" t="str">
        <f t="shared" si="7"/>
        <v>93208</v>
      </c>
      <c r="H254" s="391">
        <v>499.8</v>
      </c>
      <c r="I254" s="392" t="s">
        <v>10381</v>
      </c>
    </row>
    <row r="255" spans="2:9">
      <c r="B255" s="388" t="s">
        <v>10382</v>
      </c>
      <c r="C255" s="388" t="s">
        <v>10383</v>
      </c>
      <c r="D255" s="389" t="s">
        <v>121</v>
      </c>
      <c r="E255" s="390" t="str">
        <f t="shared" si="6"/>
        <v>620,60</v>
      </c>
      <c r="F255" s="381" t="str">
        <f t="shared" si="7"/>
        <v>93209</v>
      </c>
      <c r="H255" s="391">
        <v>612.02</v>
      </c>
      <c r="I255" s="392" t="s">
        <v>10384</v>
      </c>
    </row>
    <row r="256" spans="2:9">
      <c r="B256" s="388" t="s">
        <v>10385</v>
      </c>
      <c r="C256" s="388" t="s">
        <v>10386</v>
      </c>
      <c r="D256" s="389" t="s">
        <v>121</v>
      </c>
      <c r="E256" s="390" t="str">
        <f t="shared" si="6"/>
        <v>348,55</v>
      </c>
      <c r="F256" s="381" t="str">
        <f t="shared" si="7"/>
        <v>93210</v>
      </c>
      <c r="H256" s="391">
        <v>338.67</v>
      </c>
      <c r="I256" s="392" t="s">
        <v>10387</v>
      </c>
    </row>
    <row r="257" spans="2:9">
      <c r="B257" s="388" t="s">
        <v>10388</v>
      </c>
      <c r="C257" s="388" t="s">
        <v>10389</v>
      </c>
      <c r="D257" s="389" t="s">
        <v>121</v>
      </c>
      <c r="E257" s="390" t="str">
        <f t="shared" si="6"/>
        <v>374,00</v>
      </c>
      <c r="F257" s="381" t="str">
        <f t="shared" si="7"/>
        <v>93211</v>
      </c>
      <c r="H257" s="391">
        <v>362.35</v>
      </c>
      <c r="I257" s="392" t="s">
        <v>10390</v>
      </c>
    </row>
    <row r="258" spans="2:9">
      <c r="B258" s="388" t="s">
        <v>10391</v>
      </c>
      <c r="C258" s="388" t="s">
        <v>10392</v>
      </c>
      <c r="D258" s="389" t="s">
        <v>121</v>
      </c>
      <c r="E258" s="390" t="str">
        <f t="shared" ref="E258:E321" si="8">IF($K$2=$H$1,H258,I258)</f>
        <v>606,75</v>
      </c>
      <c r="F258" s="381" t="str">
        <f t="shared" ref="F258:F321" si="9">IF(LEN($B258)=7,CONCATENATE(MID($B258,1,6),"00",RIGHT($B258,1)),IF(LEN($B258)=8,CONCATENATE(MID($B258,1,6),"0",RIGHT($B258,2)),$B258))</f>
        <v>93212</v>
      </c>
      <c r="H258" s="391">
        <v>586.34</v>
      </c>
      <c r="I258" s="392" t="s">
        <v>10393</v>
      </c>
    </row>
    <row r="259" spans="2:9">
      <c r="B259" s="388" t="s">
        <v>10394</v>
      </c>
      <c r="C259" s="388" t="s">
        <v>10395</v>
      </c>
      <c r="D259" s="389" t="s">
        <v>121</v>
      </c>
      <c r="E259" s="390" t="str">
        <f t="shared" si="8"/>
        <v>707,48</v>
      </c>
      <c r="F259" s="381" t="str">
        <f t="shared" si="9"/>
        <v>93213</v>
      </c>
      <c r="H259" s="391">
        <v>685.08</v>
      </c>
      <c r="I259" s="392" t="s">
        <v>10396</v>
      </c>
    </row>
    <row r="260" spans="2:9">
      <c r="B260" s="388" t="s">
        <v>10397</v>
      </c>
      <c r="C260" s="388" t="s">
        <v>10398</v>
      </c>
      <c r="D260" s="389" t="s">
        <v>9926</v>
      </c>
      <c r="E260" s="390" t="str">
        <f t="shared" si="8"/>
        <v>3.342,33</v>
      </c>
      <c r="F260" s="381" t="str">
        <f t="shared" si="9"/>
        <v>93214</v>
      </c>
      <c r="H260" s="393">
        <v>3138.7</v>
      </c>
      <c r="I260" s="392" t="s">
        <v>10399</v>
      </c>
    </row>
    <row r="261" spans="2:9">
      <c r="B261" s="388" t="s">
        <v>10400</v>
      </c>
      <c r="C261" s="388" t="s">
        <v>10401</v>
      </c>
      <c r="D261" s="389" t="s">
        <v>9926</v>
      </c>
      <c r="E261" s="390" t="str">
        <f t="shared" si="8"/>
        <v>5.007,52</v>
      </c>
      <c r="F261" s="381" t="str">
        <f t="shared" si="9"/>
        <v>93243</v>
      </c>
      <c r="H261" s="393">
        <v>4723.3100000000004</v>
      </c>
      <c r="I261" s="392" t="s">
        <v>10402</v>
      </c>
    </row>
    <row r="262" spans="2:9">
      <c r="B262" s="388" t="s">
        <v>10403</v>
      </c>
      <c r="C262" s="388" t="s">
        <v>10404</v>
      </c>
      <c r="D262" s="389" t="s">
        <v>121</v>
      </c>
      <c r="E262" s="390" t="str">
        <f t="shared" si="8"/>
        <v>164,00</v>
      </c>
      <c r="F262" s="381" t="str">
        <f t="shared" si="9"/>
        <v>93582</v>
      </c>
      <c r="H262" s="391">
        <v>156.5</v>
      </c>
      <c r="I262" s="392" t="s">
        <v>10405</v>
      </c>
    </row>
    <row r="263" spans="2:9">
      <c r="B263" s="388" t="s">
        <v>10406</v>
      </c>
      <c r="C263" s="388" t="s">
        <v>10407</v>
      </c>
      <c r="D263" s="389" t="s">
        <v>121</v>
      </c>
      <c r="E263" s="390" t="str">
        <f t="shared" si="8"/>
        <v>277,48</v>
      </c>
      <c r="F263" s="381" t="str">
        <f t="shared" si="9"/>
        <v>93583</v>
      </c>
      <c r="H263" s="391">
        <v>266.02</v>
      </c>
      <c r="I263" s="392" t="s">
        <v>10408</v>
      </c>
    </row>
    <row r="264" spans="2:9">
      <c r="B264" s="388" t="s">
        <v>10409</v>
      </c>
      <c r="C264" s="388" t="s">
        <v>10410</v>
      </c>
      <c r="D264" s="389" t="s">
        <v>121</v>
      </c>
      <c r="E264" s="390" t="str">
        <f t="shared" si="8"/>
        <v>513,30</v>
      </c>
      <c r="F264" s="381" t="str">
        <f t="shared" si="9"/>
        <v>93584</v>
      </c>
      <c r="H264" s="391">
        <v>525.97</v>
      </c>
      <c r="I264" s="392" t="s">
        <v>10411</v>
      </c>
    </row>
    <row r="265" spans="2:9">
      <c r="B265" s="388" t="s">
        <v>10412</v>
      </c>
      <c r="C265" s="388" t="s">
        <v>10413</v>
      </c>
      <c r="D265" s="389" t="s">
        <v>121</v>
      </c>
      <c r="E265" s="390" t="str">
        <f t="shared" si="8"/>
        <v>706,27</v>
      </c>
      <c r="F265" s="381" t="str">
        <f t="shared" si="9"/>
        <v>93585</v>
      </c>
      <c r="H265" s="391">
        <v>682.46</v>
      </c>
      <c r="I265" s="392" t="s">
        <v>10414</v>
      </c>
    </row>
    <row r="266" spans="2:9">
      <c r="B266" s="388" t="s">
        <v>10415</v>
      </c>
      <c r="C266" s="388" t="s">
        <v>10416</v>
      </c>
      <c r="D266" s="389" t="s">
        <v>121</v>
      </c>
      <c r="E266" s="390" t="str">
        <f t="shared" si="8"/>
        <v>68,90</v>
      </c>
      <c r="F266" s="381" t="str">
        <f t="shared" si="9"/>
        <v>98441</v>
      </c>
      <c r="H266" s="391">
        <v>65.19</v>
      </c>
      <c r="I266" s="392" t="s">
        <v>7502</v>
      </c>
    </row>
    <row r="267" spans="2:9">
      <c r="B267" s="388" t="s">
        <v>10417</v>
      </c>
      <c r="C267" s="388" t="s">
        <v>10418</v>
      </c>
      <c r="D267" s="389" t="s">
        <v>121</v>
      </c>
      <c r="E267" s="390" t="str">
        <f t="shared" si="8"/>
        <v>71,36</v>
      </c>
      <c r="F267" s="381" t="str">
        <f t="shared" si="9"/>
        <v>98442</v>
      </c>
      <c r="H267" s="391">
        <v>67.45</v>
      </c>
      <c r="I267" s="392" t="s">
        <v>5143</v>
      </c>
    </row>
    <row r="268" spans="2:9">
      <c r="B268" s="388" t="s">
        <v>10419</v>
      </c>
      <c r="C268" s="388" t="s">
        <v>10420</v>
      </c>
      <c r="D268" s="389" t="s">
        <v>121</v>
      </c>
      <c r="E268" s="390" t="str">
        <f t="shared" si="8"/>
        <v>57,69</v>
      </c>
      <c r="F268" s="381" t="str">
        <f t="shared" si="9"/>
        <v>98443</v>
      </c>
      <c r="H268" s="391">
        <v>54.92</v>
      </c>
      <c r="I268" s="392" t="s">
        <v>10421</v>
      </c>
    </row>
    <row r="269" spans="2:9">
      <c r="B269" s="388" t="s">
        <v>10422</v>
      </c>
      <c r="C269" s="388" t="s">
        <v>10423</v>
      </c>
      <c r="D269" s="389" t="s">
        <v>121</v>
      </c>
      <c r="E269" s="390" t="str">
        <f t="shared" si="8"/>
        <v>59,45</v>
      </c>
      <c r="F269" s="381" t="str">
        <f t="shared" si="9"/>
        <v>98444</v>
      </c>
      <c r="H269" s="391">
        <v>56.52</v>
      </c>
      <c r="I269" s="392" t="s">
        <v>10424</v>
      </c>
    </row>
    <row r="270" spans="2:9">
      <c r="B270" s="388" t="s">
        <v>10425</v>
      </c>
      <c r="C270" s="388" t="s">
        <v>10426</v>
      </c>
      <c r="D270" s="389" t="s">
        <v>121</v>
      </c>
      <c r="E270" s="390" t="str">
        <f t="shared" si="8"/>
        <v>83,58</v>
      </c>
      <c r="F270" s="381" t="str">
        <f t="shared" si="9"/>
        <v>98445</v>
      </c>
      <c r="H270" s="391">
        <v>78.72</v>
      </c>
      <c r="I270" s="392" t="s">
        <v>10427</v>
      </c>
    </row>
    <row r="271" spans="2:9">
      <c r="B271" s="388" t="s">
        <v>10428</v>
      </c>
      <c r="C271" s="388" t="s">
        <v>10429</v>
      </c>
      <c r="D271" s="389" t="s">
        <v>121</v>
      </c>
      <c r="E271" s="390" t="str">
        <f t="shared" si="8"/>
        <v>110,21</v>
      </c>
      <c r="F271" s="381" t="str">
        <f t="shared" si="9"/>
        <v>98446</v>
      </c>
      <c r="H271" s="391">
        <v>103.22</v>
      </c>
      <c r="I271" s="392" t="s">
        <v>10430</v>
      </c>
    </row>
    <row r="272" spans="2:9">
      <c r="B272" s="388" t="s">
        <v>10431</v>
      </c>
      <c r="C272" s="388" t="s">
        <v>10432</v>
      </c>
      <c r="D272" s="389" t="s">
        <v>121</v>
      </c>
      <c r="E272" s="390" t="str">
        <f t="shared" si="8"/>
        <v>68,18</v>
      </c>
      <c r="F272" s="381" t="str">
        <f t="shared" si="9"/>
        <v>98447</v>
      </c>
      <c r="H272" s="391">
        <v>64.59</v>
      </c>
      <c r="I272" s="392" t="s">
        <v>10433</v>
      </c>
    </row>
    <row r="273" spans="2:9">
      <c r="B273" s="388" t="s">
        <v>10434</v>
      </c>
      <c r="C273" s="388" t="s">
        <v>10435</v>
      </c>
      <c r="D273" s="389" t="s">
        <v>121</v>
      </c>
      <c r="E273" s="390" t="str">
        <f t="shared" si="8"/>
        <v>88,13</v>
      </c>
      <c r="F273" s="381" t="str">
        <f t="shared" si="9"/>
        <v>98448</v>
      </c>
      <c r="H273" s="391">
        <v>82.94</v>
      </c>
      <c r="I273" s="392" t="s">
        <v>10436</v>
      </c>
    </row>
    <row r="274" spans="2:9">
      <c r="B274" s="388" t="s">
        <v>10437</v>
      </c>
      <c r="C274" s="388" t="s">
        <v>10438</v>
      </c>
      <c r="D274" s="389" t="s">
        <v>121</v>
      </c>
      <c r="E274" s="390" t="str">
        <f t="shared" si="8"/>
        <v>87,93</v>
      </c>
      <c r="F274" s="381" t="str">
        <f t="shared" si="9"/>
        <v>98449</v>
      </c>
      <c r="H274" s="391">
        <v>84.33</v>
      </c>
      <c r="I274" s="392" t="s">
        <v>10439</v>
      </c>
    </row>
    <row r="275" spans="2:9">
      <c r="B275" s="388" t="s">
        <v>10440</v>
      </c>
      <c r="C275" s="388" t="s">
        <v>10441</v>
      </c>
      <c r="D275" s="389" t="s">
        <v>121</v>
      </c>
      <c r="E275" s="390" t="str">
        <f t="shared" si="8"/>
        <v>91,52</v>
      </c>
      <c r="F275" s="381" t="str">
        <f t="shared" si="9"/>
        <v>98450</v>
      </c>
      <c r="H275" s="391">
        <v>87.63</v>
      </c>
      <c r="I275" s="392" t="s">
        <v>10442</v>
      </c>
    </row>
    <row r="276" spans="2:9">
      <c r="B276" s="388" t="s">
        <v>10443</v>
      </c>
      <c r="C276" s="388" t="s">
        <v>10444</v>
      </c>
      <c r="D276" s="389" t="s">
        <v>121</v>
      </c>
      <c r="E276" s="390" t="str">
        <f t="shared" si="8"/>
        <v>74,63</v>
      </c>
      <c r="F276" s="381" t="str">
        <f t="shared" si="9"/>
        <v>98451</v>
      </c>
      <c r="H276" s="391">
        <v>72.13</v>
      </c>
      <c r="I276" s="392" t="s">
        <v>9085</v>
      </c>
    </row>
    <row r="277" spans="2:9">
      <c r="B277" s="388" t="s">
        <v>10445</v>
      </c>
      <c r="C277" s="388" t="s">
        <v>10446</v>
      </c>
      <c r="D277" s="389" t="s">
        <v>121</v>
      </c>
      <c r="E277" s="390" t="str">
        <f t="shared" si="8"/>
        <v>76,80</v>
      </c>
      <c r="F277" s="381" t="str">
        <f t="shared" si="9"/>
        <v>98452</v>
      </c>
      <c r="H277" s="391">
        <v>74.12</v>
      </c>
      <c r="I277" s="392" t="s">
        <v>10447</v>
      </c>
    </row>
    <row r="278" spans="2:9">
      <c r="B278" s="388" t="s">
        <v>10448</v>
      </c>
      <c r="C278" s="388" t="s">
        <v>10449</v>
      </c>
      <c r="D278" s="389" t="s">
        <v>121</v>
      </c>
      <c r="E278" s="390" t="str">
        <f t="shared" si="8"/>
        <v>106,78</v>
      </c>
      <c r="F278" s="381" t="str">
        <f t="shared" si="9"/>
        <v>98453</v>
      </c>
      <c r="H278" s="391">
        <v>101.68</v>
      </c>
      <c r="I278" s="392" t="s">
        <v>10450</v>
      </c>
    </row>
    <row r="279" spans="2:9">
      <c r="B279" s="388" t="s">
        <v>10451</v>
      </c>
      <c r="C279" s="388" t="s">
        <v>10452</v>
      </c>
      <c r="D279" s="389" t="s">
        <v>121</v>
      </c>
      <c r="E279" s="390" t="str">
        <f t="shared" si="8"/>
        <v>143,53</v>
      </c>
      <c r="F279" s="381" t="str">
        <f t="shared" si="9"/>
        <v>98454</v>
      </c>
      <c r="H279" s="391">
        <v>135.5</v>
      </c>
      <c r="I279" s="392" t="s">
        <v>10453</v>
      </c>
    </row>
    <row r="280" spans="2:9">
      <c r="B280" s="388" t="s">
        <v>10454</v>
      </c>
      <c r="C280" s="388" t="s">
        <v>10455</v>
      </c>
      <c r="D280" s="389" t="s">
        <v>121</v>
      </c>
      <c r="E280" s="390" t="str">
        <f t="shared" si="8"/>
        <v>89,27</v>
      </c>
      <c r="F280" s="381" t="str">
        <f t="shared" si="9"/>
        <v>98455</v>
      </c>
      <c r="H280" s="391">
        <v>85.61</v>
      </c>
      <c r="I280" s="392" t="s">
        <v>1989</v>
      </c>
    </row>
    <row r="281" spans="2:9">
      <c r="B281" s="388" t="s">
        <v>10456</v>
      </c>
      <c r="C281" s="388" t="s">
        <v>10457</v>
      </c>
      <c r="D281" s="389" t="s">
        <v>121</v>
      </c>
      <c r="E281" s="390" t="str">
        <f t="shared" si="8"/>
        <v>118,63</v>
      </c>
      <c r="F281" s="381" t="str">
        <f t="shared" si="9"/>
        <v>98456</v>
      </c>
      <c r="H281" s="391">
        <v>112.65</v>
      </c>
      <c r="I281" s="392" t="s">
        <v>10458</v>
      </c>
    </row>
    <row r="282" spans="2:9">
      <c r="B282" s="388" t="s">
        <v>10459</v>
      </c>
      <c r="C282" s="388" t="s">
        <v>10460</v>
      </c>
      <c r="D282" s="389" t="s">
        <v>121</v>
      </c>
      <c r="E282" s="390" t="str">
        <f t="shared" si="8"/>
        <v>64,90</v>
      </c>
      <c r="F282" s="381" t="str">
        <f t="shared" si="9"/>
        <v>98458</v>
      </c>
      <c r="H282" s="391">
        <v>61.52</v>
      </c>
      <c r="I282" s="392" t="s">
        <v>10461</v>
      </c>
    </row>
    <row r="283" spans="2:9">
      <c r="B283" s="388" t="s">
        <v>10462</v>
      </c>
      <c r="C283" s="388" t="s">
        <v>10463</v>
      </c>
      <c r="D283" s="389" t="s">
        <v>121</v>
      </c>
      <c r="E283" s="390" t="str">
        <f t="shared" si="8"/>
        <v>55,33</v>
      </c>
      <c r="F283" s="381" t="str">
        <f t="shared" si="9"/>
        <v>98459</v>
      </c>
      <c r="H283" s="391">
        <v>51.52</v>
      </c>
      <c r="I283" s="392" t="s">
        <v>10464</v>
      </c>
    </row>
    <row r="284" spans="2:9">
      <c r="B284" s="388" t="s">
        <v>10465</v>
      </c>
      <c r="C284" s="388" t="s">
        <v>10466</v>
      </c>
      <c r="D284" s="389" t="s">
        <v>121</v>
      </c>
      <c r="E284" s="390" t="str">
        <f t="shared" si="8"/>
        <v>59,91</v>
      </c>
      <c r="F284" s="381" t="str">
        <f t="shared" si="9"/>
        <v>98460</v>
      </c>
      <c r="H284" s="391">
        <v>61.54</v>
      </c>
      <c r="I284" s="392" t="s">
        <v>10467</v>
      </c>
    </row>
    <row r="285" spans="2:9">
      <c r="B285" s="388" t="s">
        <v>10468</v>
      </c>
      <c r="C285" s="388" t="s">
        <v>10469</v>
      </c>
      <c r="D285" s="389" t="s">
        <v>9926</v>
      </c>
      <c r="E285" s="390" t="str">
        <f t="shared" si="8"/>
        <v>2.813,14</v>
      </c>
      <c r="F285" s="381" t="str">
        <f t="shared" si="9"/>
        <v>98461</v>
      </c>
      <c r="H285" s="393">
        <v>2631.25</v>
      </c>
      <c r="I285" s="392" t="s">
        <v>10470</v>
      </c>
    </row>
    <row r="286" spans="2:9">
      <c r="B286" s="388" t="s">
        <v>10471</v>
      </c>
      <c r="C286" s="388" t="s">
        <v>10472</v>
      </c>
      <c r="D286" s="389" t="s">
        <v>9926</v>
      </c>
      <c r="E286" s="390" t="str">
        <f t="shared" si="8"/>
        <v>4.113,56</v>
      </c>
      <c r="F286" s="381" t="str">
        <f t="shared" si="9"/>
        <v>98462</v>
      </c>
      <c r="H286" s="393">
        <v>3857.31</v>
      </c>
      <c r="I286" s="392" t="s">
        <v>10473</v>
      </c>
    </row>
    <row r="287" spans="2:9">
      <c r="B287" s="388" t="s">
        <v>182</v>
      </c>
      <c r="C287" s="388" t="s">
        <v>10474</v>
      </c>
      <c r="D287" s="389" t="s">
        <v>121</v>
      </c>
      <c r="E287" s="390" t="str">
        <f t="shared" si="8"/>
        <v>379,05</v>
      </c>
      <c r="F287" s="381" t="str">
        <f t="shared" si="9"/>
        <v>74209/001</v>
      </c>
      <c r="H287" s="391">
        <v>500.67</v>
      </c>
      <c r="I287" s="392" t="s">
        <v>10475</v>
      </c>
    </row>
    <row r="288" spans="2:9">
      <c r="B288" s="388" t="s">
        <v>10476</v>
      </c>
      <c r="C288" s="388" t="s">
        <v>10477</v>
      </c>
      <c r="D288" s="389" t="s">
        <v>10478</v>
      </c>
      <c r="E288" s="390" t="str">
        <f t="shared" si="8"/>
        <v>117,14</v>
      </c>
      <c r="F288" s="381" t="str">
        <f t="shared" si="9"/>
        <v>5631</v>
      </c>
      <c r="H288" s="391">
        <v>132.38999999999999</v>
      </c>
      <c r="I288" s="392" t="s">
        <v>10479</v>
      </c>
    </row>
    <row r="289" spans="2:9">
      <c r="B289" s="388" t="s">
        <v>10480</v>
      </c>
      <c r="C289" s="388" t="s">
        <v>10481</v>
      </c>
      <c r="D289" s="389" t="s">
        <v>10478</v>
      </c>
      <c r="E289" s="390" t="str">
        <f t="shared" si="8"/>
        <v>86,97</v>
      </c>
      <c r="F289" s="381" t="str">
        <f t="shared" si="9"/>
        <v>5678</v>
      </c>
      <c r="H289" s="391">
        <v>99.45</v>
      </c>
      <c r="I289" s="392" t="s">
        <v>10482</v>
      </c>
    </row>
    <row r="290" spans="2:9">
      <c r="B290" s="388" t="s">
        <v>10483</v>
      </c>
      <c r="C290" s="388" t="s">
        <v>10484</v>
      </c>
      <c r="D290" s="389" t="s">
        <v>10478</v>
      </c>
      <c r="E290" s="390" t="str">
        <f t="shared" si="8"/>
        <v>80,62</v>
      </c>
      <c r="F290" s="381" t="str">
        <f t="shared" si="9"/>
        <v>5680</v>
      </c>
      <c r="H290" s="391">
        <v>91.97</v>
      </c>
      <c r="I290" s="392" t="s">
        <v>10485</v>
      </c>
    </row>
    <row r="291" spans="2:9">
      <c r="B291" s="388" t="s">
        <v>10486</v>
      </c>
      <c r="C291" s="388" t="s">
        <v>10487</v>
      </c>
      <c r="D291" s="389" t="s">
        <v>10478</v>
      </c>
      <c r="E291" s="390" t="str">
        <f t="shared" si="8"/>
        <v>90,26</v>
      </c>
      <c r="F291" s="381" t="str">
        <f t="shared" si="9"/>
        <v>5684</v>
      </c>
      <c r="H291" s="391">
        <v>93.09</v>
      </c>
      <c r="I291" s="392" t="s">
        <v>10488</v>
      </c>
    </row>
    <row r="292" spans="2:9">
      <c r="B292" s="388" t="s">
        <v>10489</v>
      </c>
      <c r="C292" s="388" t="s">
        <v>10490</v>
      </c>
      <c r="D292" s="389" t="s">
        <v>10478</v>
      </c>
      <c r="E292" s="390" t="str">
        <f t="shared" si="8"/>
        <v>3,14</v>
      </c>
      <c r="F292" s="381" t="str">
        <f t="shared" si="9"/>
        <v>5689</v>
      </c>
      <c r="H292" s="391">
        <v>3.33</v>
      </c>
      <c r="I292" s="392" t="s">
        <v>5134</v>
      </c>
    </row>
    <row r="293" spans="2:9">
      <c r="B293" s="388" t="s">
        <v>10491</v>
      </c>
      <c r="C293" s="388" t="s">
        <v>10492</v>
      </c>
      <c r="D293" s="389" t="s">
        <v>10478</v>
      </c>
      <c r="E293" s="390" t="str">
        <f t="shared" si="8"/>
        <v>15,34</v>
      </c>
      <c r="F293" s="381" t="str">
        <f t="shared" si="9"/>
        <v>5795</v>
      </c>
      <c r="H293" s="391">
        <v>14.63</v>
      </c>
      <c r="I293" s="392" t="s">
        <v>8276</v>
      </c>
    </row>
    <row r="294" spans="2:9">
      <c r="B294" s="388" t="s">
        <v>10493</v>
      </c>
      <c r="C294" s="388" t="s">
        <v>10494</v>
      </c>
      <c r="D294" s="389" t="s">
        <v>10478</v>
      </c>
      <c r="E294" s="390" t="str">
        <f t="shared" si="8"/>
        <v>121,77</v>
      </c>
      <c r="F294" s="381" t="str">
        <f t="shared" si="9"/>
        <v>5811</v>
      </c>
      <c r="H294" s="391">
        <v>172.69</v>
      </c>
      <c r="I294" s="392" t="s">
        <v>10495</v>
      </c>
    </row>
    <row r="295" spans="2:9">
      <c r="B295" s="388" t="s">
        <v>10496</v>
      </c>
      <c r="C295" s="388" t="s">
        <v>10497</v>
      </c>
      <c r="D295" s="389" t="s">
        <v>10478</v>
      </c>
      <c r="E295" s="390" t="str">
        <f t="shared" si="8"/>
        <v>165,77</v>
      </c>
      <c r="F295" s="381" t="str">
        <f t="shared" si="9"/>
        <v>5823</v>
      </c>
      <c r="H295" s="391">
        <v>164.04</v>
      </c>
      <c r="I295" s="392" t="s">
        <v>10498</v>
      </c>
    </row>
    <row r="296" spans="2:9">
      <c r="B296" s="388" t="s">
        <v>10499</v>
      </c>
      <c r="C296" s="388" t="s">
        <v>10500</v>
      </c>
      <c r="D296" s="389" t="s">
        <v>10478</v>
      </c>
      <c r="E296" s="390" t="str">
        <f t="shared" si="8"/>
        <v>118,47</v>
      </c>
      <c r="F296" s="381" t="str">
        <f t="shared" si="9"/>
        <v>5824</v>
      </c>
      <c r="H296" s="391">
        <v>137.59</v>
      </c>
      <c r="I296" s="392" t="s">
        <v>10501</v>
      </c>
    </row>
    <row r="297" spans="2:9">
      <c r="B297" s="388" t="s">
        <v>10502</v>
      </c>
      <c r="C297" s="388" t="s">
        <v>10503</v>
      </c>
      <c r="D297" s="389" t="s">
        <v>10478</v>
      </c>
      <c r="E297" s="390" t="str">
        <f t="shared" si="8"/>
        <v>258,76</v>
      </c>
      <c r="F297" s="381" t="str">
        <f t="shared" si="9"/>
        <v>5835</v>
      </c>
      <c r="H297" s="391">
        <v>247.85</v>
      </c>
      <c r="I297" s="392" t="s">
        <v>10504</v>
      </c>
    </row>
    <row r="298" spans="2:9">
      <c r="B298" s="388" t="s">
        <v>10505</v>
      </c>
      <c r="C298" s="388" t="s">
        <v>10506</v>
      </c>
      <c r="D298" s="389" t="s">
        <v>10478</v>
      </c>
      <c r="E298" s="390" t="str">
        <f t="shared" si="8"/>
        <v>4,71</v>
      </c>
      <c r="F298" s="381" t="str">
        <f t="shared" si="9"/>
        <v>5839</v>
      </c>
      <c r="H298" s="391">
        <v>4.91</v>
      </c>
      <c r="I298" s="392" t="s">
        <v>10507</v>
      </c>
    </row>
    <row r="299" spans="2:9">
      <c r="B299" s="388" t="s">
        <v>10508</v>
      </c>
      <c r="C299" s="388" t="s">
        <v>10509</v>
      </c>
      <c r="D299" s="389" t="s">
        <v>10478</v>
      </c>
      <c r="E299" s="390" t="str">
        <f t="shared" si="8"/>
        <v>151,84</v>
      </c>
      <c r="F299" s="381" t="str">
        <f t="shared" si="9"/>
        <v>5843</v>
      </c>
      <c r="H299" s="391">
        <v>100.36</v>
      </c>
      <c r="I299" s="392" t="s">
        <v>3270</v>
      </c>
    </row>
    <row r="300" spans="2:9">
      <c r="B300" s="388" t="s">
        <v>10510</v>
      </c>
      <c r="C300" s="388" t="s">
        <v>10511</v>
      </c>
      <c r="D300" s="389" t="s">
        <v>10478</v>
      </c>
      <c r="E300" s="390" t="str">
        <f t="shared" si="8"/>
        <v>153,72</v>
      </c>
      <c r="F300" s="381" t="str">
        <f t="shared" si="9"/>
        <v>5847</v>
      </c>
      <c r="H300" s="391">
        <v>173.45</v>
      </c>
      <c r="I300" s="392" t="s">
        <v>10512</v>
      </c>
    </row>
    <row r="301" spans="2:9">
      <c r="B301" s="388" t="s">
        <v>10513</v>
      </c>
      <c r="C301" s="388" t="s">
        <v>10514</v>
      </c>
      <c r="D301" s="389" t="s">
        <v>10478</v>
      </c>
      <c r="E301" s="390" t="str">
        <f t="shared" si="8"/>
        <v>145,73</v>
      </c>
      <c r="F301" s="381" t="str">
        <f t="shared" si="9"/>
        <v>5851</v>
      </c>
      <c r="H301" s="391">
        <v>163.33000000000001</v>
      </c>
      <c r="I301" s="392" t="s">
        <v>10515</v>
      </c>
    </row>
    <row r="302" spans="2:9">
      <c r="B302" s="388" t="s">
        <v>10516</v>
      </c>
      <c r="C302" s="388" t="s">
        <v>10517</v>
      </c>
      <c r="D302" s="389" t="s">
        <v>10478</v>
      </c>
      <c r="E302" s="390" t="str">
        <f t="shared" si="8"/>
        <v>382,12</v>
      </c>
      <c r="F302" s="381" t="str">
        <f t="shared" si="9"/>
        <v>5855</v>
      </c>
      <c r="H302" s="391">
        <v>427.49</v>
      </c>
      <c r="I302" s="392" t="s">
        <v>10518</v>
      </c>
    </row>
    <row r="303" spans="2:9">
      <c r="B303" s="388" t="s">
        <v>10519</v>
      </c>
      <c r="C303" s="388" t="s">
        <v>10520</v>
      </c>
      <c r="D303" s="389" t="s">
        <v>10478</v>
      </c>
      <c r="E303" s="390" t="str">
        <f t="shared" si="8"/>
        <v>11,09</v>
      </c>
      <c r="F303" s="381" t="str">
        <f t="shared" si="9"/>
        <v>5863</v>
      </c>
      <c r="H303" s="391">
        <v>11.21</v>
      </c>
      <c r="I303" s="392" t="s">
        <v>10521</v>
      </c>
    </row>
    <row r="304" spans="2:9">
      <c r="B304" s="388" t="s">
        <v>10522</v>
      </c>
      <c r="C304" s="388" t="s">
        <v>10523</v>
      </c>
      <c r="D304" s="389" t="s">
        <v>10478</v>
      </c>
      <c r="E304" s="390" t="str">
        <f t="shared" si="8"/>
        <v>88,03</v>
      </c>
      <c r="F304" s="381" t="str">
        <f t="shared" si="9"/>
        <v>5867</v>
      </c>
      <c r="H304" s="391">
        <v>90</v>
      </c>
      <c r="I304" s="392" t="s">
        <v>10265</v>
      </c>
    </row>
    <row r="305" spans="2:9">
      <c r="B305" s="388" t="s">
        <v>10524</v>
      </c>
      <c r="C305" s="388" t="s">
        <v>10525</v>
      </c>
      <c r="D305" s="389" t="s">
        <v>10478</v>
      </c>
      <c r="E305" s="390" t="str">
        <f t="shared" si="8"/>
        <v>80,34</v>
      </c>
      <c r="F305" s="381" t="str">
        <f t="shared" si="9"/>
        <v>5875</v>
      </c>
      <c r="H305" s="391">
        <v>90.88</v>
      </c>
      <c r="I305" s="392" t="s">
        <v>10526</v>
      </c>
    </row>
    <row r="306" spans="2:9">
      <c r="B306" s="388" t="s">
        <v>10527</v>
      </c>
      <c r="C306" s="388" t="s">
        <v>10528</v>
      </c>
      <c r="D306" s="389" t="s">
        <v>10478</v>
      </c>
      <c r="E306" s="390" t="str">
        <f t="shared" si="8"/>
        <v>73,30</v>
      </c>
      <c r="F306" s="381" t="str">
        <f t="shared" si="9"/>
        <v>5879</v>
      </c>
      <c r="H306" s="391">
        <v>73.430000000000007</v>
      </c>
      <c r="I306" s="392" t="s">
        <v>10529</v>
      </c>
    </row>
    <row r="307" spans="2:9">
      <c r="B307" s="388" t="s">
        <v>10530</v>
      </c>
      <c r="C307" s="388" t="s">
        <v>10531</v>
      </c>
      <c r="D307" s="389" t="s">
        <v>10478</v>
      </c>
      <c r="E307" s="390" t="str">
        <f t="shared" si="8"/>
        <v>79,41</v>
      </c>
      <c r="F307" s="381" t="str">
        <f t="shared" si="9"/>
        <v>5882</v>
      </c>
      <c r="H307" s="391">
        <v>79.489999999999995</v>
      </c>
      <c r="I307" s="392" t="s">
        <v>10532</v>
      </c>
    </row>
    <row r="308" spans="2:9">
      <c r="B308" s="388" t="s">
        <v>10533</v>
      </c>
      <c r="C308" s="388" t="s">
        <v>10534</v>
      </c>
      <c r="D308" s="389" t="s">
        <v>10478</v>
      </c>
      <c r="E308" s="390" t="str">
        <f t="shared" si="8"/>
        <v>119,28</v>
      </c>
      <c r="F308" s="381" t="str">
        <f t="shared" si="9"/>
        <v>5890</v>
      </c>
      <c r="H308" s="391">
        <v>137.99</v>
      </c>
      <c r="I308" s="392" t="s">
        <v>10535</v>
      </c>
    </row>
    <row r="309" spans="2:9">
      <c r="B309" s="388" t="s">
        <v>10536</v>
      </c>
      <c r="C309" s="388" t="s">
        <v>10537</v>
      </c>
      <c r="D309" s="389" t="s">
        <v>10478</v>
      </c>
      <c r="E309" s="390" t="str">
        <f t="shared" si="8"/>
        <v>116,74</v>
      </c>
      <c r="F309" s="381" t="str">
        <f t="shared" si="9"/>
        <v>5894</v>
      </c>
      <c r="H309" s="391">
        <v>135.75</v>
      </c>
      <c r="I309" s="392" t="s">
        <v>10538</v>
      </c>
    </row>
    <row r="310" spans="2:9">
      <c r="B310" s="388" t="s">
        <v>10539</v>
      </c>
      <c r="C310" s="388" t="s">
        <v>10540</v>
      </c>
      <c r="D310" s="389" t="s">
        <v>10478</v>
      </c>
      <c r="E310" s="390" t="str">
        <f t="shared" si="8"/>
        <v>183,75</v>
      </c>
      <c r="F310" s="381" t="str">
        <f t="shared" si="9"/>
        <v>5901</v>
      </c>
      <c r="H310" s="391">
        <v>173.53</v>
      </c>
      <c r="I310" s="392" t="s">
        <v>10541</v>
      </c>
    </row>
    <row r="311" spans="2:9">
      <c r="B311" s="388" t="s">
        <v>10542</v>
      </c>
      <c r="C311" s="388" t="s">
        <v>10543</v>
      </c>
      <c r="D311" s="389" t="s">
        <v>10478</v>
      </c>
      <c r="E311" s="390" t="str">
        <f t="shared" si="8"/>
        <v>24,18</v>
      </c>
      <c r="F311" s="381" t="str">
        <f t="shared" si="9"/>
        <v>5909</v>
      </c>
      <c r="H311" s="391">
        <v>22.2</v>
      </c>
      <c r="I311" s="392" t="s">
        <v>10544</v>
      </c>
    </row>
    <row r="312" spans="2:9">
      <c r="B312" s="388" t="s">
        <v>10545</v>
      </c>
      <c r="C312" s="388" t="s">
        <v>10546</v>
      </c>
      <c r="D312" s="389" t="s">
        <v>10478</v>
      </c>
      <c r="E312" s="390" t="str">
        <f t="shared" si="8"/>
        <v>2,45</v>
      </c>
      <c r="F312" s="381" t="str">
        <f t="shared" si="9"/>
        <v>5921</v>
      </c>
      <c r="H312" s="391">
        <v>2.6</v>
      </c>
      <c r="I312" s="392" t="s">
        <v>352</v>
      </c>
    </row>
    <row r="313" spans="2:9">
      <c r="B313" s="388" t="s">
        <v>10547</v>
      </c>
      <c r="C313" s="388" t="s">
        <v>10548</v>
      </c>
      <c r="D313" s="389" t="s">
        <v>10478</v>
      </c>
      <c r="E313" s="390" t="str">
        <f t="shared" si="8"/>
        <v>154,88</v>
      </c>
      <c r="F313" s="381" t="str">
        <f t="shared" si="9"/>
        <v>5928</v>
      </c>
      <c r="H313" s="391">
        <v>145.58000000000001</v>
      </c>
      <c r="I313" s="392" t="s">
        <v>10549</v>
      </c>
    </row>
    <row r="314" spans="2:9">
      <c r="B314" s="388" t="s">
        <v>10550</v>
      </c>
      <c r="C314" s="388" t="s">
        <v>10551</v>
      </c>
      <c r="D314" s="389" t="s">
        <v>10478</v>
      </c>
      <c r="E314" s="390" t="str">
        <f t="shared" si="8"/>
        <v>137,81</v>
      </c>
      <c r="F314" s="381" t="str">
        <f t="shared" si="9"/>
        <v>5932</v>
      </c>
      <c r="H314" s="391">
        <v>149.85</v>
      </c>
      <c r="I314" s="392" t="s">
        <v>10552</v>
      </c>
    </row>
    <row r="315" spans="2:9">
      <c r="B315" s="388" t="s">
        <v>10553</v>
      </c>
      <c r="C315" s="388" t="s">
        <v>10554</v>
      </c>
      <c r="D315" s="389" t="s">
        <v>10478</v>
      </c>
      <c r="E315" s="390" t="str">
        <f t="shared" si="8"/>
        <v>118,85</v>
      </c>
      <c r="F315" s="381" t="str">
        <f t="shared" si="9"/>
        <v>5940</v>
      </c>
      <c r="H315" s="391">
        <v>133.52000000000001</v>
      </c>
      <c r="I315" s="392" t="s">
        <v>10555</v>
      </c>
    </row>
    <row r="316" spans="2:9">
      <c r="B316" s="388" t="s">
        <v>10556</v>
      </c>
      <c r="C316" s="388" t="s">
        <v>10557</v>
      </c>
      <c r="D316" s="389" t="s">
        <v>10478</v>
      </c>
      <c r="E316" s="390" t="str">
        <f t="shared" si="8"/>
        <v>131,29</v>
      </c>
      <c r="F316" s="381" t="str">
        <f t="shared" si="9"/>
        <v>5944</v>
      </c>
      <c r="H316" s="391">
        <v>189.72</v>
      </c>
      <c r="I316" s="392" t="s">
        <v>10558</v>
      </c>
    </row>
    <row r="317" spans="2:9">
      <c r="B317" s="388" t="s">
        <v>10559</v>
      </c>
      <c r="C317" s="388" t="s">
        <v>10560</v>
      </c>
      <c r="D317" s="389" t="s">
        <v>10478</v>
      </c>
      <c r="E317" s="390" t="str">
        <f t="shared" si="8"/>
        <v>37,32</v>
      </c>
      <c r="F317" s="381" t="str">
        <f t="shared" si="9"/>
        <v>5953</v>
      </c>
      <c r="H317" s="391">
        <v>38.590000000000003</v>
      </c>
      <c r="I317" s="392" t="s">
        <v>3052</v>
      </c>
    </row>
    <row r="318" spans="2:9">
      <c r="B318" s="388" t="s">
        <v>10561</v>
      </c>
      <c r="C318" s="388" t="s">
        <v>10562</v>
      </c>
      <c r="D318" s="389" t="s">
        <v>10478</v>
      </c>
      <c r="E318" s="390" t="str">
        <f t="shared" si="8"/>
        <v>152,20</v>
      </c>
      <c r="F318" s="381" t="str">
        <f t="shared" si="9"/>
        <v>6259</v>
      </c>
      <c r="H318" s="391">
        <v>143.51</v>
      </c>
      <c r="I318" s="392" t="s">
        <v>2142</v>
      </c>
    </row>
    <row r="319" spans="2:9">
      <c r="B319" s="388" t="s">
        <v>10563</v>
      </c>
      <c r="C319" s="388" t="s">
        <v>10564</v>
      </c>
      <c r="D319" s="389" t="s">
        <v>10478</v>
      </c>
      <c r="E319" s="390" t="str">
        <f t="shared" si="8"/>
        <v>115,87</v>
      </c>
      <c r="F319" s="381" t="str">
        <f t="shared" si="9"/>
        <v>6879</v>
      </c>
      <c r="H319" s="391">
        <v>130.36000000000001</v>
      </c>
      <c r="I319" s="392" t="s">
        <v>10565</v>
      </c>
    </row>
    <row r="320" spans="2:9">
      <c r="B320" s="388" t="s">
        <v>10566</v>
      </c>
      <c r="C320" s="388" t="s">
        <v>10567</v>
      </c>
      <c r="D320" s="389" t="s">
        <v>10478</v>
      </c>
      <c r="E320" s="390" t="str">
        <f t="shared" si="8"/>
        <v>152,47</v>
      </c>
      <c r="F320" s="381" t="str">
        <f t="shared" si="9"/>
        <v>7030</v>
      </c>
      <c r="H320" s="391">
        <v>177.21</v>
      </c>
      <c r="I320" s="392" t="s">
        <v>10568</v>
      </c>
    </row>
    <row r="321" spans="2:9">
      <c r="B321" s="388" t="s">
        <v>10569</v>
      </c>
      <c r="C321" s="388" t="s">
        <v>10570</v>
      </c>
      <c r="D321" s="389" t="s">
        <v>10478</v>
      </c>
      <c r="E321" s="390" t="str">
        <f t="shared" si="8"/>
        <v>8,21</v>
      </c>
      <c r="F321" s="381" t="str">
        <f t="shared" si="9"/>
        <v>7042</v>
      </c>
      <c r="H321" s="391">
        <v>4.7</v>
      </c>
      <c r="I321" s="392" t="s">
        <v>10571</v>
      </c>
    </row>
    <row r="322" spans="2:9">
      <c r="B322" s="388" t="s">
        <v>10572</v>
      </c>
      <c r="C322" s="388" t="s">
        <v>10573</v>
      </c>
      <c r="D322" s="389" t="s">
        <v>10478</v>
      </c>
      <c r="E322" s="390" t="str">
        <f t="shared" ref="E322:E385" si="10">IF($K$2=$H$1,H322,I322)</f>
        <v>126,10</v>
      </c>
      <c r="F322" s="381" t="str">
        <f t="shared" ref="F322:F385" si="11">IF(LEN($B322)=7,CONCATENATE(MID($B322,1,6),"00",RIGHT($B322,1)),IF(LEN($B322)=8,CONCATENATE(MID($B322,1,6),"0",RIGHT($B322,2)),$B322))</f>
        <v>7049</v>
      </c>
      <c r="H322" s="391">
        <v>131.16</v>
      </c>
      <c r="I322" s="392" t="s">
        <v>10574</v>
      </c>
    </row>
    <row r="323" spans="2:9">
      <c r="B323" s="388" t="s">
        <v>10575</v>
      </c>
      <c r="C323" s="388" t="s">
        <v>10576</v>
      </c>
      <c r="D323" s="389" t="s">
        <v>10478</v>
      </c>
      <c r="E323" s="390" t="str">
        <f t="shared" si="10"/>
        <v>106,66</v>
      </c>
      <c r="F323" s="381" t="str">
        <f t="shared" si="11"/>
        <v>67826</v>
      </c>
      <c r="H323" s="391">
        <v>147.54</v>
      </c>
      <c r="I323" s="392" t="s">
        <v>10577</v>
      </c>
    </row>
    <row r="324" spans="2:9">
      <c r="B324" s="388" t="s">
        <v>10578</v>
      </c>
      <c r="C324" s="388" t="s">
        <v>10579</v>
      </c>
      <c r="D324" s="389" t="s">
        <v>10478</v>
      </c>
      <c r="E324" s="390" t="str">
        <f t="shared" si="10"/>
        <v>127,87</v>
      </c>
      <c r="F324" s="381" t="str">
        <f t="shared" si="11"/>
        <v>73417</v>
      </c>
      <c r="H324" s="391">
        <v>117.03</v>
      </c>
      <c r="I324" s="392" t="s">
        <v>10580</v>
      </c>
    </row>
    <row r="325" spans="2:9">
      <c r="B325" s="388" t="s">
        <v>10581</v>
      </c>
      <c r="C325" s="388" t="s">
        <v>10582</v>
      </c>
      <c r="D325" s="389" t="s">
        <v>10478</v>
      </c>
      <c r="E325" s="390" t="str">
        <f t="shared" si="10"/>
        <v>121,76</v>
      </c>
      <c r="F325" s="381" t="str">
        <f t="shared" si="11"/>
        <v>73436</v>
      </c>
      <c r="H325" s="391">
        <v>122.2</v>
      </c>
      <c r="I325" s="392" t="s">
        <v>10583</v>
      </c>
    </row>
    <row r="326" spans="2:9">
      <c r="B326" s="388" t="s">
        <v>10584</v>
      </c>
      <c r="C326" s="388" t="s">
        <v>10585</v>
      </c>
      <c r="D326" s="389" t="s">
        <v>10478</v>
      </c>
      <c r="E326" s="390" t="str">
        <f t="shared" si="10"/>
        <v>99,44</v>
      </c>
      <c r="F326" s="381" t="str">
        <f t="shared" si="11"/>
        <v>73467</v>
      </c>
      <c r="H326" s="391">
        <v>140.19999999999999</v>
      </c>
      <c r="I326" s="392" t="s">
        <v>10586</v>
      </c>
    </row>
    <row r="327" spans="2:9">
      <c r="B327" s="388" t="s">
        <v>10587</v>
      </c>
      <c r="C327" s="388" t="s">
        <v>10588</v>
      </c>
      <c r="D327" s="389" t="s">
        <v>10478</v>
      </c>
      <c r="E327" s="390" t="str">
        <f t="shared" si="10"/>
        <v>6,95</v>
      </c>
      <c r="F327" s="381" t="str">
        <f t="shared" si="11"/>
        <v>73536</v>
      </c>
      <c r="H327" s="391">
        <v>3.95</v>
      </c>
      <c r="I327" s="392" t="s">
        <v>10589</v>
      </c>
    </row>
    <row r="328" spans="2:9">
      <c r="B328" s="388" t="s">
        <v>10590</v>
      </c>
      <c r="C328" s="388" t="s">
        <v>10591</v>
      </c>
      <c r="D328" s="389" t="s">
        <v>10478</v>
      </c>
      <c r="E328" s="390" t="str">
        <f t="shared" si="10"/>
        <v>188,07</v>
      </c>
      <c r="F328" s="381" t="str">
        <f t="shared" si="11"/>
        <v>83362</v>
      </c>
      <c r="H328" s="391">
        <v>178.59</v>
      </c>
      <c r="I328" s="392" t="s">
        <v>10592</v>
      </c>
    </row>
    <row r="329" spans="2:9">
      <c r="B329" s="388" t="s">
        <v>10593</v>
      </c>
      <c r="C329" s="388" t="s">
        <v>10594</v>
      </c>
      <c r="D329" s="389" t="s">
        <v>10478</v>
      </c>
      <c r="E329" s="390" t="str">
        <f t="shared" si="10"/>
        <v>74,87</v>
      </c>
      <c r="F329" s="381" t="str">
        <f t="shared" si="11"/>
        <v>83765</v>
      </c>
      <c r="H329" s="391">
        <v>67.680000000000007</v>
      </c>
      <c r="I329" s="392" t="s">
        <v>10595</v>
      </c>
    </row>
    <row r="330" spans="2:9">
      <c r="B330" s="388" t="s">
        <v>10596</v>
      </c>
      <c r="C330" s="388" t="s">
        <v>10597</v>
      </c>
      <c r="D330" s="389" t="s">
        <v>10478</v>
      </c>
      <c r="E330" s="390" t="str">
        <f t="shared" si="10"/>
        <v>3,54</v>
      </c>
      <c r="F330" s="381" t="str">
        <f t="shared" si="11"/>
        <v>87445</v>
      </c>
      <c r="H330" s="391">
        <v>3.39</v>
      </c>
      <c r="I330" s="392" t="s">
        <v>10598</v>
      </c>
    </row>
    <row r="331" spans="2:9">
      <c r="B331" s="388" t="s">
        <v>10599</v>
      </c>
      <c r="C331" s="388" t="s">
        <v>10600</v>
      </c>
      <c r="D331" s="389" t="s">
        <v>10478</v>
      </c>
      <c r="E331" s="390" t="str">
        <f t="shared" si="10"/>
        <v>3,38</v>
      </c>
      <c r="F331" s="381" t="str">
        <f t="shared" si="11"/>
        <v>88386</v>
      </c>
      <c r="H331" s="391">
        <v>3.56</v>
      </c>
      <c r="I331" s="392" t="s">
        <v>10601</v>
      </c>
    </row>
    <row r="332" spans="2:9">
      <c r="B332" s="388" t="s">
        <v>10602</v>
      </c>
      <c r="C332" s="388" t="s">
        <v>10603</v>
      </c>
      <c r="D332" s="389" t="s">
        <v>10478</v>
      </c>
      <c r="E332" s="390" t="str">
        <f t="shared" si="10"/>
        <v>4,60</v>
      </c>
      <c r="F332" s="381" t="str">
        <f t="shared" si="11"/>
        <v>88393</v>
      </c>
      <c r="H332" s="391">
        <v>4.8099999999999996</v>
      </c>
      <c r="I332" s="392" t="s">
        <v>1562</v>
      </c>
    </row>
    <row r="333" spans="2:9">
      <c r="B333" s="388" t="s">
        <v>10604</v>
      </c>
      <c r="C333" s="388" t="s">
        <v>10605</v>
      </c>
      <c r="D333" s="389" t="s">
        <v>10478</v>
      </c>
      <c r="E333" s="390" t="str">
        <f t="shared" si="10"/>
        <v>2,56</v>
      </c>
      <c r="F333" s="381" t="str">
        <f t="shared" si="11"/>
        <v>88399</v>
      </c>
      <c r="H333" s="391">
        <v>2.72</v>
      </c>
      <c r="I333" s="392" t="s">
        <v>4659</v>
      </c>
    </row>
    <row r="334" spans="2:9">
      <c r="B334" s="388" t="s">
        <v>10606</v>
      </c>
      <c r="C334" s="388" t="s">
        <v>10607</v>
      </c>
      <c r="D334" s="389" t="s">
        <v>10478</v>
      </c>
      <c r="E334" s="390" t="str">
        <f t="shared" si="10"/>
        <v>11,71</v>
      </c>
      <c r="F334" s="381" t="str">
        <f t="shared" si="11"/>
        <v>88418</v>
      </c>
      <c r="H334" s="391">
        <v>12.79</v>
      </c>
      <c r="I334" s="392" t="s">
        <v>2446</v>
      </c>
    </row>
    <row r="335" spans="2:9">
      <c r="B335" s="388" t="s">
        <v>10608</v>
      </c>
      <c r="C335" s="388" t="s">
        <v>10609</v>
      </c>
      <c r="D335" s="389" t="s">
        <v>10478</v>
      </c>
      <c r="E335" s="390" t="str">
        <f t="shared" si="10"/>
        <v>14,63</v>
      </c>
      <c r="F335" s="381" t="str">
        <f t="shared" si="11"/>
        <v>88433</v>
      </c>
      <c r="H335" s="391">
        <v>16.04</v>
      </c>
      <c r="I335" s="392" t="s">
        <v>10610</v>
      </c>
    </row>
    <row r="336" spans="2:9">
      <c r="B336" s="388" t="s">
        <v>10611</v>
      </c>
      <c r="C336" s="388" t="s">
        <v>10612</v>
      </c>
      <c r="D336" s="389" t="s">
        <v>10478</v>
      </c>
      <c r="E336" s="390" t="str">
        <f t="shared" si="10"/>
        <v>1,22</v>
      </c>
      <c r="F336" s="381" t="str">
        <f t="shared" si="11"/>
        <v>88830</v>
      </c>
      <c r="H336" s="391">
        <v>1.28</v>
      </c>
      <c r="I336" s="392" t="s">
        <v>10613</v>
      </c>
    </row>
    <row r="337" spans="2:9">
      <c r="B337" s="388" t="s">
        <v>10614</v>
      </c>
      <c r="C337" s="388" t="s">
        <v>10615</v>
      </c>
      <c r="D337" s="389" t="s">
        <v>10478</v>
      </c>
      <c r="E337" s="390" t="str">
        <f t="shared" si="10"/>
        <v>122,19</v>
      </c>
      <c r="F337" s="381" t="str">
        <f t="shared" si="11"/>
        <v>88843</v>
      </c>
      <c r="H337" s="391">
        <v>136.63</v>
      </c>
      <c r="I337" s="392" t="s">
        <v>10616</v>
      </c>
    </row>
    <row r="338" spans="2:9">
      <c r="B338" s="388" t="s">
        <v>10617</v>
      </c>
      <c r="C338" s="388" t="s">
        <v>10618</v>
      </c>
      <c r="D338" s="389" t="s">
        <v>10478</v>
      </c>
      <c r="E338" s="390" t="str">
        <f t="shared" si="10"/>
        <v>140,52</v>
      </c>
      <c r="F338" s="381" t="str">
        <f t="shared" si="11"/>
        <v>88907</v>
      </c>
      <c r="H338" s="391">
        <v>161.94999999999999</v>
      </c>
      <c r="I338" s="392" t="s">
        <v>10619</v>
      </c>
    </row>
    <row r="339" spans="2:9">
      <c r="B339" s="388" t="s">
        <v>10620</v>
      </c>
      <c r="C339" s="388" t="s">
        <v>10621</v>
      </c>
      <c r="D339" s="389" t="s">
        <v>10478</v>
      </c>
      <c r="E339" s="390" t="str">
        <f t="shared" si="10"/>
        <v>1,77</v>
      </c>
      <c r="F339" s="381" t="str">
        <f t="shared" si="11"/>
        <v>89021</v>
      </c>
      <c r="H339" s="391">
        <v>1.76</v>
      </c>
      <c r="I339" s="392" t="s">
        <v>7103</v>
      </c>
    </row>
    <row r="340" spans="2:9">
      <c r="B340" s="388" t="s">
        <v>10622</v>
      </c>
      <c r="C340" s="388" t="s">
        <v>10623</v>
      </c>
      <c r="D340" s="389" t="s">
        <v>10478</v>
      </c>
      <c r="E340" s="390" t="str">
        <f t="shared" si="10"/>
        <v>141,06</v>
      </c>
      <c r="F340" s="381" t="str">
        <f t="shared" si="11"/>
        <v>89028</v>
      </c>
      <c r="H340" s="391">
        <v>164.04</v>
      </c>
      <c r="I340" s="392" t="s">
        <v>10624</v>
      </c>
    </row>
    <row r="341" spans="2:9">
      <c r="B341" s="388" t="s">
        <v>10625</v>
      </c>
      <c r="C341" s="388" t="s">
        <v>10626</v>
      </c>
      <c r="D341" s="389" t="s">
        <v>10478</v>
      </c>
      <c r="E341" s="390" t="str">
        <f t="shared" si="10"/>
        <v>109,21</v>
      </c>
      <c r="F341" s="381" t="str">
        <f t="shared" si="11"/>
        <v>89032</v>
      </c>
      <c r="H341" s="391">
        <v>120.92</v>
      </c>
      <c r="I341" s="392" t="s">
        <v>10627</v>
      </c>
    </row>
    <row r="342" spans="2:9">
      <c r="B342" s="388" t="s">
        <v>10628</v>
      </c>
      <c r="C342" s="388" t="s">
        <v>10629</v>
      </c>
      <c r="D342" s="389" t="s">
        <v>10478</v>
      </c>
      <c r="E342" s="390" t="str">
        <f t="shared" si="10"/>
        <v>111,14</v>
      </c>
      <c r="F342" s="381" t="str">
        <f t="shared" si="11"/>
        <v>89035</v>
      </c>
      <c r="H342" s="391">
        <v>74.989999999999995</v>
      </c>
      <c r="I342" s="392" t="s">
        <v>10630</v>
      </c>
    </row>
    <row r="343" spans="2:9">
      <c r="B343" s="388" t="s">
        <v>10631</v>
      </c>
      <c r="C343" s="388" t="s">
        <v>10632</v>
      </c>
      <c r="D343" s="389" t="s">
        <v>10478</v>
      </c>
      <c r="E343" s="390" t="str">
        <f t="shared" si="10"/>
        <v>3,52</v>
      </c>
      <c r="F343" s="381" t="str">
        <f t="shared" si="11"/>
        <v>89225</v>
      </c>
      <c r="H343" s="391">
        <v>3.78</v>
      </c>
      <c r="I343" s="392" t="s">
        <v>364</v>
      </c>
    </row>
    <row r="344" spans="2:9">
      <c r="B344" s="388" t="s">
        <v>10633</v>
      </c>
      <c r="C344" s="388" t="s">
        <v>10634</v>
      </c>
      <c r="D344" s="389" t="s">
        <v>10478</v>
      </c>
      <c r="E344" s="390" t="str">
        <f t="shared" si="10"/>
        <v>396,81</v>
      </c>
      <c r="F344" s="381" t="str">
        <f t="shared" si="11"/>
        <v>89234</v>
      </c>
      <c r="H344" s="391">
        <v>382.82</v>
      </c>
      <c r="I344" s="392" t="s">
        <v>10635</v>
      </c>
    </row>
    <row r="345" spans="2:9">
      <c r="B345" s="388" t="s">
        <v>10636</v>
      </c>
      <c r="C345" s="388" t="s">
        <v>10637</v>
      </c>
      <c r="D345" s="389" t="s">
        <v>10478</v>
      </c>
      <c r="E345" s="390" t="str">
        <f t="shared" si="10"/>
        <v>937,88</v>
      </c>
      <c r="F345" s="381" t="str">
        <f t="shared" si="11"/>
        <v>89242</v>
      </c>
      <c r="H345" s="391">
        <v>906.28</v>
      </c>
      <c r="I345" s="392" t="s">
        <v>10638</v>
      </c>
    </row>
    <row r="346" spans="2:9">
      <c r="B346" s="388" t="s">
        <v>10639</v>
      </c>
      <c r="C346" s="388" t="s">
        <v>10640</v>
      </c>
      <c r="D346" s="389" t="s">
        <v>10478</v>
      </c>
      <c r="E346" s="390" t="str">
        <f t="shared" si="10"/>
        <v>812,37</v>
      </c>
      <c r="F346" s="381" t="str">
        <f t="shared" si="11"/>
        <v>89250</v>
      </c>
      <c r="H346" s="391">
        <v>760.19</v>
      </c>
      <c r="I346" s="392" t="s">
        <v>10641</v>
      </c>
    </row>
    <row r="347" spans="2:9">
      <c r="B347" s="388" t="s">
        <v>10642</v>
      </c>
      <c r="C347" s="388" t="s">
        <v>10643</v>
      </c>
      <c r="D347" s="389" t="s">
        <v>10478</v>
      </c>
      <c r="E347" s="390" t="str">
        <f t="shared" si="10"/>
        <v>223,24</v>
      </c>
      <c r="F347" s="381" t="str">
        <f t="shared" si="11"/>
        <v>89257</v>
      </c>
      <c r="H347" s="391">
        <v>213.4</v>
      </c>
      <c r="I347" s="392" t="s">
        <v>10644</v>
      </c>
    </row>
    <row r="348" spans="2:9">
      <c r="B348" s="388" t="s">
        <v>10645</v>
      </c>
      <c r="C348" s="388" t="s">
        <v>10646</v>
      </c>
      <c r="D348" s="389" t="s">
        <v>10478</v>
      </c>
      <c r="E348" s="390" t="str">
        <f t="shared" si="10"/>
        <v>109,54</v>
      </c>
      <c r="F348" s="381" t="str">
        <f t="shared" si="11"/>
        <v>89272</v>
      </c>
      <c r="H348" s="391">
        <v>157.19</v>
      </c>
      <c r="I348" s="392" t="s">
        <v>10647</v>
      </c>
    </row>
    <row r="349" spans="2:9">
      <c r="B349" s="388" t="s">
        <v>10648</v>
      </c>
      <c r="C349" s="388" t="s">
        <v>10649</v>
      </c>
      <c r="D349" s="389" t="s">
        <v>10478</v>
      </c>
      <c r="E349" s="390" t="str">
        <f t="shared" si="10"/>
        <v>8,22</v>
      </c>
      <c r="F349" s="381" t="str">
        <f t="shared" si="11"/>
        <v>89278</v>
      </c>
      <c r="H349" s="391">
        <v>8.06</v>
      </c>
      <c r="I349" s="392" t="s">
        <v>5157</v>
      </c>
    </row>
    <row r="350" spans="2:9">
      <c r="B350" s="388" t="s">
        <v>10650</v>
      </c>
      <c r="C350" s="388" t="s">
        <v>10651</v>
      </c>
      <c r="D350" s="389" t="s">
        <v>10478</v>
      </c>
      <c r="E350" s="390" t="str">
        <f t="shared" si="10"/>
        <v>127,36</v>
      </c>
      <c r="F350" s="381" t="str">
        <f t="shared" si="11"/>
        <v>89843</v>
      </c>
      <c r="H350" s="391">
        <v>146.55000000000001</v>
      </c>
      <c r="I350" s="392" t="s">
        <v>10652</v>
      </c>
    </row>
    <row r="351" spans="2:9">
      <c r="B351" s="388" t="s">
        <v>10653</v>
      </c>
      <c r="C351" s="388" t="s">
        <v>10654</v>
      </c>
      <c r="D351" s="389" t="s">
        <v>10478</v>
      </c>
      <c r="E351" s="390" t="str">
        <f t="shared" si="10"/>
        <v>196,23</v>
      </c>
      <c r="F351" s="381" t="str">
        <f t="shared" si="11"/>
        <v>89876</v>
      </c>
      <c r="H351" s="391">
        <v>225.13</v>
      </c>
      <c r="I351" s="392" t="s">
        <v>10655</v>
      </c>
    </row>
    <row r="352" spans="2:9">
      <c r="B352" s="388" t="s">
        <v>10656</v>
      </c>
      <c r="C352" s="388" t="s">
        <v>10657</v>
      </c>
      <c r="D352" s="389" t="s">
        <v>10478</v>
      </c>
      <c r="E352" s="390" t="str">
        <f t="shared" si="10"/>
        <v>217,69</v>
      </c>
      <c r="F352" s="381" t="str">
        <f t="shared" si="11"/>
        <v>89883</v>
      </c>
      <c r="H352" s="391">
        <v>251.31</v>
      </c>
      <c r="I352" s="392" t="s">
        <v>10658</v>
      </c>
    </row>
    <row r="353" spans="2:9">
      <c r="B353" s="388" t="s">
        <v>10659</v>
      </c>
      <c r="C353" s="388" t="s">
        <v>10660</v>
      </c>
      <c r="D353" s="389" t="s">
        <v>10478</v>
      </c>
      <c r="E353" s="390" t="str">
        <f t="shared" si="10"/>
        <v>1,24</v>
      </c>
      <c r="F353" s="381" t="str">
        <f t="shared" si="11"/>
        <v>90586</v>
      </c>
      <c r="H353" s="391">
        <v>1.21</v>
      </c>
      <c r="I353" s="392" t="s">
        <v>1089</v>
      </c>
    </row>
    <row r="354" spans="2:9">
      <c r="B354" s="388" t="s">
        <v>10661</v>
      </c>
      <c r="C354" s="388" t="s">
        <v>10662</v>
      </c>
      <c r="D354" s="389" t="s">
        <v>10478</v>
      </c>
      <c r="E354" s="390" t="str">
        <f t="shared" si="10"/>
        <v>5,42</v>
      </c>
      <c r="F354" s="381" t="str">
        <f t="shared" si="11"/>
        <v>90625</v>
      </c>
      <c r="H354" s="391">
        <v>5.64</v>
      </c>
      <c r="I354" s="392" t="s">
        <v>523</v>
      </c>
    </row>
    <row r="355" spans="2:9">
      <c r="B355" s="388" t="s">
        <v>10663</v>
      </c>
      <c r="C355" s="388" t="s">
        <v>10664</v>
      </c>
      <c r="D355" s="389" t="s">
        <v>10478</v>
      </c>
      <c r="E355" s="390" t="str">
        <f t="shared" si="10"/>
        <v>78,95</v>
      </c>
      <c r="F355" s="381" t="str">
        <f t="shared" si="11"/>
        <v>90631</v>
      </c>
      <c r="H355" s="391">
        <v>79.599999999999994</v>
      </c>
      <c r="I355" s="392" t="s">
        <v>10665</v>
      </c>
    </row>
    <row r="356" spans="2:9">
      <c r="B356" s="388" t="s">
        <v>10666</v>
      </c>
      <c r="C356" s="388" t="s">
        <v>10667</v>
      </c>
      <c r="D356" s="389" t="s">
        <v>10478</v>
      </c>
      <c r="E356" s="390" t="str">
        <f t="shared" si="10"/>
        <v>10,54</v>
      </c>
      <c r="F356" s="381" t="str">
        <f t="shared" si="11"/>
        <v>90637</v>
      </c>
      <c r="H356" s="391">
        <v>11.37</v>
      </c>
      <c r="I356" s="392" t="s">
        <v>2971</v>
      </c>
    </row>
    <row r="357" spans="2:9">
      <c r="B357" s="388" t="s">
        <v>10668</v>
      </c>
      <c r="C357" s="388" t="s">
        <v>10669</v>
      </c>
      <c r="D357" s="389" t="s">
        <v>10478</v>
      </c>
      <c r="E357" s="390" t="str">
        <f t="shared" si="10"/>
        <v>16,45</v>
      </c>
      <c r="F357" s="381" t="str">
        <f t="shared" si="11"/>
        <v>90643</v>
      </c>
      <c r="H357" s="391">
        <v>17.190000000000001</v>
      </c>
      <c r="I357" s="392" t="s">
        <v>7313</v>
      </c>
    </row>
    <row r="358" spans="2:9">
      <c r="B358" s="388" t="s">
        <v>10670</v>
      </c>
      <c r="C358" s="388" t="s">
        <v>10671</v>
      </c>
      <c r="D358" s="389" t="s">
        <v>10478</v>
      </c>
      <c r="E358" s="390" t="str">
        <f t="shared" si="10"/>
        <v>6,85</v>
      </c>
      <c r="F358" s="381" t="str">
        <f t="shared" si="11"/>
        <v>90650</v>
      </c>
      <c r="H358" s="391">
        <v>6.84</v>
      </c>
      <c r="I358" s="392" t="s">
        <v>10672</v>
      </c>
    </row>
    <row r="359" spans="2:9">
      <c r="B359" s="388" t="s">
        <v>10673</v>
      </c>
      <c r="C359" s="388" t="s">
        <v>10674</v>
      </c>
      <c r="D359" s="389" t="s">
        <v>10478</v>
      </c>
      <c r="E359" s="390" t="str">
        <f t="shared" si="10"/>
        <v>10,41</v>
      </c>
      <c r="F359" s="381" t="str">
        <f t="shared" si="11"/>
        <v>90656</v>
      </c>
      <c r="H359" s="391">
        <v>11.21</v>
      </c>
      <c r="I359" s="392" t="s">
        <v>1692</v>
      </c>
    </row>
    <row r="360" spans="2:9">
      <c r="B360" s="388" t="s">
        <v>10675</v>
      </c>
      <c r="C360" s="388" t="s">
        <v>10676</v>
      </c>
      <c r="D360" s="389" t="s">
        <v>10478</v>
      </c>
      <c r="E360" s="390" t="str">
        <f t="shared" si="10"/>
        <v>10,89</v>
      </c>
      <c r="F360" s="381" t="str">
        <f t="shared" si="11"/>
        <v>90662</v>
      </c>
      <c r="H360" s="391">
        <v>11.74</v>
      </c>
      <c r="I360" s="392" t="s">
        <v>1127</v>
      </c>
    </row>
    <row r="361" spans="2:9">
      <c r="B361" s="388" t="s">
        <v>10677</v>
      </c>
      <c r="C361" s="388" t="s">
        <v>10678</v>
      </c>
      <c r="D361" s="389" t="s">
        <v>10478</v>
      </c>
      <c r="E361" s="390" t="str">
        <f t="shared" si="10"/>
        <v>18,39</v>
      </c>
      <c r="F361" s="381" t="str">
        <f t="shared" si="11"/>
        <v>90668</v>
      </c>
      <c r="H361" s="391">
        <v>19.11</v>
      </c>
      <c r="I361" s="392" t="s">
        <v>10679</v>
      </c>
    </row>
    <row r="362" spans="2:9">
      <c r="B362" s="388" t="s">
        <v>10680</v>
      </c>
      <c r="C362" s="388" t="s">
        <v>10681</v>
      </c>
      <c r="D362" s="389" t="s">
        <v>10478</v>
      </c>
      <c r="E362" s="390" t="str">
        <f t="shared" si="10"/>
        <v>354,26</v>
      </c>
      <c r="F362" s="381" t="str">
        <f t="shared" si="11"/>
        <v>90674</v>
      </c>
      <c r="H362" s="391">
        <v>422.46</v>
      </c>
      <c r="I362" s="392" t="s">
        <v>10682</v>
      </c>
    </row>
    <row r="363" spans="2:9">
      <c r="B363" s="388" t="s">
        <v>10683</v>
      </c>
      <c r="C363" s="388" t="s">
        <v>10684</v>
      </c>
      <c r="D363" s="389" t="s">
        <v>10478</v>
      </c>
      <c r="E363" s="390" t="str">
        <f t="shared" si="10"/>
        <v>216,62</v>
      </c>
      <c r="F363" s="381" t="str">
        <f t="shared" si="11"/>
        <v>90680</v>
      </c>
      <c r="H363" s="391">
        <v>229.89</v>
      </c>
      <c r="I363" s="392" t="s">
        <v>10685</v>
      </c>
    </row>
    <row r="364" spans="2:9">
      <c r="B364" s="388" t="s">
        <v>10686</v>
      </c>
      <c r="C364" s="388" t="s">
        <v>10687</v>
      </c>
      <c r="D364" s="389" t="s">
        <v>10478</v>
      </c>
      <c r="E364" s="390" t="str">
        <f t="shared" si="10"/>
        <v>100,54</v>
      </c>
      <c r="F364" s="381" t="str">
        <f t="shared" si="11"/>
        <v>90686</v>
      </c>
      <c r="H364" s="391">
        <v>122.8</v>
      </c>
      <c r="I364" s="392" t="s">
        <v>10688</v>
      </c>
    </row>
    <row r="365" spans="2:9">
      <c r="B365" s="388" t="s">
        <v>10689</v>
      </c>
      <c r="C365" s="388" t="s">
        <v>10690</v>
      </c>
      <c r="D365" s="389" t="s">
        <v>10478</v>
      </c>
      <c r="E365" s="390" t="str">
        <f t="shared" si="10"/>
        <v>78,54</v>
      </c>
      <c r="F365" s="381" t="str">
        <f t="shared" si="11"/>
        <v>90692</v>
      </c>
      <c r="H365" s="391">
        <v>70.44</v>
      </c>
      <c r="I365" s="392" t="s">
        <v>10691</v>
      </c>
    </row>
    <row r="366" spans="2:9">
      <c r="B366" s="388" t="s">
        <v>10692</v>
      </c>
      <c r="C366" s="388" t="s">
        <v>10693</v>
      </c>
      <c r="D366" s="389" t="s">
        <v>10478</v>
      </c>
      <c r="E366" s="390" t="str">
        <f t="shared" si="10"/>
        <v>17,50</v>
      </c>
      <c r="F366" s="381" t="str">
        <f t="shared" si="11"/>
        <v>90964</v>
      </c>
      <c r="H366" s="391">
        <v>18.190000000000001</v>
      </c>
      <c r="I366" s="392" t="s">
        <v>10694</v>
      </c>
    </row>
    <row r="367" spans="2:9">
      <c r="B367" s="388" t="s">
        <v>10695</v>
      </c>
      <c r="C367" s="388" t="s">
        <v>10696</v>
      </c>
      <c r="D367" s="389" t="s">
        <v>10478</v>
      </c>
      <c r="E367" s="390" t="str">
        <f t="shared" si="10"/>
        <v>48,28</v>
      </c>
      <c r="F367" s="381" t="str">
        <f t="shared" si="11"/>
        <v>90972</v>
      </c>
      <c r="H367" s="391">
        <v>49.91</v>
      </c>
      <c r="I367" s="392" t="s">
        <v>10220</v>
      </c>
    </row>
    <row r="368" spans="2:9">
      <c r="B368" s="388" t="s">
        <v>10697</v>
      </c>
      <c r="C368" s="388" t="s">
        <v>10698</v>
      </c>
      <c r="D368" s="389" t="s">
        <v>10478</v>
      </c>
      <c r="E368" s="390" t="str">
        <f t="shared" si="10"/>
        <v>124,85</v>
      </c>
      <c r="F368" s="381" t="str">
        <f t="shared" si="11"/>
        <v>90979</v>
      </c>
      <c r="H368" s="391">
        <v>128.97999999999999</v>
      </c>
      <c r="I368" s="392" t="s">
        <v>10699</v>
      </c>
    </row>
    <row r="369" spans="2:9">
      <c r="B369" s="388" t="s">
        <v>10700</v>
      </c>
      <c r="C369" s="388" t="s">
        <v>10701</v>
      </c>
      <c r="D369" s="389" t="s">
        <v>10478</v>
      </c>
      <c r="E369" s="390" t="str">
        <f t="shared" si="10"/>
        <v>114,20</v>
      </c>
      <c r="F369" s="381" t="str">
        <f t="shared" si="11"/>
        <v>90991</v>
      </c>
      <c r="H369" s="391">
        <v>129.22</v>
      </c>
      <c r="I369" s="392" t="s">
        <v>10702</v>
      </c>
    </row>
    <row r="370" spans="2:9">
      <c r="B370" s="388" t="s">
        <v>10703</v>
      </c>
      <c r="C370" s="388" t="s">
        <v>10704</v>
      </c>
      <c r="D370" s="389" t="s">
        <v>10478</v>
      </c>
      <c r="E370" s="390" t="str">
        <f t="shared" si="10"/>
        <v>64,29</v>
      </c>
      <c r="F370" s="381" t="str">
        <f t="shared" si="11"/>
        <v>90999</v>
      </c>
      <c r="H370" s="391">
        <v>66.41</v>
      </c>
      <c r="I370" s="392" t="s">
        <v>10705</v>
      </c>
    </row>
    <row r="371" spans="2:9">
      <c r="B371" s="388" t="s">
        <v>10706</v>
      </c>
      <c r="C371" s="388" t="s">
        <v>10707</v>
      </c>
      <c r="D371" s="389" t="s">
        <v>10478</v>
      </c>
      <c r="E371" s="390" t="str">
        <f t="shared" si="10"/>
        <v>145,98</v>
      </c>
      <c r="F371" s="381" t="str">
        <f t="shared" si="11"/>
        <v>91031</v>
      </c>
      <c r="H371" s="391">
        <v>169.73</v>
      </c>
      <c r="I371" s="392" t="s">
        <v>10708</v>
      </c>
    </row>
    <row r="372" spans="2:9">
      <c r="B372" s="388" t="s">
        <v>10709</v>
      </c>
      <c r="C372" s="388" t="s">
        <v>10710</v>
      </c>
      <c r="D372" s="389" t="s">
        <v>10478</v>
      </c>
      <c r="E372" s="390" t="str">
        <f t="shared" si="10"/>
        <v>7,66</v>
      </c>
      <c r="F372" s="381" t="str">
        <f t="shared" si="11"/>
        <v>91277</v>
      </c>
      <c r="H372" s="391">
        <v>4.76</v>
      </c>
      <c r="I372" s="392" t="s">
        <v>10711</v>
      </c>
    </row>
    <row r="373" spans="2:9">
      <c r="B373" s="388" t="s">
        <v>10712</v>
      </c>
      <c r="C373" s="388" t="s">
        <v>10713</v>
      </c>
      <c r="D373" s="389" t="s">
        <v>10478</v>
      </c>
      <c r="E373" s="390" t="str">
        <f t="shared" si="10"/>
        <v>17,91</v>
      </c>
      <c r="F373" s="381" t="str">
        <f t="shared" si="11"/>
        <v>91283</v>
      </c>
      <c r="H373" s="391">
        <v>10.78</v>
      </c>
      <c r="I373" s="392" t="s">
        <v>10714</v>
      </c>
    </row>
    <row r="374" spans="2:9">
      <c r="B374" s="388" t="s">
        <v>10715</v>
      </c>
      <c r="C374" s="388" t="s">
        <v>10716</v>
      </c>
      <c r="D374" s="389" t="s">
        <v>10478</v>
      </c>
      <c r="E374" s="390" t="str">
        <f t="shared" si="10"/>
        <v>153,99</v>
      </c>
      <c r="F374" s="381" t="str">
        <f t="shared" si="11"/>
        <v>91386</v>
      </c>
      <c r="H374" s="391">
        <v>177.79</v>
      </c>
      <c r="I374" s="392" t="s">
        <v>10717</v>
      </c>
    </row>
    <row r="375" spans="2:9">
      <c r="B375" s="388" t="s">
        <v>10718</v>
      </c>
      <c r="C375" s="388" t="s">
        <v>10719</v>
      </c>
      <c r="D375" s="389" t="s">
        <v>10478</v>
      </c>
      <c r="E375" s="390" t="str">
        <f t="shared" si="10"/>
        <v>21,36</v>
      </c>
      <c r="F375" s="381" t="str">
        <f t="shared" si="11"/>
        <v>91533</v>
      </c>
      <c r="H375" s="391">
        <v>18.16</v>
      </c>
      <c r="I375" s="392" t="s">
        <v>10720</v>
      </c>
    </row>
    <row r="376" spans="2:9">
      <c r="B376" s="388" t="s">
        <v>10721</v>
      </c>
      <c r="C376" s="388" t="s">
        <v>10722</v>
      </c>
      <c r="D376" s="389" t="s">
        <v>10478</v>
      </c>
      <c r="E376" s="390" t="str">
        <f t="shared" si="10"/>
        <v>136,22</v>
      </c>
      <c r="F376" s="381" t="str">
        <f t="shared" si="11"/>
        <v>91634</v>
      </c>
      <c r="H376" s="391">
        <v>128.22</v>
      </c>
      <c r="I376" s="392" t="s">
        <v>10723</v>
      </c>
    </row>
    <row r="377" spans="2:9">
      <c r="B377" s="388" t="s">
        <v>10724</v>
      </c>
      <c r="C377" s="388" t="s">
        <v>10725</v>
      </c>
      <c r="D377" s="389" t="s">
        <v>10478</v>
      </c>
      <c r="E377" s="390" t="str">
        <f t="shared" si="10"/>
        <v>289,63</v>
      </c>
      <c r="F377" s="381" t="str">
        <f t="shared" si="11"/>
        <v>91645</v>
      </c>
      <c r="H377" s="391">
        <v>272.26</v>
      </c>
      <c r="I377" s="392" t="s">
        <v>10726</v>
      </c>
    </row>
    <row r="378" spans="2:9">
      <c r="B378" s="388" t="s">
        <v>10727</v>
      </c>
      <c r="C378" s="388" t="s">
        <v>10728</v>
      </c>
      <c r="D378" s="389" t="s">
        <v>10478</v>
      </c>
      <c r="E378" s="390" t="str">
        <f t="shared" si="10"/>
        <v>17,09</v>
      </c>
      <c r="F378" s="381" t="str">
        <f t="shared" si="11"/>
        <v>91692</v>
      </c>
      <c r="H378" s="391">
        <v>15.87</v>
      </c>
      <c r="I378" s="392" t="s">
        <v>8088</v>
      </c>
    </row>
    <row r="379" spans="2:9">
      <c r="B379" s="388" t="s">
        <v>10729</v>
      </c>
      <c r="C379" s="388" t="s">
        <v>10730</v>
      </c>
      <c r="D379" s="389" t="s">
        <v>10478</v>
      </c>
      <c r="E379" s="390" t="str">
        <f t="shared" si="10"/>
        <v>8,00</v>
      </c>
      <c r="F379" s="381" t="str">
        <f t="shared" si="11"/>
        <v>92043</v>
      </c>
      <c r="H379" s="391">
        <v>8.39</v>
      </c>
      <c r="I379" s="392" t="s">
        <v>4750</v>
      </c>
    </row>
    <row r="380" spans="2:9">
      <c r="B380" s="388" t="s">
        <v>10731</v>
      </c>
      <c r="C380" s="388" t="s">
        <v>10732</v>
      </c>
      <c r="D380" s="389" t="s">
        <v>10478</v>
      </c>
      <c r="E380" s="390" t="str">
        <f t="shared" si="10"/>
        <v>189,23</v>
      </c>
      <c r="F380" s="381" t="str">
        <f t="shared" si="11"/>
        <v>92106</v>
      </c>
      <c r="H380" s="391">
        <v>179.34</v>
      </c>
      <c r="I380" s="392" t="s">
        <v>10733</v>
      </c>
    </row>
    <row r="381" spans="2:9">
      <c r="B381" s="388" t="s">
        <v>10734</v>
      </c>
      <c r="C381" s="388" t="s">
        <v>10735</v>
      </c>
      <c r="D381" s="389" t="s">
        <v>10478</v>
      </c>
      <c r="E381" s="390" t="str">
        <f t="shared" si="10"/>
        <v>2,09</v>
      </c>
      <c r="F381" s="381" t="str">
        <f t="shared" si="11"/>
        <v>92112</v>
      </c>
      <c r="H381" s="391">
        <v>2.27</v>
      </c>
      <c r="I381" s="392" t="s">
        <v>2001</v>
      </c>
    </row>
    <row r="382" spans="2:9">
      <c r="B382" s="388" t="s">
        <v>10736</v>
      </c>
      <c r="C382" s="388" t="s">
        <v>10737</v>
      </c>
      <c r="D382" s="389" t="s">
        <v>10478</v>
      </c>
      <c r="E382" s="390" t="str">
        <f t="shared" si="10"/>
        <v>0,18</v>
      </c>
      <c r="F382" s="381" t="str">
        <f t="shared" si="11"/>
        <v>92118</v>
      </c>
      <c r="H382" s="391">
        <v>0.19</v>
      </c>
      <c r="I382" s="392" t="s">
        <v>1521</v>
      </c>
    </row>
    <row r="383" spans="2:9">
      <c r="B383" s="388" t="s">
        <v>10738</v>
      </c>
      <c r="C383" s="388" t="s">
        <v>10739</v>
      </c>
      <c r="D383" s="389" t="s">
        <v>10478</v>
      </c>
      <c r="E383" s="390" t="str">
        <f t="shared" si="10"/>
        <v>60,86</v>
      </c>
      <c r="F383" s="381" t="str">
        <f t="shared" si="11"/>
        <v>92138</v>
      </c>
      <c r="H383" s="391">
        <v>127.84</v>
      </c>
      <c r="I383" s="392" t="s">
        <v>9512</v>
      </c>
    </row>
    <row r="384" spans="2:9">
      <c r="B384" s="388" t="s">
        <v>10740</v>
      </c>
      <c r="C384" s="388" t="s">
        <v>10741</v>
      </c>
      <c r="D384" s="389" t="s">
        <v>10478</v>
      </c>
      <c r="E384" s="390" t="str">
        <f t="shared" si="10"/>
        <v>52,13</v>
      </c>
      <c r="F384" s="381" t="str">
        <f t="shared" si="11"/>
        <v>92145</v>
      </c>
      <c r="H384" s="391">
        <v>86.82</v>
      </c>
      <c r="I384" s="392" t="s">
        <v>10742</v>
      </c>
    </row>
    <row r="385" spans="2:9">
      <c r="B385" s="388" t="s">
        <v>10743</v>
      </c>
      <c r="C385" s="388" t="s">
        <v>10744</v>
      </c>
      <c r="D385" s="389" t="s">
        <v>10478</v>
      </c>
      <c r="E385" s="390" t="str">
        <f t="shared" si="10"/>
        <v>254,69</v>
      </c>
      <c r="F385" s="381" t="str">
        <f t="shared" si="11"/>
        <v>92242</v>
      </c>
      <c r="H385" s="391">
        <v>238.58</v>
      </c>
      <c r="I385" s="392" t="s">
        <v>10745</v>
      </c>
    </row>
    <row r="386" spans="2:9">
      <c r="B386" s="388" t="s">
        <v>10746</v>
      </c>
      <c r="C386" s="388" t="s">
        <v>10747</v>
      </c>
      <c r="D386" s="389" t="s">
        <v>10478</v>
      </c>
      <c r="E386" s="390" t="str">
        <f t="shared" ref="E386:E449" si="12">IF($K$2=$H$1,H386,I386)</f>
        <v>26,66</v>
      </c>
      <c r="F386" s="381" t="str">
        <f t="shared" ref="F386:F449" si="13">IF(LEN($B386)=7,CONCATENATE(MID($B386,1,6),"00",RIGHT($B386,1)),IF(LEN($B386)=8,CONCATENATE(MID($B386,1,6),"0",RIGHT($B386,2)),$B386))</f>
        <v>92716</v>
      </c>
      <c r="H386" s="391">
        <v>24.41</v>
      </c>
      <c r="I386" s="392" t="s">
        <v>10748</v>
      </c>
    </row>
    <row r="387" spans="2:9">
      <c r="B387" s="388" t="s">
        <v>10749</v>
      </c>
      <c r="C387" s="388" t="s">
        <v>10750</v>
      </c>
      <c r="D387" s="389" t="s">
        <v>10478</v>
      </c>
      <c r="E387" s="390" t="str">
        <f t="shared" si="12"/>
        <v>17,32</v>
      </c>
      <c r="F387" s="381" t="str">
        <f t="shared" si="13"/>
        <v>92960</v>
      </c>
      <c r="H387" s="391">
        <v>18.86</v>
      </c>
      <c r="I387" s="392" t="s">
        <v>10751</v>
      </c>
    </row>
    <row r="388" spans="2:9">
      <c r="B388" s="388" t="s">
        <v>10752</v>
      </c>
      <c r="C388" s="388" t="s">
        <v>10753</v>
      </c>
      <c r="D388" s="389" t="s">
        <v>10478</v>
      </c>
      <c r="E388" s="390" t="str">
        <f t="shared" si="12"/>
        <v>15,42</v>
      </c>
      <c r="F388" s="381" t="str">
        <f t="shared" si="13"/>
        <v>92966</v>
      </c>
      <c r="H388" s="391">
        <v>14.7</v>
      </c>
      <c r="I388" s="392" t="s">
        <v>3431</v>
      </c>
    </row>
    <row r="389" spans="2:9">
      <c r="B389" s="388" t="s">
        <v>10754</v>
      </c>
      <c r="C389" s="388" t="s">
        <v>10755</v>
      </c>
      <c r="D389" s="389" t="s">
        <v>10478</v>
      </c>
      <c r="E389" s="390" t="str">
        <f t="shared" si="12"/>
        <v>522,45</v>
      </c>
      <c r="F389" s="381" t="str">
        <f t="shared" si="13"/>
        <v>93224</v>
      </c>
      <c r="H389" s="391">
        <v>614.09</v>
      </c>
      <c r="I389" s="392" t="s">
        <v>10756</v>
      </c>
    </row>
    <row r="390" spans="2:9">
      <c r="B390" s="388" t="s">
        <v>10757</v>
      </c>
      <c r="C390" s="388" t="s">
        <v>10758</v>
      </c>
      <c r="D390" s="389" t="s">
        <v>10478</v>
      </c>
      <c r="E390" s="390" t="str">
        <f t="shared" si="12"/>
        <v>7,35</v>
      </c>
      <c r="F390" s="381" t="str">
        <f t="shared" si="13"/>
        <v>93233</v>
      </c>
      <c r="H390" s="391">
        <v>4.3899999999999997</v>
      </c>
      <c r="I390" s="392" t="s">
        <v>4717</v>
      </c>
    </row>
    <row r="391" spans="2:9">
      <c r="B391" s="388" t="s">
        <v>10759</v>
      </c>
      <c r="C391" s="388" t="s">
        <v>10760</v>
      </c>
      <c r="D391" s="389" t="s">
        <v>10478</v>
      </c>
      <c r="E391" s="390" t="str">
        <f t="shared" si="12"/>
        <v>73,50</v>
      </c>
      <c r="F391" s="381" t="str">
        <f t="shared" si="13"/>
        <v>93272</v>
      </c>
      <c r="H391" s="391">
        <v>71.84</v>
      </c>
      <c r="I391" s="392" t="s">
        <v>10761</v>
      </c>
    </row>
    <row r="392" spans="2:9">
      <c r="B392" s="388" t="s">
        <v>10762</v>
      </c>
      <c r="C392" s="388" t="s">
        <v>10763</v>
      </c>
      <c r="D392" s="389" t="s">
        <v>10478</v>
      </c>
      <c r="E392" s="390" t="str">
        <f t="shared" si="12"/>
        <v>15,47</v>
      </c>
      <c r="F392" s="381" t="str">
        <f t="shared" si="13"/>
        <v>93281</v>
      </c>
      <c r="H392" s="391">
        <v>14.37</v>
      </c>
      <c r="I392" s="392" t="s">
        <v>10764</v>
      </c>
    </row>
    <row r="393" spans="2:9">
      <c r="B393" s="388" t="s">
        <v>10765</v>
      </c>
      <c r="C393" s="388" t="s">
        <v>10766</v>
      </c>
      <c r="D393" s="389" t="s">
        <v>10478</v>
      </c>
      <c r="E393" s="390" t="str">
        <f t="shared" si="12"/>
        <v>290,60</v>
      </c>
      <c r="F393" s="381" t="str">
        <f t="shared" si="13"/>
        <v>93287</v>
      </c>
      <c r="H393" s="391">
        <v>288.74</v>
      </c>
      <c r="I393" s="392" t="s">
        <v>10767</v>
      </c>
    </row>
    <row r="394" spans="2:9">
      <c r="B394" s="388" t="s">
        <v>10768</v>
      </c>
      <c r="C394" s="388" t="s">
        <v>10769</v>
      </c>
      <c r="D394" s="389" t="s">
        <v>10478</v>
      </c>
      <c r="E394" s="390" t="str">
        <f t="shared" si="12"/>
        <v>152,58</v>
      </c>
      <c r="F394" s="381" t="str">
        <f t="shared" si="13"/>
        <v>93402</v>
      </c>
      <c r="H394" s="391">
        <v>143.27000000000001</v>
      </c>
      <c r="I394" s="392" t="s">
        <v>10770</v>
      </c>
    </row>
    <row r="395" spans="2:9">
      <c r="B395" s="388" t="s">
        <v>10771</v>
      </c>
      <c r="C395" s="388" t="s">
        <v>10772</v>
      </c>
      <c r="D395" s="389" t="s">
        <v>10478</v>
      </c>
      <c r="E395" s="390" t="str">
        <f t="shared" si="12"/>
        <v>61,94</v>
      </c>
      <c r="F395" s="381" t="str">
        <f t="shared" si="13"/>
        <v>93408</v>
      </c>
      <c r="H395" s="391">
        <v>61.53</v>
      </c>
      <c r="I395" s="392" t="s">
        <v>10773</v>
      </c>
    </row>
    <row r="396" spans="2:9">
      <c r="B396" s="388" t="s">
        <v>10774</v>
      </c>
      <c r="C396" s="388" t="s">
        <v>10775</v>
      </c>
      <c r="D396" s="389" t="s">
        <v>10478</v>
      </c>
      <c r="E396" s="390" t="str">
        <f t="shared" si="12"/>
        <v>12,02</v>
      </c>
      <c r="F396" s="381" t="str">
        <f t="shared" si="13"/>
        <v>93415</v>
      </c>
      <c r="H396" s="391">
        <v>8.92</v>
      </c>
      <c r="I396" s="392" t="s">
        <v>7909</v>
      </c>
    </row>
    <row r="397" spans="2:9">
      <c r="B397" s="388" t="s">
        <v>10776</v>
      </c>
      <c r="C397" s="388" t="s">
        <v>10777</v>
      </c>
      <c r="D397" s="389" t="s">
        <v>10478</v>
      </c>
      <c r="E397" s="390" t="str">
        <f t="shared" si="12"/>
        <v>50,60</v>
      </c>
      <c r="F397" s="381" t="str">
        <f t="shared" si="13"/>
        <v>93421</v>
      </c>
      <c r="H397" s="391">
        <v>46.45</v>
      </c>
      <c r="I397" s="392" t="s">
        <v>10778</v>
      </c>
    </row>
    <row r="398" spans="2:9">
      <c r="B398" s="388" t="s">
        <v>10779</v>
      </c>
      <c r="C398" s="388" t="s">
        <v>10780</v>
      </c>
      <c r="D398" s="389" t="s">
        <v>10478</v>
      </c>
      <c r="E398" s="390" t="str">
        <f t="shared" si="12"/>
        <v>115,66</v>
      </c>
      <c r="F398" s="381" t="str">
        <f t="shared" si="13"/>
        <v>93427</v>
      </c>
      <c r="H398" s="391">
        <v>106.3</v>
      </c>
      <c r="I398" s="392" t="s">
        <v>10781</v>
      </c>
    </row>
    <row r="399" spans="2:9">
      <c r="B399" s="388" t="s">
        <v>10782</v>
      </c>
      <c r="C399" s="388" t="s">
        <v>10783</v>
      </c>
      <c r="D399" s="389" t="s">
        <v>10478</v>
      </c>
      <c r="E399" s="390" t="str">
        <f t="shared" si="12"/>
        <v>2.189,71</v>
      </c>
      <c r="F399" s="381" t="str">
        <f t="shared" si="13"/>
        <v>93433</v>
      </c>
      <c r="H399" s="393">
        <v>2136.73</v>
      </c>
      <c r="I399" s="392" t="s">
        <v>10784</v>
      </c>
    </row>
    <row r="400" spans="2:9">
      <c r="B400" s="388" t="s">
        <v>10785</v>
      </c>
      <c r="C400" s="388" t="s">
        <v>10786</v>
      </c>
      <c r="D400" s="389" t="s">
        <v>10478</v>
      </c>
      <c r="E400" s="390" t="str">
        <f t="shared" si="12"/>
        <v>110,20</v>
      </c>
      <c r="F400" s="381" t="str">
        <f t="shared" si="13"/>
        <v>93439</v>
      </c>
      <c r="H400" s="391">
        <v>102.79</v>
      </c>
      <c r="I400" s="392" t="s">
        <v>10787</v>
      </c>
    </row>
    <row r="401" spans="2:9">
      <c r="B401" s="388" t="s">
        <v>10788</v>
      </c>
      <c r="C401" s="388" t="s">
        <v>10789</v>
      </c>
      <c r="D401" s="389" t="s">
        <v>10478</v>
      </c>
      <c r="E401" s="390" t="str">
        <f t="shared" si="12"/>
        <v>196,26</v>
      </c>
      <c r="F401" s="381" t="str">
        <f t="shared" si="13"/>
        <v>95121</v>
      </c>
      <c r="H401" s="391">
        <v>193.4</v>
      </c>
      <c r="I401" s="392" t="s">
        <v>10790</v>
      </c>
    </row>
    <row r="402" spans="2:9">
      <c r="B402" s="388" t="s">
        <v>10791</v>
      </c>
      <c r="C402" s="388" t="s">
        <v>10792</v>
      </c>
      <c r="D402" s="389" t="s">
        <v>10478</v>
      </c>
      <c r="E402" s="390" t="str">
        <f t="shared" si="12"/>
        <v>139,87</v>
      </c>
      <c r="F402" s="381" t="str">
        <f t="shared" si="13"/>
        <v>95127</v>
      </c>
      <c r="H402" s="391">
        <v>132.53</v>
      </c>
      <c r="I402" s="392" t="s">
        <v>10793</v>
      </c>
    </row>
    <row r="403" spans="2:9">
      <c r="B403" s="388" t="s">
        <v>10794</v>
      </c>
      <c r="C403" s="388" t="s">
        <v>10795</v>
      </c>
      <c r="D403" s="389" t="s">
        <v>10478</v>
      </c>
      <c r="E403" s="390" t="str">
        <f t="shared" si="12"/>
        <v>100,72</v>
      </c>
      <c r="F403" s="381" t="str">
        <f t="shared" si="13"/>
        <v>95133</v>
      </c>
      <c r="H403" s="391">
        <v>100.95</v>
      </c>
      <c r="I403" s="392" t="s">
        <v>10796</v>
      </c>
    </row>
    <row r="404" spans="2:9">
      <c r="B404" s="388" t="s">
        <v>10797</v>
      </c>
      <c r="C404" s="388" t="s">
        <v>10798</v>
      </c>
      <c r="D404" s="389" t="s">
        <v>10478</v>
      </c>
      <c r="E404" s="390" t="str">
        <f t="shared" si="12"/>
        <v>0,06</v>
      </c>
      <c r="F404" s="381" t="str">
        <f t="shared" si="13"/>
        <v>95139</v>
      </c>
      <c r="H404" s="391">
        <v>0.06</v>
      </c>
      <c r="I404" s="392" t="s">
        <v>340</v>
      </c>
    </row>
    <row r="405" spans="2:9">
      <c r="B405" s="388" t="s">
        <v>10799</v>
      </c>
      <c r="C405" s="388" t="s">
        <v>10800</v>
      </c>
      <c r="D405" s="389" t="s">
        <v>10478</v>
      </c>
      <c r="E405" s="390" t="str">
        <f t="shared" si="12"/>
        <v>80,62</v>
      </c>
      <c r="F405" s="381" t="str">
        <f t="shared" si="13"/>
        <v>95212</v>
      </c>
      <c r="H405" s="391">
        <v>78.88</v>
      </c>
      <c r="I405" s="392" t="s">
        <v>10485</v>
      </c>
    </row>
    <row r="406" spans="2:9">
      <c r="B406" s="388" t="s">
        <v>10801</v>
      </c>
      <c r="C406" s="388" t="s">
        <v>10802</v>
      </c>
      <c r="D406" s="389" t="s">
        <v>10478</v>
      </c>
      <c r="E406" s="390" t="str">
        <f t="shared" si="12"/>
        <v>22,22</v>
      </c>
      <c r="F406" s="381" t="str">
        <f t="shared" si="13"/>
        <v>95218</v>
      </c>
      <c r="H406" s="391">
        <v>20.59</v>
      </c>
      <c r="I406" s="392" t="s">
        <v>569</v>
      </c>
    </row>
    <row r="407" spans="2:9">
      <c r="B407" s="388" t="s">
        <v>10803</v>
      </c>
      <c r="C407" s="388" t="s">
        <v>10804</v>
      </c>
      <c r="D407" s="389" t="s">
        <v>10478</v>
      </c>
      <c r="E407" s="390" t="str">
        <f t="shared" si="12"/>
        <v>15,05</v>
      </c>
      <c r="F407" s="381" t="str">
        <f t="shared" si="13"/>
        <v>95258</v>
      </c>
      <c r="H407" s="391">
        <v>14.31</v>
      </c>
      <c r="I407" s="392" t="s">
        <v>3521</v>
      </c>
    </row>
    <row r="408" spans="2:9">
      <c r="B408" s="388" t="s">
        <v>10805</v>
      </c>
      <c r="C408" s="388" t="s">
        <v>10806</v>
      </c>
      <c r="D408" s="389" t="s">
        <v>10478</v>
      </c>
      <c r="E408" s="390" t="str">
        <f t="shared" si="12"/>
        <v>5,27</v>
      </c>
      <c r="F408" s="381" t="str">
        <f t="shared" si="13"/>
        <v>95264</v>
      </c>
      <c r="H408" s="391">
        <v>3.8</v>
      </c>
      <c r="I408" s="392" t="s">
        <v>10807</v>
      </c>
    </row>
    <row r="409" spans="2:9">
      <c r="B409" s="388" t="s">
        <v>10808</v>
      </c>
      <c r="C409" s="388" t="s">
        <v>10809</v>
      </c>
      <c r="D409" s="389" t="s">
        <v>10478</v>
      </c>
      <c r="E409" s="390" t="str">
        <f t="shared" si="12"/>
        <v>7,47</v>
      </c>
      <c r="F409" s="381" t="str">
        <f t="shared" si="13"/>
        <v>95270</v>
      </c>
      <c r="H409" s="391">
        <v>4.57</v>
      </c>
      <c r="I409" s="392" t="s">
        <v>1554</v>
      </c>
    </row>
    <row r="410" spans="2:9">
      <c r="B410" s="388" t="s">
        <v>10810</v>
      </c>
      <c r="C410" s="388" t="s">
        <v>10811</v>
      </c>
      <c r="D410" s="389" t="s">
        <v>10478</v>
      </c>
      <c r="E410" s="390" t="str">
        <f t="shared" si="12"/>
        <v>2,16</v>
      </c>
      <c r="F410" s="381" t="str">
        <f t="shared" si="13"/>
        <v>95276</v>
      </c>
      <c r="H410" s="391">
        <v>2.29</v>
      </c>
      <c r="I410" s="392" t="s">
        <v>10812</v>
      </c>
    </row>
    <row r="411" spans="2:9">
      <c r="B411" s="388" t="s">
        <v>10813</v>
      </c>
      <c r="C411" s="388" t="s">
        <v>10814</v>
      </c>
      <c r="D411" s="389" t="s">
        <v>10478</v>
      </c>
      <c r="E411" s="390" t="str">
        <f t="shared" si="12"/>
        <v>7,46</v>
      </c>
      <c r="F411" s="381" t="str">
        <f t="shared" si="13"/>
        <v>95282</v>
      </c>
      <c r="H411" s="391">
        <v>4.55</v>
      </c>
      <c r="I411" s="392" t="s">
        <v>506</v>
      </c>
    </row>
    <row r="412" spans="2:9">
      <c r="B412" s="388" t="s">
        <v>10815</v>
      </c>
      <c r="C412" s="388" t="s">
        <v>10816</v>
      </c>
      <c r="D412" s="389" t="s">
        <v>10478</v>
      </c>
      <c r="E412" s="390" t="str">
        <f t="shared" si="12"/>
        <v>14,61</v>
      </c>
      <c r="F412" s="381" t="str">
        <f t="shared" si="13"/>
        <v>95620</v>
      </c>
      <c r="H412" s="391">
        <v>13.85</v>
      </c>
      <c r="I412" s="392" t="s">
        <v>10817</v>
      </c>
    </row>
    <row r="413" spans="2:9">
      <c r="B413" s="388" t="s">
        <v>10818</v>
      </c>
      <c r="C413" s="388" t="s">
        <v>10819</v>
      </c>
      <c r="D413" s="389" t="s">
        <v>10478</v>
      </c>
      <c r="E413" s="390" t="str">
        <f t="shared" si="12"/>
        <v>130,13</v>
      </c>
      <c r="F413" s="381" t="str">
        <f t="shared" si="13"/>
        <v>95631</v>
      </c>
      <c r="H413" s="391">
        <v>135.24</v>
      </c>
      <c r="I413" s="392" t="s">
        <v>10820</v>
      </c>
    </row>
    <row r="414" spans="2:9">
      <c r="B414" s="388" t="s">
        <v>10821</v>
      </c>
      <c r="C414" s="388" t="s">
        <v>10822</v>
      </c>
      <c r="D414" s="389" t="s">
        <v>10478</v>
      </c>
      <c r="E414" s="390" t="str">
        <f t="shared" si="12"/>
        <v>24,83</v>
      </c>
      <c r="F414" s="381" t="str">
        <f t="shared" si="13"/>
        <v>95702</v>
      </c>
      <c r="H414" s="391">
        <v>24.11</v>
      </c>
      <c r="I414" s="392" t="s">
        <v>10823</v>
      </c>
    </row>
    <row r="415" spans="2:9">
      <c r="B415" s="388" t="s">
        <v>10824</v>
      </c>
      <c r="C415" s="388" t="s">
        <v>10825</v>
      </c>
      <c r="D415" s="389" t="s">
        <v>10478</v>
      </c>
      <c r="E415" s="390" t="str">
        <f t="shared" si="12"/>
        <v>89,69</v>
      </c>
      <c r="F415" s="381" t="str">
        <f t="shared" si="13"/>
        <v>95708</v>
      </c>
      <c r="H415" s="391">
        <v>90.27</v>
      </c>
      <c r="I415" s="392" t="s">
        <v>10826</v>
      </c>
    </row>
    <row r="416" spans="2:9">
      <c r="B416" s="388" t="s">
        <v>10827</v>
      </c>
      <c r="C416" s="388" t="s">
        <v>10828</v>
      </c>
      <c r="D416" s="389" t="s">
        <v>10478</v>
      </c>
      <c r="E416" s="390" t="str">
        <f t="shared" si="12"/>
        <v>143,85</v>
      </c>
      <c r="F416" s="381" t="str">
        <f t="shared" si="13"/>
        <v>95714</v>
      </c>
      <c r="H416" s="391">
        <v>165.38</v>
      </c>
      <c r="I416" s="392" t="s">
        <v>10829</v>
      </c>
    </row>
    <row r="417" spans="2:9">
      <c r="B417" s="388" t="s">
        <v>10830</v>
      </c>
      <c r="C417" s="388" t="s">
        <v>10831</v>
      </c>
      <c r="D417" s="389" t="s">
        <v>10478</v>
      </c>
      <c r="E417" s="390" t="str">
        <f t="shared" si="12"/>
        <v>141,42</v>
      </c>
      <c r="F417" s="381" t="str">
        <f t="shared" si="13"/>
        <v>95720</v>
      </c>
      <c r="H417" s="391">
        <v>162.88</v>
      </c>
      <c r="I417" s="392" t="s">
        <v>10832</v>
      </c>
    </row>
    <row r="418" spans="2:9">
      <c r="B418" s="388" t="s">
        <v>10833</v>
      </c>
      <c r="C418" s="388" t="s">
        <v>10834</v>
      </c>
      <c r="D418" s="389" t="s">
        <v>10478</v>
      </c>
      <c r="E418" s="390" t="str">
        <f t="shared" si="12"/>
        <v>196,23</v>
      </c>
      <c r="F418" s="381" t="str">
        <f t="shared" si="13"/>
        <v>95872</v>
      </c>
      <c r="H418" s="391">
        <v>180.41</v>
      </c>
      <c r="I418" s="392" t="s">
        <v>10655</v>
      </c>
    </row>
    <row r="419" spans="2:9">
      <c r="B419" s="388" t="s">
        <v>10835</v>
      </c>
      <c r="C419" s="388" t="s">
        <v>10836</v>
      </c>
      <c r="D419" s="389" t="s">
        <v>10478</v>
      </c>
      <c r="E419" s="390" t="str">
        <f t="shared" si="12"/>
        <v>156,04</v>
      </c>
      <c r="F419" s="381" t="str">
        <f t="shared" si="13"/>
        <v>96013</v>
      </c>
      <c r="H419" s="391">
        <v>104.76</v>
      </c>
      <c r="I419" s="392" t="s">
        <v>10837</v>
      </c>
    </row>
    <row r="420" spans="2:9">
      <c r="B420" s="388" t="s">
        <v>10838</v>
      </c>
      <c r="C420" s="388" t="s">
        <v>10839</v>
      </c>
      <c r="D420" s="389" t="s">
        <v>10478</v>
      </c>
      <c r="E420" s="390" t="str">
        <f t="shared" si="12"/>
        <v>155,80</v>
      </c>
      <c r="F420" s="381" t="str">
        <f t="shared" si="13"/>
        <v>96020</v>
      </c>
      <c r="H420" s="391">
        <v>104.51</v>
      </c>
      <c r="I420" s="392" t="s">
        <v>10840</v>
      </c>
    </row>
    <row r="421" spans="2:9">
      <c r="B421" s="388" t="s">
        <v>10841</v>
      </c>
      <c r="C421" s="388" t="s">
        <v>10842</v>
      </c>
      <c r="D421" s="389" t="s">
        <v>10478</v>
      </c>
      <c r="E421" s="390" t="str">
        <f t="shared" si="12"/>
        <v>115,10</v>
      </c>
      <c r="F421" s="381" t="str">
        <f t="shared" si="13"/>
        <v>96028</v>
      </c>
      <c r="H421" s="391">
        <v>79.14</v>
      </c>
      <c r="I421" s="392" t="s">
        <v>10843</v>
      </c>
    </row>
    <row r="422" spans="2:9">
      <c r="B422" s="388" t="s">
        <v>10844</v>
      </c>
      <c r="C422" s="388" t="s">
        <v>10845</v>
      </c>
      <c r="D422" s="389" t="s">
        <v>10478</v>
      </c>
      <c r="E422" s="390" t="str">
        <f t="shared" si="12"/>
        <v>161,16</v>
      </c>
      <c r="F422" s="381" t="str">
        <f t="shared" si="13"/>
        <v>96035</v>
      </c>
      <c r="H422" s="391">
        <v>185.34</v>
      </c>
      <c r="I422" s="392" t="s">
        <v>10846</v>
      </c>
    </row>
    <row r="423" spans="2:9">
      <c r="B423" s="388" t="s">
        <v>10847</v>
      </c>
      <c r="C423" s="388" t="s">
        <v>10848</v>
      </c>
      <c r="D423" s="389" t="s">
        <v>10478</v>
      </c>
      <c r="E423" s="390" t="str">
        <f t="shared" si="12"/>
        <v>115,34</v>
      </c>
      <c r="F423" s="381" t="str">
        <f t="shared" si="13"/>
        <v>96157</v>
      </c>
      <c r="H423" s="391">
        <v>79.39</v>
      </c>
      <c r="I423" s="392" t="s">
        <v>6969</v>
      </c>
    </row>
    <row r="424" spans="2:9">
      <c r="B424" s="388" t="s">
        <v>10849</v>
      </c>
      <c r="C424" s="388" t="s">
        <v>10850</v>
      </c>
      <c r="D424" s="389" t="s">
        <v>10478</v>
      </c>
      <c r="E424" s="390" t="str">
        <f t="shared" si="12"/>
        <v>85,19</v>
      </c>
      <c r="F424" s="381" t="str">
        <f t="shared" si="13"/>
        <v>96158</v>
      </c>
      <c r="H424" s="391">
        <v>77.3</v>
      </c>
      <c r="I424" s="392" t="s">
        <v>10851</v>
      </c>
    </row>
    <row r="425" spans="2:9">
      <c r="B425" s="388" t="s">
        <v>10852</v>
      </c>
      <c r="C425" s="388" t="s">
        <v>10853</v>
      </c>
      <c r="D425" s="389" t="s">
        <v>10478</v>
      </c>
      <c r="E425" s="390" t="str">
        <f t="shared" si="12"/>
        <v>59,58</v>
      </c>
      <c r="F425" s="381" t="str">
        <f t="shared" si="13"/>
        <v>96245</v>
      </c>
      <c r="H425" s="391">
        <v>66.489999999999995</v>
      </c>
      <c r="I425" s="392" t="s">
        <v>419</v>
      </c>
    </row>
    <row r="426" spans="2:9">
      <c r="B426" s="388" t="s">
        <v>10854</v>
      </c>
      <c r="C426" s="388" t="s">
        <v>10855</v>
      </c>
      <c r="D426" s="389" t="s">
        <v>10478</v>
      </c>
      <c r="E426" s="390" t="str">
        <f t="shared" si="12"/>
        <v>132,44</v>
      </c>
      <c r="F426" s="381" t="str">
        <f t="shared" si="13"/>
        <v>96303</v>
      </c>
      <c r="H426" s="391">
        <v>158.94999999999999</v>
      </c>
      <c r="I426" s="392" t="s">
        <v>10856</v>
      </c>
    </row>
    <row r="427" spans="2:9">
      <c r="B427" s="388" t="s">
        <v>10857</v>
      </c>
      <c r="C427" s="388" t="s">
        <v>10858</v>
      </c>
      <c r="D427" s="389" t="s">
        <v>10478</v>
      </c>
      <c r="E427" s="390" t="str">
        <f t="shared" si="12"/>
        <v>1,00</v>
      </c>
      <c r="F427" s="381" t="str">
        <f t="shared" si="13"/>
        <v>96309</v>
      </c>
      <c r="H427" s="391">
        <v>1.02</v>
      </c>
      <c r="I427" s="392" t="s">
        <v>5297</v>
      </c>
    </row>
    <row r="428" spans="2:9">
      <c r="B428" s="388" t="s">
        <v>10859</v>
      </c>
      <c r="C428" s="388" t="s">
        <v>10860</v>
      </c>
      <c r="D428" s="389" t="s">
        <v>10478</v>
      </c>
      <c r="E428" s="390" t="str">
        <f t="shared" si="12"/>
        <v>119,00</v>
      </c>
      <c r="F428" s="381" t="str">
        <f t="shared" si="13"/>
        <v>96463</v>
      </c>
      <c r="H428" s="391">
        <v>133.38</v>
      </c>
      <c r="I428" s="392" t="s">
        <v>10861</v>
      </c>
    </row>
    <row r="429" spans="2:9">
      <c r="B429" s="388" t="s">
        <v>10862</v>
      </c>
      <c r="C429" s="388" t="s">
        <v>10863</v>
      </c>
      <c r="D429" s="389" t="s">
        <v>10478</v>
      </c>
      <c r="E429" s="390" t="str">
        <f t="shared" si="12"/>
        <v>2,92</v>
      </c>
      <c r="F429" s="381" t="str">
        <f t="shared" si="13"/>
        <v>98764</v>
      </c>
      <c r="H429" s="391">
        <v>2.89</v>
      </c>
      <c r="I429" s="392" t="s">
        <v>2733</v>
      </c>
    </row>
    <row r="430" spans="2:9">
      <c r="B430" s="388" t="s">
        <v>10864</v>
      </c>
      <c r="C430" s="388" t="s">
        <v>10865</v>
      </c>
      <c r="D430" s="389" t="s">
        <v>10478</v>
      </c>
      <c r="E430" s="390" t="str">
        <f t="shared" si="12"/>
        <v>1,35</v>
      </c>
      <c r="F430" s="381" t="str">
        <f t="shared" si="13"/>
        <v>99833</v>
      </c>
      <c r="H430" s="391">
        <v>1.41</v>
      </c>
      <c r="I430" s="392" t="s">
        <v>4546</v>
      </c>
    </row>
    <row r="431" spans="2:9">
      <c r="B431" s="388" t="s">
        <v>10866</v>
      </c>
      <c r="C431" s="388" t="s">
        <v>10867</v>
      </c>
      <c r="D431" s="389" t="s">
        <v>10478</v>
      </c>
      <c r="E431" s="390" t="str">
        <f t="shared" si="12"/>
        <v>372,01</v>
      </c>
      <c r="F431" s="381" t="str">
        <f t="shared" si="13"/>
        <v>100641</v>
      </c>
      <c r="H431" s="391">
        <v>45.48</v>
      </c>
      <c r="I431" s="392" t="s">
        <v>10868</v>
      </c>
    </row>
    <row r="432" spans="2:9">
      <c r="B432" s="388" t="s">
        <v>10869</v>
      </c>
      <c r="C432" s="388" t="s">
        <v>10870</v>
      </c>
      <c r="D432" s="389" t="s">
        <v>10478</v>
      </c>
      <c r="E432" s="390" t="str">
        <f t="shared" si="12"/>
        <v>784,45</v>
      </c>
      <c r="F432" s="381" t="str">
        <f t="shared" si="13"/>
        <v>100647</v>
      </c>
      <c r="H432" s="391">
        <v>33.99</v>
      </c>
      <c r="I432" s="392" t="s">
        <v>10871</v>
      </c>
    </row>
    <row r="433" spans="2:9">
      <c r="B433" s="388" t="s">
        <v>10872</v>
      </c>
      <c r="C433" s="388" t="s">
        <v>10873</v>
      </c>
      <c r="D433" s="389" t="s">
        <v>10874</v>
      </c>
      <c r="E433" s="390" t="str">
        <f t="shared" si="12"/>
        <v>44,79</v>
      </c>
      <c r="F433" s="381" t="str">
        <f t="shared" si="13"/>
        <v>5632</v>
      </c>
      <c r="H433" s="391">
        <v>32.090000000000003</v>
      </c>
      <c r="I433" s="392" t="s">
        <v>7470</v>
      </c>
    </row>
    <row r="434" spans="2:9">
      <c r="B434" s="388" t="s">
        <v>10875</v>
      </c>
      <c r="C434" s="388" t="s">
        <v>10876</v>
      </c>
      <c r="D434" s="389" t="s">
        <v>10874</v>
      </c>
      <c r="E434" s="390" t="str">
        <f t="shared" si="12"/>
        <v>33,98</v>
      </c>
      <c r="F434" s="381" t="str">
        <f t="shared" si="13"/>
        <v>5679</v>
      </c>
      <c r="H434" s="391">
        <v>32.49</v>
      </c>
      <c r="I434" s="392" t="s">
        <v>10877</v>
      </c>
    </row>
    <row r="435" spans="2:9">
      <c r="B435" s="388" t="s">
        <v>10878</v>
      </c>
      <c r="C435" s="388" t="s">
        <v>10879</v>
      </c>
      <c r="D435" s="389" t="s">
        <v>10874</v>
      </c>
      <c r="E435" s="390" t="str">
        <f t="shared" si="12"/>
        <v>32,26</v>
      </c>
      <c r="F435" s="381" t="str">
        <f t="shared" si="13"/>
        <v>5681</v>
      </c>
      <c r="H435" s="391">
        <v>2.15</v>
      </c>
      <c r="I435" s="392" t="s">
        <v>6197</v>
      </c>
    </row>
    <row r="436" spans="2:9">
      <c r="B436" s="388" t="s">
        <v>10880</v>
      </c>
      <c r="C436" s="388" t="s">
        <v>10881</v>
      </c>
      <c r="D436" s="389" t="s">
        <v>10874</v>
      </c>
      <c r="E436" s="390" t="str">
        <f t="shared" si="12"/>
        <v>32,53</v>
      </c>
      <c r="F436" s="381" t="str">
        <f t="shared" si="13"/>
        <v>5685</v>
      </c>
      <c r="H436" s="391">
        <v>0.17</v>
      </c>
      <c r="I436" s="392" t="s">
        <v>8056</v>
      </c>
    </row>
    <row r="437" spans="2:9">
      <c r="B437" s="388" t="s">
        <v>10882</v>
      </c>
      <c r="C437" s="388" t="s">
        <v>10883</v>
      </c>
      <c r="D437" s="389" t="s">
        <v>10874</v>
      </c>
      <c r="E437" s="390" t="str">
        <f t="shared" si="12"/>
        <v>1,95</v>
      </c>
      <c r="F437" s="381" t="str">
        <f t="shared" si="13"/>
        <v>5690</v>
      </c>
      <c r="H437" s="391">
        <v>25.52</v>
      </c>
      <c r="I437" s="392" t="s">
        <v>1324</v>
      </c>
    </row>
    <row r="438" spans="2:9">
      <c r="B438" s="388" t="s">
        <v>10884</v>
      </c>
      <c r="C438" s="388" t="s">
        <v>10885</v>
      </c>
      <c r="D438" s="389" t="s">
        <v>10874</v>
      </c>
      <c r="E438" s="390" t="str">
        <f t="shared" si="12"/>
        <v>0,15</v>
      </c>
      <c r="F438" s="381" t="str">
        <f t="shared" si="13"/>
        <v>5806</v>
      </c>
      <c r="H438" s="391">
        <v>115</v>
      </c>
      <c r="I438" s="392" t="s">
        <v>342</v>
      </c>
    </row>
    <row r="439" spans="2:9">
      <c r="B439" s="388" t="s">
        <v>10886</v>
      </c>
      <c r="C439" s="388" t="s">
        <v>10887</v>
      </c>
      <c r="D439" s="389" t="s">
        <v>10874</v>
      </c>
      <c r="E439" s="390" t="str">
        <f t="shared" si="12"/>
        <v>25,69</v>
      </c>
      <c r="F439" s="381" t="str">
        <f t="shared" si="13"/>
        <v>5826</v>
      </c>
      <c r="H439" s="391">
        <v>96.52</v>
      </c>
      <c r="I439" s="392" t="s">
        <v>10888</v>
      </c>
    </row>
    <row r="440" spans="2:9">
      <c r="B440" s="388" t="s">
        <v>10889</v>
      </c>
      <c r="C440" s="388" t="s">
        <v>10890</v>
      </c>
      <c r="D440" s="389" t="s">
        <v>10874</v>
      </c>
      <c r="E440" s="390" t="str">
        <f t="shared" si="12"/>
        <v>116,73</v>
      </c>
      <c r="F440" s="381" t="str">
        <f t="shared" si="13"/>
        <v>5829</v>
      </c>
      <c r="H440" s="391">
        <v>2.46</v>
      </c>
      <c r="I440" s="392" t="s">
        <v>10891</v>
      </c>
    </row>
    <row r="441" spans="2:9">
      <c r="B441" s="388" t="s">
        <v>10892</v>
      </c>
      <c r="C441" s="388" t="s">
        <v>10893</v>
      </c>
      <c r="D441" s="389" t="s">
        <v>10874</v>
      </c>
      <c r="E441" s="390" t="str">
        <f t="shared" si="12"/>
        <v>94,45</v>
      </c>
      <c r="F441" s="381" t="str">
        <f t="shared" si="13"/>
        <v>5837</v>
      </c>
      <c r="H441" s="391">
        <v>26.29</v>
      </c>
      <c r="I441" s="392" t="s">
        <v>10894</v>
      </c>
    </row>
    <row r="442" spans="2:9">
      <c r="B442" s="388" t="s">
        <v>10895</v>
      </c>
      <c r="C442" s="388" t="s">
        <v>10896</v>
      </c>
      <c r="D442" s="389" t="s">
        <v>10874</v>
      </c>
      <c r="E442" s="390" t="str">
        <f t="shared" si="12"/>
        <v>2,24</v>
      </c>
      <c r="F442" s="381" t="str">
        <f t="shared" si="13"/>
        <v>5841</v>
      </c>
      <c r="H442" s="391">
        <v>45.01</v>
      </c>
      <c r="I442" s="392" t="s">
        <v>1339</v>
      </c>
    </row>
    <row r="443" spans="2:9">
      <c r="B443" s="388" t="s">
        <v>10897</v>
      </c>
      <c r="C443" s="388" t="s">
        <v>10898</v>
      </c>
      <c r="D443" s="389" t="s">
        <v>10874</v>
      </c>
      <c r="E443" s="390" t="str">
        <f t="shared" si="12"/>
        <v>25,80</v>
      </c>
      <c r="F443" s="381" t="str">
        <f t="shared" si="13"/>
        <v>5845</v>
      </c>
      <c r="H443" s="391">
        <v>45.2</v>
      </c>
      <c r="I443" s="392" t="s">
        <v>10899</v>
      </c>
    </row>
    <row r="444" spans="2:9">
      <c r="B444" s="388" t="s">
        <v>10900</v>
      </c>
      <c r="C444" s="388" t="s">
        <v>10901</v>
      </c>
      <c r="D444" s="389" t="s">
        <v>10874</v>
      </c>
      <c r="E444" s="390" t="str">
        <f t="shared" si="12"/>
        <v>42,37</v>
      </c>
      <c r="F444" s="381" t="str">
        <f t="shared" si="13"/>
        <v>5849</v>
      </c>
      <c r="H444" s="391">
        <v>116.43</v>
      </c>
      <c r="I444" s="392" t="s">
        <v>1004</v>
      </c>
    </row>
    <row r="445" spans="2:9">
      <c r="B445" s="388" t="s">
        <v>10902</v>
      </c>
      <c r="C445" s="388" t="s">
        <v>10903</v>
      </c>
      <c r="D445" s="389" t="s">
        <v>10874</v>
      </c>
      <c r="E445" s="390" t="str">
        <f t="shared" si="12"/>
        <v>42,55</v>
      </c>
      <c r="F445" s="381" t="str">
        <f t="shared" si="13"/>
        <v>5853</v>
      </c>
      <c r="H445" s="391">
        <v>5.63</v>
      </c>
      <c r="I445" s="392" t="s">
        <v>10904</v>
      </c>
    </row>
    <row r="446" spans="2:9">
      <c r="B446" s="388" t="s">
        <v>10905</v>
      </c>
      <c r="C446" s="388" t="s">
        <v>10906</v>
      </c>
      <c r="D446" s="389" t="s">
        <v>10874</v>
      </c>
      <c r="E446" s="390" t="str">
        <f t="shared" si="12"/>
        <v>104,96</v>
      </c>
      <c r="F446" s="381" t="str">
        <f t="shared" si="13"/>
        <v>5857</v>
      </c>
      <c r="H446" s="391">
        <v>36.75</v>
      </c>
      <c r="I446" s="392" t="s">
        <v>10907</v>
      </c>
    </row>
    <row r="447" spans="2:9">
      <c r="B447" s="388" t="s">
        <v>10908</v>
      </c>
      <c r="C447" s="388" t="s">
        <v>10909</v>
      </c>
      <c r="D447" s="389" t="s">
        <v>10874</v>
      </c>
      <c r="E447" s="390" t="str">
        <f t="shared" si="12"/>
        <v>5,28</v>
      </c>
      <c r="F447" s="381" t="str">
        <f t="shared" si="13"/>
        <v>5865</v>
      </c>
      <c r="H447" s="391">
        <v>33.39</v>
      </c>
      <c r="I447" s="392" t="s">
        <v>10910</v>
      </c>
    </row>
    <row r="448" spans="2:9">
      <c r="B448" s="388" t="s">
        <v>10911</v>
      </c>
      <c r="C448" s="388" t="s">
        <v>10912</v>
      </c>
      <c r="D448" s="389" t="s">
        <v>10874</v>
      </c>
      <c r="E448" s="390" t="str">
        <f t="shared" si="12"/>
        <v>36,52</v>
      </c>
      <c r="F448" s="381" t="str">
        <f t="shared" si="13"/>
        <v>5869</v>
      </c>
      <c r="H448" s="391">
        <v>39.32</v>
      </c>
      <c r="I448" s="392" t="s">
        <v>10913</v>
      </c>
    </row>
    <row r="449" spans="2:9">
      <c r="B449" s="388" t="s">
        <v>10914</v>
      </c>
      <c r="C449" s="388" t="s">
        <v>10915</v>
      </c>
      <c r="D449" s="389" t="s">
        <v>10874</v>
      </c>
      <c r="E449" s="390" t="str">
        <f t="shared" si="12"/>
        <v>33,43</v>
      </c>
      <c r="F449" s="381" t="str">
        <f t="shared" si="13"/>
        <v>5877</v>
      </c>
      <c r="H449" s="391">
        <v>35.07</v>
      </c>
      <c r="I449" s="392" t="s">
        <v>10916</v>
      </c>
    </row>
    <row r="450" spans="2:9">
      <c r="B450" s="388" t="s">
        <v>10917</v>
      </c>
      <c r="C450" s="388" t="s">
        <v>10918</v>
      </c>
      <c r="D450" s="389" t="s">
        <v>10874</v>
      </c>
      <c r="E450" s="390" t="str">
        <f t="shared" ref="E450:E513" si="14">IF($K$2=$H$1,H450,I450)</f>
        <v>38,94</v>
      </c>
      <c r="F450" s="381" t="str">
        <f t="shared" ref="F450:F513" si="15">IF(LEN($B450)=7,CONCATENATE(MID($B450,1,6),"00",RIGHT($B450,1)),IF(LEN($B450)=8,CONCATENATE(MID($B450,1,6),"0",RIGHT($B450,2)),$B450))</f>
        <v>5881</v>
      </c>
      <c r="H450" s="391">
        <v>26.62</v>
      </c>
      <c r="I450" s="392" t="s">
        <v>10919</v>
      </c>
    </row>
    <row r="451" spans="2:9">
      <c r="B451" s="388" t="s">
        <v>10920</v>
      </c>
      <c r="C451" s="388" t="s">
        <v>10921</v>
      </c>
      <c r="D451" s="389" t="s">
        <v>10874</v>
      </c>
      <c r="E451" s="390" t="str">
        <f t="shared" si="14"/>
        <v>33,55</v>
      </c>
      <c r="F451" s="381" t="str">
        <f t="shared" si="15"/>
        <v>5884</v>
      </c>
      <c r="H451" s="391">
        <v>24.71</v>
      </c>
      <c r="I451" s="392" t="s">
        <v>1510</v>
      </c>
    </row>
    <row r="452" spans="2:9">
      <c r="B452" s="388" t="s">
        <v>10922</v>
      </c>
      <c r="C452" s="388" t="s">
        <v>10923</v>
      </c>
      <c r="D452" s="389" t="s">
        <v>10874</v>
      </c>
      <c r="E452" s="390" t="str">
        <f t="shared" si="14"/>
        <v>26,70</v>
      </c>
      <c r="F452" s="381" t="str">
        <f t="shared" si="15"/>
        <v>5892</v>
      </c>
      <c r="H452" s="391">
        <v>31.98</v>
      </c>
      <c r="I452" s="392" t="s">
        <v>10924</v>
      </c>
    </row>
    <row r="453" spans="2:9">
      <c r="B453" s="388" t="s">
        <v>10925</v>
      </c>
      <c r="C453" s="388" t="s">
        <v>10926</v>
      </c>
      <c r="D453" s="389" t="s">
        <v>10874</v>
      </c>
      <c r="E453" s="390" t="str">
        <f t="shared" si="14"/>
        <v>24,99</v>
      </c>
      <c r="F453" s="381" t="str">
        <f t="shared" si="15"/>
        <v>5896</v>
      </c>
      <c r="H453" s="391">
        <v>18</v>
      </c>
      <c r="I453" s="392" t="s">
        <v>10927</v>
      </c>
    </row>
    <row r="454" spans="2:9">
      <c r="B454" s="388" t="s">
        <v>10928</v>
      </c>
      <c r="C454" s="388" t="s">
        <v>10929</v>
      </c>
      <c r="D454" s="389" t="s">
        <v>10874</v>
      </c>
      <c r="E454" s="390" t="str">
        <f t="shared" si="14"/>
        <v>31,46</v>
      </c>
      <c r="F454" s="381" t="str">
        <f t="shared" si="15"/>
        <v>5903</v>
      </c>
      <c r="H454" s="391">
        <v>1.68</v>
      </c>
      <c r="I454" s="392" t="s">
        <v>10930</v>
      </c>
    </row>
    <row r="455" spans="2:9">
      <c r="B455" s="388" t="s">
        <v>10931</v>
      </c>
      <c r="C455" s="388" t="s">
        <v>10932</v>
      </c>
      <c r="D455" s="389" t="s">
        <v>10874</v>
      </c>
      <c r="E455" s="390" t="str">
        <f t="shared" si="14"/>
        <v>18,94</v>
      </c>
      <c r="F455" s="381" t="str">
        <f t="shared" si="15"/>
        <v>5911</v>
      </c>
      <c r="H455" s="391">
        <v>30.09</v>
      </c>
      <c r="I455" s="392" t="s">
        <v>7460</v>
      </c>
    </row>
    <row r="456" spans="2:9">
      <c r="B456" s="388" t="s">
        <v>10933</v>
      </c>
      <c r="C456" s="388" t="s">
        <v>10934</v>
      </c>
      <c r="D456" s="389" t="s">
        <v>10874</v>
      </c>
      <c r="E456" s="390" t="str">
        <f t="shared" si="14"/>
        <v>1,52</v>
      </c>
      <c r="F456" s="381" t="str">
        <f t="shared" si="15"/>
        <v>5923</v>
      </c>
      <c r="H456" s="391">
        <v>48.36</v>
      </c>
      <c r="I456" s="392" t="s">
        <v>5113</v>
      </c>
    </row>
    <row r="457" spans="2:9">
      <c r="B457" s="388" t="s">
        <v>10935</v>
      </c>
      <c r="C457" s="388" t="s">
        <v>10936</v>
      </c>
      <c r="D457" s="389" t="s">
        <v>10874</v>
      </c>
      <c r="E457" s="390" t="str">
        <f t="shared" si="14"/>
        <v>30,37</v>
      </c>
      <c r="F457" s="381" t="str">
        <f t="shared" si="15"/>
        <v>5930</v>
      </c>
      <c r="H457" s="391">
        <v>40.479999999999997</v>
      </c>
      <c r="I457" s="392" t="s">
        <v>10937</v>
      </c>
    </row>
    <row r="458" spans="2:9">
      <c r="B458" s="388" t="s">
        <v>10938</v>
      </c>
      <c r="C458" s="388" t="s">
        <v>10939</v>
      </c>
      <c r="D458" s="389" t="s">
        <v>10874</v>
      </c>
      <c r="E458" s="390" t="str">
        <f t="shared" si="14"/>
        <v>46,27</v>
      </c>
      <c r="F458" s="381" t="str">
        <f t="shared" si="15"/>
        <v>5934</v>
      </c>
      <c r="H458" s="391">
        <v>50.46</v>
      </c>
      <c r="I458" s="392" t="s">
        <v>10940</v>
      </c>
    </row>
    <row r="459" spans="2:9">
      <c r="B459" s="388" t="s">
        <v>10941</v>
      </c>
      <c r="C459" s="388" t="s">
        <v>10942</v>
      </c>
      <c r="D459" s="389" t="s">
        <v>10874</v>
      </c>
      <c r="E459" s="390" t="str">
        <f t="shared" si="14"/>
        <v>39,31</v>
      </c>
      <c r="F459" s="381" t="str">
        <f t="shared" si="15"/>
        <v>5942</v>
      </c>
      <c r="H459" s="391">
        <v>13.19</v>
      </c>
      <c r="I459" s="392" t="s">
        <v>2590</v>
      </c>
    </row>
    <row r="460" spans="2:9">
      <c r="B460" s="388" t="s">
        <v>10943</v>
      </c>
      <c r="C460" s="388" t="s">
        <v>10944</v>
      </c>
      <c r="D460" s="389" t="s">
        <v>10874</v>
      </c>
      <c r="E460" s="390" t="str">
        <f t="shared" si="14"/>
        <v>48,32</v>
      </c>
      <c r="F460" s="381" t="str">
        <f t="shared" si="15"/>
        <v>5946</v>
      </c>
      <c r="H460" s="391">
        <v>2.94</v>
      </c>
      <c r="I460" s="392" t="s">
        <v>10945</v>
      </c>
    </row>
    <row r="461" spans="2:9">
      <c r="B461" s="388" t="s">
        <v>10946</v>
      </c>
      <c r="C461" s="388" t="s">
        <v>10947</v>
      </c>
      <c r="D461" s="389" t="s">
        <v>10874</v>
      </c>
      <c r="E461" s="390" t="str">
        <f t="shared" si="14"/>
        <v>13,92</v>
      </c>
      <c r="F461" s="381" t="str">
        <f t="shared" si="15"/>
        <v>5952</v>
      </c>
      <c r="H461" s="391">
        <v>30.89</v>
      </c>
      <c r="I461" s="392" t="s">
        <v>8123</v>
      </c>
    </row>
    <row r="462" spans="2:9">
      <c r="B462" s="388" t="s">
        <v>10948</v>
      </c>
      <c r="C462" s="388" t="s">
        <v>10949</v>
      </c>
      <c r="D462" s="389" t="s">
        <v>10874</v>
      </c>
      <c r="E462" s="390" t="str">
        <f t="shared" si="14"/>
        <v>2,65</v>
      </c>
      <c r="F462" s="381" t="str">
        <f t="shared" si="15"/>
        <v>5954</v>
      </c>
      <c r="H462" s="391">
        <v>28.13</v>
      </c>
      <c r="I462" s="392" t="s">
        <v>8247</v>
      </c>
    </row>
    <row r="463" spans="2:9">
      <c r="B463" s="388" t="s">
        <v>10950</v>
      </c>
      <c r="C463" s="388" t="s">
        <v>10951</v>
      </c>
      <c r="D463" s="389" t="s">
        <v>10874</v>
      </c>
      <c r="E463" s="390" t="str">
        <f t="shared" si="14"/>
        <v>30,57</v>
      </c>
      <c r="F463" s="381" t="str">
        <f t="shared" si="15"/>
        <v>5961</v>
      </c>
      <c r="H463" s="391">
        <v>43</v>
      </c>
      <c r="I463" s="392" t="s">
        <v>9071</v>
      </c>
    </row>
    <row r="464" spans="2:9">
      <c r="B464" s="388" t="s">
        <v>10952</v>
      </c>
      <c r="C464" s="388" t="s">
        <v>10953</v>
      </c>
      <c r="D464" s="389" t="s">
        <v>10874</v>
      </c>
      <c r="E464" s="390" t="str">
        <f t="shared" si="14"/>
        <v>28,01</v>
      </c>
      <c r="F464" s="381" t="str">
        <f t="shared" si="15"/>
        <v>6260</v>
      </c>
      <c r="H464" s="391">
        <v>3.93</v>
      </c>
      <c r="I464" s="392" t="s">
        <v>2665</v>
      </c>
    </row>
    <row r="465" spans="2:9">
      <c r="B465" s="388" t="s">
        <v>10954</v>
      </c>
      <c r="C465" s="388" t="s">
        <v>10955</v>
      </c>
      <c r="D465" s="389" t="s">
        <v>10874</v>
      </c>
      <c r="E465" s="390" t="str">
        <f t="shared" si="14"/>
        <v>42,39</v>
      </c>
      <c r="F465" s="381" t="str">
        <f t="shared" si="15"/>
        <v>6880</v>
      </c>
      <c r="H465" s="391">
        <v>0.2</v>
      </c>
      <c r="I465" s="392" t="s">
        <v>10956</v>
      </c>
    </row>
    <row r="466" spans="2:9">
      <c r="B466" s="388" t="s">
        <v>10957</v>
      </c>
      <c r="C466" s="388" t="s">
        <v>10958</v>
      </c>
      <c r="D466" s="389" t="s">
        <v>10874</v>
      </c>
      <c r="E466" s="390" t="str">
        <f t="shared" si="14"/>
        <v>3,27</v>
      </c>
      <c r="F466" s="381" t="str">
        <f t="shared" si="15"/>
        <v>7031</v>
      </c>
      <c r="H466" s="391">
        <v>39.700000000000003</v>
      </c>
      <c r="I466" s="392" t="s">
        <v>10959</v>
      </c>
    </row>
    <row r="467" spans="2:9">
      <c r="B467" s="388" t="s">
        <v>10960</v>
      </c>
      <c r="C467" s="388" t="s">
        <v>10961</v>
      </c>
      <c r="D467" s="389" t="s">
        <v>10874</v>
      </c>
      <c r="E467" s="390" t="str">
        <f t="shared" si="14"/>
        <v>0,20</v>
      </c>
      <c r="F467" s="381" t="str">
        <f t="shared" si="15"/>
        <v>7043</v>
      </c>
      <c r="H467" s="391">
        <v>30.12</v>
      </c>
      <c r="I467" s="392" t="s">
        <v>344</v>
      </c>
    </row>
    <row r="468" spans="2:9">
      <c r="B468" s="388" t="s">
        <v>10962</v>
      </c>
      <c r="C468" s="388" t="s">
        <v>10963</v>
      </c>
      <c r="D468" s="389" t="s">
        <v>10874</v>
      </c>
      <c r="E468" s="390" t="str">
        <f t="shared" si="14"/>
        <v>39,30</v>
      </c>
      <c r="F468" s="381" t="str">
        <f t="shared" si="15"/>
        <v>7050</v>
      </c>
      <c r="H468" s="391">
        <v>4.5999999999999996</v>
      </c>
      <c r="I468" s="392" t="s">
        <v>10964</v>
      </c>
    </row>
    <row r="469" spans="2:9">
      <c r="B469" s="388" t="s">
        <v>10965</v>
      </c>
      <c r="C469" s="388" t="s">
        <v>10966</v>
      </c>
      <c r="D469" s="389" t="s">
        <v>10874</v>
      </c>
      <c r="E469" s="390" t="str">
        <f t="shared" si="14"/>
        <v>29,85</v>
      </c>
      <c r="F469" s="381" t="str">
        <f t="shared" si="15"/>
        <v>67827</v>
      </c>
      <c r="H469" s="391">
        <v>27.37</v>
      </c>
      <c r="I469" s="392" t="s">
        <v>4394</v>
      </c>
    </row>
    <row r="470" spans="2:9">
      <c r="B470" s="388" t="s">
        <v>10967</v>
      </c>
      <c r="C470" s="388" t="s">
        <v>10968</v>
      </c>
      <c r="D470" s="389" t="s">
        <v>10874</v>
      </c>
      <c r="E470" s="390" t="str">
        <f t="shared" si="14"/>
        <v>4,92</v>
      </c>
      <c r="F470" s="381" t="str">
        <f t="shared" si="15"/>
        <v>73395</v>
      </c>
      <c r="H470" s="391">
        <v>44.16</v>
      </c>
      <c r="I470" s="392" t="s">
        <v>10969</v>
      </c>
    </row>
    <row r="471" spans="2:9">
      <c r="B471" s="388" t="s">
        <v>10970</v>
      </c>
      <c r="C471" s="388" t="s">
        <v>10971</v>
      </c>
      <c r="D471" s="389" t="s">
        <v>10874</v>
      </c>
      <c r="E471" s="390" t="str">
        <f t="shared" si="14"/>
        <v>29,93</v>
      </c>
      <c r="F471" s="381" t="str">
        <f t="shared" si="15"/>
        <v>83766</v>
      </c>
      <c r="H471" s="391">
        <v>0.44</v>
      </c>
      <c r="I471" s="392" t="s">
        <v>10972</v>
      </c>
    </row>
    <row r="472" spans="2:9">
      <c r="B472" s="388" t="s">
        <v>10973</v>
      </c>
      <c r="C472" s="388" t="s">
        <v>10974</v>
      </c>
      <c r="D472" s="389" t="s">
        <v>10874</v>
      </c>
      <c r="E472" s="390" t="str">
        <f t="shared" si="14"/>
        <v>43,58</v>
      </c>
      <c r="F472" s="381" t="str">
        <f t="shared" si="15"/>
        <v>84013</v>
      </c>
      <c r="H472" s="391">
        <v>0.85</v>
      </c>
      <c r="I472" s="392" t="s">
        <v>10975</v>
      </c>
    </row>
    <row r="473" spans="2:9">
      <c r="B473" s="388" t="s">
        <v>10976</v>
      </c>
      <c r="C473" s="388" t="s">
        <v>10977</v>
      </c>
      <c r="D473" s="389" t="s">
        <v>10874</v>
      </c>
      <c r="E473" s="390" t="str">
        <f t="shared" si="14"/>
        <v>0,37</v>
      </c>
      <c r="F473" s="381" t="str">
        <f t="shared" si="15"/>
        <v>87446</v>
      </c>
      <c r="H473" s="391">
        <v>1.01</v>
      </c>
      <c r="I473" s="392" t="s">
        <v>7105</v>
      </c>
    </row>
    <row r="474" spans="2:9">
      <c r="B474" s="388" t="s">
        <v>10978</v>
      </c>
      <c r="C474" s="388" t="s">
        <v>10979</v>
      </c>
      <c r="D474" s="389" t="s">
        <v>10874</v>
      </c>
      <c r="E474" s="390" t="str">
        <f t="shared" si="14"/>
        <v>0,72</v>
      </c>
      <c r="F474" s="381" t="str">
        <f t="shared" si="15"/>
        <v>88392</v>
      </c>
      <c r="H474" s="391">
        <v>0.8</v>
      </c>
      <c r="I474" s="392" t="s">
        <v>2400</v>
      </c>
    </row>
    <row r="475" spans="2:9">
      <c r="B475" s="388" t="s">
        <v>10980</v>
      </c>
      <c r="C475" s="388" t="s">
        <v>10981</v>
      </c>
      <c r="D475" s="389" t="s">
        <v>10874</v>
      </c>
      <c r="E475" s="390" t="str">
        <f t="shared" si="14"/>
        <v>0,87</v>
      </c>
      <c r="F475" s="381" t="str">
        <f t="shared" si="15"/>
        <v>88398</v>
      </c>
      <c r="H475" s="391">
        <v>5.28</v>
      </c>
      <c r="I475" s="392" t="s">
        <v>4498</v>
      </c>
    </row>
    <row r="476" spans="2:9">
      <c r="B476" s="388" t="s">
        <v>10982</v>
      </c>
      <c r="C476" s="388" t="s">
        <v>10983</v>
      </c>
      <c r="D476" s="389" t="s">
        <v>10874</v>
      </c>
      <c r="E476" s="390" t="str">
        <f t="shared" si="14"/>
        <v>0,69</v>
      </c>
      <c r="F476" s="381" t="str">
        <f t="shared" si="15"/>
        <v>88404</v>
      </c>
      <c r="H476" s="391">
        <v>6.99</v>
      </c>
      <c r="I476" s="392" t="s">
        <v>823</v>
      </c>
    </row>
    <row r="477" spans="2:9">
      <c r="B477" s="388" t="s">
        <v>10984</v>
      </c>
      <c r="C477" s="388" t="s">
        <v>10985</v>
      </c>
      <c r="D477" s="389" t="s">
        <v>10874</v>
      </c>
      <c r="E477" s="390" t="str">
        <f t="shared" si="14"/>
        <v>4,50</v>
      </c>
      <c r="F477" s="381" t="str">
        <f t="shared" si="15"/>
        <v>88430</v>
      </c>
      <c r="H477" s="391">
        <v>0.31</v>
      </c>
      <c r="I477" s="392" t="s">
        <v>455</v>
      </c>
    </row>
    <row r="478" spans="2:9">
      <c r="B478" s="388" t="s">
        <v>10986</v>
      </c>
      <c r="C478" s="388" t="s">
        <v>10987</v>
      </c>
      <c r="D478" s="389" t="s">
        <v>10874</v>
      </c>
      <c r="E478" s="390" t="str">
        <f t="shared" si="14"/>
        <v>5,98</v>
      </c>
      <c r="F478" s="381" t="str">
        <f t="shared" si="15"/>
        <v>88438</v>
      </c>
      <c r="H478" s="391">
        <v>39.18</v>
      </c>
      <c r="I478" s="392" t="s">
        <v>4571</v>
      </c>
    </row>
    <row r="479" spans="2:9">
      <c r="B479" s="388" t="s">
        <v>10988</v>
      </c>
      <c r="C479" s="388" t="s">
        <v>10989</v>
      </c>
      <c r="D479" s="389" t="s">
        <v>10874</v>
      </c>
      <c r="E479" s="390" t="str">
        <f t="shared" si="14"/>
        <v>0,26</v>
      </c>
      <c r="F479" s="381" t="str">
        <f t="shared" si="15"/>
        <v>88831</v>
      </c>
      <c r="H479" s="391">
        <v>48.7</v>
      </c>
      <c r="I479" s="392" t="s">
        <v>1084</v>
      </c>
    </row>
    <row r="480" spans="2:9">
      <c r="B480" s="388" t="s">
        <v>10990</v>
      </c>
      <c r="C480" s="388" t="s">
        <v>10991</v>
      </c>
      <c r="D480" s="389" t="s">
        <v>10874</v>
      </c>
      <c r="E480" s="390" t="str">
        <f t="shared" si="14"/>
        <v>37,25</v>
      </c>
      <c r="F480" s="381" t="str">
        <f t="shared" si="15"/>
        <v>88844</v>
      </c>
      <c r="H480" s="391">
        <v>0.34</v>
      </c>
      <c r="I480" s="392" t="s">
        <v>10992</v>
      </c>
    </row>
    <row r="481" spans="2:9">
      <c r="B481" s="388" t="s">
        <v>10993</v>
      </c>
      <c r="C481" s="388" t="s">
        <v>10994</v>
      </c>
      <c r="D481" s="389" t="s">
        <v>10874</v>
      </c>
      <c r="E481" s="390" t="str">
        <f t="shared" si="14"/>
        <v>47,74</v>
      </c>
      <c r="F481" s="381" t="str">
        <f t="shared" si="15"/>
        <v>88908</v>
      </c>
      <c r="H481" s="391">
        <v>3.19</v>
      </c>
      <c r="I481" s="392" t="s">
        <v>10995</v>
      </c>
    </row>
    <row r="482" spans="2:9">
      <c r="B482" s="388" t="s">
        <v>10996</v>
      </c>
      <c r="C482" s="388" t="s">
        <v>10997</v>
      </c>
      <c r="D482" s="389" t="s">
        <v>10874</v>
      </c>
      <c r="E482" s="390" t="str">
        <f t="shared" si="14"/>
        <v>0,33</v>
      </c>
      <c r="F482" s="381" t="str">
        <f t="shared" si="15"/>
        <v>89022</v>
      </c>
      <c r="H482" s="391">
        <v>38.049999999999997</v>
      </c>
      <c r="I482" s="392" t="s">
        <v>10998</v>
      </c>
    </row>
    <row r="483" spans="2:9">
      <c r="B483" s="388" t="s">
        <v>10999</v>
      </c>
      <c r="C483" s="388" t="s">
        <v>11000</v>
      </c>
      <c r="D483" s="389" t="s">
        <v>10874</v>
      </c>
      <c r="E483" s="390" t="str">
        <f t="shared" si="14"/>
        <v>2,66</v>
      </c>
      <c r="F483" s="381" t="str">
        <f t="shared" si="15"/>
        <v>89027</v>
      </c>
      <c r="H483" s="391">
        <v>22.99</v>
      </c>
      <c r="I483" s="392" t="s">
        <v>8443</v>
      </c>
    </row>
    <row r="484" spans="2:9">
      <c r="B484" s="388" t="s">
        <v>11001</v>
      </c>
      <c r="C484" s="388" t="s">
        <v>11002</v>
      </c>
      <c r="D484" s="389" t="s">
        <v>10874</v>
      </c>
      <c r="E484" s="390" t="str">
        <f t="shared" si="14"/>
        <v>36,27</v>
      </c>
      <c r="F484" s="381" t="str">
        <f t="shared" si="15"/>
        <v>89031</v>
      </c>
      <c r="H484" s="391">
        <v>48.85</v>
      </c>
      <c r="I484" s="392" t="s">
        <v>11003</v>
      </c>
    </row>
    <row r="485" spans="2:9">
      <c r="B485" s="388" t="s">
        <v>11004</v>
      </c>
      <c r="C485" s="388" t="s">
        <v>11005</v>
      </c>
      <c r="D485" s="389" t="s">
        <v>10874</v>
      </c>
      <c r="E485" s="390" t="str">
        <f t="shared" si="14"/>
        <v>22,94</v>
      </c>
      <c r="F485" s="381" t="str">
        <f t="shared" si="15"/>
        <v>89036</v>
      </c>
      <c r="H485" s="391">
        <v>1.31</v>
      </c>
      <c r="I485" s="392" t="s">
        <v>3303</v>
      </c>
    </row>
    <row r="486" spans="2:9">
      <c r="B486" s="388" t="s">
        <v>11006</v>
      </c>
      <c r="C486" s="388" t="s">
        <v>11007</v>
      </c>
      <c r="D486" s="389" t="s">
        <v>10874</v>
      </c>
      <c r="E486" s="390" t="str">
        <f t="shared" si="14"/>
        <v>50,57</v>
      </c>
      <c r="F486" s="381" t="str">
        <f t="shared" si="15"/>
        <v>89218</v>
      </c>
      <c r="H486" s="391">
        <v>124.65</v>
      </c>
      <c r="I486" s="392" t="s">
        <v>11008</v>
      </c>
    </row>
    <row r="487" spans="2:9">
      <c r="B487" s="388" t="s">
        <v>11009</v>
      </c>
      <c r="C487" s="388" t="s">
        <v>11010</v>
      </c>
      <c r="D487" s="389" t="s">
        <v>10874</v>
      </c>
      <c r="E487" s="390" t="str">
        <f t="shared" si="14"/>
        <v>1,11</v>
      </c>
      <c r="F487" s="381" t="str">
        <f t="shared" si="15"/>
        <v>89226</v>
      </c>
      <c r="H487" s="391">
        <v>269.39999999999998</v>
      </c>
      <c r="I487" s="392" t="s">
        <v>4075</v>
      </c>
    </row>
    <row r="488" spans="2:9">
      <c r="B488" s="388" t="s">
        <v>11011</v>
      </c>
      <c r="C488" s="388" t="s">
        <v>11012</v>
      </c>
      <c r="D488" s="389" t="s">
        <v>10874</v>
      </c>
      <c r="E488" s="390" t="str">
        <f t="shared" si="14"/>
        <v>122,74</v>
      </c>
      <c r="F488" s="381" t="str">
        <f t="shared" si="15"/>
        <v>89235</v>
      </c>
      <c r="H488" s="391">
        <v>236.23</v>
      </c>
      <c r="I488" s="392" t="s">
        <v>11013</v>
      </c>
    </row>
    <row r="489" spans="2:9">
      <c r="B489" s="388" t="s">
        <v>11014</v>
      </c>
      <c r="C489" s="388" t="s">
        <v>11015</v>
      </c>
      <c r="D489" s="389" t="s">
        <v>10874</v>
      </c>
      <c r="E489" s="390" t="str">
        <f t="shared" si="14"/>
        <v>262,91</v>
      </c>
      <c r="F489" s="381" t="str">
        <f t="shared" si="15"/>
        <v>89243</v>
      </c>
      <c r="H489" s="391">
        <v>82.04</v>
      </c>
      <c r="I489" s="392" t="s">
        <v>11016</v>
      </c>
    </row>
    <row r="490" spans="2:9">
      <c r="B490" s="388" t="s">
        <v>11017</v>
      </c>
      <c r="C490" s="388" t="s">
        <v>11018</v>
      </c>
      <c r="D490" s="389" t="s">
        <v>10874</v>
      </c>
      <c r="E490" s="390" t="str">
        <f t="shared" si="14"/>
        <v>230,78</v>
      </c>
      <c r="F490" s="381" t="str">
        <f t="shared" si="15"/>
        <v>89251</v>
      </c>
      <c r="H490" s="391">
        <v>48.63</v>
      </c>
      <c r="I490" s="392" t="s">
        <v>11019</v>
      </c>
    </row>
    <row r="491" spans="2:9">
      <c r="B491" s="388" t="s">
        <v>11020</v>
      </c>
      <c r="C491" s="388" t="s">
        <v>11021</v>
      </c>
      <c r="D491" s="389" t="s">
        <v>10874</v>
      </c>
      <c r="E491" s="390" t="str">
        <f t="shared" si="14"/>
        <v>80,62</v>
      </c>
      <c r="F491" s="381" t="str">
        <f t="shared" si="15"/>
        <v>89258</v>
      </c>
      <c r="H491" s="391">
        <v>1.59</v>
      </c>
      <c r="I491" s="392" t="s">
        <v>10485</v>
      </c>
    </row>
    <row r="492" spans="2:9">
      <c r="B492" s="388" t="s">
        <v>11022</v>
      </c>
      <c r="C492" s="388" t="s">
        <v>11023</v>
      </c>
      <c r="D492" s="389" t="s">
        <v>10874</v>
      </c>
      <c r="E492" s="390" t="str">
        <f t="shared" si="14"/>
        <v>47,52</v>
      </c>
      <c r="F492" s="381" t="str">
        <f t="shared" si="15"/>
        <v>89273</v>
      </c>
      <c r="H492" s="391">
        <v>40.98</v>
      </c>
      <c r="I492" s="392" t="s">
        <v>3028</v>
      </c>
    </row>
    <row r="493" spans="2:9">
      <c r="B493" s="388" t="s">
        <v>11024</v>
      </c>
      <c r="C493" s="388" t="s">
        <v>11025</v>
      </c>
      <c r="D493" s="389" t="s">
        <v>10874</v>
      </c>
      <c r="E493" s="390" t="str">
        <f t="shared" si="14"/>
        <v>1,36</v>
      </c>
      <c r="F493" s="381" t="str">
        <f t="shared" si="15"/>
        <v>89279</v>
      </c>
      <c r="H493" s="391">
        <v>42.41</v>
      </c>
      <c r="I493" s="392" t="s">
        <v>1829</v>
      </c>
    </row>
    <row r="494" spans="2:9">
      <c r="B494" s="388" t="s">
        <v>11026</v>
      </c>
      <c r="C494" s="388" t="s">
        <v>11027</v>
      </c>
      <c r="D494" s="389" t="s">
        <v>10874</v>
      </c>
      <c r="E494" s="390" t="str">
        <f t="shared" si="14"/>
        <v>40,17</v>
      </c>
      <c r="F494" s="381" t="str">
        <f t="shared" si="15"/>
        <v>89877</v>
      </c>
      <c r="H494" s="391">
        <v>0.28999999999999998</v>
      </c>
      <c r="I494" s="392" t="s">
        <v>11028</v>
      </c>
    </row>
    <row r="495" spans="2:9">
      <c r="B495" s="388" t="s">
        <v>11029</v>
      </c>
      <c r="C495" s="388" t="s">
        <v>11030</v>
      </c>
      <c r="D495" s="389" t="s">
        <v>10874</v>
      </c>
      <c r="E495" s="390" t="str">
        <f t="shared" si="14"/>
        <v>41,46</v>
      </c>
      <c r="F495" s="381" t="str">
        <f t="shared" si="15"/>
        <v>89884</v>
      </c>
      <c r="H495" s="391">
        <v>1.88</v>
      </c>
      <c r="I495" s="392" t="s">
        <v>2136</v>
      </c>
    </row>
    <row r="496" spans="2:9">
      <c r="B496" s="388" t="s">
        <v>11031</v>
      </c>
      <c r="C496" s="388" t="s">
        <v>11032</v>
      </c>
      <c r="D496" s="389" t="s">
        <v>10874</v>
      </c>
      <c r="E496" s="390" t="str">
        <f t="shared" si="14"/>
        <v>0,30</v>
      </c>
      <c r="F496" s="381" t="str">
        <f t="shared" si="15"/>
        <v>90587</v>
      </c>
      <c r="H496" s="391">
        <v>43.11</v>
      </c>
      <c r="I496" s="392" t="s">
        <v>1523</v>
      </c>
    </row>
    <row r="497" spans="2:9">
      <c r="B497" s="388" t="s">
        <v>11033</v>
      </c>
      <c r="C497" s="388" t="s">
        <v>11034</v>
      </c>
      <c r="D497" s="389" t="s">
        <v>10874</v>
      </c>
      <c r="E497" s="390" t="str">
        <f t="shared" si="14"/>
        <v>1,69</v>
      </c>
      <c r="F497" s="381" t="str">
        <f t="shared" si="15"/>
        <v>90626</v>
      </c>
      <c r="H497" s="391">
        <v>4.05</v>
      </c>
      <c r="I497" s="392" t="s">
        <v>739</v>
      </c>
    </row>
    <row r="498" spans="2:9">
      <c r="B498" s="388" t="s">
        <v>11035</v>
      </c>
      <c r="C498" s="388" t="s">
        <v>11036</v>
      </c>
      <c r="D498" s="389" t="s">
        <v>10874</v>
      </c>
      <c r="E498" s="390" t="str">
        <f t="shared" si="14"/>
        <v>41,97</v>
      </c>
      <c r="F498" s="381" t="str">
        <f t="shared" si="15"/>
        <v>90632</v>
      </c>
      <c r="H498" s="391">
        <v>6.06</v>
      </c>
      <c r="I498" s="392" t="s">
        <v>11037</v>
      </c>
    </row>
    <row r="499" spans="2:9">
      <c r="B499" s="388" t="s">
        <v>11038</v>
      </c>
      <c r="C499" s="388" t="s">
        <v>11039</v>
      </c>
      <c r="D499" s="389" t="s">
        <v>10874</v>
      </c>
      <c r="E499" s="390" t="str">
        <f t="shared" si="14"/>
        <v>3,46</v>
      </c>
      <c r="F499" s="381" t="str">
        <f t="shared" si="15"/>
        <v>90638</v>
      </c>
      <c r="H499" s="391">
        <v>0.6</v>
      </c>
      <c r="I499" s="392" t="s">
        <v>5190</v>
      </c>
    </row>
    <row r="500" spans="2:9">
      <c r="B500" s="388" t="s">
        <v>11040</v>
      </c>
      <c r="C500" s="388" t="s">
        <v>11041</v>
      </c>
      <c r="D500" s="389" t="s">
        <v>10874</v>
      </c>
      <c r="E500" s="390" t="str">
        <f t="shared" si="14"/>
        <v>5,18</v>
      </c>
      <c r="F500" s="381" t="str">
        <f t="shared" si="15"/>
        <v>90644</v>
      </c>
      <c r="H500" s="391">
        <v>3.94</v>
      </c>
      <c r="I500" s="392" t="s">
        <v>11042</v>
      </c>
    </row>
    <row r="501" spans="2:9">
      <c r="B501" s="388" t="s">
        <v>11043</v>
      </c>
      <c r="C501" s="388" t="s">
        <v>11044</v>
      </c>
      <c r="D501" s="389" t="s">
        <v>10874</v>
      </c>
      <c r="E501" s="390" t="str">
        <f t="shared" si="14"/>
        <v>0,58</v>
      </c>
      <c r="F501" s="381" t="str">
        <f t="shared" si="15"/>
        <v>90651</v>
      </c>
      <c r="H501" s="391">
        <v>4.22</v>
      </c>
      <c r="I501" s="392" t="s">
        <v>516</v>
      </c>
    </row>
    <row r="502" spans="2:9">
      <c r="B502" s="388" t="s">
        <v>11045</v>
      </c>
      <c r="C502" s="388" t="s">
        <v>11046</v>
      </c>
      <c r="D502" s="389" t="s">
        <v>10874</v>
      </c>
      <c r="E502" s="390" t="str">
        <f t="shared" si="14"/>
        <v>3,36</v>
      </c>
      <c r="F502" s="381" t="str">
        <f t="shared" si="15"/>
        <v>90657</v>
      </c>
      <c r="H502" s="391">
        <v>4.6100000000000003</v>
      </c>
      <c r="I502" s="392" t="s">
        <v>1346</v>
      </c>
    </row>
    <row r="503" spans="2:9">
      <c r="B503" s="388" t="s">
        <v>11047</v>
      </c>
      <c r="C503" s="388" t="s">
        <v>11048</v>
      </c>
      <c r="D503" s="389" t="s">
        <v>10874</v>
      </c>
      <c r="E503" s="390" t="str">
        <f t="shared" si="14"/>
        <v>3,61</v>
      </c>
      <c r="F503" s="381" t="str">
        <f t="shared" si="15"/>
        <v>90663</v>
      </c>
      <c r="H503" s="391">
        <v>148.21</v>
      </c>
      <c r="I503" s="392" t="s">
        <v>1688</v>
      </c>
    </row>
    <row r="504" spans="2:9">
      <c r="B504" s="388" t="s">
        <v>11049</v>
      </c>
      <c r="C504" s="388" t="s">
        <v>11050</v>
      </c>
      <c r="D504" s="389" t="s">
        <v>10874</v>
      </c>
      <c r="E504" s="390" t="str">
        <f t="shared" si="14"/>
        <v>4,20</v>
      </c>
      <c r="F504" s="381" t="str">
        <f t="shared" si="15"/>
        <v>90669</v>
      </c>
      <c r="H504" s="391">
        <v>87.64</v>
      </c>
      <c r="I504" s="392" t="s">
        <v>462</v>
      </c>
    </row>
    <row r="505" spans="2:9">
      <c r="B505" s="388" t="s">
        <v>11051</v>
      </c>
      <c r="C505" s="388" t="s">
        <v>11052</v>
      </c>
      <c r="D505" s="389" t="s">
        <v>10874</v>
      </c>
      <c r="E505" s="390" t="str">
        <f t="shared" si="14"/>
        <v>138,26</v>
      </c>
      <c r="F505" s="381" t="str">
        <f t="shared" si="15"/>
        <v>90675</v>
      </c>
      <c r="H505" s="391">
        <v>48.17</v>
      </c>
      <c r="I505" s="392" t="s">
        <v>11053</v>
      </c>
    </row>
    <row r="506" spans="2:9">
      <c r="B506" s="388" t="s">
        <v>11054</v>
      </c>
      <c r="C506" s="388" t="s">
        <v>11055</v>
      </c>
      <c r="D506" s="389" t="s">
        <v>10874</v>
      </c>
      <c r="E506" s="390" t="str">
        <f t="shared" si="14"/>
        <v>83,28</v>
      </c>
      <c r="F506" s="381" t="str">
        <f t="shared" si="15"/>
        <v>90681</v>
      </c>
      <c r="H506" s="391">
        <v>29.83</v>
      </c>
      <c r="I506" s="392" t="s">
        <v>11056</v>
      </c>
    </row>
    <row r="507" spans="2:9">
      <c r="B507" s="388" t="s">
        <v>11057</v>
      </c>
      <c r="C507" s="388" t="s">
        <v>11058</v>
      </c>
      <c r="D507" s="389" t="s">
        <v>10874</v>
      </c>
      <c r="E507" s="390" t="str">
        <f t="shared" si="14"/>
        <v>39,37</v>
      </c>
      <c r="F507" s="381" t="str">
        <f t="shared" si="15"/>
        <v>90687</v>
      </c>
      <c r="H507" s="391">
        <v>3.92</v>
      </c>
      <c r="I507" s="392" t="s">
        <v>11059</v>
      </c>
    </row>
    <row r="508" spans="2:9">
      <c r="B508" s="388" t="s">
        <v>11060</v>
      </c>
      <c r="C508" s="388" t="s">
        <v>11061</v>
      </c>
      <c r="D508" s="389" t="s">
        <v>10874</v>
      </c>
      <c r="E508" s="390" t="str">
        <f t="shared" si="14"/>
        <v>28,76</v>
      </c>
      <c r="F508" s="381" t="str">
        <f t="shared" si="15"/>
        <v>90693</v>
      </c>
      <c r="H508" s="391">
        <v>3.94</v>
      </c>
      <c r="I508" s="392" t="s">
        <v>11062</v>
      </c>
    </row>
    <row r="509" spans="2:9">
      <c r="B509" s="388" t="s">
        <v>11063</v>
      </c>
      <c r="C509" s="388" t="s">
        <v>11064</v>
      </c>
      <c r="D509" s="389" t="s">
        <v>10874</v>
      </c>
      <c r="E509" s="390" t="str">
        <f t="shared" si="14"/>
        <v>3,54</v>
      </c>
      <c r="F509" s="381" t="str">
        <f t="shared" si="15"/>
        <v>90965</v>
      </c>
      <c r="H509" s="391">
        <v>10.01</v>
      </c>
      <c r="I509" s="392" t="s">
        <v>10598</v>
      </c>
    </row>
    <row r="510" spans="2:9">
      <c r="B510" s="388" t="s">
        <v>11065</v>
      </c>
      <c r="C510" s="388" t="s">
        <v>11066</v>
      </c>
      <c r="D510" s="389" t="s">
        <v>10874</v>
      </c>
      <c r="E510" s="390" t="str">
        <f t="shared" si="14"/>
        <v>3,55</v>
      </c>
      <c r="F510" s="381" t="str">
        <f t="shared" si="15"/>
        <v>90973</v>
      </c>
      <c r="H510" s="391">
        <v>4.67</v>
      </c>
      <c r="I510" s="392" t="s">
        <v>1727</v>
      </c>
    </row>
    <row r="511" spans="2:9">
      <c r="B511" s="388" t="s">
        <v>11067</v>
      </c>
      <c r="C511" s="388" t="s">
        <v>11068</v>
      </c>
      <c r="D511" s="389" t="s">
        <v>10874</v>
      </c>
      <c r="E511" s="390" t="str">
        <f t="shared" si="14"/>
        <v>9,03</v>
      </c>
      <c r="F511" s="381" t="str">
        <f t="shared" si="15"/>
        <v>90982</v>
      </c>
      <c r="H511" s="391">
        <v>30.08</v>
      </c>
      <c r="I511" s="392" t="s">
        <v>11069</v>
      </c>
    </row>
    <row r="512" spans="2:9">
      <c r="B512" s="388" t="s">
        <v>11070</v>
      </c>
      <c r="C512" s="388" t="s">
        <v>11071</v>
      </c>
      <c r="D512" s="389" t="s">
        <v>10874</v>
      </c>
      <c r="E512" s="390" t="str">
        <f t="shared" si="14"/>
        <v>4,21</v>
      </c>
      <c r="F512" s="381" t="str">
        <f t="shared" si="15"/>
        <v>91001</v>
      </c>
      <c r="H512" s="391">
        <v>0.56000000000000005</v>
      </c>
      <c r="I512" s="392" t="s">
        <v>9426</v>
      </c>
    </row>
    <row r="513" spans="2:9">
      <c r="B513" s="388" t="s">
        <v>11072</v>
      </c>
      <c r="C513" s="388" t="s">
        <v>11073</v>
      </c>
      <c r="D513" s="389" t="s">
        <v>10874</v>
      </c>
      <c r="E513" s="390" t="str">
        <f t="shared" si="14"/>
        <v>29,80</v>
      </c>
      <c r="F513" s="381" t="str">
        <f t="shared" si="15"/>
        <v>91032</v>
      </c>
      <c r="H513" s="391">
        <v>1.02</v>
      </c>
      <c r="I513" s="392" t="s">
        <v>8353</v>
      </c>
    </row>
    <row r="514" spans="2:9">
      <c r="B514" s="388" t="s">
        <v>11074</v>
      </c>
      <c r="C514" s="388" t="s">
        <v>11075</v>
      </c>
      <c r="D514" s="389" t="s">
        <v>10874</v>
      </c>
      <c r="E514" s="390" t="str">
        <f t="shared" ref="E514:E577" si="16">IF($K$2=$H$1,H514,I514)</f>
        <v>0,48</v>
      </c>
      <c r="F514" s="381" t="str">
        <f t="shared" ref="F514:F577" si="17">IF(LEN($B514)=7,CONCATENATE(MID($B514,1,6),"00",RIGHT($B514,1)),IF(LEN($B514)=8,CONCATENATE(MID($B514,1,6),"0",RIGHT($B514,2)),$B514))</f>
        <v>91278</v>
      </c>
      <c r="H514" s="391">
        <v>33.1</v>
      </c>
      <c r="I514" s="392" t="s">
        <v>11076</v>
      </c>
    </row>
    <row r="515" spans="2:9">
      <c r="B515" s="388" t="s">
        <v>11077</v>
      </c>
      <c r="C515" s="388" t="s">
        <v>11078</v>
      </c>
      <c r="D515" s="389" t="s">
        <v>10874</v>
      </c>
      <c r="E515" s="390" t="str">
        <f t="shared" si="16"/>
        <v>0,95</v>
      </c>
      <c r="F515" s="381" t="str">
        <f t="shared" si="17"/>
        <v>91285</v>
      </c>
      <c r="H515" s="391">
        <v>27.59</v>
      </c>
      <c r="I515" s="392" t="s">
        <v>1082</v>
      </c>
    </row>
    <row r="516" spans="2:9">
      <c r="B516" s="388" t="s">
        <v>11079</v>
      </c>
      <c r="C516" s="388" t="s">
        <v>11080</v>
      </c>
      <c r="D516" s="389" t="s">
        <v>10874</v>
      </c>
      <c r="E516" s="390" t="str">
        <f t="shared" si="16"/>
        <v>32,55</v>
      </c>
      <c r="F516" s="381" t="str">
        <f t="shared" si="17"/>
        <v>91387</v>
      </c>
      <c r="H516" s="391">
        <v>33.049999999999997</v>
      </c>
      <c r="I516" s="392" t="s">
        <v>4392</v>
      </c>
    </row>
    <row r="517" spans="2:9">
      <c r="B517" s="388" t="s">
        <v>11081</v>
      </c>
      <c r="C517" s="388" t="s">
        <v>11082</v>
      </c>
      <c r="D517" s="389" t="s">
        <v>10874</v>
      </c>
      <c r="E517" s="390" t="str">
        <f t="shared" si="16"/>
        <v>27,54</v>
      </c>
      <c r="F517" s="381" t="str">
        <f t="shared" si="17"/>
        <v>91395</v>
      </c>
      <c r="H517" s="391">
        <v>14.68</v>
      </c>
      <c r="I517" s="392" t="s">
        <v>11083</v>
      </c>
    </row>
    <row r="518" spans="2:9">
      <c r="B518" s="388" t="s">
        <v>11084</v>
      </c>
      <c r="C518" s="388" t="s">
        <v>11085</v>
      </c>
      <c r="D518" s="389" t="s">
        <v>10874</v>
      </c>
      <c r="E518" s="390" t="str">
        <f t="shared" si="16"/>
        <v>33,06</v>
      </c>
      <c r="F518" s="381" t="str">
        <f t="shared" si="17"/>
        <v>91486</v>
      </c>
      <c r="H518" s="391">
        <v>29.07</v>
      </c>
      <c r="I518" s="392" t="s">
        <v>11086</v>
      </c>
    </row>
    <row r="519" spans="2:9">
      <c r="B519" s="388" t="s">
        <v>11087</v>
      </c>
      <c r="C519" s="388" t="s">
        <v>11088</v>
      </c>
      <c r="D519" s="389" t="s">
        <v>10874</v>
      </c>
      <c r="E519" s="390" t="str">
        <f t="shared" si="16"/>
        <v>15,75</v>
      </c>
      <c r="F519" s="381" t="str">
        <f t="shared" si="17"/>
        <v>91534</v>
      </c>
      <c r="H519" s="391">
        <v>47.71</v>
      </c>
      <c r="I519" s="392" t="s">
        <v>4033</v>
      </c>
    </row>
    <row r="520" spans="2:9">
      <c r="B520" s="388" t="s">
        <v>11089</v>
      </c>
      <c r="C520" s="388" t="s">
        <v>11090</v>
      </c>
      <c r="D520" s="389" t="s">
        <v>10874</v>
      </c>
      <c r="E520" s="390" t="str">
        <f t="shared" si="16"/>
        <v>29,43</v>
      </c>
      <c r="F520" s="381" t="str">
        <f t="shared" si="17"/>
        <v>91635</v>
      </c>
      <c r="H520" s="391">
        <v>13.94</v>
      </c>
      <c r="I520" s="392" t="s">
        <v>1117</v>
      </c>
    </row>
    <row r="521" spans="2:9">
      <c r="B521" s="388" t="s">
        <v>11091</v>
      </c>
      <c r="C521" s="388" t="s">
        <v>11092</v>
      </c>
      <c r="D521" s="389" t="s">
        <v>10874</v>
      </c>
      <c r="E521" s="390" t="str">
        <f t="shared" si="16"/>
        <v>47,13</v>
      </c>
      <c r="F521" s="381" t="str">
        <f t="shared" si="17"/>
        <v>91646</v>
      </c>
      <c r="H521" s="391">
        <v>4.95</v>
      </c>
      <c r="I521" s="392" t="s">
        <v>11093</v>
      </c>
    </row>
    <row r="522" spans="2:9">
      <c r="B522" s="388" t="s">
        <v>11094</v>
      </c>
      <c r="C522" s="388" t="s">
        <v>11095</v>
      </c>
      <c r="D522" s="389" t="s">
        <v>10874</v>
      </c>
      <c r="E522" s="390" t="str">
        <f t="shared" si="16"/>
        <v>15,16</v>
      </c>
      <c r="F522" s="381" t="str">
        <f t="shared" si="17"/>
        <v>91693</v>
      </c>
      <c r="H522" s="391">
        <v>34.54</v>
      </c>
      <c r="I522" s="392" t="s">
        <v>6860</v>
      </c>
    </row>
    <row r="523" spans="2:9">
      <c r="B523" s="388" t="s">
        <v>11096</v>
      </c>
      <c r="C523" s="388" t="s">
        <v>11097</v>
      </c>
      <c r="D523" s="389" t="s">
        <v>10874</v>
      </c>
      <c r="E523" s="390" t="str">
        <f t="shared" si="16"/>
        <v>4,56</v>
      </c>
      <c r="F523" s="381" t="str">
        <f t="shared" si="17"/>
        <v>92044</v>
      </c>
      <c r="H523" s="391">
        <v>0.94</v>
      </c>
      <c r="I523" s="392" t="s">
        <v>11098</v>
      </c>
    </row>
    <row r="524" spans="2:9">
      <c r="B524" s="388" t="s">
        <v>11099</v>
      </c>
      <c r="C524" s="388" t="s">
        <v>11100</v>
      </c>
      <c r="D524" s="389" t="s">
        <v>10874</v>
      </c>
      <c r="E524" s="390" t="str">
        <f t="shared" si="16"/>
        <v>33,69</v>
      </c>
      <c r="F524" s="381" t="str">
        <f t="shared" si="17"/>
        <v>92107</v>
      </c>
      <c r="H524" s="391">
        <v>0.09</v>
      </c>
      <c r="I524" s="392" t="s">
        <v>11101</v>
      </c>
    </row>
    <row r="525" spans="2:9">
      <c r="B525" s="388" t="s">
        <v>11102</v>
      </c>
      <c r="C525" s="388" t="s">
        <v>11103</v>
      </c>
      <c r="D525" s="389" t="s">
        <v>10874</v>
      </c>
      <c r="E525" s="390" t="str">
        <f t="shared" si="16"/>
        <v>0,80</v>
      </c>
      <c r="F525" s="381" t="str">
        <f t="shared" si="17"/>
        <v>92113</v>
      </c>
      <c r="H525" s="391">
        <v>24.51</v>
      </c>
      <c r="I525" s="392" t="s">
        <v>1868</v>
      </c>
    </row>
    <row r="526" spans="2:9">
      <c r="B526" s="388" t="s">
        <v>11104</v>
      </c>
      <c r="C526" s="388" t="s">
        <v>11105</v>
      </c>
      <c r="D526" s="389" t="s">
        <v>10874</v>
      </c>
      <c r="E526" s="390" t="str">
        <f t="shared" si="16"/>
        <v>0,08</v>
      </c>
      <c r="F526" s="381" t="str">
        <f t="shared" si="17"/>
        <v>92119</v>
      </c>
      <c r="H526" s="391">
        <v>17.059999999999999</v>
      </c>
      <c r="I526" s="392" t="s">
        <v>4467</v>
      </c>
    </row>
    <row r="527" spans="2:9">
      <c r="B527" s="388" t="s">
        <v>11106</v>
      </c>
      <c r="C527" s="388" t="s">
        <v>11107</v>
      </c>
      <c r="D527" s="389" t="s">
        <v>10874</v>
      </c>
      <c r="E527" s="390" t="str">
        <f t="shared" si="16"/>
        <v>24,47</v>
      </c>
      <c r="F527" s="381" t="str">
        <f t="shared" si="17"/>
        <v>92139</v>
      </c>
      <c r="H527" s="391">
        <v>39.71</v>
      </c>
      <c r="I527" s="392" t="s">
        <v>11108</v>
      </c>
    </row>
    <row r="528" spans="2:9">
      <c r="B528" s="388" t="s">
        <v>11109</v>
      </c>
      <c r="C528" s="388" t="s">
        <v>11110</v>
      </c>
      <c r="D528" s="389" t="s">
        <v>10874</v>
      </c>
      <c r="E528" s="390" t="str">
        <f t="shared" si="16"/>
        <v>17,87</v>
      </c>
      <c r="F528" s="381" t="str">
        <f t="shared" si="17"/>
        <v>92146</v>
      </c>
      <c r="H528" s="391">
        <v>0.25</v>
      </c>
      <c r="I528" s="392" t="s">
        <v>3747</v>
      </c>
    </row>
    <row r="529" spans="2:9">
      <c r="B529" s="388" t="s">
        <v>11111</v>
      </c>
      <c r="C529" s="388" t="s">
        <v>11112</v>
      </c>
      <c r="D529" s="389" t="s">
        <v>10874</v>
      </c>
      <c r="E529" s="390" t="str">
        <f t="shared" si="16"/>
        <v>39,77</v>
      </c>
      <c r="F529" s="381" t="str">
        <f t="shared" si="17"/>
        <v>92243</v>
      </c>
      <c r="H529" s="391">
        <v>6.13</v>
      </c>
      <c r="I529" s="392" t="s">
        <v>11113</v>
      </c>
    </row>
    <row r="530" spans="2:9">
      <c r="B530" s="388" t="s">
        <v>11114</v>
      </c>
      <c r="C530" s="388" t="s">
        <v>11115</v>
      </c>
      <c r="D530" s="389" t="s">
        <v>10874</v>
      </c>
      <c r="E530" s="390" t="str">
        <f t="shared" si="16"/>
        <v>0,26</v>
      </c>
      <c r="F530" s="381" t="str">
        <f t="shared" si="17"/>
        <v>92717</v>
      </c>
      <c r="H530" s="391">
        <v>13.22</v>
      </c>
      <c r="I530" s="392" t="s">
        <v>1084</v>
      </c>
    </row>
    <row r="531" spans="2:9">
      <c r="B531" s="388" t="s">
        <v>11116</v>
      </c>
      <c r="C531" s="388" t="s">
        <v>11117</v>
      </c>
      <c r="D531" s="389" t="s">
        <v>10874</v>
      </c>
      <c r="E531" s="390" t="str">
        <f t="shared" si="16"/>
        <v>5,60</v>
      </c>
      <c r="F531" s="381" t="str">
        <f t="shared" si="17"/>
        <v>92961</v>
      </c>
      <c r="H531" s="391">
        <v>222.77</v>
      </c>
      <c r="I531" s="392" t="s">
        <v>3114</v>
      </c>
    </row>
    <row r="532" spans="2:9">
      <c r="B532" s="388" t="s">
        <v>11118</v>
      </c>
      <c r="C532" s="388" t="s">
        <v>11119</v>
      </c>
      <c r="D532" s="389" t="s">
        <v>10874</v>
      </c>
      <c r="E532" s="390" t="str">
        <f t="shared" si="16"/>
        <v>13,96</v>
      </c>
      <c r="F532" s="381" t="str">
        <f t="shared" si="17"/>
        <v>92967</v>
      </c>
      <c r="H532" s="391">
        <v>0.4</v>
      </c>
      <c r="I532" s="392" t="s">
        <v>7452</v>
      </c>
    </row>
    <row r="533" spans="2:9">
      <c r="B533" s="388" t="s">
        <v>11120</v>
      </c>
      <c r="C533" s="388" t="s">
        <v>11121</v>
      </c>
      <c r="D533" s="389" t="s">
        <v>10874</v>
      </c>
      <c r="E533" s="390" t="str">
        <f t="shared" si="16"/>
        <v>206,64</v>
      </c>
      <c r="F533" s="381" t="str">
        <f t="shared" si="17"/>
        <v>93225</v>
      </c>
      <c r="H533" s="391">
        <v>33.22</v>
      </c>
      <c r="I533" s="392" t="s">
        <v>11122</v>
      </c>
    </row>
    <row r="534" spans="2:9">
      <c r="B534" s="388" t="s">
        <v>11123</v>
      </c>
      <c r="C534" s="388" t="s">
        <v>11124</v>
      </c>
      <c r="D534" s="389" t="s">
        <v>10874</v>
      </c>
      <c r="E534" s="390" t="str">
        <f t="shared" si="16"/>
        <v>0,33</v>
      </c>
      <c r="F534" s="381" t="str">
        <f t="shared" si="17"/>
        <v>93234</v>
      </c>
      <c r="H534" s="391">
        <v>41.35</v>
      </c>
      <c r="I534" s="392" t="s">
        <v>10998</v>
      </c>
    </row>
    <row r="535" spans="2:9">
      <c r="B535" s="388" t="s">
        <v>11125</v>
      </c>
      <c r="C535" s="388" t="s">
        <v>11126</v>
      </c>
      <c r="D535" s="389" t="s">
        <v>10874</v>
      </c>
      <c r="E535" s="390" t="str">
        <f t="shared" si="16"/>
        <v>33,23</v>
      </c>
      <c r="F535" s="381" t="str">
        <f t="shared" si="17"/>
        <v>93244</v>
      </c>
      <c r="H535" s="391">
        <v>13.66</v>
      </c>
      <c r="I535" s="392" t="s">
        <v>11127</v>
      </c>
    </row>
    <row r="536" spans="2:9">
      <c r="B536" s="388" t="s">
        <v>11128</v>
      </c>
      <c r="C536" s="388" t="s">
        <v>11129</v>
      </c>
      <c r="D536" s="389" t="s">
        <v>10874</v>
      </c>
      <c r="E536" s="390" t="str">
        <f t="shared" si="16"/>
        <v>41,55</v>
      </c>
      <c r="F536" s="381" t="str">
        <f t="shared" si="17"/>
        <v>93274</v>
      </c>
      <c r="H536" s="391">
        <v>81.180000000000007</v>
      </c>
      <c r="I536" s="392" t="s">
        <v>11130</v>
      </c>
    </row>
    <row r="537" spans="2:9">
      <c r="B537" s="388" t="s">
        <v>11131</v>
      </c>
      <c r="C537" s="388" t="s">
        <v>11132</v>
      </c>
      <c r="D537" s="389" t="s">
        <v>10874</v>
      </c>
      <c r="E537" s="390" t="str">
        <f t="shared" si="16"/>
        <v>14,75</v>
      </c>
      <c r="F537" s="381" t="str">
        <f t="shared" si="17"/>
        <v>93282</v>
      </c>
      <c r="H537" s="391">
        <v>29.07</v>
      </c>
      <c r="I537" s="392" t="s">
        <v>4559</v>
      </c>
    </row>
    <row r="538" spans="2:9">
      <c r="B538" s="388" t="s">
        <v>11133</v>
      </c>
      <c r="C538" s="388" t="s">
        <v>11134</v>
      </c>
      <c r="D538" s="389" t="s">
        <v>10874</v>
      </c>
      <c r="E538" s="390" t="str">
        <f t="shared" si="16"/>
        <v>78,52</v>
      </c>
      <c r="F538" s="381" t="str">
        <f t="shared" si="17"/>
        <v>93288</v>
      </c>
      <c r="H538" s="391">
        <v>23.31</v>
      </c>
      <c r="I538" s="392" t="s">
        <v>11135</v>
      </c>
    </row>
    <row r="539" spans="2:9">
      <c r="B539" s="388" t="s">
        <v>11136</v>
      </c>
      <c r="C539" s="388" t="s">
        <v>11137</v>
      </c>
      <c r="D539" s="389" t="s">
        <v>10874</v>
      </c>
      <c r="E539" s="390" t="str">
        <f t="shared" si="16"/>
        <v>29,43</v>
      </c>
      <c r="F539" s="381" t="str">
        <f t="shared" si="17"/>
        <v>93403</v>
      </c>
      <c r="H539" s="391">
        <v>0.21</v>
      </c>
      <c r="I539" s="392" t="s">
        <v>1117</v>
      </c>
    </row>
    <row r="540" spans="2:9">
      <c r="B540" s="388" t="s">
        <v>11138</v>
      </c>
      <c r="C540" s="388" t="s">
        <v>11139</v>
      </c>
      <c r="D540" s="389" t="s">
        <v>10874</v>
      </c>
      <c r="E540" s="390" t="str">
        <f t="shared" si="16"/>
        <v>24,70</v>
      </c>
      <c r="F540" s="381" t="str">
        <f t="shared" si="17"/>
        <v>93409</v>
      </c>
      <c r="H540" s="391">
        <v>2.9</v>
      </c>
      <c r="I540" s="392" t="s">
        <v>11140</v>
      </c>
    </row>
    <row r="541" spans="2:9">
      <c r="B541" s="388" t="s">
        <v>11141</v>
      </c>
      <c r="C541" s="388" t="s">
        <v>11142</v>
      </c>
      <c r="D541" s="389" t="s">
        <v>10874</v>
      </c>
      <c r="E541" s="390" t="str">
        <f t="shared" si="16"/>
        <v>0,23</v>
      </c>
      <c r="F541" s="381" t="str">
        <f t="shared" si="17"/>
        <v>93416</v>
      </c>
      <c r="H541" s="391">
        <v>4.09</v>
      </c>
      <c r="I541" s="392" t="s">
        <v>4269</v>
      </c>
    </row>
    <row r="542" spans="2:9">
      <c r="B542" s="388" t="s">
        <v>11143</v>
      </c>
      <c r="C542" s="388" t="s">
        <v>11144</v>
      </c>
      <c r="D542" s="389" t="s">
        <v>10874</v>
      </c>
      <c r="E542" s="390" t="str">
        <f t="shared" si="16"/>
        <v>3,09</v>
      </c>
      <c r="F542" s="381" t="str">
        <f t="shared" si="17"/>
        <v>93422</v>
      </c>
      <c r="H542" s="391">
        <v>156.11000000000001</v>
      </c>
      <c r="I542" s="392" t="s">
        <v>4526</v>
      </c>
    </row>
    <row r="543" spans="2:9">
      <c r="B543" s="388" t="s">
        <v>11145</v>
      </c>
      <c r="C543" s="388" t="s">
        <v>11146</v>
      </c>
      <c r="D543" s="389" t="s">
        <v>10874</v>
      </c>
      <c r="E543" s="390" t="str">
        <f t="shared" si="16"/>
        <v>4,38</v>
      </c>
      <c r="F543" s="381" t="str">
        <f t="shared" si="17"/>
        <v>93428</v>
      </c>
      <c r="H543" s="391">
        <v>78.08</v>
      </c>
      <c r="I543" s="392" t="s">
        <v>3063</v>
      </c>
    </row>
    <row r="544" spans="2:9">
      <c r="B544" s="388" t="s">
        <v>11147</v>
      </c>
      <c r="C544" s="388" t="s">
        <v>11148</v>
      </c>
      <c r="D544" s="389" t="s">
        <v>10874</v>
      </c>
      <c r="E544" s="390" t="str">
        <f t="shared" si="16"/>
        <v>154,04</v>
      </c>
      <c r="F544" s="381" t="str">
        <f t="shared" si="17"/>
        <v>93434</v>
      </c>
      <c r="H544" s="391">
        <v>116.07</v>
      </c>
      <c r="I544" s="392" t="s">
        <v>7790</v>
      </c>
    </row>
    <row r="545" spans="2:9">
      <c r="B545" s="388" t="s">
        <v>11149</v>
      </c>
      <c r="C545" s="388" t="s">
        <v>11150</v>
      </c>
      <c r="D545" s="389" t="s">
        <v>10874</v>
      </c>
      <c r="E545" s="390" t="str">
        <f t="shared" si="16"/>
        <v>83,82</v>
      </c>
      <c r="F545" s="381" t="str">
        <f t="shared" si="17"/>
        <v>93440</v>
      </c>
      <c r="H545" s="391">
        <v>28.65</v>
      </c>
      <c r="I545" s="392" t="s">
        <v>11151</v>
      </c>
    </row>
    <row r="546" spans="2:9">
      <c r="B546" s="388" t="s">
        <v>11152</v>
      </c>
      <c r="C546" s="388" t="s">
        <v>11153</v>
      </c>
      <c r="D546" s="389" t="s">
        <v>10874</v>
      </c>
      <c r="E546" s="390" t="str">
        <f t="shared" si="16"/>
        <v>118,03</v>
      </c>
      <c r="F546" s="381" t="str">
        <f t="shared" si="17"/>
        <v>95122</v>
      </c>
      <c r="H546" s="391">
        <v>0.04</v>
      </c>
      <c r="I546" s="392" t="s">
        <v>11154</v>
      </c>
    </row>
    <row r="547" spans="2:9">
      <c r="B547" s="388" t="s">
        <v>11155</v>
      </c>
      <c r="C547" s="388" t="s">
        <v>11156</v>
      </c>
      <c r="D547" s="389" t="s">
        <v>10874</v>
      </c>
      <c r="E547" s="390" t="str">
        <f t="shared" si="16"/>
        <v>28,23</v>
      </c>
      <c r="F547" s="381" t="str">
        <f t="shared" si="17"/>
        <v>95128</v>
      </c>
      <c r="H547" s="391">
        <v>45.07</v>
      </c>
      <c r="I547" s="392" t="s">
        <v>8434</v>
      </c>
    </row>
    <row r="548" spans="2:9">
      <c r="B548" s="388" t="s">
        <v>11157</v>
      </c>
      <c r="C548" s="388" t="s">
        <v>11158</v>
      </c>
      <c r="D548" s="389" t="s">
        <v>10874</v>
      </c>
      <c r="E548" s="390" t="str">
        <f t="shared" si="16"/>
        <v>0,04</v>
      </c>
      <c r="F548" s="381" t="str">
        <f t="shared" si="17"/>
        <v>95140</v>
      </c>
      <c r="H548" s="391">
        <v>19.88</v>
      </c>
      <c r="I548" s="392" t="s">
        <v>4452</v>
      </c>
    </row>
    <row r="549" spans="2:9">
      <c r="B549" s="388" t="s">
        <v>11159</v>
      </c>
      <c r="C549" s="388" t="s">
        <v>11160</v>
      </c>
      <c r="D549" s="389" t="s">
        <v>10874</v>
      </c>
      <c r="E549" s="390" t="str">
        <f t="shared" si="16"/>
        <v>45,15</v>
      </c>
      <c r="F549" s="381" t="str">
        <f t="shared" si="17"/>
        <v>95213</v>
      </c>
      <c r="H549" s="391">
        <v>13.03</v>
      </c>
      <c r="I549" s="392" t="s">
        <v>11161</v>
      </c>
    </row>
    <row r="550" spans="2:9">
      <c r="B550" s="388" t="s">
        <v>11162</v>
      </c>
      <c r="C550" s="388" t="s">
        <v>11163</v>
      </c>
      <c r="D550" s="389" t="s">
        <v>10874</v>
      </c>
      <c r="E550" s="390" t="str">
        <f t="shared" si="16"/>
        <v>21,52</v>
      </c>
      <c r="F550" s="381" t="str">
        <f t="shared" si="17"/>
        <v>95219</v>
      </c>
      <c r="H550" s="391">
        <v>0.76</v>
      </c>
      <c r="I550" s="392" t="s">
        <v>11164</v>
      </c>
    </row>
    <row r="551" spans="2:9">
      <c r="B551" s="388" t="s">
        <v>11165</v>
      </c>
      <c r="C551" s="388" t="s">
        <v>11166</v>
      </c>
      <c r="D551" s="389" t="s">
        <v>10874</v>
      </c>
      <c r="E551" s="390" t="str">
        <f t="shared" si="16"/>
        <v>13,79</v>
      </c>
      <c r="F551" s="381" t="str">
        <f t="shared" si="17"/>
        <v>95259</v>
      </c>
      <c r="H551" s="391">
        <v>0.49</v>
      </c>
      <c r="I551" s="392" t="s">
        <v>1930</v>
      </c>
    </row>
    <row r="552" spans="2:9">
      <c r="B552" s="388" t="s">
        <v>11167</v>
      </c>
      <c r="C552" s="388" t="s">
        <v>11168</v>
      </c>
      <c r="D552" s="389" t="s">
        <v>10874</v>
      </c>
      <c r="E552" s="390" t="str">
        <f t="shared" si="16"/>
        <v>0,62</v>
      </c>
      <c r="F552" s="381" t="str">
        <f t="shared" si="17"/>
        <v>95265</v>
      </c>
      <c r="H552" s="391">
        <v>0.49</v>
      </c>
      <c r="I552" s="392" t="s">
        <v>5818</v>
      </c>
    </row>
    <row r="553" spans="2:9">
      <c r="B553" s="388" t="s">
        <v>11169</v>
      </c>
      <c r="C553" s="388" t="s">
        <v>11170</v>
      </c>
      <c r="D553" s="389" t="s">
        <v>10874</v>
      </c>
      <c r="E553" s="390" t="str">
        <f t="shared" si="16"/>
        <v>0,39</v>
      </c>
      <c r="F553" s="381" t="str">
        <f t="shared" si="17"/>
        <v>95271</v>
      </c>
      <c r="H553" s="391">
        <v>0.53</v>
      </c>
      <c r="I553" s="392" t="s">
        <v>11171</v>
      </c>
    </row>
    <row r="554" spans="2:9">
      <c r="B554" s="388" t="s">
        <v>11172</v>
      </c>
      <c r="C554" s="388" t="s">
        <v>11173</v>
      </c>
      <c r="D554" s="389" t="s">
        <v>10874</v>
      </c>
      <c r="E554" s="390" t="str">
        <f t="shared" si="16"/>
        <v>0,39</v>
      </c>
      <c r="F554" s="381" t="str">
        <f t="shared" si="17"/>
        <v>95277</v>
      </c>
      <c r="H554" s="391">
        <v>12.8</v>
      </c>
      <c r="I554" s="392" t="s">
        <v>11171</v>
      </c>
    </row>
    <row r="555" spans="2:9">
      <c r="B555" s="388" t="s">
        <v>11174</v>
      </c>
      <c r="C555" s="388" t="s">
        <v>11175</v>
      </c>
      <c r="D555" s="389" t="s">
        <v>10874</v>
      </c>
      <c r="E555" s="390" t="str">
        <f t="shared" si="16"/>
        <v>0,43</v>
      </c>
      <c r="F555" s="381" t="str">
        <f t="shared" si="17"/>
        <v>95283</v>
      </c>
      <c r="H555" s="391">
        <v>41.75</v>
      </c>
      <c r="I555" s="392" t="s">
        <v>1098</v>
      </c>
    </row>
    <row r="556" spans="2:9">
      <c r="B556" s="388" t="s">
        <v>11176</v>
      </c>
      <c r="C556" s="388" t="s">
        <v>11177</v>
      </c>
      <c r="D556" s="389" t="s">
        <v>10874</v>
      </c>
      <c r="E556" s="390" t="str">
        <f t="shared" si="16"/>
        <v>13,58</v>
      </c>
      <c r="F556" s="381" t="str">
        <f t="shared" si="17"/>
        <v>95621</v>
      </c>
      <c r="H556" s="391">
        <v>18.010000000000002</v>
      </c>
      <c r="I556" s="392" t="s">
        <v>2762</v>
      </c>
    </row>
    <row r="557" spans="2:9">
      <c r="B557" s="388" t="s">
        <v>11178</v>
      </c>
      <c r="C557" s="388" t="s">
        <v>11179</v>
      </c>
      <c r="D557" s="389" t="s">
        <v>10874</v>
      </c>
      <c r="E557" s="390" t="str">
        <f t="shared" si="16"/>
        <v>41,22</v>
      </c>
      <c r="F557" s="381" t="str">
        <f t="shared" si="17"/>
        <v>95632</v>
      </c>
      <c r="H557" s="391">
        <v>41.89</v>
      </c>
      <c r="I557" s="392" t="s">
        <v>11180</v>
      </c>
    </row>
    <row r="558" spans="2:9">
      <c r="B558" s="388" t="s">
        <v>11181</v>
      </c>
      <c r="C558" s="388" t="s">
        <v>11182</v>
      </c>
      <c r="D558" s="389" t="s">
        <v>10874</v>
      </c>
      <c r="E558" s="390" t="str">
        <f t="shared" si="16"/>
        <v>18,79</v>
      </c>
      <c r="F558" s="381" t="str">
        <f t="shared" si="17"/>
        <v>95703</v>
      </c>
      <c r="H558" s="391">
        <v>50.42</v>
      </c>
      <c r="I558" s="392" t="s">
        <v>11183</v>
      </c>
    </row>
    <row r="559" spans="2:9">
      <c r="B559" s="388" t="s">
        <v>11184</v>
      </c>
      <c r="C559" s="388" t="s">
        <v>11185</v>
      </c>
      <c r="D559" s="389" t="s">
        <v>10874</v>
      </c>
      <c r="E559" s="390" t="str">
        <f t="shared" si="16"/>
        <v>40,85</v>
      </c>
      <c r="F559" s="381" t="str">
        <f t="shared" si="17"/>
        <v>95709</v>
      </c>
      <c r="H559" s="391">
        <v>49.17</v>
      </c>
      <c r="I559" s="392" t="s">
        <v>11186</v>
      </c>
    </row>
    <row r="560" spans="2:9">
      <c r="B560" s="388" t="s">
        <v>11187</v>
      </c>
      <c r="C560" s="388" t="s">
        <v>11188</v>
      </c>
      <c r="D560" s="389" t="s">
        <v>10874</v>
      </c>
      <c r="E560" s="390" t="str">
        <f t="shared" si="16"/>
        <v>49,33</v>
      </c>
      <c r="F560" s="381" t="str">
        <f t="shared" si="17"/>
        <v>95715</v>
      </c>
      <c r="H560" s="391">
        <v>6.55</v>
      </c>
      <c r="I560" s="392" t="s">
        <v>11189</v>
      </c>
    </row>
    <row r="561" spans="2:9">
      <c r="B561" s="388" t="s">
        <v>11190</v>
      </c>
      <c r="C561" s="388" t="s">
        <v>11191</v>
      </c>
      <c r="D561" s="389" t="s">
        <v>10874</v>
      </c>
      <c r="E561" s="390" t="str">
        <f t="shared" si="16"/>
        <v>48,17</v>
      </c>
      <c r="F561" s="381" t="str">
        <f t="shared" si="17"/>
        <v>95721</v>
      </c>
      <c r="H561" s="391">
        <v>28.65</v>
      </c>
      <c r="I561" s="392" t="s">
        <v>11192</v>
      </c>
    </row>
    <row r="562" spans="2:9">
      <c r="B562" s="388" t="s">
        <v>11193</v>
      </c>
      <c r="C562" s="388" t="s">
        <v>11194</v>
      </c>
      <c r="D562" s="389" t="s">
        <v>10874</v>
      </c>
      <c r="E562" s="390" t="str">
        <f t="shared" si="16"/>
        <v>7,01</v>
      </c>
      <c r="F562" s="381" t="str">
        <f t="shared" si="17"/>
        <v>95873</v>
      </c>
      <c r="H562" s="391">
        <v>28.51</v>
      </c>
      <c r="I562" s="392" t="s">
        <v>6508</v>
      </c>
    </row>
    <row r="563" spans="2:9">
      <c r="B563" s="388" t="s">
        <v>11195</v>
      </c>
      <c r="C563" s="388" t="s">
        <v>11196</v>
      </c>
      <c r="D563" s="389" t="s">
        <v>10874</v>
      </c>
      <c r="E563" s="390" t="str">
        <f t="shared" si="16"/>
        <v>27,94</v>
      </c>
      <c r="F563" s="381" t="str">
        <f t="shared" si="17"/>
        <v>96014</v>
      </c>
      <c r="H563" s="391">
        <v>25.21</v>
      </c>
      <c r="I563" s="392" t="s">
        <v>11197</v>
      </c>
    </row>
    <row r="564" spans="2:9">
      <c r="B564" s="388" t="s">
        <v>11198</v>
      </c>
      <c r="C564" s="388" t="s">
        <v>11199</v>
      </c>
      <c r="D564" s="389" t="s">
        <v>10874</v>
      </c>
      <c r="E564" s="390" t="str">
        <f t="shared" si="16"/>
        <v>27,82</v>
      </c>
      <c r="F564" s="381" t="str">
        <f t="shared" si="17"/>
        <v>96021</v>
      </c>
      <c r="H564" s="391">
        <v>36.35</v>
      </c>
      <c r="I564" s="392" t="s">
        <v>3382</v>
      </c>
    </row>
    <row r="565" spans="2:9">
      <c r="B565" s="388" t="s">
        <v>11200</v>
      </c>
      <c r="C565" s="388" t="s">
        <v>11201</v>
      </c>
      <c r="D565" s="389" t="s">
        <v>10874</v>
      </c>
      <c r="E565" s="390" t="str">
        <f t="shared" si="16"/>
        <v>24,96</v>
      </c>
      <c r="F565" s="381" t="str">
        <f t="shared" si="17"/>
        <v>96029</v>
      </c>
      <c r="H565" s="391">
        <v>25.35</v>
      </c>
      <c r="I565" s="392" t="s">
        <v>11202</v>
      </c>
    </row>
    <row r="566" spans="2:9">
      <c r="B566" s="388" t="s">
        <v>11203</v>
      </c>
      <c r="C566" s="388" t="s">
        <v>11204</v>
      </c>
      <c r="D566" s="389" t="s">
        <v>10874</v>
      </c>
      <c r="E566" s="390" t="str">
        <f t="shared" si="16"/>
        <v>35,42</v>
      </c>
      <c r="F566" s="381" t="str">
        <f t="shared" si="17"/>
        <v>96036</v>
      </c>
      <c r="H566" s="391">
        <v>33.18</v>
      </c>
      <c r="I566" s="392" t="s">
        <v>4445</v>
      </c>
    </row>
    <row r="567" spans="2:9">
      <c r="B567" s="388" t="s">
        <v>11205</v>
      </c>
      <c r="C567" s="388" t="s">
        <v>11206</v>
      </c>
      <c r="D567" s="389" t="s">
        <v>10874</v>
      </c>
      <c r="E567" s="390" t="str">
        <f t="shared" si="16"/>
        <v>25,08</v>
      </c>
      <c r="F567" s="381" t="str">
        <f t="shared" si="17"/>
        <v>96155</v>
      </c>
      <c r="H567" s="391">
        <v>43.02</v>
      </c>
      <c r="I567" s="392" t="s">
        <v>11207</v>
      </c>
    </row>
    <row r="568" spans="2:9">
      <c r="B568" s="388" t="s">
        <v>11208</v>
      </c>
      <c r="C568" s="388" t="s">
        <v>11209</v>
      </c>
      <c r="D568" s="389" t="s">
        <v>10874</v>
      </c>
      <c r="E568" s="390" t="str">
        <f t="shared" si="16"/>
        <v>31,87</v>
      </c>
      <c r="F568" s="381" t="str">
        <f t="shared" si="17"/>
        <v>96156</v>
      </c>
      <c r="H568" s="391">
        <v>33.82</v>
      </c>
      <c r="I568" s="392" t="s">
        <v>11210</v>
      </c>
    </row>
    <row r="569" spans="2:9">
      <c r="B569" s="388" t="s">
        <v>11211</v>
      </c>
      <c r="C569" s="388" t="s">
        <v>11212</v>
      </c>
      <c r="D569" s="389" t="s">
        <v>10874</v>
      </c>
      <c r="E569" s="390" t="str">
        <f t="shared" si="16"/>
        <v>41,06</v>
      </c>
      <c r="F569" s="381" t="str">
        <f t="shared" si="17"/>
        <v>96159</v>
      </c>
      <c r="H569" s="391">
        <v>57.64</v>
      </c>
      <c r="I569" s="392" t="s">
        <v>11213</v>
      </c>
    </row>
    <row r="570" spans="2:9">
      <c r="B570" s="388" t="s">
        <v>11214</v>
      </c>
      <c r="C570" s="388" t="s">
        <v>11215</v>
      </c>
      <c r="D570" s="389" t="s">
        <v>10874</v>
      </c>
      <c r="E570" s="390" t="str">
        <f t="shared" si="16"/>
        <v>32,47</v>
      </c>
      <c r="F570" s="381" t="str">
        <f t="shared" si="17"/>
        <v>96246</v>
      </c>
      <c r="H570" s="391">
        <v>0.14000000000000001</v>
      </c>
      <c r="I570" s="392" t="s">
        <v>11216</v>
      </c>
    </row>
    <row r="571" spans="2:9">
      <c r="B571" s="388" t="s">
        <v>11217</v>
      </c>
      <c r="C571" s="388" t="s">
        <v>11218</v>
      </c>
      <c r="D571" s="389" t="s">
        <v>10874</v>
      </c>
      <c r="E571" s="390" t="str">
        <f t="shared" si="16"/>
        <v>55,21</v>
      </c>
      <c r="F571" s="381" t="str">
        <f t="shared" si="17"/>
        <v>96302</v>
      </c>
      <c r="H571" s="391">
        <v>44.79</v>
      </c>
      <c r="I571" s="392" t="s">
        <v>11219</v>
      </c>
    </row>
    <row r="572" spans="2:9">
      <c r="B572" s="388" t="s">
        <v>11220</v>
      </c>
      <c r="C572" s="388" t="s">
        <v>11221</v>
      </c>
      <c r="D572" s="389" t="s">
        <v>10874</v>
      </c>
      <c r="E572" s="390" t="str">
        <f t="shared" si="16"/>
        <v>0,12</v>
      </c>
      <c r="F572" s="381" t="str">
        <f t="shared" si="17"/>
        <v>96308</v>
      </c>
      <c r="H572" s="391">
        <v>0.09</v>
      </c>
      <c r="I572" s="392" t="s">
        <v>6638</v>
      </c>
    </row>
    <row r="573" spans="2:9">
      <c r="B573" s="388" t="s">
        <v>11222</v>
      </c>
      <c r="C573" s="388" t="s">
        <v>11223</v>
      </c>
      <c r="D573" s="389" t="s">
        <v>10874</v>
      </c>
      <c r="E573" s="390" t="str">
        <f t="shared" si="16"/>
        <v>44,07</v>
      </c>
      <c r="F573" s="381" t="str">
        <f t="shared" si="17"/>
        <v>96464</v>
      </c>
      <c r="H573" s="391">
        <v>0.33</v>
      </c>
      <c r="I573" s="392" t="s">
        <v>11224</v>
      </c>
    </row>
    <row r="574" spans="2:9">
      <c r="B574" s="388" t="s">
        <v>11225</v>
      </c>
      <c r="C574" s="388" t="s">
        <v>11226</v>
      </c>
      <c r="D574" s="389" t="s">
        <v>10874</v>
      </c>
      <c r="E574" s="390" t="str">
        <f t="shared" si="16"/>
        <v>0,11</v>
      </c>
      <c r="F574" s="381" t="str">
        <f t="shared" si="17"/>
        <v>98765</v>
      </c>
      <c r="H574" s="391">
        <v>19.239999999999998</v>
      </c>
      <c r="I574" s="392" t="s">
        <v>2215</v>
      </c>
    </row>
    <row r="575" spans="2:9">
      <c r="B575" s="388" t="s">
        <v>11227</v>
      </c>
      <c r="C575" s="388" t="s">
        <v>11228</v>
      </c>
      <c r="D575" s="389" t="s">
        <v>10874</v>
      </c>
      <c r="E575" s="390" t="str">
        <f t="shared" si="16"/>
        <v>0,29</v>
      </c>
      <c r="F575" s="381" t="str">
        <f t="shared" si="17"/>
        <v>99834</v>
      </c>
      <c r="H575" s="391">
        <v>22.78</v>
      </c>
      <c r="I575" s="392" t="s">
        <v>11229</v>
      </c>
    </row>
    <row r="576" spans="2:9">
      <c r="B576" s="388" t="s">
        <v>11230</v>
      </c>
      <c r="C576" s="388" t="s">
        <v>11231</v>
      </c>
      <c r="D576" s="389" t="s">
        <v>10874</v>
      </c>
      <c r="E576" s="390" t="str">
        <f t="shared" si="16"/>
        <v>107,20</v>
      </c>
      <c r="F576" s="381" t="str">
        <f t="shared" si="17"/>
        <v>100642</v>
      </c>
      <c r="H576" s="391">
        <v>5.85</v>
      </c>
      <c r="I576" s="392" t="s">
        <v>11232</v>
      </c>
    </row>
    <row r="577" spans="2:9">
      <c r="B577" s="388" t="s">
        <v>11233</v>
      </c>
      <c r="C577" s="388" t="s">
        <v>11234</v>
      </c>
      <c r="D577" s="389" t="s">
        <v>10874</v>
      </c>
      <c r="E577" s="390" t="str">
        <f t="shared" si="16"/>
        <v>256,32</v>
      </c>
      <c r="F577" s="381" t="str">
        <f t="shared" si="17"/>
        <v>100648</v>
      </c>
      <c r="H577" s="391">
        <v>28.47</v>
      </c>
      <c r="I577" s="392" t="s">
        <v>11235</v>
      </c>
    </row>
    <row r="578" spans="2:9">
      <c r="B578" s="388" t="s">
        <v>11236</v>
      </c>
      <c r="C578" s="388" t="s">
        <v>11237</v>
      </c>
      <c r="D578" s="389" t="s">
        <v>11238</v>
      </c>
      <c r="E578" s="390" t="str">
        <f t="shared" ref="E578:E641" si="18">IF($K$2=$H$1,H578,I578)</f>
        <v>20,01</v>
      </c>
      <c r="F578" s="381" t="str">
        <f t="shared" ref="F578:F641" si="19">IF(LEN($B578)=7,CONCATENATE(MID($B578,1,6),"00",RIGHT($B578,1)),IF(LEN($B578)=8,CONCATENATE(MID($B578,1,6),"0",RIGHT($B578,2)),$B578))</f>
        <v>5089</v>
      </c>
      <c r="H578" s="391">
        <v>58.44</v>
      </c>
      <c r="I578" s="392" t="s">
        <v>11239</v>
      </c>
    </row>
    <row r="579" spans="2:9">
      <c r="B579" s="388" t="s">
        <v>11240</v>
      </c>
      <c r="C579" s="388" t="s">
        <v>11241</v>
      </c>
      <c r="D579" s="389" t="s">
        <v>11238</v>
      </c>
      <c r="E579" s="390" t="str">
        <f t="shared" si="18"/>
        <v>23,16</v>
      </c>
      <c r="F579" s="381" t="str">
        <f t="shared" si="19"/>
        <v>5627</v>
      </c>
      <c r="H579" s="391">
        <v>1.18</v>
      </c>
      <c r="I579" s="392" t="s">
        <v>5880</v>
      </c>
    </row>
    <row r="580" spans="2:9">
      <c r="B580" s="388" t="s">
        <v>11242</v>
      </c>
      <c r="C580" s="388" t="s">
        <v>11243</v>
      </c>
      <c r="D580" s="389" t="s">
        <v>11238</v>
      </c>
      <c r="E580" s="390" t="str">
        <f t="shared" si="18"/>
        <v>3,14</v>
      </c>
      <c r="F580" s="381" t="str">
        <f t="shared" si="19"/>
        <v>5628</v>
      </c>
      <c r="H580" s="391">
        <v>17.05</v>
      </c>
      <c r="I580" s="392" t="s">
        <v>5134</v>
      </c>
    </row>
    <row r="581" spans="2:9">
      <c r="B581" s="388" t="s">
        <v>11244</v>
      </c>
      <c r="C581" s="388" t="s">
        <v>11245</v>
      </c>
      <c r="D581" s="389" t="s">
        <v>11238</v>
      </c>
      <c r="E581" s="390" t="str">
        <f t="shared" si="18"/>
        <v>28,95</v>
      </c>
      <c r="F581" s="381" t="str">
        <f t="shared" si="19"/>
        <v>5629</v>
      </c>
      <c r="H581" s="391">
        <v>15.16</v>
      </c>
      <c r="I581" s="392" t="s">
        <v>11246</v>
      </c>
    </row>
    <row r="582" spans="2:9">
      <c r="B582" s="388" t="s">
        <v>11247</v>
      </c>
      <c r="C582" s="388" t="s">
        <v>11248</v>
      </c>
      <c r="D582" s="389" t="s">
        <v>11238</v>
      </c>
      <c r="E582" s="390" t="str">
        <f t="shared" si="18"/>
        <v>43,40</v>
      </c>
      <c r="F582" s="381" t="str">
        <f t="shared" si="19"/>
        <v>5630</v>
      </c>
      <c r="H582" s="391">
        <v>44.72</v>
      </c>
      <c r="I582" s="392" t="s">
        <v>11249</v>
      </c>
    </row>
    <row r="583" spans="2:9">
      <c r="B583" s="388" t="s">
        <v>11250</v>
      </c>
      <c r="C583" s="388" t="s">
        <v>11251</v>
      </c>
      <c r="D583" s="389" t="s">
        <v>11238</v>
      </c>
      <c r="E583" s="390" t="str">
        <f t="shared" si="18"/>
        <v>1,19</v>
      </c>
      <c r="F583" s="381" t="str">
        <f t="shared" si="19"/>
        <v>5658</v>
      </c>
      <c r="H583" s="391">
        <v>18.5</v>
      </c>
      <c r="I583" s="392" t="s">
        <v>8597</v>
      </c>
    </row>
    <row r="584" spans="2:9">
      <c r="B584" s="388" t="s">
        <v>11252</v>
      </c>
      <c r="C584" s="388" t="s">
        <v>11253</v>
      </c>
      <c r="D584" s="389" t="s">
        <v>11238</v>
      </c>
      <c r="E584" s="390" t="str">
        <f t="shared" si="18"/>
        <v>17,05</v>
      </c>
      <c r="F584" s="381" t="str">
        <f t="shared" si="19"/>
        <v>5664</v>
      </c>
      <c r="H584" s="391">
        <v>0.15</v>
      </c>
      <c r="I584" s="392" t="s">
        <v>11254</v>
      </c>
    </row>
    <row r="585" spans="2:9">
      <c r="B585" s="388" t="s">
        <v>11255</v>
      </c>
      <c r="C585" s="388" t="s">
        <v>11256</v>
      </c>
      <c r="D585" s="389" t="s">
        <v>11238</v>
      </c>
      <c r="E585" s="390" t="str">
        <f t="shared" si="18"/>
        <v>15,16</v>
      </c>
      <c r="F585" s="381" t="str">
        <f t="shared" si="19"/>
        <v>5667</v>
      </c>
      <c r="H585" s="391">
        <v>3.63</v>
      </c>
      <c r="I585" s="392" t="s">
        <v>6860</v>
      </c>
    </row>
    <row r="586" spans="2:9">
      <c r="B586" s="388" t="s">
        <v>11257</v>
      </c>
      <c r="C586" s="388" t="s">
        <v>11258</v>
      </c>
      <c r="D586" s="389" t="s">
        <v>11238</v>
      </c>
      <c r="E586" s="390" t="str">
        <f t="shared" si="18"/>
        <v>33,20</v>
      </c>
      <c r="F586" s="381" t="str">
        <f t="shared" si="19"/>
        <v>5668</v>
      </c>
      <c r="H586" s="391">
        <v>22.36</v>
      </c>
      <c r="I586" s="392" t="s">
        <v>11259</v>
      </c>
    </row>
    <row r="587" spans="2:9">
      <c r="B587" s="388" t="s">
        <v>11260</v>
      </c>
      <c r="C587" s="388" t="s">
        <v>11261</v>
      </c>
      <c r="D587" s="389" t="s">
        <v>11238</v>
      </c>
      <c r="E587" s="390" t="str">
        <f t="shared" si="18"/>
        <v>19,25</v>
      </c>
      <c r="F587" s="381" t="str">
        <f t="shared" si="19"/>
        <v>5674</v>
      </c>
      <c r="H587" s="391">
        <v>14.04</v>
      </c>
      <c r="I587" s="392" t="s">
        <v>8065</v>
      </c>
    </row>
    <row r="588" spans="2:9">
      <c r="B588" s="388" t="s">
        <v>11262</v>
      </c>
      <c r="C588" s="388" t="s">
        <v>11263</v>
      </c>
      <c r="D588" s="389" t="s">
        <v>11238</v>
      </c>
      <c r="E588" s="390" t="str">
        <f t="shared" si="18"/>
        <v>0,16</v>
      </c>
      <c r="F588" s="381" t="str">
        <f t="shared" si="19"/>
        <v>5692</v>
      </c>
      <c r="H588" s="391">
        <v>13.92</v>
      </c>
      <c r="I588" s="392" t="s">
        <v>6640</v>
      </c>
    </row>
    <row r="589" spans="2:9">
      <c r="B589" s="388" t="s">
        <v>11264</v>
      </c>
      <c r="C589" s="388" t="s">
        <v>11265</v>
      </c>
      <c r="D589" s="389" t="s">
        <v>11238</v>
      </c>
      <c r="E589" s="390" t="str">
        <f t="shared" si="18"/>
        <v>6,64</v>
      </c>
      <c r="F589" s="381" t="str">
        <f t="shared" si="19"/>
        <v>5693</v>
      </c>
      <c r="H589" s="391">
        <v>39.72</v>
      </c>
      <c r="I589" s="392" t="s">
        <v>6061</v>
      </c>
    </row>
    <row r="590" spans="2:9">
      <c r="B590" s="388" t="s">
        <v>11266</v>
      </c>
      <c r="C590" s="388" t="s">
        <v>11267</v>
      </c>
      <c r="D590" s="389" t="s">
        <v>11238</v>
      </c>
      <c r="E590" s="390" t="str">
        <f t="shared" si="18"/>
        <v>22,98</v>
      </c>
      <c r="F590" s="381" t="str">
        <f t="shared" si="19"/>
        <v>5695</v>
      </c>
      <c r="H590" s="391">
        <v>96.06</v>
      </c>
      <c r="I590" s="392" t="s">
        <v>2360</v>
      </c>
    </row>
    <row r="591" spans="2:9">
      <c r="B591" s="388" t="s">
        <v>11268</v>
      </c>
      <c r="C591" s="388" t="s">
        <v>11269</v>
      </c>
      <c r="D591" s="389" t="s">
        <v>11238</v>
      </c>
      <c r="E591" s="390" t="str">
        <f t="shared" si="18"/>
        <v>14,04</v>
      </c>
      <c r="F591" s="381" t="str">
        <f t="shared" si="19"/>
        <v>5703</v>
      </c>
      <c r="H591" s="391">
        <v>55.27</v>
      </c>
      <c r="I591" s="392" t="s">
        <v>11270</v>
      </c>
    </row>
    <row r="592" spans="2:9">
      <c r="B592" s="388" t="s">
        <v>11271</v>
      </c>
      <c r="C592" s="388" t="s">
        <v>11272</v>
      </c>
      <c r="D592" s="389" t="s">
        <v>11238</v>
      </c>
      <c r="E592" s="390" t="str">
        <f t="shared" si="18"/>
        <v>14,32</v>
      </c>
      <c r="F592" s="381" t="str">
        <f t="shared" si="19"/>
        <v>5705</v>
      </c>
      <c r="H592" s="391">
        <v>7.87</v>
      </c>
      <c r="I592" s="392" t="s">
        <v>8663</v>
      </c>
    </row>
    <row r="593" spans="2:9">
      <c r="B593" s="388" t="s">
        <v>11273</v>
      </c>
      <c r="C593" s="388" t="s">
        <v>11274</v>
      </c>
      <c r="D593" s="389" t="s">
        <v>11238</v>
      </c>
      <c r="E593" s="390" t="str">
        <f t="shared" si="18"/>
        <v>40,62</v>
      </c>
      <c r="F593" s="381" t="str">
        <f t="shared" si="19"/>
        <v>5707</v>
      </c>
      <c r="H593" s="391">
        <v>44.13</v>
      </c>
      <c r="I593" s="392" t="s">
        <v>11275</v>
      </c>
    </row>
    <row r="594" spans="2:9">
      <c r="B594" s="388" t="s">
        <v>11276</v>
      </c>
      <c r="C594" s="388" t="s">
        <v>11277</v>
      </c>
      <c r="D594" s="389" t="s">
        <v>11238</v>
      </c>
      <c r="E594" s="390" t="str">
        <f t="shared" si="18"/>
        <v>104,35</v>
      </c>
      <c r="F594" s="381" t="str">
        <f t="shared" si="19"/>
        <v>5710</v>
      </c>
      <c r="H594" s="391">
        <v>89.49</v>
      </c>
      <c r="I594" s="392" t="s">
        <v>11278</v>
      </c>
    </row>
    <row r="595" spans="2:9">
      <c r="B595" s="388" t="s">
        <v>11279</v>
      </c>
      <c r="C595" s="388" t="s">
        <v>11280</v>
      </c>
      <c r="D595" s="389" t="s">
        <v>11238</v>
      </c>
      <c r="E595" s="390" t="str">
        <f t="shared" si="18"/>
        <v>59,96</v>
      </c>
      <c r="F595" s="381" t="str">
        <f t="shared" si="19"/>
        <v>5711</v>
      </c>
      <c r="H595" s="391">
        <v>78.94</v>
      </c>
      <c r="I595" s="392" t="s">
        <v>9147</v>
      </c>
    </row>
    <row r="596" spans="2:9">
      <c r="B596" s="388" t="s">
        <v>11281</v>
      </c>
      <c r="C596" s="388" t="s">
        <v>11282</v>
      </c>
      <c r="D596" s="389" t="s">
        <v>11238</v>
      </c>
      <c r="E596" s="390" t="str">
        <f t="shared" si="18"/>
        <v>7,52</v>
      </c>
      <c r="F596" s="381" t="str">
        <f t="shared" si="19"/>
        <v>5714</v>
      </c>
      <c r="H596" s="391">
        <v>182.67</v>
      </c>
      <c r="I596" s="392" t="s">
        <v>2520</v>
      </c>
    </row>
    <row r="597" spans="2:9">
      <c r="B597" s="388" t="s">
        <v>11283</v>
      </c>
      <c r="C597" s="388" t="s">
        <v>11284</v>
      </c>
      <c r="D597" s="389" t="s">
        <v>11238</v>
      </c>
      <c r="E597" s="390" t="str">
        <f t="shared" si="18"/>
        <v>80,68</v>
      </c>
      <c r="F597" s="381" t="str">
        <f t="shared" si="19"/>
        <v>5715</v>
      </c>
      <c r="H597" s="391">
        <v>30.23</v>
      </c>
      <c r="I597" s="392" t="s">
        <v>11285</v>
      </c>
    </row>
    <row r="598" spans="2:9">
      <c r="B598" s="388" t="s">
        <v>11286</v>
      </c>
      <c r="C598" s="388" t="s">
        <v>11287</v>
      </c>
      <c r="D598" s="389" t="s">
        <v>11238</v>
      </c>
      <c r="E598" s="390" t="str">
        <f t="shared" si="18"/>
        <v>71,57</v>
      </c>
      <c r="F598" s="381" t="str">
        <f t="shared" si="19"/>
        <v>5718</v>
      </c>
      <c r="H598" s="391">
        <v>5.58</v>
      </c>
      <c r="I598" s="392" t="s">
        <v>11288</v>
      </c>
    </row>
    <row r="599" spans="2:9">
      <c r="B599" s="388" t="s">
        <v>11289</v>
      </c>
      <c r="C599" s="388" t="s">
        <v>11290</v>
      </c>
      <c r="D599" s="389" t="s">
        <v>11238</v>
      </c>
      <c r="E599" s="390" t="str">
        <f t="shared" si="18"/>
        <v>63,15</v>
      </c>
      <c r="F599" s="381" t="str">
        <f t="shared" si="19"/>
        <v>5721</v>
      </c>
      <c r="H599" s="391">
        <v>22.72</v>
      </c>
      <c r="I599" s="392" t="s">
        <v>11291</v>
      </c>
    </row>
    <row r="600" spans="2:9">
      <c r="B600" s="388" t="s">
        <v>11292</v>
      </c>
      <c r="C600" s="388" t="s">
        <v>11293</v>
      </c>
      <c r="D600" s="389" t="s">
        <v>11238</v>
      </c>
      <c r="E600" s="390" t="str">
        <f t="shared" si="18"/>
        <v>146,04</v>
      </c>
      <c r="F600" s="381" t="str">
        <f t="shared" si="19"/>
        <v>5722</v>
      </c>
      <c r="H600" s="391">
        <v>30.53</v>
      </c>
      <c r="I600" s="392" t="s">
        <v>11294</v>
      </c>
    </row>
    <row r="601" spans="2:9">
      <c r="B601" s="388" t="s">
        <v>11295</v>
      </c>
      <c r="C601" s="388" t="s">
        <v>11296</v>
      </c>
      <c r="D601" s="389" t="s">
        <v>11238</v>
      </c>
      <c r="E601" s="390" t="str">
        <f t="shared" si="18"/>
        <v>30,87</v>
      </c>
      <c r="F601" s="381" t="str">
        <f t="shared" si="19"/>
        <v>5724</v>
      </c>
      <c r="H601" s="391">
        <v>16.45</v>
      </c>
      <c r="I601" s="392" t="s">
        <v>11297</v>
      </c>
    </row>
    <row r="602" spans="2:9">
      <c r="B602" s="388" t="s">
        <v>11298</v>
      </c>
      <c r="C602" s="388" t="s">
        <v>11299</v>
      </c>
      <c r="D602" s="389" t="s">
        <v>11238</v>
      </c>
      <c r="E602" s="390" t="str">
        <f t="shared" si="18"/>
        <v>5,81</v>
      </c>
      <c r="F602" s="381" t="str">
        <f t="shared" si="19"/>
        <v>5727</v>
      </c>
      <c r="H602" s="391">
        <v>41.04</v>
      </c>
      <c r="I602" s="392" t="s">
        <v>6857</v>
      </c>
    </row>
    <row r="603" spans="2:9">
      <c r="B603" s="388" t="s">
        <v>11300</v>
      </c>
      <c r="C603" s="388" t="s">
        <v>11301</v>
      </c>
      <c r="D603" s="389" t="s">
        <v>11238</v>
      </c>
      <c r="E603" s="390" t="str">
        <f t="shared" si="18"/>
        <v>23,63</v>
      </c>
      <c r="F603" s="381" t="str">
        <f t="shared" si="19"/>
        <v>5729</v>
      </c>
      <c r="H603" s="391">
        <v>20.2</v>
      </c>
      <c r="I603" s="392" t="s">
        <v>11302</v>
      </c>
    </row>
    <row r="604" spans="2:9">
      <c r="B604" s="388" t="s">
        <v>11303</v>
      </c>
      <c r="C604" s="388" t="s">
        <v>11304</v>
      </c>
      <c r="D604" s="389" t="s">
        <v>11238</v>
      </c>
      <c r="E604" s="390" t="str">
        <f t="shared" si="18"/>
        <v>27,88</v>
      </c>
      <c r="F604" s="381" t="str">
        <f t="shared" si="19"/>
        <v>5730</v>
      </c>
      <c r="H604" s="391">
        <v>25.29</v>
      </c>
      <c r="I604" s="392" t="s">
        <v>11305</v>
      </c>
    </row>
    <row r="605" spans="2:9">
      <c r="B605" s="388" t="s">
        <v>11306</v>
      </c>
      <c r="C605" s="388" t="s">
        <v>11307</v>
      </c>
      <c r="D605" s="389" t="s">
        <v>11238</v>
      </c>
      <c r="E605" s="390" t="str">
        <f t="shared" si="18"/>
        <v>16,45</v>
      </c>
      <c r="F605" s="381" t="str">
        <f t="shared" si="19"/>
        <v>5735</v>
      </c>
      <c r="H605" s="391">
        <v>27.29</v>
      </c>
      <c r="I605" s="392" t="s">
        <v>7313</v>
      </c>
    </row>
    <row r="606" spans="2:9">
      <c r="B606" s="388" t="s">
        <v>11308</v>
      </c>
      <c r="C606" s="388" t="s">
        <v>11309</v>
      </c>
      <c r="D606" s="389" t="s">
        <v>11238</v>
      </c>
      <c r="E606" s="390" t="str">
        <f t="shared" si="18"/>
        <v>30,46</v>
      </c>
      <c r="F606" s="381" t="str">
        <f t="shared" si="19"/>
        <v>5736</v>
      </c>
      <c r="H606" s="391">
        <v>17.13</v>
      </c>
      <c r="I606" s="392" t="s">
        <v>3278</v>
      </c>
    </row>
    <row r="607" spans="2:9">
      <c r="B607" s="388" t="s">
        <v>11310</v>
      </c>
      <c r="C607" s="388" t="s">
        <v>11311</v>
      </c>
      <c r="D607" s="389" t="s">
        <v>11238</v>
      </c>
      <c r="E607" s="390" t="str">
        <f t="shared" si="18"/>
        <v>21,01</v>
      </c>
      <c r="F607" s="381" t="str">
        <f t="shared" si="19"/>
        <v>5738</v>
      </c>
      <c r="H607" s="391">
        <v>98.15</v>
      </c>
      <c r="I607" s="392" t="s">
        <v>2612</v>
      </c>
    </row>
    <row r="608" spans="2:9">
      <c r="B608" s="388" t="s">
        <v>11312</v>
      </c>
      <c r="C608" s="388" t="s">
        <v>11313</v>
      </c>
      <c r="D608" s="389" t="s">
        <v>11238</v>
      </c>
      <c r="E608" s="390" t="str">
        <f t="shared" si="18"/>
        <v>26,30</v>
      </c>
      <c r="F608" s="381" t="str">
        <f t="shared" si="19"/>
        <v>5739</v>
      </c>
      <c r="H608" s="391">
        <v>15.3</v>
      </c>
      <c r="I608" s="392" t="s">
        <v>11314</v>
      </c>
    </row>
    <row r="609" spans="2:9">
      <c r="B609" s="388" t="s">
        <v>11315</v>
      </c>
      <c r="C609" s="388" t="s">
        <v>11316</v>
      </c>
      <c r="D609" s="389" t="s">
        <v>11238</v>
      </c>
      <c r="E609" s="390" t="str">
        <f t="shared" si="18"/>
        <v>27,29</v>
      </c>
      <c r="F609" s="381" t="str">
        <f t="shared" si="19"/>
        <v>5741</v>
      </c>
      <c r="H609" s="391">
        <v>12.89</v>
      </c>
      <c r="I609" s="392" t="s">
        <v>11317</v>
      </c>
    </row>
    <row r="610" spans="2:9">
      <c r="B610" s="388" t="s">
        <v>11318</v>
      </c>
      <c r="C610" s="388" t="s">
        <v>11319</v>
      </c>
      <c r="D610" s="389" t="s">
        <v>11238</v>
      </c>
      <c r="E610" s="390" t="str">
        <f t="shared" si="18"/>
        <v>18,57</v>
      </c>
      <c r="F610" s="381" t="str">
        <f t="shared" si="19"/>
        <v>5742</v>
      </c>
      <c r="H610" s="391">
        <v>22.11</v>
      </c>
      <c r="I610" s="392" t="s">
        <v>11320</v>
      </c>
    </row>
    <row r="611" spans="2:9">
      <c r="B611" s="388" t="s">
        <v>11321</v>
      </c>
      <c r="C611" s="388" t="s">
        <v>11322</v>
      </c>
      <c r="D611" s="389" t="s">
        <v>11238</v>
      </c>
      <c r="E611" s="390" t="str">
        <f t="shared" si="18"/>
        <v>106,51</v>
      </c>
      <c r="F611" s="381" t="str">
        <f t="shared" si="19"/>
        <v>5747</v>
      </c>
      <c r="H611" s="391">
        <v>1.92</v>
      </c>
      <c r="I611" s="392" t="s">
        <v>11323</v>
      </c>
    </row>
    <row r="612" spans="2:9">
      <c r="B612" s="388" t="s">
        <v>11324</v>
      </c>
      <c r="C612" s="388" t="s">
        <v>11325</v>
      </c>
      <c r="D612" s="389" t="s">
        <v>11238</v>
      </c>
      <c r="E612" s="390" t="str">
        <f t="shared" si="18"/>
        <v>15,77</v>
      </c>
      <c r="F612" s="381" t="str">
        <f t="shared" si="19"/>
        <v>5751</v>
      </c>
      <c r="H612" s="391">
        <v>2.2799999999999998</v>
      </c>
      <c r="I612" s="392" t="s">
        <v>982</v>
      </c>
    </row>
    <row r="613" spans="2:9">
      <c r="B613" s="388" t="s">
        <v>11326</v>
      </c>
      <c r="C613" s="388" t="s">
        <v>11327</v>
      </c>
      <c r="D613" s="389" t="s">
        <v>11238</v>
      </c>
      <c r="E613" s="390" t="str">
        <f t="shared" si="18"/>
        <v>13,29</v>
      </c>
      <c r="F613" s="381" t="str">
        <f t="shared" si="19"/>
        <v>5754</v>
      </c>
      <c r="H613" s="391">
        <v>35.68</v>
      </c>
      <c r="I613" s="392" t="s">
        <v>1630</v>
      </c>
    </row>
    <row r="614" spans="2:9">
      <c r="B614" s="388" t="s">
        <v>11328</v>
      </c>
      <c r="C614" s="388" t="s">
        <v>11329</v>
      </c>
      <c r="D614" s="389" t="s">
        <v>11238</v>
      </c>
      <c r="E614" s="390" t="str">
        <f t="shared" si="18"/>
        <v>22,69</v>
      </c>
      <c r="F614" s="381" t="str">
        <f t="shared" si="19"/>
        <v>5763</v>
      </c>
      <c r="H614" s="391">
        <v>103.68</v>
      </c>
      <c r="I614" s="392" t="s">
        <v>11330</v>
      </c>
    </row>
    <row r="615" spans="2:9">
      <c r="B615" s="388" t="s">
        <v>11331</v>
      </c>
      <c r="C615" s="388" t="s">
        <v>11332</v>
      </c>
      <c r="D615" s="389" t="s">
        <v>11238</v>
      </c>
      <c r="E615" s="390" t="str">
        <f t="shared" si="18"/>
        <v>1,92</v>
      </c>
      <c r="F615" s="381" t="str">
        <f t="shared" si="19"/>
        <v>5765</v>
      </c>
      <c r="H615" s="391">
        <v>2.92</v>
      </c>
      <c r="I615" s="392" t="s">
        <v>1387</v>
      </c>
    </row>
    <row r="616" spans="2:9">
      <c r="B616" s="388" t="s">
        <v>11333</v>
      </c>
      <c r="C616" s="388" t="s">
        <v>11334</v>
      </c>
      <c r="D616" s="389" t="s">
        <v>11238</v>
      </c>
      <c r="E616" s="390" t="str">
        <f t="shared" si="18"/>
        <v>3,32</v>
      </c>
      <c r="F616" s="381" t="str">
        <f t="shared" si="19"/>
        <v>5766</v>
      </c>
      <c r="H616" s="391">
        <v>0.3</v>
      </c>
      <c r="I616" s="392" t="s">
        <v>11335</v>
      </c>
    </row>
    <row r="617" spans="2:9">
      <c r="B617" s="388" t="s">
        <v>11336</v>
      </c>
      <c r="C617" s="388" t="s">
        <v>11337</v>
      </c>
      <c r="D617" s="389" t="s">
        <v>11238</v>
      </c>
      <c r="E617" s="390" t="str">
        <f t="shared" si="18"/>
        <v>35,17</v>
      </c>
      <c r="F617" s="381" t="str">
        <f t="shared" si="19"/>
        <v>5779</v>
      </c>
      <c r="H617" s="391">
        <v>2.81</v>
      </c>
      <c r="I617" s="392" t="s">
        <v>4409</v>
      </c>
    </row>
    <row r="618" spans="2:9">
      <c r="B618" s="388" t="s">
        <v>11338</v>
      </c>
      <c r="C618" s="388" t="s">
        <v>11339</v>
      </c>
      <c r="D618" s="389" t="s">
        <v>11238</v>
      </c>
      <c r="E618" s="390" t="str">
        <f t="shared" si="18"/>
        <v>47,39</v>
      </c>
      <c r="F618" s="381" t="str">
        <f t="shared" si="19"/>
        <v>5787</v>
      </c>
      <c r="H618" s="391">
        <v>1.1200000000000001</v>
      </c>
      <c r="I618" s="392" t="s">
        <v>11340</v>
      </c>
    </row>
    <row r="619" spans="2:9">
      <c r="B619" s="388" t="s">
        <v>11341</v>
      </c>
      <c r="C619" s="388" t="s">
        <v>11342</v>
      </c>
      <c r="D619" s="389" t="s">
        <v>11238</v>
      </c>
      <c r="E619" s="390" t="str">
        <f t="shared" si="18"/>
        <v>2,92</v>
      </c>
      <c r="F619" s="381" t="str">
        <f t="shared" si="19"/>
        <v>5797</v>
      </c>
      <c r="H619" s="391">
        <v>5.27</v>
      </c>
      <c r="I619" s="392" t="s">
        <v>2733</v>
      </c>
    </row>
    <row r="620" spans="2:9">
      <c r="B620" s="388" t="s">
        <v>11343</v>
      </c>
      <c r="C620" s="388" t="s">
        <v>11344</v>
      </c>
      <c r="D620" s="389" t="s">
        <v>11238</v>
      </c>
      <c r="E620" s="390" t="str">
        <f t="shared" si="18"/>
        <v>0,32</v>
      </c>
      <c r="F620" s="381" t="str">
        <f t="shared" si="19"/>
        <v>5800</v>
      </c>
      <c r="H620" s="391">
        <v>168.01</v>
      </c>
      <c r="I620" s="392" t="s">
        <v>585</v>
      </c>
    </row>
    <row r="621" spans="2:9">
      <c r="B621" s="388" t="s">
        <v>11345</v>
      </c>
      <c r="C621" s="388" t="s">
        <v>11346</v>
      </c>
      <c r="D621" s="389" t="s">
        <v>11238</v>
      </c>
      <c r="E621" s="390" t="str">
        <f t="shared" si="18"/>
        <v>2,81</v>
      </c>
      <c r="F621" s="381" t="str">
        <f t="shared" si="19"/>
        <v>7032</v>
      </c>
      <c r="H621" s="391">
        <v>23.11</v>
      </c>
      <c r="I621" s="392" t="s">
        <v>2003</v>
      </c>
    </row>
    <row r="622" spans="2:9">
      <c r="B622" s="388" t="s">
        <v>11347</v>
      </c>
      <c r="C622" s="388" t="s">
        <v>11348</v>
      </c>
      <c r="D622" s="389" t="s">
        <v>11238</v>
      </c>
      <c r="E622" s="390" t="str">
        <f t="shared" si="18"/>
        <v>0,46</v>
      </c>
      <c r="F622" s="381" t="str">
        <f t="shared" si="19"/>
        <v>7033</v>
      </c>
      <c r="H622" s="391">
        <v>6.07</v>
      </c>
      <c r="I622" s="392" t="s">
        <v>1032</v>
      </c>
    </row>
    <row r="623" spans="2:9">
      <c r="B623" s="388" t="s">
        <v>11349</v>
      </c>
      <c r="C623" s="388" t="s">
        <v>11350</v>
      </c>
      <c r="D623" s="389" t="s">
        <v>11238</v>
      </c>
      <c r="E623" s="390" t="str">
        <f t="shared" si="18"/>
        <v>5,27</v>
      </c>
      <c r="F623" s="381" t="str">
        <f t="shared" si="19"/>
        <v>7034</v>
      </c>
      <c r="H623" s="391">
        <v>28.92</v>
      </c>
      <c r="I623" s="392" t="s">
        <v>10807</v>
      </c>
    </row>
    <row r="624" spans="2:9">
      <c r="B624" s="388" t="s">
        <v>11351</v>
      </c>
      <c r="C624" s="388" t="s">
        <v>11352</v>
      </c>
      <c r="D624" s="389" t="s">
        <v>11238</v>
      </c>
      <c r="E624" s="390" t="str">
        <f t="shared" si="18"/>
        <v>143,93</v>
      </c>
      <c r="F624" s="381" t="str">
        <f t="shared" si="19"/>
        <v>7035</v>
      </c>
      <c r="H624" s="391">
        <v>0.17</v>
      </c>
      <c r="I624" s="392" t="s">
        <v>11353</v>
      </c>
    </row>
    <row r="625" spans="2:9">
      <c r="B625" s="388" t="s">
        <v>11354</v>
      </c>
      <c r="C625" s="388" t="s">
        <v>11355</v>
      </c>
      <c r="D625" s="389" t="s">
        <v>11238</v>
      </c>
      <c r="E625" s="390" t="str">
        <f t="shared" si="18"/>
        <v>24,04</v>
      </c>
      <c r="F625" s="381" t="str">
        <f t="shared" si="19"/>
        <v>7038</v>
      </c>
      <c r="H625" s="391">
        <v>0.03</v>
      </c>
      <c r="I625" s="392" t="s">
        <v>9460</v>
      </c>
    </row>
    <row r="626" spans="2:9">
      <c r="B626" s="388" t="s">
        <v>11356</v>
      </c>
      <c r="C626" s="388" t="s">
        <v>11357</v>
      </c>
      <c r="D626" s="389" t="s">
        <v>11238</v>
      </c>
      <c r="E626" s="390" t="str">
        <f t="shared" si="18"/>
        <v>3,33</v>
      </c>
      <c r="F626" s="381" t="str">
        <f t="shared" si="19"/>
        <v>7039</v>
      </c>
      <c r="H626" s="391">
        <v>0.19</v>
      </c>
      <c r="I626" s="392" t="s">
        <v>11358</v>
      </c>
    </row>
    <row r="627" spans="2:9">
      <c r="B627" s="388" t="s">
        <v>11359</v>
      </c>
      <c r="C627" s="388" t="s">
        <v>11360</v>
      </c>
      <c r="D627" s="389" t="s">
        <v>11238</v>
      </c>
      <c r="E627" s="390" t="str">
        <f t="shared" si="18"/>
        <v>30,08</v>
      </c>
      <c r="F627" s="381" t="str">
        <f t="shared" si="19"/>
        <v>7040</v>
      </c>
      <c r="H627" s="391">
        <v>4.3099999999999996</v>
      </c>
      <c r="I627" s="392" t="s">
        <v>11361</v>
      </c>
    </row>
    <row r="628" spans="2:9">
      <c r="B628" s="388" t="s">
        <v>11362</v>
      </c>
      <c r="C628" s="388" t="s">
        <v>11363</v>
      </c>
      <c r="D628" s="389" t="s">
        <v>11238</v>
      </c>
      <c r="E628" s="390" t="str">
        <f t="shared" si="18"/>
        <v>0,18</v>
      </c>
      <c r="F628" s="381" t="str">
        <f t="shared" si="19"/>
        <v>7044</v>
      </c>
      <c r="H628" s="391">
        <v>20.5</v>
      </c>
      <c r="I628" s="392" t="s">
        <v>1521</v>
      </c>
    </row>
    <row r="629" spans="2:9">
      <c r="B629" s="388" t="s">
        <v>11364</v>
      </c>
      <c r="C629" s="388" t="s">
        <v>11365</v>
      </c>
      <c r="D629" s="389" t="s">
        <v>11238</v>
      </c>
      <c r="E629" s="390" t="str">
        <f t="shared" si="18"/>
        <v>0,02</v>
      </c>
      <c r="F629" s="381" t="str">
        <f t="shared" si="19"/>
        <v>7045</v>
      </c>
      <c r="H629" s="391">
        <v>5.38</v>
      </c>
      <c r="I629" s="392" t="s">
        <v>6674</v>
      </c>
    </row>
    <row r="630" spans="2:9">
      <c r="B630" s="388" t="s">
        <v>11366</v>
      </c>
      <c r="C630" s="388" t="s">
        <v>11367</v>
      </c>
      <c r="D630" s="389" t="s">
        <v>11238</v>
      </c>
      <c r="E630" s="390" t="str">
        <f t="shared" si="18"/>
        <v>0,20</v>
      </c>
      <c r="F630" s="381" t="str">
        <f t="shared" si="19"/>
        <v>7046</v>
      </c>
      <c r="H630" s="391">
        <v>25.65</v>
      </c>
      <c r="I630" s="392" t="s">
        <v>344</v>
      </c>
    </row>
    <row r="631" spans="2:9">
      <c r="B631" s="388" t="s">
        <v>11368</v>
      </c>
      <c r="C631" s="388" t="s">
        <v>11369</v>
      </c>
      <c r="D631" s="389" t="s">
        <v>11238</v>
      </c>
      <c r="E631" s="390" t="str">
        <f t="shared" si="18"/>
        <v>7,81</v>
      </c>
      <c r="F631" s="381" t="str">
        <f t="shared" si="19"/>
        <v>7047</v>
      </c>
      <c r="H631" s="391">
        <v>65.81</v>
      </c>
      <c r="I631" s="392" t="s">
        <v>9761</v>
      </c>
    </row>
    <row r="632" spans="2:9">
      <c r="B632" s="388" t="s">
        <v>11370</v>
      </c>
      <c r="C632" s="388" t="s">
        <v>11371</v>
      </c>
      <c r="D632" s="389" t="s">
        <v>11238</v>
      </c>
      <c r="E632" s="390" t="str">
        <f t="shared" si="18"/>
        <v>21,32</v>
      </c>
      <c r="F632" s="381" t="str">
        <f t="shared" si="19"/>
        <v>7051</v>
      </c>
      <c r="H632" s="391">
        <v>11.38</v>
      </c>
      <c r="I632" s="392" t="s">
        <v>2657</v>
      </c>
    </row>
    <row r="633" spans="2:9">
      <c r="B633" s="388" t="s">
        <v>11372</v>
      </c>
      <c r="C633" s="388" t="s">
        <v>11373</v>
      </c>
      <c r="D633" s="389" t="s">
        <v>11238</v>
      </c>
      <c r="E633" s="390" t="str">
        <f t="shared" si="18"/>
        <v>2,96</v>
      </c>
      <c r="F633" s="381" t="str">
        <f t="shared" si="19"/>
        <v>7052</v>
      </c>
      <c r="H633" s="391">
        <v>3.97</v>
      </c>
      <c r="I633" s="392" t="s">
        <v>3551</v>
      </c>
    </row>
    <row r="634" spans="2:9">
      <c r="B634" s="388" t="s">
        <v>11374</v>
      </c>
      <c r="C634" s="388" t="s">
        <v>11375</v>
      </c>
      <c r="D634" s="389" t="s">
        <v>11238</v>
      </c>
      <c r="E634" s="390" t="str">
        <f t="shared" si="18"/>
        <v>26,68</v>
      </c>
      <c r="F634" s="381" t="str">
        <f t="shared" si="19"/>
        <v>7053</v>
      </c>
      <c r="H634" s="391">
        <v>21.35</v>
      </c>
      <c r="I634" s="392" t="s">
        <v>11376</v>
      </c>
    </row>
    <row r="635" spans="2:9">
      <c r="B635" s="388" t="s">
        <v>11377</v>
      </c>
      <c r="C635" s="388" t="s">
        <v>11378</v>
      </c>
      <c r="D635" s="389" t="s">
        <v>11238</v>
      </c>
      <c r="E635" s="390" t="str">
        <f t="shared" si="18"/>
        <v>60,12</v>
      </c>
      <c r="F635" s="381" t="str">
        <f t="shared" si="19"/>
        <v>7054</v>
      </c>
      <c r="H635" s="391">
        <v>96.07</v>
      </c>
      <c r="I635" s="392" t="s">
        <v>11379</v>
      </c>
    </row>
    <row r="636" spans="2:9">
      <c r="B636" s="388" t="s">
        <v>11380</v>
      </c>
      <c r="C636" s="388" t="s">
        <v>11381</v>
      </c>
      <c r="D636" s="389" t="s">
        <v>11238</v>
      </c>
      <c r="E636" s="390" t="str">
        <f t="shared" si="18"/>
        <v>11,69</v>
      </c>
      <c r="F636" s="381" t="str">
        <f t="shared" si="19"/>
        <v>7058</v>
      </c>
      <c r="H636" s="391">
        <v>9.81</v>
      </c>
      <c r="I636" s="392" t="s">
        <v>4755</v>
      </c>
    </row>
    <row r="637" spans="2:9">
      <c r="B637" s="388" t="s">
        <v>11382</v>
      </c>
      <c r="C637" s="388" t="s">
        <v>11383</v>
      </c>
      <c r="D637" s="389" t="s">
        <v>11238</v>
      </c>
      <c r="E637" s="390" t="str">
        <f t="shared" si="18"/>
        <v>2,15</v>
      </c>
      <c r="F637" s="381" t="str">
        <f t="shared" si="19"/>
        <v>7059</v>
      </c>
      <c r="H637" s="391">
        <v>2.57</v>
      </c>
      <c r="I637" s="392" t="s">
        <v>1028</v>
      </c>
    </row>
    <row r="638" spans="2:9">
      <c r="B638" s="388" t="s">
        <v>11384</v>
      </c>
      <c r="C638" s="388" t="s">
        <v>11385</v>
      </c>
      <c r="D638" s="389" t="s">
        <v>11238</v>
      </c>
      <c r="E638" s="390" t="str">
        <f t="shared" si="18"/>
        <v>21,93</v>
      </c>
      <c r="F638" s="381" t="str">
        <f t="shared" si="19"/>
        <v>7060</v>
      </c>
      <c r="H638" s="391">
        <v>10.73</v>
      </c>
      <c r="I638" s="392" t="s">
        <v>5317</v>
      </c>
    </row>
    <row r="639" spans="2:9">
      <c r="B639" s="388" t="s">
        <v>11386</v>
      </c>
      <c r="C639" s="388" t="s">
        <v>11387</v>
      </c>
      <c r="D639" s="389" t="s">
        <v>11238</v>
      </c>
      <c r="E639" s="390" t="str">
        <f t="shared" si="18"/>
        <v>54,88</v>
      </c>
      <c r="F639" s="381" t="str">
        <f t="shared" si="19"/>
        <v>7061</v>
      </c>
      <c r="H639" s="391">
        <v>63.34</v>
      </c>
      <c r="I639" s="392" t="s">
        <v>2110</v>
      </c>
    </row>
    <row r="640" spans="2:9">
      <c r="B640" s="388" t="s">
        <v>11388</v>
      </c>
      <c r="C640" s="388" t="s">
        <v>11389</v>
      </c>
      <c r="D640" s="389" t="s">
        <v>11238</v>
      </c>
      <c r="E640" s="390" t="str">
        <f t="shared" si="18"/>
        <v>9,38</v>
      </c>
      <c r="F640" s="381" t="str">
        <f t="shared" si="19"/>
        <v>7063</v>
      </c>
      <c r="H640" s="391">
        <v>48.41</v>
      </c>
      <c r="I640" s="392" t="s">
        <v>3107</v>
      </c>
    </row>
    <row r="641" spans="2:9">
      <c r="B641" s="388" t="s">
        <v>11390</v>
      </c>
      <c r="C641" s="388" t="s">
        <v>11391</v>
      </c>
      <c r="D641" s="389" t="s">
        <v>11238</v>
      </c>
      <c r="E641" s="390" t="str">
        <f t="shared" si="18"/>
        <v>1,30</v>
      </c>
      <c r="F641" s="381" t="str">
        <f t="shared" si="19"/>
        <v>7064</v>
      </c>
      <c r="H641" s="391">
        <v>42.1</v>
      </c>
      <c r="I641" s="392" t="s">
        <v>4528</v>
      </c>
    </row>
    <row r="642" spans="2:9">
      <c r="B642" s="388" t="s">
        <v>11392</v>
      </c>
      <c r="C642" s="388" t="s">
        <v>11393</v>
      </c>
      <c r="D642" s="389" t="s">
        <v>11238</v>
      </c>
      <c r="E642" s="390" t="str">
        <f t="shared" ref="E642:E705" si="20">IF($K$2=$H$1,H642,I642)</f>
        <v>10,26</v>
      </c>
      <c r="F642" s="381" t="str">
        <f t="shared" ref="F642:F705" si="21">IF(LEN($B642)=7,CONCATENATE(MID($B642,1,6),"00",RIGHT($B642,1)),IF(LEN($B642)=8,CONCATENATE(MID($B642,1,6),"0",RIGHT($B642,2)),$B642))</f>
        <v>7065</v>
      </c>
      <c r="H642" s="391">
        <v>119.44</v>
      </c>
      <c r="I642" s="392" t="s">
        <v>2939</v>
      </c>
    </row>
    <row r="643" spans="2:9">
      <c r="B643" s="388" t="s">
        <v>11394</v>
      </c>
      <c r="C643" s="388" t="s">
        <v>11395</v>
      </c>
      <c r="D643" s="389" t="s">
        <v>11238</v>
      </c>
      <c r="E643" s="390" t="str">
        <f t="shared" si="20"/>
        <v>115,78</v>
      </c>
      <c r="F643" s="381" t="str">
        <f t="shared" si="21"/>
        <v>7066</v>
      </c>
      <c r="H643" s="391">
        <v>35</v>
      </c>
      <c r="I643" s="392" t="s">
        <v>11396</v>
      </c>
    </row>
    <row r="644" spans="2:9">
      <c r="B644" s="388" t="s">
        <v>11397</v>
      </c>
      <c r="C644" s="388" t="s">
        <v>11398</v>
      </c>
      <c r="D644" s="389" t="s">
        <v>11238</v>
      </c>
      <c r="E644" s="390" t="str">
        <f t="shared" si="20"/>
        <v>35,94</v>
      </c>
      <c r="F644" s="381" t="str">
        <f t="shared" si="21"/>
        <v>53786</v>
      </c>
      <c r="H644" s="391">
        <v>98.15</v>
      </c>
      <c r="I644" s="392" t="s">
        <v>2228</v>
      </c>
    </row>
    <row r="645" spans="2:9">
      <c r="B645" s="388" t="s">
        <v>11399</v>
      </c>
      <c r="C645" s="388" t="s">
        <v>11400</v>
      </c>
      <c r="D645" s="389" t="s">
        <v>11238</v>
      </c>
      <c r="E645" s="390" t="str">
        <f t="shared" si="20"/>
        <v>38,48</v>
      </c>
      <c r="F645" s="381" t="str">
        <f t="shared" si="21"/>
        <v>53788</v>
      </c>
      <c r="H645" s="391">
        <v>2.4500000000000002</v>
      </c>
      <c r="I645" s="392" t="s">
        <v>11401</v>
      </c>
    </row>
    <row r="646" spans="2:9">
      <c r="B646" s="388" t="s">
        <v>11402</v>
      </c>
      <c r="C646" s="388" t="s">
        <v>11403</v>
      </c>
      <c r="D646" s="389" t="s">
        <v>11238</v>
      </c>
      <c r="E646" s="390" t="str">
        <f t="shared" si="20"/>
        <v>68,22</v>
      </c>
      <c r="F646" s="381" t="str">
        <f t="shared" si="21"/>
        <v>53792</v>
      </c>
      <c r="H646" s="391">
        <v>38.950000000000003</v>
      </c>
      <c r="I646" s="392" t="s">
        <v>11404</v>
      </c>
    </row>
    <row r="647" spans="2:9">
      <c r="B647" s="388" t="s">
        <v>11405</v>
      </c>
      <c r="C647" s="388" t="s">
        <v>11406</v>
      </c>
      <c r="D647" s="389" t="s">
        <v>11238</v>
      </c>
      <c r="E647" s="390" t="str">
        <f t="shared" si="20"/>
        <v>35,00</v>
      </c>
      <c r="F647" s="381" t="str">
        <f t="shared" si="21"/>
        <v>53794</v>
      </c>
      <c r="H647" s="391">
        <v>39.19</v>
      </c>
      <c r="I647" s="392" t="s">
        <v>666</v>
      </c>
    </row>
    <row r="648" spans="2:9">
      <c r="B648" s="388" t="s">
        <v>11407</v>
      </c>
      <c r="C648" s="388" t="s">
        <v>11408</v>
      </c>
      <c r="D648" s="389" t="s">
        <v>11238</v>
      </c>
      <c r="E648" s="390" t="str">
        <f t="shared" si="20"/>
        <v>78,46</v>
      </c>
      <c r="F648" s="381" t="str">
        <f t="shared" si="21"/>
        <v>53797</v>
      </c>
      <c r="H648" s="391">
        <v>128.38999999999999</v>
      </c>
      <c r="I648" s="392" t="s">
        <v>6707</v>
      </c>
    </row>
    <row r="649" spans="2:9">
      <c r="B649" s="388" t="s">
        <v>11409</v>
      </c>
      <c r="C649" s="388" t="s">
        <v>11410</v>
      </c>
      <c r="D649" s="389" t="s">
        <v>11238</v>
      </c>
      <c r="E649" s="390" t="str">
        <f t="shared" si="20"/>
        <v>2,47</v>
      </c>
      <c r="F649" s="381" t="str">
        <f t="shared" si="21"/>
        <v>53804</v>
      </c>
      <c r="H649" s="391">
        <v>52.64</v>
      </c>
      <c r="I649" s="392" t="s">
        <v>8445</v>
      </c>
    </row>
    <row r="650" spans="2:9">
      <c r="B650" s="388" t="s">
        <v>11411</v>
      </c>
      <c r="C650" s="388" t="s">
        <v>11412</v>
      </c>
      <c r="D650" s="389" t="s">
        <v>11238</v>
      </c>
      <c r="E650" s="390" t="str">
        <f t="shared" si="20"/>
        <v>39,78</v>
      </c>
      <c r="F650" s="381" t="str">
        <f t="shared" si="21"/>
        <v>53806</v>
      </c>
      <c r="H650" s="391">
        <v>4.46</v>
      </c>
      <c r="I650" s="392" t="s">
        <v>11413</v>
      </c>
    </row>
    <row r="651" spans="2:9">
      <c r="B651" s="388" t="s">
        <v>11414</v>
      </c>
      <c r="C651" s="388" t="s">
        <v>11415</v>
      </c>
      <c r="D651" s="389" t="s">
        <v>11238</v>
      </c>
      <c r="E651" s="390" t="str">
        <f t="shared" si="20"/>
        <v>40,03</v>
      </c>
      <c r="F651" s="381" t="str">
        <f t="shared" si="21"/>
        <v>53810</v>
      </c>
      <c r="H651" s="391">
        <v>96.07</v>
      </c>
      <c r="I651" s="392" t="s">
        <v>8214</v>
      </c>
    </row>
    <row r="652" spans="2:9">
      <c r="B652" s="388" t="s">
        <v>11416</v>
      </c>
      <c r="C652" s="388" t="s">
        <v>11417</v>
      </c>
      <c r="D652" s="389" t="s">
        <v>11238</v>
      </c>
      <c r="E652" s="390" t="str">
        <f t="shared" si="20"/>
        <v>131,12</v>
      </c>
      <c r="F652" s="381" t="str">
        <f t="shared" si="21"/>
        <v>53814</v>
      </c>
      <c r="H652" s="391">
        <v>98.15</v>
      </c>
      <c r="I652" s="392" t="s">
        <v>11418</v>
      </c>
    </row>
    <row r="653" spans="2:9">
      <c r="B653" s="388" t="s">
        <v>11419</v>
      </c>
      <c r="C653" s="388" t="s">
        <v>11420</v>
      </c>
      <c r="D653" s="389" t="s">
        <v>11238</v>
      </c>
      <c r="E653" s="390" t="str">
        <f t="shared" si="20"/>
        <v>42,07</v>
      </c>
      <c r="F653" s="381" t="str">
        <f t="shared" si="21"/>
        <v>53817</v>
      </c>
      <c r="H653" s="391">
        <v>119.44</v>
      </c>
      <c r="I653" s="392" t="s">
        <v>11421</v>
      </c>
    </row>
    <row r="654" spans="2:9">
      <c r="B654" s="388" t="s">
        <v>11422</v>
      </c>
      <c r="C654" s="388" t="s">
        <v>11423</v>
      </c>
      <c r="D654" s="389" t="s">
        <v>11238</v>
      </c>
      <c r="E654" s="390" t="str">
        <f t="shared" si="20"/>
        <v>4,64</v>
      </c>
      <c r="F654" s="381" t="str">
        <f t="shared" si="21"/>
        <v>53818</v>
      </c>
      <c r="H654" s="391">
        <v>1.33</v>
      </c>
      <c r="I654" s="392" t="s">
        <v>1725</v>
      </c>
    </row>
    <row r="655" spans="2:9">
      <c r="B655" s="388" t="s">
        <v>11424</v>
      </c>
      <c r="C655" s="388" t="s">
        <v>11425</v>
      </c>
      <c r="D655" s="389" t="s">
        <v>11238</v>
      </c>
      <c r="E655" s="390" t="str">
        <f t="shared" si="20"/>
        <v>76,81</v>
      </c>
      <c r="F655" s="381" t="str">
        <f t="shared" si="21"/>
        <v>53827</v>
      </c>
      <c r="H655" s="391">
        <v>0.92</v>
      </c>
      <c r="I655" s="392" t="s">
        <v>11426</v>
      </c>
    </row>
    <row r="656" spans="2:9">
      <c r="B656" s="388" t="s">
        <v>11427</v>
      </c>
      <c r="C656" s="388" t="s">
        <v>11428</v>
      </c>
      <c r="D656" s="389" t="s">
        <v>11238</v>
      </c>
      <c r="E656" s="390" t="str">
        <f t="shared" si="20"/>
        <v>78,46</v>
      </c>
      <c r="F656" s="381" t="str">
        <f t="shared" si="21"/>
        <v>53829</v>
      </c>
      <c r="H656" s="391">
        <v>65.81</v>
      </c>
      <c r="I656" s="392" t="s">
        <v>6707</v>
      </c>
    </row>
    <row r="657" spans="2:9">
      <c r="B657" s="388" t="s">
        <v>11429</v>
      </c>
      <c r="C657" s="388" t="s">
        <v>11430</v>
      </c>
      <c r="D657" s="389" t="s">
        <v>11238</v>
      </c>
      <c r="E657" s="390" t="str">
        <f t="shared" si="20"/>
        <v>129,60</v>
      </c>
      <c r="F657" s="381" t="str">
        <f t="shared" si="21"/>
        <v>53831</v>
      </c>
      <c r="H657" s="391">
        <v>25.66</v>
      </c>
      <c r="I657" s="392" t="s">
        <v>11431</v>
      </c>
    </row>
    <row r="658" spans="2:9">
      <c r="B658" s="388" t="s">
        <v>11432</v>
      </c>
      <c r="C658" s="388" t="s">
        <v>11433</v>
      </c>
      <c r="D658" s="389" t="s">
        <v>11238</v>
      </c>
      <c r="E658" s="390" t="str">
        <f t="shared" si="20"/>
        <v>1,34</v>
      </c>
      <c r="F658" s="381" t="str">
        <f t="shared" si="21"/>
        <v>53840</v>
      </c>
      <c r="H658" s="391">
        <v>67.38</v>
      </c>
      <c r="I658" s="392" t="s">
        <v>4038</v>
      </c>
    </row>
    <row r="659" spans="2:9">
      <c r="B659" s="388" t="s">
        <v>11434</v>
      </c>
      <c r="C659" s="388" t="s">
        <v>11435</v>
      </c>
      <c r="D659" s="389" t="s">
        <v>11238</v>
      </c>
      <c r="E659" s="390" t="str">
        <f t="shared" si="20"/>
        <v>0,93</v>
      </c>
      <c r="F659" s="381" t="str">
        <f t="shared" si="21"/>
        <v>53841</v>
      </c>
      <c r="H659" s="391">
        <v>35.58</v>
      </c>
      <c r="I659" s="392" t="s">
        <v>4184</v>
      </c>
    </row>
    <row r="660" spans="2:9">
      <c r="B660" s="388" t="s">
        <v>11436</v>
      </c>
      <c r="C660" s="388" t="s">
        <v>11437</v>
      </c>
      <c r="D660" s="389" t="s">
        <v>11238</v>
      </c>
      <c r="E660" s="390" t="str">
        <f t="shared" si="20"/>
        <v>56,37</v>
      </c>
      <c r="F660" s="381" t="str">
        <f t="shared" si="21"/>
        <v>53849</v>
      </c>
      <c r="H660" s="391">
        <v>1.44</v>
      </c>
      <c r="I660" s="392" t="s">
        <v>11438</v>
      </c>
    </row>
    <row r="661" spans="2:9">
      <c r="B661" s="388" t="s">
        <v>11439</v>
      </c>
      <c r="C661" s="388" t="s">
        <v>11440</v>
      </c>
      <c r="D661" s="389" t="s">
        <v>11238</v>
      </c>
      <c r="E661" s="390" t="str">
        <f t="shared" si="20"/>
        <v>25,66</v>
      </c>
      <c r="F661" s="381" t="str">
        <f t="shared" si="21"/>
        <v>53857</v>
      </c>
      <c r="H661" s="391">
        <v>32.729999999999997</v>
      </c>
      <c r="I661" s="392" t="s">
        <v>11441</v>
      </c>
    </row>
    <row r="662" spans="2:9">
      <c r="B662" s="388" t="s">
        <v>11442</v>
      </c>
      <c r="C662" s="388" t="s">
        <v>11443</v>
      </c>
      <c r="D662" s="389" t="s">
        <v>11238</v>
      </c>
      <c r="E662" s="390" t="str">
        <f t="shared" si="20"/>
        <v>53,88</v>
      </c>
      <c r="F662" s="381" t="str">
        <f t="shared" si="21"/>
        <v>53858</v>
      </c>
      <c r="H662" s="391">
        <v>1.1200000000000001</v>
      </c>
      <c r="I662" s="392" t="s">
        <v>11444</v>
      </c>
    </row>
    <row r="663" spans="2:9">
      <c r="B663" s="388" t="s">
        <v>11445</v>
      </c>
      <c r="C663" s="388" t="s">
        <v>11446</v>
      </c>
      <c r="D663" s="389" t="s">
        <v>11238</v>
      </c>
      <c r="E663" s="390" t="str">
        <f t="shared" si="20"/>
        <v>35,58</v>
      </c>
      <c r="F663" s="381" t="str">
        <f t="shared" si="21"/>
        <v>53861</v>
      </c>
      <c r="H663" s="391">
        <v>17.23</v>
      </c>
      <c r="I663" s="392" t="s">
        <v>11447</v>
      </c>
    </row>
    <row r="664" spans="2:9">
      <c r="B664" s="388" t="s">
        <v>11448</v>
      </c>
      <c r="C664" s="388" t="s">
        <v>11449</v>
      </c>
      <c r="D664" s="389" t="s">
        <v>11238</v>
      </c>
      <c r="E664" s="390" t="str">
        <f t="shared" si="20"/>
        <v>1,42</v>
      </c>
      <c r="F664" s="381" t="str">
        <f t="shared" si="21"/>
        <v>53863</v>
      </c>
      <c r="H664" s="391">
        <v>58.44</v>
      </c>
      <c r="I664" s="392" t="s">
        <v>785</v>
      </c>
    </row>
    <row r="665" spans="2:9">
      <c r="B665" s="388" t="s">
        <v>11450</v>
      </c>
      <c r="C665" s="388" t="s">
        <v>11451</v>
      </c>
      <c r="D665" s="389" t="s">
        <v>11238</v>
      </c>
      <c r="E665" s="390" t="str">
        <f t="shared" si="20"/>
        <v>31,75</v>
      </c>
      <c r="F665" s="381" t="str">
        <f t="shared" si="21"/>
        <v>53865</v>
      </c>
      <c r="H665" s="391">
        <v>3.43</v>
      </c>
      <c r="I665" s="392" t="s">
        <v>5653</v>
      </c>
    </row>
    <row r="666" spans="2:9">
      <c r="B666" s="388" t="s">
        <v>11452</v>
      </c>
      <c r="C666" s="388" t="s">
        <v>11453</v>
      </c>
      <c r="D666" s="389" t="s">
        <v>11238</v>
      </c>
      <c r="E666" s="390" t="str">
        <f t="shared" si="20"/>
        <v>1,12</v>
      </c>
      <c r="F666" s="381" t="str">
        <f t="shared" si="21"/>
        <v>53866</v>
      </c>
      <c r="H666" s="391">
        <v>3.06</v>
      </c>
      <c r="I666" s="392" t="s">
        <v>3071</v>
      </c>
    </row>
    <row r="667" spans="2:9">
      <c r="B667" s="388" t="s">
        <v>11454</v>
      </c>
      <c r="C667" s="388" t="s">
        <v>11455</v>
      </c>
      <c r="D667" s="389" t="s">
        <v>11238</v>
      </c>
      <c r="E667" s="390" t="str">
        <f t="shared" si="20"/>
        <v>17,68</v>
      </c>
      <c r="F667" s="381" t="str">
        <f t="shared" si="21"/>
        <v>53882</v>
      </c>
      <c r="H667" s="391">
        <v>15.37</v>
      </c>
      <c r="I667" s="392" t="s">
        <v>11456</v>
      </c>
    </row>
    <row r="668" spans="2:9">
      <c r="B668" s="388" t="s">
        <v>11457</v>
      </c>
      <c r="C668" s="388" t="s">
        <v>11458</v>
      </c>
      <c r="D668" s="389" t="s">
        <v>11238</v>
      </c>
      <c r="E668" s="390" t="str">
        <f t="shared" si="20"/>
        <v>43,40</v>
      </c>
      <c r="F668" s="381" t="str">
        <f t="shared" si="21"/>
        <v>55263</v>
      </c>
      <c r="H668" s="391">
        <v>110.54</v>
      </c>
      <c r="I668" s="392" t="s">
        <v>11249</v>
      </c>
    </row>
    <row r="669" spans="2:9">
      <c r="B669" s="388" t="s">
        <v>11459</v>
      </c>
      <c r="C669" s="388" t="s">
        <v>11460</v>
      </c>
      <c r="D669" s="389" t="s">
        <v>11238</v>
      </c>
      <c r="E669" s="390" t="str">
        <f t="shared" si="20"/>
        <v>4,17</v>
      </c>
      <c r="F669" s="381" t="str">
        <f t="shared" si="21"/>
        <v>73303</v>
      </c>
      <c r="H669" s="391">
        <v>4.03</v>
      </c>
      <c r="I669" s="392" t="s">
        <v>11461</v>
      </c>
    </row>
    <row r="670" spans="2:9">
      <c r="B670" s="388" t="s">
        <v>11462</v>
      </c>
      <c r="C670" s="388" t="s">
        <v>11463</v>
      </c>
      <c r="D670" s="389" t="s">
        <v>11238</v>
      </c>
      <c r="E670" s="390" t="str">
        <f t="shared" si="20"/>
        <v>3,73</v>
      </c>
      <c r="F670" s="381" t="str">
        <f t="shared" si="21"/>
        <v>73307</v>
      </c>
      <c r="H670" s="391">
        <v>42.1</v>
      </c>
      <c r="I670" s="392" t="s">
        <v>1690</v>
      </c>
    </row>
    <row r="671" spans="2:9">
      <c r="B671" s="388" t="s">
        <v>11464</v>
      </c>
      <c r="C671" s="388" t="s">
        <v>11465</v>
      </c>
      <c r="D671" s="389" t="s">
        <v>11238</v>
      </c>
      <c r="E671" s="390" t="str">
        <f t="shared" si="20"/>
        <v>15,99</v>
      </c>
      <c r="F671" s="381" t="str">
        <f t="shared" si="21"/>
        <v>73309</v>
      </c>
      <c r="H671" s="391">
        <v>16.54</v>
      </c>
      <c r="I671" s="392" t="s">
        <v>6925</v>
      </c>
    </row>
    <row r="672" spans="2:9">
      <c r="B672" s="388" t="s">
        <v>11466</v>
      </c>
      <c r="C672" s="388" t="s">
        <v>11467</v>
      </c>
      <c r="D672" s="389" t="s">
        <v>11238</v>
      </c>
      <c r="E672" s="390" t="str">
        <f t="shared" si="20"/>
        <v>119,97</v>
      </c>
      <c r="F672" s="381" t="str">
        <f t="shared" si="21"/>
        <v>73311</v>
      </c>
      <c r="H672" s="391">
        <v>96.07</v>
      </c>
      <c r="I672" s="392" t="s">
        <v>11468</v>
      </c>
    </row>
    <row r="673" spans="2:9">
      <c r="B673" s="388" t="s">
        <v>11469</v>
      </c>
      <c r="C673" s="388" t="s">
        <v>11470</v>
      </c>
      <c r="D673" s="389" t="s">
        <v>11238</v>
      </c>
      <c r="E673" s="390" t="str">
        <f t="shared" si="20"/>
        <v>2,22</v>
      </c>
      <c r="F673" s="381" t="str">
        <f t="shared" si="21"/>
        <v>73313</v>
      </c>
      <c r="H673" s="391">
        <v>10.27</v>
      </c>
      <c r="I673" s="392" t="s">
        <v>5151</v>
      </c>
    </row>
    <row r="674" spans="2:9">
      <c r="B674" s="388" t="s">
        <v>11471</v>
      </c>
      <c r="C674" s="388" t="s">
        <v>11472</v>
      </c>
      <c r="D674" s="389" t="s">
        <v>11238</v>
      </c>
      <c r="E674" s="390" t="str">
        <f t="shared" si="20"/>
        <v>38,48</v>
      </c>
      <c r="F674" s="381" t="str">
        <f t="shared" si="21"/>
        <v>73315</v>
      </c>
      <c r="H674" s="391">
        <v>7.32</v>
      </c>
      <c r="I674" s="392" t="s">
        <v>11401</v>
      </c>
    </row>
    <row r="675" spans="2:9">
      <c r="B675" s="388" t="s">
        <v>11473</v>
      </c>
      <c r="C675" s="388" t="s">
        <v>11474</v>
      </c>
      <c r="D675" s="389" t="s">
        <v>11238</v>
      </c>
      <c r="E675" s="390" t="str">
        <f t="shared" si="20"/>
        <v>17,02</v>
      </c>
      <c r="F675" s="381" t="str">
        <f t="shared" si="21"/>
        <v>73335</v>
      </c>
      <c r="H675" s="391">
        <v>9.15</v>
      </c>
      <c r="I675" s="392" t="s">
        <v>1802</v>
      </c>
    </row>
    <row r="676" spans="2:9">
      <c r="B676" s="388" t="s">
        <v>11475</v>
      </c>
      <c r="C676" s="388" t="s">
        <v>11476</v>
      </c>
      <c r="D676" s="389" t="s">
        <v>11238</v>
      </c>
      <c r="E676" s="390" t="str">
        <f t="shared" si="20"/>
        <v>54,88</v>
      </c>
      <c r="F676" s="381" t="str">
        <f t="shared" si="21"/>
        <v>73340</v>
      </c>
      <c r="H676" s="391">
        <v>31.16</v>
      </c>
      <c r="I676" s="392" t="s">
        <v>2110</v>
      </c>
    </row>
    <row r="677" spans="2:9">
      <c r="B677" s="388" t="s">
        <v>11477</v>
      </c>
      <c r="C677" s="388" t="s">
        <v>11478</v>
      </c>
      <c r="D677" s="389" t="s">
        <v>11238</v>
      </c>
      <c r="E677" s="390" t="str">
        <f t="shared" si="20"/>
        <v>10,46</v>
      </c>
      <c r="F677" s="381" t="str">
        <f t="shared" si="21"/>
        <v>83361</v>
      </c>
      <c r="H677" s="391">
        <v>1.64</v>
      </c>
      <c r="I677" s="392" t="s">
        <v>1635</v>
      </c>
    </row>
    <row r="678" spans="2:9">
      <c r="B678" s="388" t="s">
        <v>11479</v>
      </c>
      <c r="C678" s="388" t="s">
        <v>11480</v>
      </c>
      <c r="D678" s="389" t="s">
        <v>11238</v>
      </c>
      <c r="E678" s="390" t="str">
        <f t="shared" si="20"/>
        <v>8,91</v>
      </c>
      <c r="F678" s="381" t="str">
        <f t="shared" si="21"/>
        <v>83761</v>
      </c>
      <c r="H678" s="391">
        <v>0.35</v>
      </c>
      <c r="I678" s="392" t="s">
        <v>2756</v>
      </c>
    </row>
    <row r="679" spans="2:9">
      <c r="B679" s="388" t="s">
        <v>11481</v>
      </c>
      <c r="C679" s="388" t="s">
        <v>11482</v>
      </c>
      <c r="D679" s="389" t="s">
        <v>11238</v>
      </c>
      <c r="E679" s="390" t="str">
        <f t="shared" si="20"/>
        <v>11,13</v>
      </c>
      <c r="F679" s="381" t="str">
        <f t="shared" si="21"/>
        <v>83762</v>
      </c>
      <c r="H679" s="391">
        <v>0.36</v>
      </c>
      <c r="I679" s="392" t="s">
        <v>689</v>
      </c>
    </row>
    <row r="680" spans="2:9">
      <c r="B680" s="388" t="s">
        <v>11483</v>
      </c>
      <c r="C680" s="388" t="s">
        <v>11484</v>
      </c>
      <c r="D680" s="389" t="s">
        <v>11238</v>
      </c>
      <c r="E680" s="390" t="str">
        <f t="shared" si="20"/>
        <v>33,81</v>
      </c>
      <c r="F680" s="381" t="str">
        <f t="shared" si="21"/>
        <v>83763</v>
      </c>
      <c r="H680" s="391">
        <v>0.08</v>
      </c>
      <c r="I680" s="392" t="s">
        <v>11485</v>
      </c>
    </row>
    <row r="681" spans="2:9">
      <c r="B681" s="388" t="s">
        <v>11486</v>
      </c>
      <c r="C681" s="388" t="s">
        <v>11487</v>
      </c>
      <c r="D681" s="389" t="s">
        <v>11238</v>
      </c>
      <c r="E681" s="390" t="str">
        <f t="shared" si="20"/>
        <v>1,00</v>
      </c>
      <c r="F681" s="381" t="str">
        <f t="shared" si="21"/>
        <v>83764</v>
      </c>
      <c r="H681" s="391">
        <v>0.33</v>
      </c>
      <c r="I681" s="392" t="s">
        <v>5297</v>
      </c>
    </row>
    <row r="682" spans="2:9">
      <c r="B682" s="388" t="s">
        <v>11488</v>
      </c>
      <c r="C682" s="388" t="s">
        <v>11489</v>
      </c>
      <c r="D682" s="389" t="s">
        <v>11238</v>
      </c>
      <c r="E682" s="390" t="str">
        <f t="shared" si="20"/>
        <v>0,18</v>
      </c>
      <c r="F682" s="381" t="str">
        <f t="shared" si="21"/>
        <v>87026</v>
      </c>
      <c r="H682" s="391">
        <v>2.62</v>
      </c>
      <c r="I682" s="392" t="s">
        <v>1521</v>
      </c>
    </row>
    <row r="683" spans="2:9">
      <c r="B683" s="388" t="s">
        <v>11490</v>
      </c>
      <c r="C683" s="388" t="s">
        <v>11491</v>
      </c>
      <c r="D683" s="389" t="s">
        <v>11238</v>
      </c>
      <c r="E683" s="390" t="str">
        <f t="shared" si="20"/>
        <v>0,33</v>
      </c>
      <c r="F683" s="381" t="str">
        <f t="shared" si="21"/>
        <v>87441</v>
      </c>
      <c r="H683" s="391">
        <v>0.7</v>
      </c>
      <c r="I683" s="392" t="s">
        <v>10998</v>
      </c>
    </row>
    <row r="684" spans="2:9">
      <c r="B684" s="388" t="s">
        <v>11492</v>
      </c>
      <c r="C684" s="388" t="s">
        <v>11493</v>
      </c>
      <c r="D684" s="389" t="s">
        <v>11238</v>
      </c>
      <c r="E684" s="390" t="str">
        <f t="shared" si="20"/>
        <v>0,04</v>
      </c>
      <c r="F684" s="381" t="str">
        <f t="shared" si="21"/>
        <v>87442</v>
      </c>
      <c r="H684" s="391">
        <v>0.15</v>
      </c>
      <c r="I684" s="392" t="s">
        <v>4452</v>
      </c>
    </row>
    <row r="685" spans="2:9">
      <c r="B685" s="388" t="s">
        <v>11494</v>
      </c>
      <c r="C685" s="388" t="s">
        <v>11495</v>
      </c>
      <c r="D685" s="389" t="s">
        <v>11238</v>
      </c>
      <c r="E685" s="390" t="str">
        <f t="shared" si="20"/>
        <v>0,31</v>
      </c>
      <c r="F685" s="381" t="str">
        <f t="shared" si="21"/>
        <v>87443</v>
      </c>
      <c r="H685" s="391">
        <v>0.87</v>
      </c>
      <c r="I685" s="392" t="s">
        <v>1091</v>
      </c>
    </row>
    <row r="686" spans="2:9">
      <c r="B686" s="388" t="s">
        <v>11496</v>
      </c>
      <c r="C686" s="388" t="s">
        <v>11497</v>
      </c>
      <c r="D686" s="389" t="s">
        <v>11238</v>
      </c>
      <c r="E686" s="390" t="str">
        <f t="shared" si="20"/>
        <v>2,86</v>
      </c>
      <c r="F686" s="381" t="str">
        <f t="shared" si="21"/>
        <v>87444</v>
      </c>
      <c r="H686" s="391">
        <v>1.84</v>
      </c>
      <c r="I686" s="392" t="s">
        <v>1329</v>
      </c>
    </row>
    <row r="687" spans="2:9">
      <c r="B687" s="388" t="s">
        <v>11498</v>
      </c>
      <c r="C687" s="388" t="s">
        <v>11499</v>
      </c>
      <c r="D687" s="389" t="s">
        <v>11238</v>
      </c>
      <c r="E687" s="390" t="str">
        <f t="shared" si="20"/>
        <v>0,65</v>
      </c>
      <c r="F687" s="381" t="str">
        <f t="shared" si="21"/>
        <v>88387</v>
      </c>
      <c r="H687" s="391">
        <v>0.83</v>
      </c>
      <c r="I687" s="392" t="s">
        <v>11500</v>
      </c>
    </row>
    <row r="688" spans="2:9">
      <c r="B688" s="388" t="s">
        <v>11501</v>
      </c>
      <c r="C688" s="388" t="s">
        <v>11502</v>
      </c>
      <c r="D688" s="389" t="s">
        <v>11238</v>
      </c>
      <c r="E688" s="390" t="str">
        <f t="shared" si="20"/>
        <v>0,07</v>
      </c>
      <c r="F688" s="381" t="str">
        <f t="shared" si="21"/>
        <v>88389</v>
      </c>
      <c r="H688" s="391">
        <v>0.18</v>
      </c>
      <c r="I688" s="392" t="s">
        <v>6636</v>
      </c>
    </row>
    <row r="689" spans="2:9">
      <c r="B689" s="388" t="s">
        <v>11503</v>
      </c>
      <c r="C689" s="388" t="s">
        <v>11504</v>
      </c>
      <c r="D689" s="389" t="s">
        <v>11238</v>
      </c>
      <c r="E689" s="390" t="str">
        <f t="shared" si="20"/>
        <v>0,82</v>
      </c>
      <c r="F689" s="381" t="str">
        <f t="shared" si="21"/>
        <v>88390</v>
      </c>
      <c r="H689" s="391">
        <v>1.04</v>
      </c>
      <c r="I689" s="392" t="s">
        <v>394</v>
      </c>
    </row>
    <row r="690" spans="2:9">
      <c r="B690" s="388" t="s">
        <v>11505</v>
      </c>
      <c r="C690" s="388" t="s">
        <v>11506</v>
      </c>
      <c r="D690" s="389" t="s">
        <v>11238</v>
      </c>
      <c r="E690" s="390" t="str">
        <f t="shared" si="20"/>
        <v>1,84</v>
      </c>
      <c r="F690" s="381" t="str">
        <f t="shared" si="21"/>
        <v>88391</v>
      </c>
      <c r="H690" s="391">
        <v>2.76</v>
      </c>
      <c r="I690" s="392" t="s">
        <v>4080</v>
      </c>
    </row>
    <row r="691" spans="2:9">
      <c r="B691" s="388" t="s">
        <v>11507</v>
      </c>
      <c r="C691" s="388" t="s">
        <v>11508</v>
      </c>
      <c r="D691" s="389" t="s">
        <v>11238</v>
      </c>
      <c r="E691" s="390" t="str">
        <f t="shared" si="20"/>
        <v>0,78</v>
      </c>
      <c r="F691" s="381" t="str">
        <f t="shared" si="21"/>
        <v>88394</v>
      </c>
      <c r="H691" s="391">
        <v>0.66</v>
      </c>
      <c r="I691" s="392" t="s">
        <v>5922</v>
      </c>
    </row>
    <row r="692" spans="2:9">
      <c r="B692" s="388" t="s">
        <v>11509</v>
      </c>
      <c r="C692" s="388" t="s">
        <v>11510</v>
      </c>
      <c r="D692" s="389" t="s">
        <v>11238</v>
      </c>
      <c r="E692" s="390" t="str">
        <f t="shared" si="20"/>
        <v>0,09</v>
      </c>
      <c r="F692" s="381" t="str">
        <f t="shared" si="21"/>
        <v>88395</v>
      </c>
      <c r="H692" s="391">
        <v>0.14000000000000001</v>
      </c>
      <c r="I692" s="392" t="s">
        <v>1533</v>
      </c>
    </row>
    <row r="693" spans="2:9">
      <c r="B693" s="388" t="s">
        <v>11511</v>
      </c>
      <c r="C693" s="388" t="s">
        <v>11512</v>
      </c>
      <c r="D693" s="389" t="s">
        <v>11238</v>
      </c>
      <c r="E693" s="390" t="str">
        <f t="shared" si="20"/>
        <v>0,97</v>
      </c>
      <c r="F693" s="381" t="str">
        <f t="shared" si="21"/>
        <v>88396</v>
      </c>
      <c r="H693" s="391">
        <v>0.82</v>
      </c>
      <c r="I693" s="392" t="s">
        <v>6452</v>
      </c>
    </row>
    <row r="694" spans="2:9">
      <c r="B694" s="388" t="s">
        <v>11513</v>
      </c>
      <c r="C694" s="388" t="s">
        <v>11514</v>
      </c>
      <c r="D694" s="389" t="s">
        <v>11238</v>
      </c>
      <c r="E694" s="390" t="str">
        <f t="shared" si="20"/>
        <v>2,76</v>
      </c>
      <c r="F694" s="381" t="str">
        <f t="shared" si="21"/>
        <v>88397</v>
      </c>
      <c r="H694" s="391">
        <v>1.1000000000000001</v>
      </c>
      <c r="I694" s="392" t="s">
        <v>2404</v>
      </c>
    </row>
    <row r="695" spans="2:9">
      <c r="B695" s="388" t="s">
        <v>11515</v>
      </c>
      <c r="C695" s="388" t="s">
        <v>11516</v>
      </c>
      <c r="D695" s="389" t="s">
        <v>11238</v>
      </c>
      <c r="E695" s="390" t="str">
        <f t="shared" si="20"/>
        <v>0,62</v>
      </c>
      <c r="F695" s="381" t="str">
        <f t="shared" si="21"/>
        <v>88400</v>
      </c>
      <c r="H695" s="391">
        <v>4.3099999999999996</v>
      </c>
      <c r="I695" s="392" t="s">
        <v>5818</v>
      </c>
    </row>
    <row r="696" spans="2:9">
      <c r="B696" s="388" t="s">
        <v>11517</v>
      </c>
      <c r="C696" s="388" t="s">
        <v>11518</v>
      </c>
      <c r="D696" s="389" t="s">
        <v>11238</v>
      </c>
      <c r="E696" s="390" t="str">
        <f t="shared" si="20"/>
        <v>0,07</v>
      </c>
      <c r="F696" s="381" t="str">
        <f t="shared" si="21"/>
        <v>88401</v>
      </c>
      <c r="H696" s="391">
        <v>0.97</v>
      </c>
      <c r="I696" s="392" t="s">
        <v>6636</v>
      </c>
    </row>
    <row r="697" spans="2:9">
      <c r="B697" s="388" t="s">
        <v>11519</v>
      </c>
      <c r="C697" s="388" t="s">
        <v>11520</v>
      </c>
      <c r="D697" s="389" t="s">
        <v>11238</v>
      </c>
      <c r="E697" s="390" t="str">
        <f t="shared" si="20"/>
        <v>0,77</v>
      </c>
      <c r="F697" s="381" t="str">
        <f t="shared" si="21"/>
        <v>88402</v>
      </c>
      <c r="H697" s="391">
        <v>4.71</v>
      </c>
      <c r="I697" s="392" t="s">
        <v>504</v>
      </c>
    </row>
    <row r="698" spans="2:9">
      <c r="B698" s="388" t="s">
        <v>11521</v>
      </c>
      <c r="C698" s="388" t="s">
        <v>11522</v>
      </c>
      <c r="D698" s="389" t="s">
        <v>11238</v>
      </c>
      <c r="E698" s="390" t="str">
        <f t="shared" si="20"/>
        <v>1,10</v>
      </c>
      <c r="F698" s="381" t="str">
        <f t="shared" si="21"/>
        <v>88403</v>
      </c>
      <c r="H698" s="391">
        <v>2.8</v>
      </c>
      <c r="I698" s="392" t="s">
        <v>4784</v>
      </c>
    </row>
    <row r="699" spans="2:9">
      <c r="B699" s="388" t="s">
        <v>11523</v>
      </c>
      <c r="C699" s="388" t="s">
        <v>11524</v>
      </c>
      <c r="D699" s="389" t="s">
        <v>11238</v>
      </c>
      <c r="E699" s="390" t="str">
        <f t="shared" si="20"/>
        <v>4,03</v>
      </c>
      <c r="F699" s="381" t="str">
        <f t="shared" si="21"/>
        <v>88419</v>
      </c>
      <c r="H699" s="391">
        <v>5.71</v>
      </c>
      <c r="I699" s="392" t="s">
        <v>3990</v>
      </c>
    </row>
    <row r="700" spans="2:9">
      <c r="B700" s="388" t="s">
        <v>11525</v>
      </c>
      <c r="C700" s="388" t="s">
        <v>11526</v>
      </c>
      <c r="D700" s="389" t="s">
        <v>11238</v>
      </c>
      <c r="E700" s="390" t="str">
        <f t="shared" si="20"/>
        <v>0,47</v>
      </c>
      <c r="F700" s="381" t="str">
        <f t="shared" si="21"/>
        <v>88422</v>
      </c>
      <c r="H700" s="391">
        <v>1.28</v>
      </c>
      <c r="I700" s="392" t="s">
        <v>514</v>
      </c>
    </row>
    <row r="701" spans="2:9">
      <c r="B701" s="388" t="s">
        <v>11527</v>
      </c>
      <c r="C701" s="388" t="s">
        <v>11528</v>
      </c>
      <c r="D701" s="389" t="s">
        <v>11238</v>
      </c>
      <c r="E701" s="390" t="str">
        <f t="shared" si="20"/>
        <v>4,41</v>
      </c>
      <c r="F701" s="381" t="str">
        <f t="shared" si="21"/>
        <v>88425</v>
      </c>
      <c r="H701" s="391">
        <v>6.25</v>
      </c>
      <c r="I701" s="392" t="s">
        <v>10351</v>
      </c>
    </row>
    <row r="702" spans="2:9">
      <c r="B702" s="388" t="s">
        <v>11529</v>
      </c>
      <c r="C702" s="388" t="s">
        <v>11530</v>
      </c>
      <c r="D702" s="389" t="s">
        <v>11238</v>
      </c>
      <c r="E702" s="390" t="str">
        <f t="shared" si="20"/>
        <v>2,80</v>
      </c>
      <c r="F702" s="381" t="str">
        <f t="shared" si="21"/>
        <v>88427</v>
      </c>
      <c r="H702" s="391">
        <v>2.8</v>
      </c>
      <c r="I702" s="392" t="s">
        <v>1352</v>
      </c>
    </row>
    <row r="703" spans="2:9">
      <c r="B703" s="388" t="s">
        <v>11531</v>
      </c>
      <c r="C703" s="388" t="s">
        <v>11532</v>
      </c>
      <c r="D703" s="389" t="s">
        <v>11238</v>
      </c>
      <c r="E703" s="390" t="str">
        <f t="shared" si="20"/>
        <v>5,35</v>
      </c>
      <c r="F703" s="381" t="str">
        <f t="shared" si="21"/>
        <v>88434</v>
      </c>
      <c r="H703" s="391">
        <v>2.46</v>
      </c>
      <c r="I703" s="392" t="s">
        <v>11533</v>
      </c>
    </row>
    <row r="704" spans="2:9">
      <c r="B704" s="388" t="s">
        <v>11534</v>
      </c>
      <c r="C704" s="388" t="s">
        <v>11535</v>
      </c>
      <c r="D704" s="389" t="s">
        <v>11238</v>
      </c>
      <c r="E704" s="390" t="str">
        <f t="shared" si="20"/>
        <v>0,63</v>
      </c>
      <c r="F704" s="381" t="str">
        <f t="shared" si="21"/>
        <v>88435</v>
      </c>
      <c r="H704" s="391">
        <v>0.83</v>
      </c>
      <c r="I704" s="392" t="s">
        <v>2209</v>
      </c>
    </row>
    <row r="705" spans="2:9">
      <c r="B705" s="388" t="s">
        <v>11536</v>
      </c>
      <c r="C705" s="388" t="s">
        <v>11537</v>
      </c>
      <c r="D705" s="389" t="s">
        <v>11238</v>
      </c>
      <c r="E705" s="390" t="str">
        <f t="shared" si="20"/>
        <v>5,85</v>
      </c>
      <c r="F705" s="381" t="str">
        <f t="shared" si="21"/>
        <v>88436</v>
      </c>
      <c r="H705" s="391">
        <v>0.26</v>
      </c>
      <c r="I705" s="392" t="s">
        <v>3617</v>
      </c>
    </row>
    <row r="706" spans="2:9">
      <c r="B706" s="388" t="s">
        <v>11538</v>
      </c>
      <c r="C706" s="388" t="s">
        <v>11539</v>
      </c>
      <c r="D706" s="389" t="s">
        <v>11238</v>
      </c>
      <c r="E706" s="390" t="str">
        <f t="shared" ref="E706:E769" si="22">IF($K$2=$H$1,H706,I706)</f>
        <v>2,80</v>
      </c>
      <c r="F706" s="381" t="str">
        <f t="shared" ref="F706:F769" si="23">IF(LEN($B706)=7,CONCATENATE(MID($B706,1,6),"00",RIGHT($B706,1)),IF(LEN($B706)=8,CONCATENATE(MID($B706,1,6),"0",RIGHT($B706,2)),$B706))</f>
        <v>88437</v>
      </c>
      <c r="H706" s="391">
        <v>0.05</v>
      </c>
      <c r="I706" s="392" t="s">
        <v>1352</v>
      </c>
    </row>
    <row r="707" spans="2:9">
      <c r="B707" s="388" t="s">
        <v>11540</v>
      </c>
      <c r="C707" s="388" t="s">
        <v>11541</v>
      </c>
      <c r="D707" s="389" t="s">
        <v>11238</v>
      </c>
      <c r="E707" s="390" t="str">
        <f t="shared" si="22"/>
        <v>2,46</v>
      </c>
      <c r="F707" s="381" t="str">
        <f t="shared" si="23"/>
        <v>88569</v>
      </c>
      <c r="H707" s="391">
        <v>0.24</v>
      </c>
      <c r="I707" s="392" t="s">
        <v>699</v>
      </c>
    </row>
    <row r="708" spans="2:9">
      <c r="B708" s="388" t="s">
        <v>11542</v>
      </c>
      <c r="C708" s="388" t="s">
        <v>11543</v>
      </c>
      <c r="D708" s="389" t="s">
        <v>11238</v>
      </c>
      <c r="E708" s="390" t="str">
        <f t="shared" si="22"/>
        <v>0,53</v>
      </c>
      <c r="F708" s="381" t="str">
        <f t="shared" si="23"/>
        <v>88570</v>
      </c>
      <c r="H708" s="391">
        <v>0.73</v>
      </c>
      <c r="I708" s="392" t="s">
        <v>5916</v>
      </c>
    </row>
    <row r="709" spans="2:9">
      <c r="B709" s="388" t="s">
        <v>11544</v>
      </c>
      <c r="C709" s="388" t="s">
        <v>11545</v>
      </c>
      <c r="D709" s="389" t="s">
        <v>11238</v>
      </c>
      <c r="E709" s="390" t="str">
        <f t="shared" si="22"/>
        <v>0,24</v>
      </c>
      <c r="F709" s="381" t="str">
        <f t="shared" si="23"/>
        <v>88826</v>
      </c>
      <c r="H709" s="391">
        <v>21.73</v>
      </c>
      <c r="I709" s="392" t="s">
        <v>4463</v>
      </c>
    </row>
    <row r="710" spans="2:9">
      <c r="B710" s="388" t="s">
        <v>11546</v>
      </c>
      <c r="C710" s="388" t="s">
        <v>11547</v>
      </c>
      <c r="D710" s="389" t="s">
        <v>11238</v>
      </c>
      <c r="E710" s="390" t="str">
        <f t="shared" si="22"/>
        <v>0,02</v>
      </c>
      <c r="F710" s="381" t="str">
        <f t="shared" si="23"/>
        <v>88827</v>
      </c>
      <c r="H710" s="391">
        <v>5.58</v>
      </c>
      <c r="I710" s="392" t="s">
        <v>6674</v>
      </c>
    </row>
    <row r="711" spans="2:9">
      <c r="B711" s="388" t="s">
        <v>11548</v>
      </c>
      <c r="C711" s="388" t="s">
        <v>11549</v>
      </c>
      <c r="D711" s="389" t="s">
        <v>11238</v>
      </c>
      <c r="E711" s="390" t="str">
        <f t="shared" si="22"/>
        <v>0,23</v>
      </c>
      <c r="F711" s="381" t="str">
        <f t="shared" si="23"/>
        <v>88828</v>
      </c>
      <c r="H711" s="391">
        <v>27.17</v>
      </c>
      <c r="I711" s="392" t="s">
        <v>4269</v>
      </c>
    </row>
    <row r="712" spans="2:9">
      <c r="B712" s="388" t="s">
        <v>11550</v>
      </c>
      <c r="C712" s="388" t="s">
        <v>11551</v>
      </c>
      <c r="D712" s="389" t="s">
        <v>11238</v>
      </c>
      <c r="E712" s="390" t="str">
        <f t="shared" si="22"/>
        <v>0,73</v>
      </c>
      <c r="F712" s="381" t="str">
        <f t="shared" si="23"/>
        <v>88829</v>
      </c>
      <c r="H712" s="391">
        <v>57.89</v>
      </c>
      <c r="I712" s="392" t="s">
        <v>971</v>
      </c>
    </row>
    <row r="713" spans="2:9">
      <c r="B713" s="388" t="s">
        <v>11552</v>
      </c>
      <c r="C713" s="388" t="s">
        <v>11553</v>
      </c>
      <c r="D713" s="389" t="s">
        <v>11238</v>
      </c>
      <c r="E713" s="390" t="str">
        <f t="shared" si="22"/>
        <v>22,10</v>
      </c>
      <c r="F713" s="381" t="str">
        <f t="shared" si="23"/>
        <v>88832</v>
      </c>
      <c r="H713" s="391">
        <v>17.7</v>
      </c>
      <c r="I713" s="392" t="s">
        <v>3046</v>
      </c>
    </row>
    <row r="714" spans="2:9">
      <c r="B714" s="388" t="s">
        <v>11554</v>
      </c>
      <c r="C714" s="388" t="s">
        <v>11555</v>
      </c>
      <c r="D714" s="389" t="s">
        <v>11238</v>
      </c>
      <c r="E714" s="390" t="str">
        <f t="shared" si="22"/>
        <v>2,99</v>
      </c>
      <c r="F714" s="381" t="str">
        <f t="shared" si="23"/>
        <v>88834</v>
      </c>
      <c r="H714" s="391">
        <v>7.57</v>
      </c>
      <c r="I714" s="392" t="s">
        <v>743</v>
      </c>
    </row>
    <row r="715" spans="2:9">
      <c r="B715" s="388" t="s">
        <v>11556</v>
      </c>
      <c r="C715" s="388" t="s">
        <v>11557</v>
      </c>
      <c r="D715" s="389" t="s">
        <v>11238</v>
      </c>
      <c r="E715" s="390" t="str">
        <f t="shared" si="22"/>
        <v>27,62</v>
      </c>
      <c r="F715" s="381" t="str">
        <f t="shared" si="23"/>
        <v>88835</v>
      </c>
      <c r="H715" s="391">
        <v>31.64</v>
      </c>
      <c r="I715" s="392" t="s">
        <v>11558</v>
      </c>
    </row>
    <row r="716" spans="2:9">
      <c r="B716" s="388" t="s">
        <v>11559</v>
      </c>
      <c r="C716" s="388" t="s">
        <v>11560</v>
      </c>
      <c r="D716" s="389" t="s">
        <v>11238</v>
      </c>
      <c r="E716" s="390" t="str">
        <f t="shared" si="22"/>
        <v>43,00</v>
      </c>
      <c r="F716" s="381" t="str">
        <f t="shared" si="23"/>
        <v>88836</v>
      </c>
      <c r="H716" s="391">
        <v>65.81</v>
      </c>
      <c r="I716" s="392" t="s">
        <v>11561</v>
      </c>
    </row>
    <row r="717" spans="2:9">
      <c r="B717" s="388" t="s">
        <v>11562</v>
      </c>
      <c r="C717" s="388" t="s">
        <v>11563</v>
      </c>
      <c r="D717" s="389" t="s">
        <v>11238</v>
      </c>
      <c r="E717" s="390" t="str">
        <f t="shared" si="22"/>
        <v>18,07</v>
      </c>
      <c r="F717" s="381" t="str">
        <f t="shared" si="23"/>
        <v>88839</v>
      </c>
      <c r="H717" s="391">
        <v>14.55</v>
      </c>
      <c r="I717" s="392" t="s">
        <v>3479</v>
      </c>
    </row>
    <row r="718" spans="2:9">
      <c r="B718" s="388" t="s">
        <v>11564</v>
      </c>
      <c r="C718" s="388" t="s">
        <v>11565</v>
      </c>
      <c r="D718" s="389" t="s">
        <v>11238</v>
      </c>
      <c r="E718" s="390" t="str">
        <f t="shared" si="22"/>
        <v>4,06</v>
      </c>
      <c r="F718" s="381" t="str">
        <f t="shared" si="23"/>
        <v>88840</v>
      </c>
      <c r="H718" s="391">
        <v>5.81</v>
      </c>
      <c r="I718" s="392" t="s">
        <v>3546</v>
      </c>
    </row>
    <row r="719" spans="2:9">
      <c r="B719" s="388" t="s">
        <v>11566</v>
      </c>
      <c r="C719" s="388" t="s">
        <v>11567</v>
      </c>
      <c r="D719" s="389" t="s">
        <v>11238</v>
      </c>
      <c r="E719" s="390" t="str">
        <f t="shared" si="22"/>
        <v>32,31</v>
      </c>
      <c r="F719" s="381" t="str">
        <f t="shared" si="23"/>
        <v>88841</v>
      </c>
      <c r="H719" s="391">
        <v>0.14000000000000001</v>
      </c>
      <c r="I719" s="392" t="s">
        <v>11568</v>
      </c>
    </row>
    <row r="720" spans="2:9">
      <c r="B720" s="388" t="s">
        <v>11569</v>
      </c>
      <c r="C720" s="388" t="s">
        <v>11570</v>
      </c>
      <c r="D720" s="389" t="s">
        <v>11238</v>
      </c>
      <c r="E720" s="390" t="str">
        <f t="shared" si="22"/>
        <v>52,63</v>
      </c>
      <c r="F720" s="381" t="str">
        <f t="shared" si="23"/>
        <v>88842</v>
      </c>
      <c r="H720" s="391">
        <v>0.03</v>
      </c>
      <c r="I720" s="392" t="s">
        <v>11571</v>
      </c>
    </row>
    <row r="721" spans="2:9">
      <c r="B721" s="388" t="s">
        <v>11572</v>
      </c>
      <c r="C721" s="388" t="s">
        <v>11573</v>
      </c>
      <c r="D721" s="389" t="s">
        <v>11238</v>
      </c>
      <c r="E721" s="390" t="str">
        <f t="shared" si="22"/>
        <v>14,55</v>
      </c>
      <c r="F721" s="381" t="str">
        <f t="shared" si="23"/>
        <v>88847</v>
      </c>
      <c r="H721" s="391">
        <v>1.7</v>
      </c>
      <c r="I721" s="392" t="s">
        <v>4739</v>
      </c>
    </row>
    <row r="722" spans="2:9">
      <c r="B722" s="388" t="s">
        <v>11574</v>
      </c>
      <c r="C722" s="388" t="s">
        <v>11575</v>
      </c>
      <c r="D722" s="389" t="s">
        <v>11238</v>
      </c>
      <c r="E722" s="390" t="str">
        <f t="shared" si="22"/>
        <v>3,05</v>
      </c>
      <c r="F722" s="381" t="str">
        <f t="shared" si="23"/>
        <v>88848</v>
      </c>
      <c r="H722" s="391">
        <v>0.45</v>
      </c>
      <c r="I722" s="392" t="s">
        <v>11576</v>
      </c>
    </row>
    <row r="723" spans="2:9">
      <c r="B723" s="388" t="s">
        <v>11577</v>
      </c>
      <c r="C723" s="388" t="s">
        <v>11578</v>
      </c>
      <c r="D723" s="389" t="s">
        <v>11238</v>
      </c>
      <c r="E723" s="390" t="str">
        <f t="shared" si="22"/>
        <v>0,14</v>
      </c>
      <c r="F723" s="381" t="str">
        <f t="shared" si="23"/>
        <v>88853</v>
      </c>
      <c r="H723" s="391">
        <v>13.64</v>
      </c>
      <c r="I723" s="392" t="s">
        <v>4267</v>
      </c>
    </row>
    <row r="724" spans="2:9">
      <c r="B724" s="388" t="s">
        <v>11579</v>
      </c>
      <c r="C724" s="388" t="s">
        <v>11580</v>
      </c>
      <c r="D724" s="389" t="s">
        <v>11238</v>
      </c>
      <c r="E724" s="390" t="str">
        <f t="shared" si="22"/>
        <v>0,01</v>
      </c>
      <c r="F724" s="381" t="str">
        <f t="shared" si="23"/>
        <v>88854</v>
      </c>
      <c r="H724" s="391">
        <v>3.5</v>
      </c>
      <c r="I724" s="392" t="s">
        <v>4470</v>
      </c>
    </row>
    <row r="725" spans="2:9">
      <c r="B725" s="388" t="s">
        <v>11581</v>
      </c>
      <c r="C725" s="388" t="s">
        <v>11582</v>
      </c>
      <c r="D725" s="389" t="s">
        <v>11238</v>
      </c>
      <c r="E725" s="390" t="str">
        <f t="shared" si="22"/>
        <v>1,71</v>
      </c>
      <c r="F725" s="381" t="str">
        <f t="shared" si="23"/>
        <v>88855</v>
      </c>
      <c r="H725" s="391">
        <v>12.13</v>
      </c>
      <c r="I725" s="392" t="s">
        <v>4285</v>
      </c>
    </row>
    <row r="726" spans="2:9">
      <c r="B726" s="388" t="s">
        <v>11583</v>
      </c>
      <c r="C726" s="388" t="s">
        <v>11584</v>
      </c>
      <c r="D726" s="389" t="s">
        <v>11238</v>
      </c>
      <c r="E726" s="390" t="str">
        <f t="shared" si="22"/>
        <v>0,24</v>
      </c>
      <c r="F726" s="381" t="str">
        <f t="shared" si="23"/>
        <v>88856</v>
      </c>
      <c r="H726" s="391">
        <v>3.11</v>
      </c>
      <c r="I726" s="392" t="s">
        <v>4463</v>
      </c>
    </row>
    <row r="727" spans="2:9">
      <c r="B727" s="388" t="s">
        <v>11585</v>
      </c>
      <c r="C727" s="388" t="s">
        <v>11586</v>
      </c>
      <c r="D727" s="389" t="s">
        <v>11238</v>
      </c>
      <c r="E727" s="390" t="str">
        <f t="shared" si="22"/>
        <v>13,64</v>
      </c>
      <c r="F727" s="381" t="str">
        <f t="shared" si="23"/>
        <v>88857</v>
      </c>
      <c r="H727" s="391">
        <v>25.34</v>
      </c>
      <c r="I727" s="392" t="s">
        <v>4323</v>
      </c>
    </row>
    <row r="728" spans="2:9">
      <c r="B728" s="388" t="s">
        <v>11587</v>
      </c>
      <c r="C728" s="388" t="s">
        <v>11588</v>
      </c>
      <c r="D728" s="389" t="s">
        <v>11238</v>
      </c>
      <c r="E728" s="390" t="str">
        <f t="shared" si="22"/>
        <v>1,85</v>
      </c>
      <c r="F728" s="381" t="str">
        <f t="shared" si="23"/>
        <v>88858</v>
      </c>
      <c r="H728" s="391">
        <v>6.51</v>
      </c>
      <c r="I728" s="392" t="s">
        <v>705</v>
      </c>
    </row>
    <row r="729" spans="2:9">
      <c r="B729" s="388" t="s">
        <v>11589</v>
      </c>
      <c r="C729" s="388" t="s">
        <v>11590</v>
      </c>
      <c r="D729" s="389" t="s">
        <v>11238</v>
      </c>
      <c r="E729" s="390" t="str">
        <f t="shared" si="22"/>
        <v>12,13</v>
      </c>
      <c r="F729" s="381" t="str">
        <f t="shared" si="23"/>
        <v>88859</v>
      </c>
      <c r="H729" s="391">
        <v>31.68</v>
      </c>
      <c r="I729" s="392" t="s">
        <v>651</v>
      </c>
    </row>
    <row r="730" spans="2:9">
      <c r="B730" s="388" t="s">
        <v>11591</v>
      </c>
      <c r="C730" s="388" t="s">
        <v>11592</v>
      </c>
      <c r="D730" s="389" t="s">
        <v>11238</v>
      </c>
      <c r="E730" s="390" t="str">
        <f t="shared" si="22"/>
        <v>1,64</v>
      </c>
      <c r="F730" s="381" t="str">
        <f t="shared" si="23"/>
        <v>88860</v>
      </c>
      <c r="H730" s="391">
        <v>81.569999999999993</v>
      </c>
      <c r="I730" s="392" t="s">
        <v>1384</v>
      </c>
    </row>
    <row r="731" spans="2:9">
      <c r="B731" s="388" t="s">
        <v>11593</v>
      </c>
      <c r="C731" s="388" t="s">
        <v>11594</v>
      </c>
      <c r="D731" s="389" t="s">
        <v>11238</v>
      </c>
      <c r="E731" s="390" t="str">
        <f t="shared" si="22"/>
        <v>25,76</v>
      </c>
      <c r="F731" s="381" t="str">
        <f t="shared" si="23"/>
        <v>88900</v>
      </c>
      <c r="H731" s="391">
        <v>21.92</v>
      </c>
      <c r="I731" s="392" t="s">
        <v>11595</v>
      </c>
    </row>
    <row r="732" spans="2:9">
      <c r="B732" s="388" t="s">
        <v>11596</v>
      </c>
      <c r="C732" s="388" t="s">
        <v>11597</v>
      </c>
      <c r="D732" s="389" t="s">
        <v>11238</v>
      </c>
      <c r="E732" s="390" t="str">
        <f t="shared" si="22"/>
        <v>3,49</v>
      </c>
      <c r="F732" s="381" t="str">
        <f t="shared" si="23"/>
        <v>88902</v>
      </c>
      <c r="H732" s="391">
        <v>9.3699999999999992</v>
      </c>
      <c r="I732" s="392" t="s">
        <v>9984</v>
      </c>
    </row>
    <row r="733" spans="2:9">
      <c r="B733" s="388" t="s">
        <v>11598</v>
      </c>
      <c r="C733" s="388" t="s">
        <v>11599</v>
      </c>
      <c r="D733" s="389" t="s">
        <v>11238</v>
      </c>
      <c r="E733" s="390" t="str">
        <f t="shared" si="22"/>
        <v>32,21</v>
      </c>
      <c r="F733" s="381" t="str">
        <f t="shared" si="23"/>
        <v>88903</v>
      </c>
      <c r="H733" s="391">
        <v>13.16</v>
      </c>
      <c r="I733" s="392" t="s">
        <v>8309</v>
      </c>
    </row>
    <row r="734" spans="2:9">
      <c r="B734" s="388" t="s">
        <v>11600</v>
      </c>
      <c r="C734" s="388" t="s">
        <v>11601</v>
      </c>
      <c r="D734" s="389" t="s">
        <v>11238</v>
      </c>
      <c r="E734" s="390" t="str">
        <f t="shared" si="22"/>
        <v>60,57</v>
      </c>
      <c r="F734" s="381" t="str">
        <f t="shared" si="23"/>
        <v>88904</v>
      </c>
      <c r="H734" s="391">
        <v>3.38</v>
      </c>
      <c r="I734" s="392" t="s">
        <v>11602</v>
      </c>
    </row>
    <row r="735" spans="2:9">
      <c r="B735" s="388" t="s">
        <v>11603</v>
      </c>
      <c r="C735" s="388" t="s">
        <v>11604</v>
      </c>
      <c r="D735" s="389" t="s">
        <v>11238</v>
      </c>
      <c r="E735" s="390" t="str">
        <f t="shared" si="22"/>
        <v>22,39</v>
      </c>
      <c r="F735" s="381" t="str">
        <f t="shared" si="23"/>
        <v>89009</v>
      </c>
      <c r="H735" s="391">
        <v>71.81</v>
      </c>
      <c r="I735" s="392" t="s">
        <v>11605</v>
      </c>
    </row>
    <row r="736" spans="2:9">
      <c r="B736" s="388" t="s">
        <v>11606</v>
      </c>
      <c r="C736" s="388" t="s">
        <v>11607</v>
      </c>
      <c r="D736" s="389" t="s">
        <v>11238</v>
      </c>
      <c r="E736" s="390" t="str">
        <f t="shared" si="22"/>
        <v>5,04</v>
      </c>
      <c r="F736" s="381" t="str">
        <f t="shared" si="23"/>
        <v>89010</v>
      </c>
      <c r="H736" s="391">
        <v>30.71</v>
      </c>
      <c r="I736" s="392" t="s">
        <v>458</v>
      </c>
    </row>
    <row r="737" spans="2:9">
      <c r="B737" s="388" t="s">
        <v>11608</v>
      </c>
      <c r="C737" s="388" t="s">
        <v>11609</v>
      </c>
      <c r="D737" s="389" t="s">
        <v>11238</v>
      </c>
      <c r="E737" s="390" t="str">
        <f t="shared" si="22"/>
        <v>13,16</v>
      </c>
      <c r="F737" s="381" t="str">
        <f t="shared" si="23"/>
        <v>89011</v>
      </c>
      <c r="H737" s="391">
        <v>1.96</v>
      </c>
      <c r="I737" s="392" t="s">
        <v>8646</v>
      </c>
    </row>
    <row r="738" spans="2:9">
      <c r="B738" s="388" t="s">
        <v>11610</v>
      </c>
      <c r="C738" s="388" t="s">
        <v>11611</v>
      </c>
      <c r="D738" s="389" t="s">
        <v>11238</v>
      </c>
      <c r="E738" s="390" t="str">
        <f t="shared" si="22"/>
        <v>1,78</v>
      </c>
      <c r="F738" s="381" t="str">
        <f t="shared" si="23"/>
        <v>89012</v>
      </c>
      <c r="H738" s="391">
        <v>0.5</v>
      </c>
      <c r="I738" s="392" t="s">
        <v>5175</v>
      </c>
    </row>
    <row r="739" spans="2:9">
      <c r="B739" s="388" t="s">
        <v>11612</v>
      </c>
      <c r="C739" s="388" t="s">
        <v>11613</v>
      </c>
      <c r="D739" s="389" t="s">
        <v>11238</v>
      </c>
      <c r="E739" s="390" t="str">
        <f t="shared" si="22"/>
        <v>73,34</v>
      </c>
      <c r="F739" s="381" t="str">
        <f t="shared" si="23"/>
        <v>89013</v>
      </c>
      <c r="H739" s="391">
        <v>21.79</v>
      </c>
      <c r="I739" s="392" t="s">
        <v>11614</v>
      </c>
    </row>
    <row r="740" spans="2:9">
      <c r="B740" s="388" t="s">
        <v>11615</v>
      </c>
      <c r="C740" s="388" t="s">
        <v>11616</v>
      </c>
      <c r="D740" s="389" t="s">
        <v>11238</v>
      </c>
      <c r="E740" s="390" t="str">
        <f t="shared" si="22"/>
        <v>16,50</v>
      </c>
      <c r="F740" s="381" t="str">
        <f t="shared" si="23"/>
        <v>89014</v>
      </c>
      <c r="H740" s="391">
        <v>9.31</v>
      </c>
      <c r="I740" s="392" t="s">
        <v>3619</v>
      </c>
    </row>
    <row r="741" spans="2:9">
      <c r="B741" s="388" t="s">
        <v>11617</v>
      </c>
      <c r="C741" s="388" t="s">
        <v>11618</v>
      </c>
      <c r="D741" s="389" t="s">
        <v>11238</v>
      </c>
      <c r="E741" s="390" t="str">
        <f t="shared" si="22"/>
        <v>1,98</v>
      </c>
      <c r="F741" s="381" t="str">
        <f t="shared" si="23"/>
        <v>89015</v>
      </c>
      <c r="H741" s="391">
        <v>0.28000000000000003</v>
      </c>
      <c r="I741" s="392" t="s">
        <v>1966</v>
      </c>
    </row>
    <row r="742" spans="2:9">
      <c r="B742" s="388" t="s">
        <v>11619</v>
      </c>
      <c r="C742" s="388" t="s">
        <v>11620</v>
      </c>
      <c r="D742" s="389" t="s">
        <v>11238</v>
      </c>
      <c r="E742" s="390" t="str">
        <f t="shared" si="22"/>
        <v>0,26</v>
      </c>
      <c r="F742" s="381" t="str">
        <f t="shared" si="23"/>
        <v>89016</v>
      </c>
      <c r="H742" s="391">
        <v>0.06</v>
      </c>
      <c r="I742" s="392" t="s">
        <v>1084</v>
      </c>
    </row>
    <row r="743" spans="2:9">
      <c r="B743" s="388" t="s">
        <v>11621</v>
      </c>
      <c r="C743" s="388" t="s">
        <v>11622</v>
      </c>
      <c r="D743" s="389" t="s">
        <v>11238</v>
      </c>
      <c r="E743" s="390" t="str">
        <f t="shared" si="22"/>
        <v>22,25</v>
      </c>
      <c r="F743" s="381" t="str">
        <f t="shared" si="23"/>
        <v>89017</v>
      </c>
      <c r="H743" s="391">
        <v>2.2799999999999998</v>
      </c>
      <c r="I743" s="392" t="s">
        <v>11623</v>
      </c>
    </row>
    <row r="744" spans="2:9">
      <c r="B744" s="388" t="s">
        <v>11624</v>
      </c>
      <c r="C744" s="388" t="s">
        <v>11625</v>
      </c>
      <c r="D744" s="389" t="s">
        <v>11238</v>
      </c>
      <c r="E744" s="390" t="str">
        <f t="shared" si="22"/>
        <v>5,00</v>
      </c>
      <c r="F744" s="381" t="str">
        <f t="shared" si="23"/>
        <v>89018</v>
      </c>
      <c r="H744" s="391">
        <v>0.91</v>
      </c>
      <c r="I744" s="392" t="s">
        <v>11626</v>
      </c>
    </row>
    <row r="745" spans="2:9">
      <c r="B745" s="388" t="s">
        <v>11627</v>
      </c>
      <c r="C745" s="388" t="s">
        <v>11628</v>
      </c>
      <c r="D745" s="389" t="s">
        <v>11238</v>
      </c>
      <c r="E745" s="390" t="str">
        <f t="shared" si="22"/>
        <v>0,30</v>
      </c>
      <c r="F745" s="381" t="str">
        <f t="shared" si="23"/>
        <v>89019</v>
      </c>
      <c r="H745" s="391">
        <v>4.29</v>
      </c>
      <c r="I745" s="392" t="s">
        <v>1523</v>
      </c>
    </row>
    <row r="746" spans="2:9">
      <c r="B746" s="388" t="s">
        <v>11629</v>
      </c>
      <c r="C746" s="388" t="s">
        <v>11630</v>
      </c>
      <c r="D746" s="389" t="s">
        <v>11238</v>
      </c>
      <c r="E746" s="390" t="str">
        <f t="shared" si="22"/>
        <v>0,03</v>
      </c>
      <c r="F746" s="381" t="str">
        <f t="shared" si="23"/>
        <v>89020</v>
      </c>
      <c r="H746" s="391">
        <v>156.56</v>
      </c>
      <c r="I746" s="392" t="s">
        <v>1526</v>
      </c>
    </row>
    <row r="747" spans="2:9">
      <c r="B747" s="388" t="s">
        <v>11631</v>
      </c>
      <c r="C747" s="388" t="s">
        <v>11632</v>
      </c>
      <c r="D747" s="389" t="s">
        <v>11238</v>
      </c>
      <c r="E747" s="390" t="str">
        <f t="shared" si="22"/>
        <v>2,28</v>
      </c>
      <c r="F747" s="381" t="str">
        <f t="shared" si="23"/>
        <v>89023</v>
      </c>
      <c r="H747" s="391">
        <v>16.91</v>
      </c>
      <c r="I747" s="392" t="s">
        <v>1408</v>
      </c>
    </row>
    <row r="748" spans="2:9">
      <c r="B748" s="388" t="s">
        <v>11633</v>
      </c>
      <c r="C748" s="388" t="s">
        <v>11634</v>
      </c>
      <c r="D748" s="389" t="s">
        <v>11238</v>
      </c>
      <c r="E748" s="390" t="str">
        <f t="shared" si="22"/>
        <v>0,38</v>
      </c>
      <c r="F748" s="381" t="str">
        <f t="shared" si="23"/>
        <v>89024</v>
      </c>
      <c r="H748" s="391">
        <v>7.23</v>
      </c>
      <c r="I748" s="392" t="s">
        <v>4482</v>
      </c>
    </row>
    <row r="749" spans="2:9">
      <c r="B749" s="388" t="s">
        <v>11635</v>
      </c>
      <c r="C749" s="388" t="s">
        <v>11636</v>
      </c>
      <c r="D749" s="389" t="s">
        <v>11238</v>
      </c>
      <c r="E749" s="390" t="str">
        <f t="shared" si="22"/>
        <v>4,29</v>
      </c>
      <c r="F749" s="381" t="str">
        <f t="shared" si="23"/>
        <v>89025</v>
      </c>
      <c r="H749" s="391">
        <v>7.19</v>
      </c>
      <c r="I749" s="392" t="s">
        <v>8551</v>
      </c>
    </row>
    <row r="750" spans="2:9">
      <c r="B750" s="388" t="s">
        <v>11637</v>
      </c>
      <c r="C750" s="388" t="s">
        <v>11638</v>
      </c>
      <c r="D750" s="389" t="s">
        <v>11238</v>
      </c>
      <c r="E750" s="390" t="str">
        <f t="shared" si="22"/>
        <v>134,11</v>
      </c>
      <c r="F750" s="381" t="str">
        <f t="shared" si="23"/>
        <v>89026</v>
      </c>
      <c r="H750" s="391">
        <v>1.89</v>
      </c>
      <c r="I750" s="392" t="s">
        <v>11639</v>
      </c>
    </row>
    <row r="751" spans="2:9">
      <c r="B751" s="388" t="s">
        <v>11640</v>
      </c>
      <c r="C751" s="388" t="s">
        <v>11641</v>
      </c>
      <c r="D751" s="389" t="s">
        <v>11238</v>
      </c>
      <c r="E751" s="390" t="str">
        <f t="shared" si="22"/>
        <v>17,27</v>
      </c>
      <c r="F751" s="381" t="str">
        <f t="shared" si="23"/>
        <v>89029</v>
      </c>
      <c r="H751" s="391">
        <v>20.53</v>
      </c>
      <c r="I751" s="392" t="s">
        <v>8327</v>
      </c>
    </row>
    <row r="752" spans="2:9">
      <c r="B752" s="388" t="s">
        <v>11642</v>
      </c>
      <c r="C752" s="388" t="s">
        <v>11643</v>
      </c>
      <c r="D752" s="389" t="s">
        <v>11238</v>
      </c>
      <c r="E752" s="390" t="str">
        <f t="shared" si="22"/>
        <v>3,88</v>
      </c>
      <c r="F752" s="381" t="str">
        <f t="shared" si="23"/>
        <v>89030</v>
      </c>
      <c r="H752" s="391">
        <v>5.27</v>
      </c>
      <c r="I752" s="392" t="s">
        <v>3197</v>
      </c>
    </row>
    <row r="753" spans="2:9">
      <c r="B753" s="388" t="s">
        <v>11644</v>
      </c>
      <c r="C753" s="388" t="s">
        <v>11645</v>
      </c>
      <c r="D753" s="389" t="s">
        <v>11238</v>
      </c>
      <c r="E753" s="390" t="str">
        <f t="shared" si="22"/>
        <v>6,87</v>
      </c>
      <c r="F753" s="381" t="str">
        <f t="shared" si="23"/>
        <v>89033</v>
      </c>
      <c r="H753" s="391">
        <v>28.46</v>
      </c>
      <c r="I753" s="392" t="s">
        <v>2950</v>
      </c>
    </row>
    <row r="754" spans="2:9">
      <c r="B754" s="388" t="s">
        <v>11646</v>
      </c>
      <c r="C754" s="388" t="s">
        <v>11647</v>
      </c>
      <c r="D754" s="389" t="s">
        <v>11238</v>
      </c>
      <c r="E754" s="390" t="str">
        <f t="shared" si="22"/>
        <v>0,95</v>
      </c>
      <c r="F754" s="381" t="str">
        <f t="shared" si="23"/>
        <v>89034</v>
      </c>
      <c r="H754" s="391">
        <v>7.32</v>
      </c>
      <c r="I754" s="392" t="s">
        <v>1082</v>
      </c>
    </row>
    <row r="755" spans="2:9">
      <c r="B755" s="388" t="s">
        <v>11648</v>
      </c>
      <c r="C755" s="388" t="s">
        <v>11649</v>
      </c>
      <c r="D755" s="389" t="s">
        <v>11238</v>
      </c>
      <c r="E755" s="390" t="str">
        <f t="shared" si="22"/>
        <v>20,53</v>
      </c>
      <c r="F755" s="381" t="str">
        <f t="shared" si="23"/>
        <v>89128</v>
      </c>
      <c r="H755" s="391">
        <v>14.79</v>
      </c>
      <c r="I755" s="392" t="s">
        <v>9333</v>
      </c>
    </row>
    <row r="756" spans="2:9">
      <c r="B756" s="388" t="s">
        <v>11650</v>
      </c>
      <c r="C756" s="388" t="s">
        <v>11651</v>
      </c>
      <c r="D756" s="389" t="s">
        <v>11238</v>
      </c>
      <c r="E756" s="390" t="str">
        <f t="shared" si="22"/>
        <v>2,78</v>
      </c>
      <c r="F756" s="381" t="str">
        <f t="shared" si="23"/>
        <v>89129</v>
      </c>
      <c r="H756" s="391">
        <v>3.88</v>
      </c>
      <c r="I756" s="392" t="s">
        <v>1616</v>
      </c>
    </row>
    <row r="757" spans="2:9">
      <c r="B757" s="388" t="s">
        <v>11652</v>
      </c>
      <c r="C757" s="388" t="s">
        <v>11653</v>
      </c>
      <c r="D757" s="389" t="s">
        <v>11238</v>
      </c>
      <c r="E757" s="390" t="str">
        <f t="shared" si="22"/>
        <v>28,46</v>
      </c>
      <c r="F757" s="381" t="str">
        <f t="shared" si="23"/>
        <v>89130</v>
      </c>
      <c r="H757" s="391">
        <v>14.34</v>
      </c>
      <c r="I757" s="392" t="s">
        <v>11654</v>
      </c>
    </row>
    <row r="758" spans="2:9">
      <c r="B758" s="388" t="s">
        <v>11655</v>
      </c>
      <c r="C758" s="388" t="s">
        <v>11656</v>
      </c>
      <c r="D758" s="389" t="s">
        <v>11238</v>
      </c>
      <c r="E758" s="390" t="str">
        <f t="shared" si="22"/>
        <v>3,86</v>
      </c>
      <c r="F758" s="381" t="str">
        <f t="shared" si="23"/>
        <v>89131</v>
      </c>
      <c r="H758" s="391">
        <v>4.29</v>
      </c>
      <c r="I758" s="392" t="s">
        <v>7914</v>
      </c>
    </row>
    <row r="759" spans="2:9">
      <c r="B759" s="388" t="s">
        <v>11657</v>
      </c>
      <c r="C759" s="388" t="s">
        <v>11658</v>
      </c>
      <c r="D759" s="389" t="s">
        <v>11238</v>
      </c>
      <c r="E759" s="390" t="str">
        <f t="shared" si="22"/>
        <v>15,38</v>
      </c>
      <c r="F759" s="381" t="str">
        <f t="shared" si="23"/>
        <v>89210</v>
      </c>
      <c r="H759" s="391">
        <v>13.46</v>
      </c>
      <c r="I759" s="392" t="s">
        <v>2303</v>
      </c>
    </row>
    <row r="760" spans="2:9">
      <c r="B760" s="388" t="s">
        <v>11659</v>
      </c>
      <c r="C760" s="388" t="s">
        <v>11660</v>
      </c>
      <c r="D760" s="389" t="s">
        <v>11238</v>
      </c>
      <c r="E760" s="390" t="str">
        <f t="shared" si="22"/>
        <v>2,13</v>
      </c>
      <c r="F760" s="381" t="str">
        <f t="shared" si="23"/>
        <v>89211</v>
      </c>
      <c r="H760" s="391">
        <v>84.24</v>
      </c>
      <c r="I760" s="392" t="s">
        <v>1389</v>
      </c>
    </row>
    <row r="761" spans="2:9">
      <c r="B761" s="388" t="s">
        <v>11661</v>
      </c>
      <c r="C761" s="388" t="s">
        <v>11662</v>
      </c>
      <c r="D761" s="389" t="s">
        <v>11238</v>
      </c>
      <c r="E761" s="390" t="str">
        <f t="shared" si="22"/>
        <v>15,18</v>
      </c>
      <c r="F761" s="381" t="str">
        <f t="shared" si="23"/>
        <v>89212</v>
      </c>
      <c r="H761" s="391">
        <v>1.07</v>
      </c>
      <c r="I761" s="392" t="s">
        <v>11663</v>
      </c>
    </row>
    <row r="762" spans="2:9">
      <c r="B762" s="388" t="s">
        <v>11664</v>
      </c>
      <c r="C762" s="388" t="s">
        <v>11665</v>
      </c>
      <c r="D762" s="389" t="s">
        <v>11238</v>
      </c>
      <c r="E762" s="390" t="str">
        <f t="shared" si="22"/>
        <v>2,39</v>
      </c>
      <c r="F762" s="381" t="str">
        <f t="shared" si="23"/>
        <v>89213</v>
      </c>
      <c r="H762" s="391">
        <v>0.24</v>
      </c>
      <c r="I762" s="392" t="s">
        <v>6065</v>
      </c>
    </row>
    <row r="763" spans="2:9">
      <c r="B763" s="388" t="s">
        <v>11666</v>
      </c>
      <c r="C763" s="388" t="s">
        <v>11667</v>
      </c>
      <c r="D763" s="389" t="s">
        <v>11238</v>
      </c>
      <c r="E763" s="390" t="str">
        <f t="shared" si="22"/>
        <v>14,25</v>
      </c>
      <c r="F763" s="381" t="str">
        <f t="shared" si="23"/>
        <v>89214</v>
      </c>
      <c r="H763" s="391">
        <v>1</v>
      </c>
      <c r="I763" s="392" t="s">
        <v>9422</v>
      </c>
    </row>
    <row r="764" spans="2:9">
      <c r="B764" s="388" t="s">
        <v>11668</v>
      </c>
      <c r="C764" s="388" t="s">
        <v>11669</v>
      </c>
      <c r="D764" s="389" t="s">
        <v>11238</v>
      </c>
      <c r="E764" s="390" t="str">
        <f t="shared" si="22"/>
        <v>62,54</v>
      </c>
      <c r="F764" s="381" t="str">
        <f t="shared" si="23"/>
        <v>89215</v>
      </c>
      <c r="H764" s="391">
        <v>1.47</v>
      </c>
      <c r="I764" s="392" t="s">
        <v>11670</v>
      </c>
    </row>
    <row r="765" spans="2:9">
      <c r="B765" s="388" t="s">
        <v>11671</v>
      </c>
      <c r="C765" s="388" t="s">
        <v>11672</v>
      </c>
      <c r="D765" s="389" t="s">
        <v>11238</v>
      </c>
      <c r="E765" s="390" t="str">
        <f t="shared" si="22"/>
        <v>1,00</v>
      </c>
      <c r="F765" s="381" t="str">
        <f t="shared" si="23"/>
        <v>89221</v>
      </c>
      <c r="H765" s="391">
        <v>22.2</v>
      </c>
      <c r="I765" s="392" t="s">
        <v>5297</v>
      </c>
    </row>
    <row r="766" spans="2:9">
      <c r="B766" s="388" t="s">
        <v>11673</v>
      </c>
      <c r="C766" s="388" t="s">
        <v>11674</v>
      </c>
      <c r="D766" s="389" t="s">
        <v>11238</v>
      </c>
      <c r="E766" s="390" t="str">
        <f t="shared" si="22"/>
        <v>0,11</v>
      </c>
      <c r="F766" s="381" t="str">
        <f t="shared" si="23"/>
        <v>89222</v>
      </c>
      <c r="H766" s="391">
        <v>7.6</v>
      </c>
      <c r="I766" s="392" t="s">
        <v>2215</v>
      </c>
    </row>
    <row r="767" spans="2:9">
      <c r="B767" s="388" t="s">
        <v>11675</v>
      </c>
      <c r="C767" s="388" t="s">
        <v>11676</v>
      </c>
      <c r="D767" s="389" t="s">
        <v>11238</v>
      </c>
      <c r="E767" s="390" t="str">
        <f t="shared" si="22"/>
        <v>0,94</v>
      </c>
      <c r="F767" s="381" t="str">
        <f t="shared" si="23"/>
        <v>89223</v>
      </c>
      <c r="H767" s="391">
        <v>83.36</v>
      </c>
      <c r="I767" s="392" t="s">
        <v>4073</v>
      </c>
    </row>
    <row r="768" spans="2:9">
      <c r="B768" s="388" t="s">
        <v>11677</v>
      </c>
      <c r="C768" s="388" t="s">
        <v>11678</v>
      </c>
      <c r="D768" s="389" t="s">
        <v>11238</v>
      </c>
      <c r="E768" s="390" t="str">
        <f t="shared" si="22"/>
        <v>1,47</v>
      </c>
      <c r="F768" s="381" t="str">
        <f t="shared" si="23"/>
        <v>89224</v>
      </c>
      <c r="H768" s="391">
        <v>24.99</v>
      </c>
      <c r="I768" s="392" t="s">
        <v>2384</v>
      </c>
    </row>
    <row r="769" spans="2:9">
      <c r="B769" s="388" t="s">
        <v>11679</v>
      </c>
      <c r="C769" s="388" t="s">
        <v>11680</v>
      </c>
      <c r="D769" s="389" t="s">
        <v>11238</v>
      </c>
      <c r="E769" s="390" t="str">
        <f t="shared" si="22"/>
        <v>21,88</v>
      </c>
      <c r="F769" s="381" t="str">
        <f t="shared" si="23"/>
        <v>89228</v>
      </c>
      <c r="H769" s="391">
        <v>148.69</v>
      </c>
      <c r="I769" s="392" t="s">
        <v>2636</v>
      </c>
    </row>
    <row r="770" spans="2:9">
      <c r="B770" s="388" t="s">
        <v>11681</v>
      </c>
      <c r="C770" s="388" t="s">
        <v>11682</v>
      </c>
      <c r="D770" s="389" t="s">
        <v>11238</v>
      </c>
      <c r="E770" s="390" t="str">
        <f t="shared" ref="E770:E833" si="24">IF($K$2=$H$1,H770,I770)</f>
        <v>3,93</v>
      </c>
      <c r="F770" s="381" t="str">
        <f t="shared" ref="F770:F833" si="25">IF(LEN($B770)=7,CONCATENATE(MID($B770,1,6),"00",RIGHT($B770,1)),IF(LEN($B770)=8,CONCATENATE(MID($B770,1,6),"0",RIGHT($B770,2)),$B770))</f>
        <v>89229</v>
      </c>
      <c r="H770" s="391">
        <v>109.48</v>
      </c>
      <c r="I770" s="392" t="s">
        <v>11683</v>
      </c>
    </row>
    <row r="771" spans="2:9">
      <c r="B771" s="388" t="s">
        <v>11684</v>
      </c>
      <c r="C771" s="388" t="s">
        <v>11685</v>
      </c>
      <c r="D771" s="389" t="s">
        <v>11238</v>
      </c>
      <c r="E771" s="390" t="str">
        <f t="shared" si="24"/>
        <v>90,55</v>
      </c>
      <c r="F771" s="381" t="str">
        <f t="shared" si="25"/>
        <v>89230</v>
      </c>
      <c r="H771" s="391">
        <v>194.73</v>
      </c>
      <c r="I771" s="392" t="s">
        <v>11686</v>
      </c>
    </row>
    <row r="772" spans="2:9">
      <c r="B772" s="388" t="s">
        <v>11687</v>
      </c>
      <c r="C772" s="388" t="s">
        <v>11688</v>
      </c>
      <c r="D772" s="389" t="s">
        <v>11238</v>
      </c>
      <c r="E772" s="390" t="str">
        <f t="shared" si="24"/>
        <v>14,34</v>
      </c>
      <c r="F772" s="381" t="str">
        <f t="shared" si="25"/>
        <v>89231</v>
      </c>
      <c r="H772" s="391">
        <v>58.37</v>
      </c>
      <c r="I772" s="392" t="s">
        <v>693</v>
      </c>
    </row>
    <row r="773" spans="2:9">
      <c r="B773" s="388" t="s">
        <v>11689</v>
      </c>
      <c r="C773" s="388" t="s">
        <v>11690</v>
      </c>
      <c r="D773" s="389" t="s">
        <v>11238</v>
      </c>
      <c r="E773" s="390" t="str">
        <f t="shared" si="24"/>
        <v>161,52</v>
      </c>
      <c r="F773" s="381" t="str">
        <f t="shared" si="25"/>
        <v>89232</v>
      </c>
      <c r="H773" s="391">
        <v>347.35</v>
      </c>
      <c r="I773" s="392" t="s">
        <v>11691</v>
      </c>
    </row>
    <row r="774" spans="2:9">
      <c r="B774" s="388" t="s">
        <v>11692</v>
      </c>
      <c r="C774" s="388" t="s">
        <v>11693</v>
      </c>
      <c r="D774" s="389" t="s">
        <v>11238</v>
      </c>
      <c r="E774" s="390" t="str">
        <f t="shared" si="24"/>
        <v>112,55</v>
      </c>
      <c r="F774" s="381" t="str">
        <f t="shared" si="25"/>
        <v>89233</v>
      </c>
      <c r="H774" s="391">
        <v>289.52999999999997</v>
      </c>
      <c r="I774" s="392" t="s">
        <v>11694</v>
      </c>
    </row>
    <row r="775" spans="2:9">
      <c r="B775" s="388" t="s">
        <v>11695</v>
      </c>
      <c r="C775" s="388" t="s">
        <v>11696</v>
      </c>
      <c r="D775" s="389" t="s">
        <v>11238</v>
      </c>
      <c r="E775" s="390" t="str">
        <f t="shared" si="24"/>
        <v>211,54</v>
      </c>
      <c r="F775" s="381" t="str">
        <f t="shared" si="25"/>
        <v>89236</v>
      </c>
      <c r="H775" s="391">
        <v>59.76</v>
      </c>
      <c r="I775" s="392" t="s">
        <v>11697</v>
      </c>
    </row>
    <row r="776" spans="2:9">
      <c r="B776" s="388" t="s">
        <v>11698</v>
      </c>
      <c r="C776" s="388" t="s">
        <v>11699</v>
      </c>
      <c r="D776" s="389" t="s">
        <v>11238</v>
      </c>
      <c r="E776" s="390" t="str">
        <f t="shared" si="24"/>
        <v>33,52</v>
      </c>
      <c r="F776" s="381" t="str">
        <f t="shared" si="25"/>
        <v>89237</v>
      </c>
      <c r="H776" s="391">
        <v>20.46</v>
      </c>
      <c r="I776" s="392" t="s">
        <v>11700</v>
      </c>
    </row>
    <row r="777" spans="2:9">
      <c r="B777" s="388" t="s">
        <v>11701</v>
      </c>
      <c r="C777" s="388" t="s">
        <v>11702</v>
      </c>
      <c r="D777" s="389" t="s">
        <v>11238</v>
      </c>
      <c r="E777" s="390" t="str">
        <f t="shared" si="24"/>
        <v>377,32</v>
      </c>
      <c r="F777" s="381" t="str">
        <f t="shared" si="25"/>
        <v>89238</v>
      </c>
      <c r="H777" s="391">
        <v>169.21</v>
      </c>
      <c r="I777" s="392" t="s">
        <v>11703</v>
      </c>
    </row>
    <row r="778" spans="2:9">
      <c r="B778" s="388" t="s">
        <v>11704</v>
      </c>
      <c r="C778" s="388" t="s">
        <v>11705</v>
      </c>
      <c r="D778" s="389" t="s">
        <v>11238</v>
      </c>
      <c r="E778" s="390" t="str">
        <f t="shared" si="24"/>
        <v>297,65</v>
      </c>
      <c r="F778" s="381" t="str">
        <f t="shared" si="25"/>
        <v>89239</v>
      </c>
      <c r="H778" s="391">
        <v>50.72</v>
      </c>
      <c r="I778" s="392" t="s">
        <v>11706</v>
      </c>
    </row>
    <row r="779" spans="2:9">
      <c r="B779" s="388" t="s">
        <v>11707</v>
      </c>
      <c r="C779" s="388" t="s">
        <v>11708</v>
      </c>
      <c r="D779" s="389" t="s">
        <v>11238</v>
      </c>
      <c r="E779" s="390" t="str">
        <f t="shared" si="24"/>
        <v>64,92</v>
      </c>
      <c r="F779" s="381" t="str">
        <f t="shared" si="25"/>
        <v>89240</v>
      </c>
      <c r="H779" s="391">
        <v>301.82</v>
      </c>
      <c r="I779" s="392" t="s">
        <v>11709</v>
      </c>
    </row>
    <row r="780" spans="2:9">
      <c r="B780" s="388" t="s">
        <v>11710</v>
      </c>
      <c r="C780" s="388" t="s">
        <v>11711</v>
      </c>
      <c r="D780" s="389" t="s">
        <v>11238</v>
      </c>
      <c r="E780" s="390" t="str">
        <f t="shared" si="24"/>
        <v>11,68</v>
      </c>
      <c r="F780" s="381" t="str">
        <f t="shared" si="25"/>
        <v>89241</v>
      </c>
      <c r="H780" s="391">
        <v>222.14</v>
      </c>
      <c r="I780" s="392" t="s">
        <v>11712</v>
      </c>
    </row>
    <row r="781" spans="2:9">
      <c r="B781" s="388" t="s">
        <v>11713</v>
      </c>
      <c r="C781" s="388" t="s">
        <v>11714</v>
      </c>
      <c r="D781" s="389" t="s">
        <v>11238</v>
      </c>
      <c r="E781" s="390" t="str">
        <f t="shared" si="24"/>
        <v>183,81</v>
      </c>
      <c r="F781" s="381" t="str">
        <f t="shared" si="25"/>
        <v>89246</v>
      </c>
      <c r="H781" s="391">
        <v>48.97</v>
      </c>
      <c r="I781" s="392" t="s">
        <v>11715</v>
      </c>
    </row>
    <row r="782" spans="2:9">
      <c r="B782" s="388" t="s">
        <v>11716</v>
      </c>
      <c r="C782" s="388" t="s">
        <v>11717</v>
      </c>
      <c r="D782" s="389" t="s">
        <v>11238</v>
      </c>
      <c r="E782" s="390" t="str">
        <f t="shared" si="24"/>
        <v>29,12</v>
      </c>
      <c r="F782" s="381" t="str">
        <f t="shared" si="25"/>
        <v>89247</v>
      </c>
      <c r="H782" s="391">
        <v>16.77</v>
      </c>
      <c r="I782" s="392" t="s">
        <v>9111</v>
      </c>
    </row>
    <row r="783" spans="2:9">
      <c r="B783" s="388" t="s">
        <v>11718</v>
      </c>
      <c r="C783" s="388" t="s">
        <v>11719</v>
      </c>
      <c r="D783" s="389" t="s">
        <v>11238</v>
      </c>
      <c r="E783" s="390" t="str">
        <f t="shared" si="24"/>
        <v>327,87</v>
      </c>
      <c r="F783" s="381" t="str">
        <f t="shared" si="25"/>
        <v>89248</v>
      </c>
      <c r="H783" s="391">
        <v>78.72</v>
      </c>
      <c r="I783" s="392" t="s">
        <v>11720</v>
      </c>
    </row>
    <row r="784" spans="2:9">
      <c r="B784" s="388" t="s">
        <v>11721</v>
      </c>
      <c r="C784" s="388" t="s">
        <v>11722</v>
      </c>
      <c r="D784" s="389" t="s">
        <v>11238</v>
      </c>
      <c r="E784" s="390" t="str">
        <f t="shared" si="24"/>
        <v>253,72</v>
      </c>
      <c r="F784" s="381" t="str">
        <f t="shared" si="25"/>
        <v>89249</v>
      </c>
      <c r="H784" s="391">
        <v>52.64</v>
      </c>
      <c r="I784" s="392" t="s">
        <v>11723</v>
      </c>
    </row>
    <row r="785" spans="2:9">
      <c r="B785" s="388" t="s">
        <v>11724</v>
      </c>
      <c r="C785" s="388" t="s">
        <v>11725</v>
      </c>
      <c r="D785" s="389" t="s">
        <v>11238</v>
      </c>
      <c r="E785" s="390" t="str">
        <f t="shared" si="24"/>
        <v>53,20</v>
      </c>
      <c r="F785" s="381" t="str">
        <f t="shared" si="25"/>
        <v>89253</v>
      </c>
      <c r="H785" s="391">
        <v>9.24</v>
      </c>
      <c r="I785" s="392" t="s">
        <v>11726</v>
      </c>
    </row>
    <row r="786" spans="2:9">
      <c r="B786" s="388" t="s">
        <v>11727</v>
      </c>
      <c r="C786" s="388" t="s">
        <v>11728</v>
      </c>
      <c r="D786" s="389" t="s">
        <v>11238</v>
      </c>
      <c r="E786" s="390" t="str">
        <f t="shared" si="24"/>
        <v>9,57</v>
      </c>
      <c r="F786" s="381" t="str">
        <f t="shared" si="25"/>
        <v>89254</v>
      </c>
      <c r="H786" s="391">
        <v>3.68</v>
      </c>
      <c r="I786" s="392" t="s">
        <v>7683</v>
      </c>
    </row>
    <row r="787" spans="2:9">
      <c r="B787" s="388" t="s">
        <v>11729</v>
      </c>
      <c r="C787" s="388" t="s">
        <v>11730</v>
      </c>
      <c r="D787" s="389" t="s">
        <v>11238</v>
      </c>
      <c r="E787" s="390" t="str">
        <f t="shared" si="24"/>
        <v>85,52</v>
      </c>
      <c r="F787" s="381" t="str">
        <f t="shared" si="25"/>
        <v>89255</v>
      </c>
      <c r="H787" s="391">
        <v>17.34</v>
      </c>
      <c r="I787" s="392" t="s">
        <v>11731</v>
      </c>
    </row>
    <row r="788" spans="2:9">
      <c r="B788" s="388" t="s">
        <v>11732</v>
      </c>
      <c r="C788" s="388" t="s">
        <v>11733</v>
      </c>
      <c r="D788" s="389" t="s">
        <v>11238</v>
      </c>
      <c r="E788" s="390" t="str">
        <f t="shared" si="24"/>
        <v>57,10</v>
      </c>
      <c r="F788" s="381" t="str">
        <f t="shared" si="25"/>
        <v>89256</v>
      </c>
      <c r="H788" s="391">
        <v>7.42</v>
      </c>
      <c r="I788" s="392" t="s">
        <v>11734</v>
      </c>
    </row>
    <row r="789" spans="2:9">
      <c r="B789" s="388" t="s">
        <v>11735</v>
      </c>
      <c r="C789" s="388" t="s">
        <v>11736</v>
      </c>
      <c r="D789" s="389" t="s">
        <v>11238</v>
      </c>
      <c r="E789" s="390" t="str">
        <f t="shared" si="24"/>
        <v>9,60</v>
      </c>
      <c r="F789" s="381" t="str">
        <f t="shared" si="25"/>
        <v>89259</v>
      </c>
      <c r="H789" s="391">
        <v>2.96</v>
      </c>
      <c r="I789" s="392" t="s">
        <v>4006</v>
      </c>
    </row>
    <row r="790" spans="2:9">
      <c r="B790" s="388" t="s">
        <v>11737</v>
      </c>
      <c r="C790" s="388" t="s">
        <v>11738</v>
      </c>
      <c r="D790" s="389" t="s">
        <v>11238</v>
      </c>
      <c r="E790" s="390" t="str">
        <f t="shared" si="24"/>
        <v>2,00</v>
      </c>
      <c r="F790" s="381" t="str">
        <f t="shared" si="25"/>
        <v>89260</v>
      </c>
      <c r="H790" s="391">
        <v>0.6</v>
      </c>
      <c r="I790" s="392" t="s">
        <v>2372</v>
      </c>
    </row>
    <row r="791" spans="2:9">
      <c r="B791" s="388" t="s">
        <v>11739</v>
      </c>
      <c r="C791" s="388" t="s">
        <v>11740</v>
      </c>
      <c r="D791" s="389" t="s">
        <v>11238</v>
      </c>
      <c r="E791" s="390" t="str">
        <f t="shared" si="24"/>
        <v>18,00</v>
      </c>
      <c r="F791" s="381" t="str">
        <f t="shared" si="25"/>
        <v>89262</v>
      </c>
      <c r="H791" s="391">
        <v>24.96</v>
      </c>
      <c r="I791" s="392" t="s">
        <v>7008</v>
      </c>
    </row>
    <row r="792" spans="2:9">
      <c r="B792" s="388" t="s">
        <v>11741</v>
      </c>
      <c r="C792" s="388" t="s">
        <v>11742</v>
      </c>
      <c r="D792" s="389" t="s">
        <v>11238</v>
      </c>
      <c r="E792" s="390" t="str">
        <f t="shared" si="24"/>
        <v>7,64</v>
      </c>
      <c r="F792" s="381" t="str">
        <f t="shared" si="25"/>
        <v>89264</v>
      </c>
      <c r="H792" s="391">
        <v>8.5500000000000007</v>
      </c>
      <c r="I792" s="392" t="s">
        <v>663</v>
      </c>
    </row>
    <row r="793" spans="2:9">
      <c r="B793" s="388" t="s">
        <v>11743</v>
      </c>
      <c r="C793" s="388" t="s">
        <v>11744</v>
      </c>
      <c r="D793" s="389" t="s">
        <v>11238</v>
      </c>
      <c r="E793" s="390" t="str">
        <f t="shared" si="24"/>
        <v>1,59</v>
      </c>
      <c r="F793" s="381" t="str">
        <f t="shared" si="25"/>
        <v>89265</v>
      </c>
      <c r="H793" s="391">
        <v>1.74</v>
      </c>
      <c r="I793" s="392" t="s">
        <v>3411</v>
      </c>
    </row>
    <row r="794" spans="2:9">
      <c r="B794" s="388" t="s">
        <v>11745</v>
      </c>
      <c r="C794" s="388" t="s">
        <v>11746</v>
      </c>
      <c r="D794" s="389" t="s">
        <v>11238</v>
      </c>
      <c r="E794" s="390" t="str">
        <f t="shared" si="24"/>
        <v>0,61</v>
      </c>
      <c r="F794" s="381" t="str">
        <f t="shared" si="25"/>
        <v>89266</v>
      </c>
      <c r="H794" s="391">
        <v>40.119999999999997</v>
      </c>
      <c r="I794" s="392" t="s">
        <v>1997</v>
      </c>
    </row>
    <row r="795" spans="2:9">
      <c r="B795" s="388" t="s">
        <v>11747</v>
      </c>
      <c r="C795" s="388" t="s">
        <v>11748</v>
      </c>
      <c r="D795" s="389" t="s">
        <v>11238</v>
      </c>
      <c r="E795" s="390" t="str">
        <f t="shared" si="24"/>
        <v>26,42</v>
      </c>
      <c r="F795" s="381" t="str">
        <f t="shared" si="25"/>
        <v>89267</v>
      </c>
      <c r="H795" s="391">
        <v>68.44</v>
      </c>
      <c r="I795" s="392" t="s">
        <v>1699</v>
      </c>
    </row>
    <row r="796" spans="2:9">
      <c r="B796" s="388" t="s">
        <v>11749</v>
      </c>
      <c r="C796" s="388" t="s">
        <v>11750</v>
      </c>
      <c r="D796" s="389" t="s">
        <v>11238</v>
      </c>
      <c r="E796" s="390" t="str">
        <f t="shared" si="24"/>
        <v>4,75</v>
      </c>
      <c r="F796" s="381" t="str">
        <f t="shared" si="25"/>
        <v>89268</v>
      </c>
      <c r="H796" s="391">
        <v>1.3</v>
      </c>
      <c r="I796" s="392" t="s">
        <v>11751</v>
      </c>
    </row>
    <row r="797" spans="2:9">
      <c r="B797" s="388" t="s">
        <v>11752</v>
      </c>
      <c r="C797" s="388" t="s">
        <v>11753</v>
      </c>
      <c r="D797" s="389" t="s">
        <v>11238</v>
      </c>
      <c r="E797" s="390" t="str">
        <f t="shared" si="24"/>
        <v>1,84</v>
      </c>
      <c r="F797" s="381" t="str">
        <f t="shared" si="25"/>
        <v>89269</v>
      </c>
      <c r="H797" s="391">
        <v>0.28999999999999998</v>
      </c>
      <c r="I797" s="392" t="s">
        <v>4080</v>
      </c>
    </row>
    <row r="798" spans="2:9">
      <c r="B798" s="388" t="s">
        <v>11754</v>
      </c>
      <c r="C798" s="388" t="s">
        <v>11755</v>
      </c>
      <c r="D798" s="389" t="s">
        <v>11238</v>
      </c>
      <c r="E798" s="390" t="str">
        <f t="shared" si="24"/>
        <v>42,48</v>
      </c>
      <c r="F798" s="381" t="str">
        <f t="shared" si="25"/>
        <v>89270</v>
      </c>
      <c r="H798" s="391">
        <v>1.22</v>
      </c>
      <c r="I798" s="392" t="s">
        <v>284</v>
      </c>
    </row>
    <row r="799" spans="2:9">
      <c r="B799" s="388" t="s">
        <v>11756</v>
      </c>
      <c r="C799" s="388" t="s">
        <v>11757</v>
      </c>
      <c r="D799" s="389" t="s">
        <v>11238</v>
      </c>
      <c r="E799" s="390" t="str">
        <f t="shared" si="24"/>
        <v>19,54</v>
      </c>
      <c r="F799" s="381" t="str">
        <f t="shared" si="25"/>
        <v>89271</v>
      </c>
      <c r="H799" s="391">
        <v>5.25</v>
      </c>
      <c r="I799" s="392" t="s">
        <v>11758</v>
      </c>
    </row>
    <row r="800" spans="2:9">
      <c r="B800" s="388" t="s">
        <v>11759</v>
      </c>
      <c r="C800" s="388" t="s">
        <v>11760</v>
      </c>
      <c r="D800" s="389" t="s">
        <v>11238</v>
      </c>
      <c r="E800" s="390" t="str">
        <f t="shared" si="24"/>
        <v>1,22</v>
      </c>
      <c r="F800" s="381" t="str">
        <f t="shared" si="25"/>
        <v>89274</v>
      </c>
      <c r="H800" s="391">
        <v>18.16</v>
      </c>
      <c r="I800" s="392" t="s">
        <v>10613</v>
      </c>
    </row>
    <row r="801" spans="2:9">
      <c r="B801" s="388" t="s">
        <v>11761</v>
      </c>
      <c r="C801" s="388" t="s">
        <v>11762</v>
      </c>
      <c r="D801" s="389" t="s">
        <v>11238</v>
      </c>
      <c r="E801" s="390" t="str">
        <f t="shared" si="24"/>
        <v>0,14</v>
      </c>
      <c r="F801" s="381" t="str">
        <f t="shared" si="25"/>
        <v>89275</v>
      </c>
      <c r="H801" s="391">
        <v>4.7699999999999996</v>
      </c>
      <c r="I801" s="392" t="s">
        <v>4267</v>
      </c>
    </row>
    <row r="802" spans="2:9">
      <c r="B802" s="388" t="s">
        <v>11763</v>
      </c>
      <c r="C802" s="388" t="s">
        <v>11764</v>
      </c>
      <c r="D802" s="389" t="s">
        <v>11238</v>
      </c>
      <c r="E802" s="390" t="str">
        <f t="shared" si="24"/>
        <v>1,14</v>
      </c>
      <c r="F802" s="381" t="str">
        <f t="shared" si="25"/>
        <v>89276</v>
      </c>
      <c r="H802" s="391">
        <v>19</v>
      </c>
      <c r="I802" s="392" t="s">
        <v>5822</v>
      </c>
    </row>
    <row r="803" spans="2:9">
      <c r="B803" s="388" t="s">
        <v>11765</v>
      </c>
      <c r="C803" s="388" t="s">
        <v>11766</v>
      </c>
      <c r="D803" s="389" t="s">
        <v>11238</v>
      </c>
      <c r="E803" s="390" t="str">
        <f t="shared" si="24"/>
        <v>5,72</v>
      </c>
      <c r="F803" s="381" t="str">
        <f t="shared" si="25"/>
        <v>89277</v>
      </c>
      <c r="H803" s="391">
        <v>6.65</v>
      </c>
      <c r="I803" s="392" t="s">
        <v>6822</v>
      </c>
    </row>
    <row r="804" spans="2:9">
      <c r="B804" s="388" t="s">
        <v>11767</v>
      </c>
      <c r="C804" s="388" t="s">
        <v>11768</v>
      </c>
      <c r="D804" s="389" t="s">
        <v>11238</v>
      </c>
      <c r="E804" s="390" t="str">
        <f t="shared" si="24"/>
        <v>18,88</v>
      </c>
      <c r="F804" s="381" t="str">
        <f t="shared" si="25"/>
        <v>89280</v>
      </c>
      <c r="H804" s="391">
        <v>1.37</v>
      </c>
      <c r="I804" s="392" t="s">
        <v>11769</v>
      </c>
    </row>
    <row r="805" spans="2:9">
      <c r="B805" s="388" t="s">
        <v>11770</v>
      </c>
      <c r="C805" s="388" t="s">
        <v>11771</v>
      </c>
      <c r="D805" s="389" t="s">
        <v>11238</v>
      </c>
      <c r="E805" s="390" t="str">
        <f t="shared" si="24"/>
        <v>2,62</v>
      </c>
      <c r="F805" s="381" t="str">
        <f t="shared" si="25"/>
        <v>89281</v>
      </c>
      <c r="H805" s="391">
        <v>35.630000000000003</v>
      </c>
      <c r="I805" s="392" t="s">
        <v>354</v>
      </c>
    </row>
    <row r="806" spans="2:9">
      <c r="B806" s="388" t="s">
        <v>11772</v>
      </c>
      <c r="C806" s="388" t="s">
        <v>11773</v>
      </c>
      <c r="D806" s="389" t="s">
        <v>11238</v>
      </c>
      <c r="E806" s="390" t="str">
        <f t="shared" si="24"/>
        <v>19,89</v>
      </c>
      <c r="F806" s="381" t="str">
        <f t="shared" si="25"/>
        <v>89870</v>
      </c>
      <c r="H806" s="391">
        <v>148.52000000000001</v>
      </c>
      <c r="I806" s="392" t="s">
        <v>11774</v>
      </c>
    </row>
    <row r="807" spans="2:9">
      <c r="B807" s="388" t="s">
        <v>11775</v>
      </c>
      <c r="C807" s="388" t="s">
        <v>11776</v>
      </c>
      <c r="D807" s="389" t="s">
        <v>11238</v>
      </c>
      <c r="E807" s="390" t="str">
        <f t="shared" si="24"/>
        <v>3,67</v>
      </c>
      <c r="F807" s="381" t="str">
        <f t="shared" si="25"/>
        <v>89871</v>
      </c>
      <c r="H807" s="391">
        <v>20.010000000000002</v>
      </c>
      <c r="I807" s="392" t="s">
        <v>6652</v>
      </c>
    </row>
    <row r="808" spans="2:9">
      <c r="B808" s="388" t="s">
        <v>11777</v>
      </c>
      <c r="C808" s="388" t="s">
        <v>11778</v>
      </c>
      <c r="D808" s="389" t="s">
        <v>11238</v>
      </c>
      <c r="E808" s="390" t="str">
        <f t="shared" si="24"/>
        <v>1,43</v>
      </c>
      <c r="F808" s="381" t="str">
        <f t="shared" si="25"/>
        <v>89872</v>
      </c>
      <c r="H808" s="391">
        <v>7</v>
      </c>
      <c r="I808" s="392" t="s">
        <v>1729</v>
      </c>
    </row>
    <row r="809" spans="2:9">
      <c r="B809" s="388" t="s">
        <v>11779</v>
      </c>
      <c r="C809" s="388" t="s">
        <v>11780</v>
      </c>
      <c r="D809" s="389" t="s">
        <v>11238</v>
      </c>
      <c r="E809" s="390" t="str">
        <f t="shared" si="24"/>
        <v>37,30</v>
      </c>
      <c r="F809" s="381" t="str">
        <f t="shared" si="25"/>
        <v>89873</v>
      </c>
      <c r="H809" s="391">
        <v>1.44</v>
      </c>
      <c r="I809" s="392" t="s">
        <v>11781</v>
      </c>
    </row>
    <row r="810" spans="2:9">
      <c r="B810" s="388" t="s">
        <v>11782</v>
      </c>
      <c r="C810" s="388" t="s">
        <v>11783</v>
      </c>
      <c r="D810" s="389" t="s">
        <v>11238</v>
      </c>
      <c r="E810" s="390" t="str">
        <f t="shared" si="24"/>
        <v>118,76</v>
      </c>
      <c r="F810" s="381" t="str">
        <f t="shared" si="25"/>
        <v>89874</v>
      </c>
      <c r="H810" s="391">
        <v>37.520000000000003</v>
      </c>
      <c r="I810" s="392" t="s">
        <v>11784</v>
      </c>
    </row>
    <row r="811" spans="2:9">
      <c r="B811" s="388" t="s">
        <v>11785</v>
      </c>
      <c r="C811" s="388" t="s">
        <v>11786</v>
      </c>
      <c r="D811" s="389" t="s">
        <v>11238</v>
      </c>
      <c r="E811" s="390" t="str">
        <f t="shared" si="24"/>
        <v>20,91</v>
      </c>
      <c r="F811" s="381" t="str">
        <f t="shared" si="25"/>
        <v>89878</v>
      </c>
      <c r="H811" s="391">
        <v>171.38</v>
      </c>
      <c r="I811" s="392" t="s">
        <v>11787</v>
      </c>
    </row>
    <row r="812" spans="2:9">
      <c r="B812" s="388" t="s">
        <v>11788</v>
      </c>
      <c r="C812" s="388" t="s">
        <v>11789</v>
      </c>
      <c r="D812" s="389" t="s">
        <v>11238</v>
      </c>
      <c r="E812" s="390" t="str">
        <f t="shared" si="24"/>
        <v>3,86</v>
      </c>
      <c r="F812" s="381" t="str">
        <f t="shared" si="25"/>
        <v>89879</v>
      </c>
      <c r="H812" s="391">
        <v>0.24</v>
      </c>
      <c r="I812" s="392" t="s">
        <v>7914</v>
      </c>
    </row>
    <row r="813" spans="2:9">
      <c r="B813" s="388" t="s">
        <v>11790</v>
      </c>
      <c r="C813" s="388" t="s">
        <v>11791</v>
      </c>
      <c r="D813" s="389" t="s">
        <v>11238</v>
      </c>
      <c r="E813" s="390" t="str">
        <f t="shared" si="24"/>
        <v>1,51</v>
      </c>
      <c r="F813" s="381" t="str">
        <f t="shared" si="25"/>
        <v>89880</v>
      </c>
      <c r="H813" s="391">
        <v>0.05</v>
      </c>
      <c r="I813" s="392" t="s">
        <v>360</v>
      </c>
    </row>
    <row r="814" spans="2:9">
      <c r="B814" s="388" t="s">
        <v>11792</v>
      </c>
      <c r="C814" s="388" t="s">
        <v>11793</v>
      </c>
      <c r="D814" s="389" t="s">
        <v>11238</v>
      </c>
      <c r="E814" s="390" t="str">
        <f t="shared" si="24"/>
        <v>39,21</v>
      </c>
      <c r="F814" s="381" t="str">
        <f t="shared" si="25"/>
        <v>89881</v>
      </c>
      <c r="H814" s="391">
        <v>0.19</v>
      </c>
      <c r="I814" s="392" t="s">
        <v>11794</v>
      </c>
    </row>
    <row r="815" spans="2:9">
      <c r="B815" s="388" t="s">
        <v>11795</v>
      </c>
      <c r="C815" s="388" t="s">
        <v>11796</v>
      </c>
      <c r="D815" s="389" t="s">
        <v>11238</v>
      </c>
      <c r="E815" s="390" t="str">
        <f t="shared" si="24"/>
        <v>137,02</v>
      </c>
      <c r="F815" s="381" t="str">
        <f t="shared" si="25"/>
        <v>89882</v>
      </c>
      <c r="H815" s="391">
        <v>0.73</v>
      </c>
      <c r="I815" s="392" t="s">
        <v>11797</v>
      </c>
    </row>
    <row r="816" spans="2:9">
      <c r="B816" s="388" t="s">
        <v>11798</v>
      </c>
      <c r="C816" s="388" t="s">
        <v>11799</v>
      </c>
      <c r="D816" s="389" t="s">
        <v>11238</v>
      </c>
      <c r="E816" s="390" t="str">
        <f t="shared" si="24"/>
        <v>0,27</v>
      </c>
      <c r="F816" s="381" t="str">
        <f t="shared" si="25"/>
        <v>90582</v>
      </c>
      <c r="H816" s="391">
        <v>1.54</v>
      </c>
      <c r="I816" s="392" t="s">
        <v>11800</v>
      </c>
    </row>
    <row r="817" spans="2:9">
      <c r="B817" s="388" t="s">
        <v>11801</v>
      </c>
      <c r="C817" s="388" t="s">
        <v>11802</v>
      </c>
      <c r="D817" s="389" t="s">
        <v>11238</v>
      </c>
      <c r="E817" s="390" t="str">
        <f t="shared" si="24"/>
        <v>0,03</v>
      </c>
      <c r="F817" s="381" t="str">
        <f t="shared" si="25"/>
        <v>90583</v>
      </c>
      <c r="H817" s="391">
        <v>0.34</v>
      </c>
      <c r="I817" s="392" t="s">
        <v>1526</v>
      </c>
    </row>
    <row r="818" spans="2:9">
      <c r="B818" s="388" t="s">
        <v>11803</v>
      </c>
      <c r="C818" s="388" t="s">
        <v>11804</v>
      </c>
      <c r="D818" s="389" t="s">
        <v>11238</v>
      </c>
      <c r="E818" s="390" t="str">
        <f t="shared" si="24"/>
        <v>0,21</v>
      </c>
      <c r="F818" s="381" t="str">
        <f t="shared" si="25"/>
        <v>90584</v>
      </c>
      <c r="H818" s="391">
        <v>1.92</v>
      </c>
      <c r="I818" s="392" t="s">
        <v>7107</v>
      </c>
    </row>
    <row r="819" spans="2:9">
      <c r="B819" s="388" t="s">
        <v>11805</v>
      </c>
      <c r="C819" s="388" t="s">
        <v>11806</v>
      </c>
      <c r="D819" s="389" t="s">
        <v>11238</v>
      </c>
      <c r="E819" s="390" t="str">
        <f t="shared" si="24"/>
        <v>0,73</v>
      </c>
      <c r="F819" s="381" t="str">
        <f t="shared" si="25"/>
        <v>90585</v>
      </c>
      <c r="H819" s="391">
        <v>1.84</v>
      </c>
      <c r="I819" s="392" t="s">
        <v>971</v>
      </c>
    </row>
    <row r="820" spans="2:9">
      <c r="B820" s="388" t="s">
        <v>11807</v>
      </c>
      <c r="C820" s="388" t="s">
        <v>11808</v>
      </c>
      <c r="D820" s="389" t="s">
        <v>11238</v>
      </c>
      <c r="E820" s="390" t="str">
        <f t="shared" si="24"/>
        <v>1,51</v>
      </c>
      <c r="F820" s="381" t="str">
        <f t="shared" si="25"/>
        <v>90621</v>
      </c>
      <c r="H820" s="391">
        <v>23.18</v>
      </c>
      <c r="I820" s="392" t="s">
        <v>360</v>
      </c>
    </row>
    <row r="821" spans="2:9">
      <c r="B821" s="388" t="s">
        <v>11809</v>
      </c>
      <c r="C821" s="388" t="s">
        <v>11810</v>
      </c>
      <c r="D821" s="389" t="s">
        <v>11238</v>
      </c>
      <c r="E821" s="390" t="str">
        <f t="shared" si="24"/>
        <v>0,18</v>
      </c>
      <c r="F821" s="381" t="str">
        <f t="shared" si="25"/>
        <v>90622</v>
      </c>
      <c r="H821" s="391">
        <v>6.09</v>
      </c>
      <c r="I821" s="392" t="s">
        <v>1521</v>
      </c>
    </row>
    <row r="822" spans="2:9">
      <c r="B822" s="388" t="s">
        <v>11811</v>
      </c>
      <c r="C822" s="388" t="s">
        <v>11812</v>
      </c>
      <c r="D822" s="389" t="s">
        <v>11238</v>
      </c>
      <c r="E822" s="390" t="str">
        <f t="shared" si="24"/>
        <v>1,89</v>
      </c>
      <c r="F822" s="381" t="str">
        <f t="shared" si="25"/>
        <v>90623</v>
      </c>
      <c r="H822" s="391">
        <v>29.01</v>
      </c>
      <c r="I822" s="392" t="s">
        <v>1739</v>
      </c>
    </row>
    <row r="823" spans="2:9">
      <c r="B823" s="388" t="s">
        <v>11813</v>
      </c>
      <c r="C823" s="388" t="s">
        <v>11814</v>
      </c>
      <c r="D823" s="389" t="s">
        <v>11238</v>
      </c>
      <c r="E823" s="390" t="str">
        <f t="shared" si="24"/>
        <v>1,84</v>
      </c>
      <c r="F823" s="381" t="str">
        <f t="shared" si="25"/>
        <v>90624</v>
      </c>
      <c r="H823" s="391">
        <v>7.48</v>
      </c>
      <c r="I823" s="392" t="s">
        <v>4080</v>
      </c>
    </row>
    <row r="824" spans="2:9">
      <c r="B824" s="388" t="s">
        <v>11815</v>
      </c>
      <c r="C824" s="388" t="s">
        <v>11816</v>
      </c>
      <c r="D824" s="389" t="s">
        <v>11238</v>
      </c>
      <c r="E824" s="390" t="str">
        <f t="shared" si="24"/>
        <v>23,57</v>
      </c>
      <c r="F824" s="381" t="str">
        <f t="shared" si="25"/>
        <v>90627</v>
      </c>
      <c r="H824" s="391">
        <v>3.31</v>
      </c>
      <c r="I824" s="392" t="s">
        <v>7766</v>
      </c>
    </row>
    <row r="825" spans="2:9">
      <c r="B825" s="388" t="s">
        <v>11817</v>
      </c>
      <c r="C825" s="388" t="s">
        <v>11818</v>
      </c>
      <c r="D825" s="389" t="s">
        <v>11238</v>
      </c>
      <c r="E825" s="390" t="str">
        <f t="shared" si="24"/>
        <v>3,36</v>
      </c>
      <c r="F825" s="381" t="str">
        <f t="shared" si="25"/>
        <v>90628</v>
      </c>
      <c r="H825" s="391">
        <v>0.74</v>
      </c>
      <c r="I825" s="392" t="s">
        <v>1346</v>
      </c>
    </row>
    <row r="826" spans="2:9">
      <c r="B826" s="388" t="s">
        <v>11819</v>
      </c>
      <c r="C826" s="388" t="s">
        <v>11820</v>
      </c>
      <c r="D826" s="389" t="s">
        <v>11238</v>
      </c>
      <c r="E826" s="390" t="str">
        <f t="shared" si="24"/>
        <v>29,50</v>
      </c>
      <c r="F826" s="381" t="str">
        <f t="shared" si="25"/>
        <v>90629</v>
      </c>
      <c r="H826" s="391">
        <v>3.63</v>
      </c>
      <c r="I826" s="392" t="s">
        <v>11821</v>
      </c>
    </row>
    <row r="827" spans="2:9">
      <c r="B827" s="388" t="s">
        <v>11822</v>
      </c>
      <c r="C827" s="388" t="s">
        <v>11823</v>
      </c>
      <c r="D827" s="389" t="s">
        <v>11238</v>
      </c>
      <c r="E827" s="390" t="str">
        <f t="shared" si="24"/>
        <v>7,48</v>
      </c>
      <c r="F827" s="381" t="str">
        <f t="shared" si="25"/>
        <v>90630</v>
      </c>
      <c r="H827" s="391">
        <v>3.69</v>
      </c>
      <c r="I827" s="392" t="s">
        <v>589</v>
      </c>
    </row>
    <row r="828" spans="2:9">
      <c r="B828" s="388" t="s">
        <v>11824</v>
      </c>
      <c r="C828" s="388" t="s">
        <v>11825</v>
      </c>
      <c r="D828" s="389" t="s">
        <v>11238</v>
      </c>
      <c r="E828" s="390" t="str">
        <f t="shared" si="24"/>
        <v>3,10</v>
      </c>
      <c r="F828" s="381" t="str">
        <f t="shared" si="25"/>
        <v>90633</v>
      </c>
      <c r="H828" s="391">
        <v>4.95</v>
      </c>
      <c r="I828" s="392" t="s">
        <v>3701</v>
      </c>
    </row>
    <row r="829" spans="2:9">
      <c r="B829" s="388" t="s">
        <v>11826</v>
      </c>
      <c r="C829" s="388" t="s">
        <v>11827</v>
      </c>
      <c r="D829" s="389" t="s">
        <v>11238</v>
      </c>
      <c r="E829" s="390" t="str">
        <f t="shared" si="24"/>
        <v>0,36</v>
      </c>
      <c r="F829" s="381" t="str">
        <f t="shared" si="25"/>
        <v>90634</v>
      </c>
      <c r="H829" s="391">
        <v>1.1100000000000001</v>
      </c>
      <c r="I829" s="392" t="s">
        <v>1863</v>
      </c>
    </row>
    <row r="830" spans="2:9">
      <c r="B830" s="388" t="s">
        <v>11828</v>
      </c>
      <c r="C830" s="388" t="s">
        <v>11829</v>
      </c>
      <c r="D830" s="389" t="s">
        <v>11238</v>
      </c>
      <c r="E830" s="390" t="str">
        <f t="shared" si="24"/>
        <v>3,39</v>
      </c>
      <c r="F830" s="381" t="str">
        <f t="shared" si="25"/>
        <v>90635</v>
      </c>
      <c r="H830" s="391">
        <v>5.41</v>
      </c>
      <c r="I830" s="392" t="s">
        <v>5920</v>
      </c>
    </row>
    <row r="831" spans="2:9">
      <c r="B831" s="388" t="s">
        <v>11830</v>
      </c>
      <c r="C831" s="388" t="s">
        <v>11831</v>
      </c>
      <c r="D831" s="389" t="s">
        <v>11238</v>
      </c>
      <c r="E831" s="390" t="str">
        <f t="shared" si="24"/>
        <v>3,69</v>
      </c>
      <c r="F831" s="381" t="str">
        <f t="shared" si="25"/>
        <v>90636</v>
      </c>
      <c r="H831" s="391">
        <v>5.72</v>
      </c>
      <c r="I831" s="392" t="s">
        <v>11832</v>
      </c>
    </row>
    <row r="832" spans="2:9">
      <c r="B832" s="388" t="s">
        <v>11833</v>
      </c>
      <c r="C832" s="388" t="s">
        <v>11834</v>
      </c>
      <c r="D832" s="389" t="s">
        <v>11238</v>
      </c>
      <c r="E832" s="390" t="str">
        <f t="shared" si="24"/>
        <v>4,63</v>
      </c>
      <c r="F832" s="381" t="str">
        <f t="shared" si="25"/>
        <v>90639</v>
      </c>
      <c r="H832" s="391">
        <v>0.49</v>
      </c>
      <c r="I832" s="392" t="s">
        <v>11835</v>
      </c>
    </row>
    <row r="833" spans="2:9">
      <c r="B833" s="388" t="s">
        <v>11836</v>
      </c>
      <c r="C833" s="388" t="s">
        <v>11837</v>
      </c>
      <c r="D833" s="389" t="s">
        <v>11238</v>
      </c>
      <c r="E833" s="390" t="str">
        <f t="shared" si="24"/>
        <v>0,55</v>
      </c>
      <c r="F833" s="381" t="str">
        <f t="shared" si="25"/>
        <v>90640</v>
      </c>
      <c r="H833" s="391">
        <v>0.11</v>
      </c>
      <c r="I833" s="392" t="s">
        <v>2205</v>
      </c>
    </row>
    <row r="834" spans="2:9">
      <c r="B834" s="388" t="s">
        <v>11838</v>
      </c>
      <c r="C834" s="388" t="s">
        <v>11839</v>
      </c>
      <c r="D834" s="389" t="s">
        <v>11238</v>
      </c>
      <c r="E834" s="390" t="str">
        <f t="shared" ref="E834:E897" si="26">IF($K$2=$H$1,H834,I834)</f>
        <v>5,07</v>
      </c>
      <c r="F834" s="381" t="str">
        <f t="shared" ref="F834:F897" si="27">IF(LEN($B834)=7,CONCATENATE(MID($B834,1,6),"00",RIGHT($B834,1)),IF(LEN($B834)=8,CONCATENATE(MID($B834,1,6),"0",RIGHT($B834,2)),$B834))</f>
        <v>90641</v>
      </c>
      <c r="H834" s="391">
        <v>0.54</v>
      </c>
      <c r="I834" s="392" t="s">
        <v>1686</v>
      </c>
    </row>
    <row r="835" spans="2:9">
      <c r="B835" s="388" t="s">
        <v>11840</v>
      </c>
      <c r="C835" s="388" t="s">
        <v>11841</v>
      </c>
      <c r="D835" s="389" t="s">
        <v>11238</v>
      </c>
      <c r="E835" s="390" t="str">
        <f t="shared" si="26"/>
        <v>6,20</v>
      </c>
      <c r="F835" s="381" t="str">
        <f t="shared" si="27"/>
        <v>90642</v>
      </c>
      <c r="H835" s="391">
        <v>5.7</v>
      </c>
      <c r="I835" s="392" t="s">
        <v>5828</v>
      </c>
    </row>
    <row r="836" spans="2:9">
      <c r="B836" s="388" t="s">
        <v>11842</v>
      </c>
      <c r="C836" s="388" t="s">
        <v>11843</v>
      </c>
      <c r="D836" s="389" t="s">
        <v>11238</v>
      </c>
      <c r="E836" s="390" t="str">
        <f t="shared" si="26"/>
        <v>0,52</v>
      </c>
      <c r="F836" s="381" t="str">
        <f t="shared" si="27"/>
        <v>90646</v>
      </c>
      <c r="H836" s="391">
        <v>3.22</v>
      </c>
      <c r="I836" s="392" t="s">
        <v>5981</v>
      </c>
    </row>
    <row r="837" spans="2:9">
      <c r="B837" s="388" t="s">
        <v>11844</v>
      </c>
      <c r="C837" s="388" t="s">
        <v>11845</v>
      </c>
      <c r="D837" s="389" t="s">
        <v>11238</v>
      </c>
      <c r="E837" s="390" t="str">
        <f t="shared" si="26"/>
        <v>0,06</v>
      </c>
      <c r="F837" s="381" t="str">
        <f t="shared" si="27"/>
        <v>90647</v>
      </c>
      <c r="H837" s="391">
        <v>0.72</v>
      </c>
      <c r="I837" s="392" t="s">
        <v>340</v>
      </c>
    </row>
    <row r="838" spans="2:9">
      <c r="B838" s="388" t="s">
        <v>11846</v>
      </c>
      <c r="C838" s="388" t="s">
        <v>11847</v>
      </c>
      <c r="D838" s="389" t="s">
        <v>11238</v>
      </c>
      <c r="E838" s="390" t="str">
        <f t="shared" si="26"/>
        <v>0,57</v>
      </c>
      <c r="F838" s="381" t="str">
        <f t="shared" si="27"/>
        <v>90648</v>
      </c>
      <c r="H838" s="391">
        <v>3.52</v>
      </c>
      <c r="I838" s="392" t="s">
        <v>392</v>
      </c>
    </row>
    <row r="839" spans="2:9">
      <c r="B839" s="388" t="s">
        <v>11848</v>
      </c>
      <c r="C839" s="388" t="s">
        <v>11849</v>
      </c>
      <c r="D839" s="389" t="s">
        <v>11238</v>
      </c>
      <c r="E839" s="390" t="str">
        <f t="shared" si="26"/>
        <v>5,70</v>
      </c>
      <c r="F839" s="381" t="str">
        <f t="shared" si="27"/>
        <v>90649</v>
      </c>
      <c r="H839" s="391">
        <v>3.75</v>
      </c>
      <c r="I839" s="392" t="s">
        <v>466</v>
      </c>
    </row>
    <row r="840" spans="2:9">
      <c r="B840" s="388" t="s">
        <v>11850</v>
      </c>
      <c r="C840" s="388" t="s">
        <v>11851</v>
      </c>
      <c r="D840" s="389" t="s">
        <v>11238</v>
      </c>
      <c r="E840" s="390" t="str">
        <f t="shared" si="26"/>
        <v>3,01</v>
      </c>
      <c r="F840" s="381" t="str">
        <f t="shared" si="27"/>
        <v>90652</v>
      </c>
      <c r="H840" s="391">
        <v>3.45</v>
      </c>
      <c r="I840" s="392" t="s">
        <v>4838</v>
      </c>
    </row>
    <row r="841" spans="2:9">
      <c r="B841" s="388" t="s">
        <v>11852</v>
      </c>
      <c r="C841" s="388" t="s">
        <v>11853</v>
      </c>
      <c r="D841" s="389" t="s">
        <v>11238</v>
      </c>
      <c r="E841" s="390" t="str">
        <f t="shared" si="26"/>
        <v>0,35</v>
      </c>
      <c r="F841" s="381" t="str">
        <f t="shared" si="27"/>
        <v>90653</v>
      </c>
      <c r="H841" s="391">
        <v>0.77</v>
      </c>
      <c r="I841" s="392" t="s">
        <v>4333</v>
      </c>
    </row>
    <row r="842" spans="2:9">
      <c r="B842" s="388" t="s">
        <v>11854</v>
      </c>
      <c r="C842" s="388" t="s">
        <v>11855</v>
      </c>
      <c r="D842" s="389" t="s">
        <v>11238</v>
      </c>
      <c r="E842" s="390" t="str">
        <f t="shared" si="26"/>
        <v>3,30</v>
      </c>
      <c r="F842" s="381" t="str">
        <f t="shared" si="27"/>
        <v>90654</v>
      </c>
      <c r="H842" s="391">
        <v>3.77</v>
      </c>
      <c r="I842" s="392" t="s">
        <v>11856</v>
      </c>
    </row>
    <row r="843" spans="2:9">
      <c r="B843" s="388" t="s">
        <v>11857</v>
      </c>
      <c r="C843" s="388" t="s">
        <v>11858</v>
      </c>
      <c r="D843" s="389" t="s">
        <v>11238</v>
      </c>
      <c r="E843" s="390" t="str">
        <f t="shared" si="26"/>
        <v>3,75</v>
      </c>
      <c r="F843" s="381" t="str">
        <f t="shared" si="27"/>
        <v>90655</v>
      </c>
      <c r="H843" s="391">
        <v>3.75</v>
      </c>
      <c r="I843" s="392" t="s">
        <v>3699</v>
      </c>
    </row>
    <row r="844" spans="2:9">
      <c r="B844" s="388" t="s">
        <v>11859</v>
      </c>
      <c r="C844" s="388" t="s">
        <v>11860</v>
      </c>
      <c r="D844" s="389" t="s">
        <v>11238</v>
      </c>
      <c r="E844" s="390" t="str">
        <f t="shared" si="26"/>
        <v>3,23</v>
      </c>
      <c r="F844" s="381" t="str">
        <f t="shared" si="27"/>
        <v>90658</v>
      </c>
      <c r="H844" s="391">
        <v>3.77</v>
      </c>
      <c r="I844" s="392" t="s">
        <v>10014</v>
      </c>
    </row>
    <row r="845" spans="2:9">
      <c r="B845" s="388" t="s">
        <v>11861</v>
      </c>
      <c r="C845" s="388" t="s">
        <v>11862</v>
      </c>
      <c r="D845" s="389" t="s">
        <v>11238</v>
      </c>
      <c r="E845" s="390" t="str">
        <f t="shared" si="26"/>
        <v>0,38</v>
      </c>
      <c r="F845" s="381" t="str">
        <f t="shared" si="27"/>
        <v>90659</v>
      </c>
      <c r="H845" s="391">
        <v>0.84</v>
      </c>
      <c r="I845" s="392" t="s">
        <v>4482</v>
      </c>
    </row>
    <row r="846" spans="2:9">
      <c r="B846" s="388" t="s">
        <v>11863</v>
      </c>
      <c r="C846" s="388" t="s">
        <v>11864</v>
      </c>
      <c r="D846" s="389" t="s">
        <v>11238</v>
      </c>
      <c r="E846" s="390" t="str">
        <f t="shared" si="26"/>
        <v>3,53</v>
      </c>
      <c r="F846" s="381" t="str">
        <f t="shared" si="27"/>
        <v>90660</v>
      </c>
      <c r="H846" s="391">
        <v>4.12</v>
      </c>
      <c r="I846" s="392" t="s">
        <v>1618</v>
      </c>
    </row>
    <row r="847" spans="2:9">
      <c r="B847" s="388" t="s">
        <v>11865</v>
      </c>
      <c r="C847" s="388" t="s">
        <v>11866</v>
      </c>
      <c r="D847" s="389" t="s">
        <v>11238</v>
      </c>
      <c r="E847" s="390" t="str">
        <f t="shared" si="26"/>
        <v>3,75</v>
      </c>
      <c r="F847" s="381" t="str">
        <f t="shared" si="27"/>
        <v>90661</v>
      </c>
      <c r="H847" s="391">
        <v>10.38</v>
      </c>
      <c r="I847" s="392" t="s">
        <v>3699</v>
      </c>
    </row>
    <row r="848" spans="2:9">
      <c r="B848" s="388" t="s">
        <v>11867</v>
      </c>
      <c r="C848" s="388" t="s">
        <v>11868</v>
      </c>
      <c r="D848" s="389" t="s">
        <v>11238</v>
      </c>
      <c r="E848" s="390" t="str">
        <f t="shared" si="26"/>
        <v>3,77</v>
      </c>
      <c r="F848" s="381" t="str">
        <f t="shared" si="27"/>
        <v>90664</v>
      </c>
      <c r="H848" s="391">
        <v>106.42</v>
      </c>
      <c r="I848" s="392" t="s">
        <v>1957</v>
      </c>
    </row>
    <row r="849" spans="2:9">
      <c r="B849" s="388" t="s">
        <v>11869</v>
      </c>
      <c r="C849" s="388" t="s">
        <v>11870</v>
      </c>
      <c r="D849" s="389" t="s">
        <v>11238</v>
      </c>
      <c r="E849" s="390" t="str">
        <f t="shared" si="26"/>
        <v>0,43</v>
      </c>
      <c r="F849" s="381" t="str">
        <f t="shared" si="27"/>
        <v>90665</v>
      </c>
      <c r="H849" s="391">
        <v>27.95</v>
      </c>
      <c r="I849" s="392" t="s">
        <v>1098</v>
      </c>
    </row>
    <row r="850" spans="2:9">
      <c r="B850" s="388" t="s">
        <v>11871</v>
      </c>
      <c r="C850" s="388" t="s">
        <v>11872</v>
      </c>
      <c r="D850" s="389" t="s">
        <v>11238</v>
      </c>
      <c r="E850" s="390" t="str">
        <f t="shared" si="26"/>
        <v>4,12</v>
      </c>
      <c r="F850" s="381" t="str">
        <f t="shared" si="27"/>
        <v>90666</v>
      </c>
      <c r="H850" s="391">
        <v>133.16999999999999</v>
      </c>
      <c r="I850" s="392" t="s">
        <v>6488</v>
      </c>
    </row>
    <row r="851" spans="2:9">
      <c r="B851" s="388" t="s">
        <v>11873</v>
      </c>
      <c r="C851" s="388" t="s">
        <v>11874</v>
      </c>
      <c r="D851" s="389" t="s">
        <v>11238</v>
      </c>
      <c r="E851" s="390" t="str">
        <f t="shared" si="26"/>
        <v>10,07</v>
      </c>
      <c r="F851" s="381" t="str">
        <f t="shared" si="27"/>
        <v>90667</v>
      </c>
      <c r="H851" s="391">
        <v>141.08000000000001</v>
      </c>
      <c r="I851" s="392" t="s">
        <v>11875</v>
      </c>
    </row>
    <row r="852" spans="2:9">
      <c r="B852" s="388" t="s">
        <v>11876</v>
      </c>
      <c r="C852" s="388" t="s">
        <v>11877</v>
      </c>
      <c r="D852" s="389" t="s">
        <v>11238</v>
      </c>
      <c r="E852" s="390" t="str">
        <f t="shared" si="26"/>
        <v>108,20</v>
      </c>
      <c r="F852" s="381" t="str">
        <f t="shared" si="27"/>
        <v>90670</v>
      </c>
      <c r="H852" s="391">
        <v>56.04</v>
      </c>
      <c r="I852" s="392" t="s">
        <v>11878</v>
      </c>
    </row>
    <row r="853" spans="2:9">
      <c r="B853" s="388" t="s">
        <v>11879</v>
      </c>
      <c r="C853" s="388" t="s">
        <v>11880</v>
      </c>
      <c r="D853" s="389" t="s">
        <v>11238</v>
      </c>
      <c r="E853" s="390" t="str">
        <f t="shared" si="26"/>
        <v>15,02</v>
      </c>
      <c r="F853" s="381" t="str">
        <f t="shared" si="27"/>
        <v>90671</v>
      </c>
      <c r="H853" s="391">
        <v>14.72</v>
      </c>
      <c r="I853" s="392" t="s">
        <v>387</v>
      </c>
    </row>
    <row r="854" spans="2:9">
      <c r="B854" s="388" t="s">
        <v>11881</v>
      </c>
      <c r="C854" s="388" t="s">
        <v>11882</v>
      </c>
      <c r="D854" s="389" t="s">
        <v>11238</v>
      </c>
      <c r="E854" s="390" t="str">
        <f t="shared" si="26"/>
        <v>135,40</v>
      </c>
      <c r="F854" s="381" t="str">
        <f t="shared" si="27"/>
        <v>90672</v>
      </c>
      <c r="H854" s="391">
        <v>70.13</v>
      </c>
      <c r="I854" s="392" t="s">
        <v>11883</v>
      </c>
    </row>
    <row r="855" spans="2:9">
      <c r="B855" s="388" t="s">
        <v>11884</v>
      </c>
      <c r="C855" s="388" t="s">
        <v>11885</v>
      </c>
      <c r="D855" s="389" t="s">
        <v>11238</v>
      </c>
      <c r="E855" s="390" t="str">
        <f t="shared" si="26"/>
        <v>80,60</v>
      </c>
      <c r="F855" s="381" t="str">
        <f t="shared" si="27"/>
        <v>90673</v>
      </c>
      <c r="H855" s="391">
        <v>72.12</v>
      </c>
      <c r="I855" s="392" t="s">
        <v>11886</v>
      </c>
    </row>
    <row r="856" spans="2:9">
      <c r="B856" s="388" t="s">
        <v>11887</v>
      </c>
      <c r="C856" s="388" t="s">
        <v>11888</v>
      </c>
      <c r="D856" s="389" t="s">
        <v>11238</v>
      </c>
      <c r="E856" s="390" t="str">
        <f t="shared" si="26"/>
        <v>57,20</v>
      </c>
      <c r="F856" s="381" t="str">
        <f t="shared" si="27"/>
        <v>90676</v>
      </c>
      <c r="H856" s="391">
        <v>27.34</v>
      </c>
      <c r="I856" s="392" t="s">
        <v>11889</v>
      </c>
    </row>
    <row r="857" spans="2:9">
      <c r="B857" s="388" t="s">
        <v>11890</v>
      </c>
      <c r="C857" s="388" t="s">
        <v>11891</v>
      </c>
      <c r="D857" s="389" t="s">
        <v>11238</v>
      </c>
      <c r="E857" s="390" t="str">
        <f t="shared" si="26"/>
        <v>7,93</v>
      </c>
      <c r="F857" s="381" t="str">
        <f t="shared" si="27"/>
        <v>90677</v>
      </c>
      <c r="H857" s="391">
        <v>6.15</v>
      </c>
      <c r="I857" s="392" t="s">
        <v>5199</v>
      </c>
    </row>
    <row r="858" spans="2:9">
      <c r="B858" s="388" t="s">
        <v>11892</v>
      </c>
      <c r="C858" s="388" t="s">
        <v>11893</v>
      </c>
      <c r="D858" s="389" t="s">
        <v>11238</v>
      </c>
      <c r="E858" s="390" t="str">
        <f t="shared" si="26"/>
        <v>71,57</v>
      </c>
      <c r="F858" s="381" t="str">
        <f t="shared" si="27"/>
        <v>90678</v>
      </c>
      <c r="H858" s="391">
        <v>29.91</v>
      </c>
      <c r="I858" s="392" t="s">
        <v>11288</v>
      </c>
    </row>
    <row r="859" spans="2:9">
      <c r="B859" s="388" t="s">
        <v>11894</v>
      </c>
      <c r="C859" s="388" t="s">
        <v>11895</v>
      </c>
      <c r="D859" s="389" t="s">
        <v>11238</v>
      </c>
      <c r="E859" s="390" t="str">
        <f t="shared" si="26"/>
        <v>61,77</v>
      </c>
      <c r="F859" s="381" t="str">
        <f t="shared" si="27"/>
        <v>90679</v>
      </c>
      <c r="H859" s="391">
        <v>44.72</v>
      </c>
      <c r="I859" s="392" t="s">
        <v>7751</v>
      </c>
    </row>
    <row r="860" spans="2:9">
      <c r="B860" s="388" t="s">
        <v>11896</v>
      </c>
      <c r="C860" s="388" t="s">
        <v>11897</v>
      </c>
      <c r="D860" s="389" t="s">
        <v>11238</v>
      </c>
      <c r="E860" s="390" t="str">
        <f t="shared" si="26"/>
        <v>20,89</v>
      </c>
      <c r="F860" s="381" t="str">
        <f t="shared" si="27"/>
        <v>90682</v>
      </c>
      <c r="H860" s="391">
        <v>12.71</v>
      </c>
      <c r="I860" s="392" t="s">
        <v>11898</v>
      </c>
    </row>
    <row r="861" spans="2:9">
      <c r="B861" s="388" t="s">
        <v>11899</v>
      </c>
      <c r="C861" s="388" t="s">
        <v>11900</v>
      </c>
      <c r="D861" s="389" t="s">
        <v>11238</v>
      </c>
      <c r="E861" s="390" t="str">
        <f t="shared" si="26"/>
        <v>2,48</v>
      </c>
      <c r="F861" s="381" t="str">
        <f t="shared" si="27"/>
        <v>90683</v>
      </c>
      <c r="H861" s="391">
        <v>2.44</v>
      </c>
      <c r="I861" s="392" t="s">
        <v>2355</v>
      </c>
    </row>
    <row r="862" spans="2:9">
      <c r="B862" s="388" t="s">
        <v>11901</v>
      </c>
      <c r="C862" s="388" t="s">
        <v>11902</v>
      </c>
      <c r="D862" s="389" t="s">
        <v>11238</v>
      </c>
      <c r="E862" s="390" t="str">
        <f t="shared" si="26"/>
        <v>22,85</v>
      </c>
      <c r="F862" s="381" t="str">
        <f t="shared" si="27"/>
        <v>90684</v>
      </c>
      <c r="H862" s="391">
        <v>15.88</v>
      </c>
      <c r="I862" s="392" t="s">
        <v>11903</v>
      </c>
    </row>
    <row r="863" spans="2:9">
      <c r="B863" s="388" t="s">
        <v>11904</v>
      </c>
      <c r="C863" s="388" t="s">
        <v>11905</v>
      </c>
      <c r="D863" s="389" t="s">
        <v>11238</v>
      </c>
      <c r="E863" s="390" t="str">
        <f t="shared" si="26"/>
        <v>38,32</v>
      </c>
      <c r="F863" s="381" t="str">
        <f t="shared" si="27"/>
        <v>90685</v>
      </c>
      <c r="H863" s="391">
        <v>24.73</v>
      </c>
      <c r="I863" s="392" t="s">
        <v>1749</v>
      </c>
    </row>
    <row r="864" spans="2:9">
      <c r="B864" s="388" t="s">
        <v>11906</v>
      </c>
      <c r="C864" s="388" t="s">
        <v>11907</v>
      </c>
      <c r="D864" s="389" t="s">
        <v>11238</v>
      </c>
      <c r="E864" s="390" t="str">
        <f t="shared" si="26"/>
        <v>11,59</v>
      </c>
      <c r="F864" s="381" t="str">
        <f t="shared" si="27"/>
        <v>90688</v>
      </c>
      <c r="H864" s="391">
        <v>2.33</v>
      </c>
      <c r="I864" s="392" t="s">
        <v>2193</v>
      </c>
    </row>
    <row r="865" spans="2:9">
      <c r="B865" s="388" t="s">
        <v>11908</v>
      </c>
      <c r="C865" s="388" t="s">
        <v>11909</v>
      </c>
      <c r="D865" s="389" t="s">
        <v>11238</v>
      </c>
      <c r="E865" s="390" t="str">
        <f t="shared" si="26"/>
        <v>1,17</v>
      </c>
      <c r="F865" s="381" t="str">
        <f t="shared" si="27"/>
        <v>90689</v>
      </c>
      <c r="H865" s="391">
        <v>0.61</v>
      </c>
      <c r="I865" s="392" t="s">
        <v>1953</v>
      </c>
    </row>
    <row r="866" spans="2:9">
      <c r="B866" s="388" t="s">
        <v>11910</v>
      </c>
      <c r="C866" s="388" t="s">
        <v>11911</v>
      </c>
      <c r="D866" s="389" t="s">
        <v>11238</v>
      </c>
      <c r="E866" s="390" t="str">
        <f t="shared" si="26"/>
        <v>14,48</v>
      </c>
      <c r="F866" s="381" t="str">
        <f t="shared" si="27"/>
        <v>90690</v>
      </c>
      <c r="H866" s="391">
        <v>3.11</v>
      </c>
      <c r="I866" s="392" t="s">
        <v>7515</v>
      </c>
    </row>
    <row r="867" spans="2:9">
      <c r="B867" s="388" t="s">
        <v>11912</v>
      </c>
      <c r="C867" s="388" t="s">
        <v>11913</v>
      </c>
      <c r="D867" s="389" t="s">
        <v>11238</v>
      </c>
      <c r="E867" s="390" t="str">
        <f t="shared" si="26"/>
        <v>35,30</v>
      </c>
      <c r="F867" s="381" t="str">
        <f t="shared" si="27"/>
        <v>90691</v>
      </c>
      <c r="H867" s="391">
        <v>0.81</v>
      </c>
      <c r="I867" s="392" t="s">
        <v>11914</v>
      </c>
    </row>
    <row r="868" spans="2:9">
      <c r="B868" s="388" t="s">
        <v>11915</v>
      </c>
      <c r="C868" s="388" t="s">
        <v>11916</v>
      </c>
      <c r="D868" s="389" t="s">
        <v>11238</v>
      </c>
      <c r="E868" s="390" t="str">
        <f t="shared" si="26"/>
        <v>2,33</v>
      </c>
      <c r="F868" s="381" t="str">
        <f t="shared" si="27"/>
        <v>90957</v>
      </c>
      <c r="H868" s="391">
        <v>3.89</v>
      </c>
      <c r="I868" s="392" t="s">
        <v>2395</v>
      </c>
    </row>
    <row r="869" spans="2:9">
      <c r="B869" s="388" t="s">
        <v>11917</v>
      </c>
      <c r="C869" s="388" t="s">
        <v>11918</v>
      </c>
      <c r="D869" s="389" t="s">
        <v>11238</v>
      </c>
      <c r="E869" s="390" t="str">
        <f t="shared" si="26"/>
        <v>0,32</v>
      </c>
      <c r="F869" s="381" t="str">
        <f t="shared" si="27"/>
        <v>90958</v>
      </c>
      <c r="H869" s="391">
        <v>10.38</v>
      </c>
      <c r="I869" s="392" t="s">
        <v>585</v>
      </c>
    </row>
    <row r="870" spans="2:9">
      <c r="B870" s="388" t="s">
        <v>11919</v>
      </c>
      <c r="C870" s="388" t="s">
        <v>11920</v>
      </c>
      <c r="D870" s="389" t="s">
        <v>11238</v>
      </c>
      <c r="E870" s="390" t="str">
        <f t="shared" si="26"/>
        <v>3,11</v>
      </c>
      <c r="F870" s="381" t="str">
        <f t="shared" si="27"/>
        <v>90960</v>
      </c>
      <c r="H870" s="391">
        <v>3.12</v>
      </c>
      <c r="I870" s="392" t="s">
        <v>2152</v>
      </c>
    </row>
    <row r="871" spans="2:9">
      <c r="B871" s="388" t="s">
        <v>11921</v>
      </c>
      <c r="C871" s="388" t="s">
        <v>11922</v>
      </c>
      <c r="D871" s="389" t="s">
        <v>11238</v>
      </c>
      <c r="E871" s="390" t="str">
        <f t="shared" si="26"/>
        <v>0,43</v>
      </c>
      <c r="F871" s="381" t="str">
        <f t="shared" si="27"/>
        <v>90961</v>
      </c>
      <c r="H871" s="391">
        <v>0.82</v>
      </c>
      <c r="I871" s="392" t="s">
        <v>1098</v>
      </c>
    </row>
    <row r="872" spans="2:9">
      <c r="B872" s="388" t="s">
        <v>11923</v>
      </c>
      <c r="C872" s="388" t="s">
        <v>11924</v>
      </c>
      <c r="D872" s="389" t="s">
        <v>11238</v>
      </c>
      <c r="E872" s="390" t="str">
        <f t="shared" si="26"/>
        <v>3,89</v>
      </c>
      <c r="F872" s="381" t="str">
        <f t="shared" si="27"/>
        <v>90962</v>
      </c>
      <c r="H872" s="391">
        <v>3.91</v>
      </c>
      <c r="I872" s="392" t="s">
        <v>366</v>
      </c>
    </row>
    <row r="873" spans="2:9">
      <c r="B873" s="388" t="s">
        <v>11925</v>
      </c>
      <c r="C873" s="388" t="s">
        <v>11926</v>
      </c>
      <c r="D873" s="389" t="s">
        <v>11238</v>
      </c>
      <c r="E873" s="390" t="str">
        <f t="shared" si="26"/>
        <v>10,07</v>
      </c>
      <c r="F873" s="381" t="str">
        <f t="shared" si="27"/>
        <v>90963</v>
      </c>
      <c r="H873" s="391">
        <v>42.06</v>
      </c>
      <c r="I873" s="392" t="s">
        <v>11875</v>
      </c>
    </row>
    <row r="874" spans="2:9">
      <c r="B874" s="388" t="s">
        <v>11927</v>
      </c>
      <c r="C874" s="388" t="s">
        <v>11928</v>
      </c>
      <c r="D874" s="389" t="s">
        <v>11238</v>
      </c>
      <c r="E874" s="390" t="str">
        <f t="shared" si="26"/>
        <v>3,12</v>
      </c>
      <c r="F874" s="381" t="str">
        <f t="shared" si="27"/>
        <v>90968</v>
      </c>
      <c r="H874" s="391">
        <v>7.93</v>
      </c>
      <c r="I874" s="392" t="s">
        <v>1331</v>
      </c>
    </row>
    <row r="875" spans="2:9">
      <c r="B875" s="388" t="s">
        <v>11929</v>
      </c>
      <c r="C875" s="388" t="s">
        <v>11930</v>
      </c>
      <c r="D875" s="389" t="s">
        <v>11238</v>
      </c>
      <c r="E875" s="390" t="str">
        <f t="shared" si="26"/>
        <v>0,43</v>
      </c>
      <c r="F875" s="381" t="str">
        <f t="shared" si="27"/>
        <v>90969</v>
      </c>
      <c r="H875" s="391">
        <v>2.08</v>
      </c>
      <c r="I875" s="392" t="s">
        <v>1098</v>
      </c>
    </row>
    <row r="876" spans="2:9">
      <c r="B876" s="388" t="s">
        <v>11931</v>
      </c>
      <c r="C876" s="388" t="s">
        <v>11932</v>
      </c>
      <c r="D876" s="389" t="s">
        <v>11238</v>
      </c>
      <c r="E876" s="390" t="str">
        <f t="shared" si="26"/>
        <v>3,91</v>
      </c>
      <c r="F876" s="381" t="str">
        <f t="shared" si="27"/>
        <v>90970</v>
      </c>
      <c r="H876" s="391">
        <v>9.92</v>
      </c>
      <c r="I876" s="392" t="s">
        <v>4493</v>
      </c>
    </row>
    <row r="877" spans="2:9">
      <c r="B877" s="388" t="s">
        <v>11933</v>
      </c>
      <c r="C877" s="388" t="s">
        <v>11934</v>
      </c>
      <c r="D877" s="389" t="s">
        <v>11238</v>
      </c>
      <c r="E877" s="390" t="str">
        <f t="shared" si="26"/>
        <v>40,82</v>
      </c>
      <c r="F877" s="381" t="str">
        <f t="shared" si="27"/>
        <v>90971</v>
      </c>
      <c r="H877" s="391">
        <v>109.05</v>
      </c>
      <c r="I877" s="392" t="s">
        <v>2602</v>
      </c>
    </row>
    <row r="878" spans="2:9">
      <c r="B878" s="388" t="s">
        <v>11935</v>
      </c>
      <c r="C878" s="388" t="s">
        <v>11936</v>
      </c>
      <c r="D878" s="389" t="s">
        <v>11238</v>
      </c>
      <c r="E878" s="390" t="str">
        <f t="shared" si="26"/>
        <v>7,93</v>
      </c>
      <c r="F878" s="381" t="str">
        <f t="shared" si="27"/>
        <v>90975</v>
      </c>
      <c r="H878" s="391">
        <v>3.7</v>
      </c>
      <c r="I878" s="392" t="s">
        <v>5199</v>
      </c>
    </row>
    <row r="879" spans="2:9">
      <c r="B879" s="388" t="s">
        <v>11937</v>
      </c>
      <c r="C879" s="388" t="s">
        <v>11938</v>
      </c>
      <c r="D879" s="389" t="s">
        <v>11238</v>
      </c>
      <c r="E879" s="390" t="str">
        <f t="shared" si="26"/>
        <v>1,10</v>
      </c>
      <c r="F879" s="381" t="str">
        <f t="shared" si="27"/>
        <v>90976</v>
      </c>
      <c r="H879" s="391">
        <v>0.97</v>
      </c>
      <c r="I879" s="392" t="s">
        <v>4784</v>
      </c>
    </row>
    <row r="880" spans="2:9">
      <c r="B880" s="388" t="s">
        <v>11939</v>
      </c>
      <c r="C880" s="388" t="s">
        <v>11940</v>
      </c>
      <c r="D880" s="389" t="s">
        <v>11238</v>
      </c>
      <c r="E880" s="390" t="str">
        <f t="shared" si="26"/>
        <v>9,92</v>
      </c>
      <c r="F880" s="381" t="str">
        <f t="shared" si="27"/>
        <v>90977</v>
      </c>
      <c r="H880" s="391">
        <v>4.63</v>
      </c>
      <c r="I880" s="392" t="s">
        <v>11941</v>
      </c>
    </row>
    <row r="881" spans="2:9">
      <c r="B881" s="388" t="s">
        <v>11942</v>
      </c>
      <c r="C881" s="388" t="s">
        <v>11943</v>
      </c>
      <c r="D881" s="389" t="s">
        <v>11238</v>
      </c>
      <c r="E881" s="390" t="str">
        <f t="shared" si="26"/>
        <v>105,90</v>
      </c>
      <c r="F881" s="381" t="str">
        <f t="shared" si="27"/>
        <v>90978</v>
      </c>
      <c r="H881" s="391">
        <v>57.11</v>
      </c>
      <c r="I881" s="392" t="s">
        <v>11944</v>
      </c>
    </row>
    <row r="882" spans="2:9">
      <c r="B882" s="388" t="s">
        <v>11945</v>
      </c>
      <c r="C882" s="388" t="s">
        <v>11946</v>
      </c>
      <c r="D882" s="389" t="s">
        <v>11238</v>
      </c>
      <c r="E882" s="390" t="str">
        <f t="shared" si="26"/>
        <v>3,70</v>
      </c>
      <c r="F882" s="381" t="str">
        <f t="shared" si="27"/>
        <v>90992</v>
      </c>
      <c r="H882" s="391">
        <v>3.04</v>
      </c>
      <c r="I882" s="392" t="s">
        <v>1857</v>
      </c>
    </row>
    <row r="883" spans="2:9">
      <c r="B883" s="388" t="s">
        <v>11947</v>
      </c>
      <c r="C883" s="388" t="s">
        <v>11948</v>
      </c>
      <c r="D883" s="389" t="s">
        <v>11238</v>
      </c>
      <c r="E883" s="390" t="str">
        <f t="shared" si="26"/>
        <v>0,51</v>
      </c>
      <c r="F883" s="381" t="str">
        <f t="shared" si="27"/>
        <v>90993</v>
      </c>
      <c r="H883" s="391">
        <v>10.5</v>
      </c>
      <c r="I883" s="392" t="s">
        <v>8591</v>
      </c>
    </row>
    <row r="884" spans="2:9">
      <c r="B884" s="388" t="s">
        <v>11949</v>
      </c>
      <c r="C884" s="388" t="s">
        <v>11950</v>
      </c>
      <c r="D884" s="389" t="s">
        <v>11238</v>
      </c>
      <c r="E884" s="390" t="str">
        <f t="shared" si="26"/>
        <v>4,63</v>
      </c>
      <c r="F884" s="381" t="str">
        <f t="shared" si="27"/>
        <v>90994</v>
      </c>
      <c r="H884" s="391">
        <v>4.1900000000000004</v>
      </c>
      <c r="I884" s="392" t="s">
        <v>11835</v>
      </c>
    </row>
    <row r="885" spans="2:9">
      <c r="B885" s="388" t="s">
        <v>11951</v>
      </c>
      <c r="C885" s="388" t="s">
        <v>11952</v>
      </c>
      <c r="D885" s="389" t="s">
        <v>11238</v>
      </c>
      <c r="E885" s="390" t="str">
        <f t="shared" si="26"/>
        <v>55,45</v>
      </c>
      <c r="F885" s="381" t="str">
        <f t="shared" si="27"/>
        <v>90995</v>
      </c>
      <c r="H885" s="391">
        <v>0.85</v>
      </c>
      <c r="I885" s="392" t="s">
        <v>421</v>
      </c>
    </row>
    <row r="886" spans="2:9">
      <c r="B886" s="388" t="s">
        <v>11953</v>
      </c>
      <c r="C886" s="388" t="s">
        <v>11954</v>
      </c>
      <c r="D886" s="389" t="s">
        <v>11238</v>
      </c>
      <c r="E886" s="390" t="str">
        <f t="shared" si="26"/>
        <v>3,11</v>
      </c>
      <c r="F886" s="381" t="str">
        <f t="shared" si="27"/>
        <v>91021</v>
      </c>
      <c r="H886" s="391">
        <v>19.7</v>
      </c>
      <c r="I886" s="392" t="s">
        <v>2152</v>
      </c>
    </row>
    <row r="887" spans="2:9">
      <c r="B887" s="388" t="s">
        <v>11955</v>
      </c>
      <c r="C887" s="388" t="s">
        <v>11956</v>
      </c>
      <c r="D887" s="389" t="s">
        <v>11238</v>
      </c>
      <c r="E887" s="390" t="str">
        <f t="shared" si="26"/>
        <v>10,81</v>
      </c>
      <c r="F887" s="381" t="str">
        <f t="shared" si="27"/>
        <v>91026</v>
      </c>
      <c r="H887" s="391">
        <v>119.95</v>
      </c>
      <c r="I887" s="392" t="s">
        <v>675</v>
      </c>
    </row>
    <row r="888" spans="2:9">
      <c r="B888" s="388" t="s">
        <v>11957</v>
      </c>
      <c r="C888" s="388" t="s">
        <v>11958</v>
      </c>
      <c r="D888" s="389" t="s">
        <v>11238</v>
      </c>
      <c r="E888" s="390" t="str">
        <f t="shared" si="26"/>
        <v>2,26</v>
      </c>
      <c r="F888" s="381" t="str">
        <f t="shared" si="27"/>
        <v>91027</v>
      </c>
      <c r="H888" s="391">
        <v>0.45</v>
      </c>
      <c r="I888" s="392" t="s">
        <v>2095</v>
      </c>
    </row>
    <row r="889" spans="2:9">
      <c r="B889" s="388" t="s">
        <v>11959</v>
      </c>
      <c r="C889" s="388" t="s">
        <v>11960</v>
      </c>
      <c r="D889" s="389" t="s">
        <v>11238</v>
      </c>
      <c r="E889" s="390" t="str">
        <f t="shared" si="26"/>
        <v>0,88</v>
      </c>
      <c r="F889" s="381" t="str">
        <f t="shared" si="27"/>
        <v>91028</v>
      </c>
      <c r="H889" s="391">
        <v>0.11</v>
      </c>
      <c r="I889" s="392" t="s">
        <v>5405</v>
      </c>
    </row>
    <row r="890" spans="2:9">
      <c r="B890" s="388" t="s">
        <v>11961</v>
      </c>
      <c r="C890" s="388" t="s">
        <v>11962</v>
      </c>
      <c r="D890" s="389" t="s">
        <v>11238</v>
      </c>
      <c r="E890" s="390" t="str">
        <f t="shared" si="26"/>
        <v>20,27</v>
      </c>
      <c r="F890" s="381" t="str">
        <f t="shared" si="27"/>
        <v>91029</v>
      </c>
      <c r="H890" s="391">
        <v>0.56999999999999995</v>
      </c>
      <c r="I890" s="392" t="s">
        <v>9603</v>
      </c>
    </row>
    <row r="891" spans="2:9">
      <c r="B891" s="388" t="s">
        <v>11963</v>
      </c>
      <c r="C891" s="388" t="s">
        <v>11964</v>
      </c>
      <c r="D891" s="389" t="s">
        <v>11238</v>
      </c>
      <c r="E891" s="390" t="str">
        <f t="shared" si="26"/>
        <v>95,91</v>
      </c>
      <c r="F891" s="381" t="str">
        <f t="shared" si="27"/>
        <v>91030</v>
      </c>
      <c r="H891" s="391">
        <v>3.63</v>
      </c>
      <c r="I891" s="392" t="s">
        <v>11965</v>
      </c>
    </row>
    <row r="892" spans="2:9">
      <c r="B892" s="388" t="s">
        <v>11966</v>
      </c>
      <c r="C892" s="388" t="s">
        <v>11967</v>
      </c>
      <c r="D892" s="389" t="s">
        <v>11238</v>
      </c>
      <c r="E892" s="390" t="str">
        <f t="shared" si="26"/>
        <v>0,43</v>
      </c>
      <c r="F892" s="381" t="str">
        <f t="shared" si="27"/>
        <v>91273</v>
      </c>
      <c r="H892" s="391">
        <v>0.84</v>
      </c>
      <c r="I892" s="392" t="s">
        <v>1098</v>
      </c>
    </row>
    <row r="893" spans="2:9">
      <c r="B893" s="388" t="s">
        <v>11968</v>
      </c>
      <c r="C893" s="388" t="s">
        <v>11969</v>
      </c>
      <c r="D893" s="389" t="s">
        <v>11238</v>
      </c>
      <c r="E893" s="390" t="str">
        <f t="shared" si="26"/>
        <v>0,05</v>
      </c>
      <c r="F893" s="381" t="str">
        <f t="shared" si="27"/>
        <v>91274</v>
      </c>
      <c r="H893" s="391">
        <v>0.18</v>
      </c>
      <c r="I893" s="392" t="s">
        <v>1529</v>
      </c>
    </row>
    <row r="894" spans="2:9">
      <c r="B894" s="388" t="s">
        <v>11970</v>
      </c>
      <c r="C894" s="388" t="s">
        <v>11971</v>
      </c>
      <c r="D894" s="389" t="s">
        <v>11238</v>
      </c>
      <c r="E894" s="390" t="str">
        <f t="shared" si="26"/>
        <v>0,54</v>
      </c>
      <c r="F894" s="381" t="str">
        <f t="shared" si="27"/>
        <v>91275</v>
      </c>
      <c r="H894" s="391">
        <v>1.05</v>
      </c>
      <c r="I894" s="392" t="s">
        <v>1016</v>
      </c>
    </row>
    <row r="895" spans="2:9">
      <c r="B895" s="388" t="s">
        <v>11972</v>
      </c>
      <c r="C895" s="388" t="s">
        <v>11973</v>
      </c>
      <c r="D895" s="389" t="s">
        <v>11238</v>
      </c>
      <c r="E895" s="390" t="str">
        <f t="shared" si="26"/>
        <v>6,64</v>
      </c>
      <c r="F895" s="381" t="str">
        <f t="shared" si="27"/>
        <v>91276</v>
      </c>
      <c r="H895" s="391">
        <v>8.7100000000000009</v>
      </c>
      <c r="I895" s="392" t="s">
        <v>6061</v>
      </c>
    </row>
    <row r="896" spans="2:9">
      <c r="B896" s="388" t="s">
        <v>11974</v>
      </c>
      <c r="C896" s="388" t="s">
        <v>11975</v>
      </c>
      <c r="D896" s="389" t="s">
        <v>11238</v>
      </c>
      <c r="E896" s="390" t="str">
        <f t="shared" si="26"/>
        <v>0,86</v>
      </c>
      <c r="F896" s="381" t="str">
        <f t="shared" si="27"/>
        <v>91279</v>
      </c>
      <c r="H896" s="391">
        <v>8.16</v>
      </c>
      <c r="I896" s="392" t="s">
        <v>5642</v>
      </c>
    </row>
    <row r="897" spans="2:9">
      <c r="B897" s="388" t="s">
        <v>11976</v>
      </c>
      <c r="C897" s="388" t="s">
        <v>11977</v>
      </c>
      <c r="D897" s="389" t="s">
        <v>11238</v>
      </c>
      <c r="E897" s="390" t="str">
        <f t="shared" si="26"/>
        <v>0,09</v>
      </c>
      <c r="F897" s="381" t="str">
        <f t="shared" si="27"/>
        <v>91280</v>
      </c>
      <c r="H897" s="391">
        <v>3.26</v>
      </c>
      <c r="I897" s="392" t="s">
        <v>1533</v>
      </c>
    </row>
    <row r="898" spans="2:9">
      <c r="B898" s="388" t="s">
        <v>11978</v>
      </c>
      <c r="C898" s="388" t="s">
        <v>11979</v>
      </c>
      <c r="D898" s="389" t="s">
        <v>11238</v>
      </c>
      <c r="E898" s="390" t="str">
        <f t="shared" ref="E898:E961" si="28">IF($K$2=$H$1,H898,I898)</f>
        <v>1,08</v>
      </c>
      <c r="F898" s="381" t="str">
        <f t="shared" ref="F898:F961" si="29">IF(LEN($B898)=7,CONCATENATE(MID($B898,1,6),"00",RIGHT($B898,1)),IF(LEN($B898)=8,CONCATENATE(MID($B898,1,6),"0",RIGHT($B898,2)),$B898))</f>
        <v>91281</v>
      </c>
      <c r="H898" s="391">
        <v>0.66</v>
      </c>
      <c r="I898" s="392" t="s">
        <v>1710</v>
      </c>
    </row>
    <row r="899" spans="2:9">
      <c r="B899" s="388" t="s">
        <v>11980</v>
      </c>
      <c r="C899" s="388" t="s">
        <v>11981</v>
      </c>
      <c r="D899" s="389" t="s">
        <v>11238</v>
      </c>
      <c r="E899" s="390" t="str">
        <f t="shared" si="28"/>
        <v>15,88</v>
      </c>
      <c r="F899" s="381" t="str">
        <f t="shared" si="29"/>
        <v>91282</v>
      </c>
      <c r="H899" s="391">
        <v>9.19</v>
      </c>
      <c r="I899" s="392" t="s">
        <v>3738</v>
      </c>
    </row>
    <row r="900" spans="2:9">
      <c r="B900" s="388" t="s">
        <v>11982</v>
      </c>
      <c r="C900" s="388" t="s">
        <v>11983</v>
      </c>
      <c r="D900" s="389" t="s">
        <v>11238</v>
      </c>
      <c r="E900" s="390" t="str">
        <f t="shared" si="28"/>
        <v>8,41</v>
      </c>
      <c r="F900" s="381" t="str">
        <f t="shared" si="29"/>
        <v>91354</v>
      </c>
      <c r="H900" s="391">
        <v>3.66</v>
      </c>
      <c r="I900" s="392" t="s">
        <v>11984</v>
      </c>
    </row>
    <row r="901" spans="2:9">
      <c r="B901" s="388" t="s">
        <v>11985</v>
      </c>
      <c r="C901" s="388" t="s">
        <v>11986</v>
      </c>
      <c r="D901" s="389" t="s">
        <v>11238</v>
      </c>
      <c r="E901" s="390" t="str">
        <f t="shared" si="28"/>
        <v>1,76</v>
      </c>
      <c r="F901" s="381" t="str">
        <f t="shared" si="29"/>
        <v>91355</v>
      </c>
      <c r="H901" s="391">
        <v>0.74</v>
      </c>
      <c r="I901" s="392" t="s">
        <v>1087</v>
      </c>
    </row>
    <row r="902" spans="2:9">
      <c r="B902" s="388" t="s">
        <v>11987</v>
      </c>
      <c r="C902" s="388" t="s">
        <v>11988</v>
      </c>
      <c r="D902" s="389" t="s">
        <v>11238</v>
      </c>
      <c r="E902" s="390" t="str">
        <f t="shared" si="28"/>
        <v>0,68</v>
      </c>
      <c r="F902" s="381" t="str">
        <f t="shared" si="29"/>
        <v>91356</v>
      </c>
      <c r="H902" s="391">
        <v>11.92</v>
      </c>
      <c r="I902" s="392" t="s">
        <v>11989</v>
      </c>
    </row>
    <row r="903" spans="2:9">
      <c r="B903" s="388" t="s">
        <v>11990</v>
      </c>
      <c r="C903" s="388" t="s">
        <v>11991</v>
      </c>
      <c r="D903" s="389" t="s">
        <v>11238</v>
      </c>
      <c r="E903" s="390" t="str">
        <f t="shared" si="28"/>
        <v>9,43</v>
      </c>
      <c r="F903" s="381" t="str">
        <f t="shared" si="29"/>
        <v>91359</v>
      </c>
      <c r="H903" s="391">
        <v>4.16</v>
      </c>
      <c r="I903" s="392" t="s">
        <v>5366</v>
      </c>
    </row>
    <row r="904" spans="2:9">
      <c r="B904" s="388" t="s">
        <v>11992</v>
      </c>
      <c r="C904" s="388" t="s">
        <v>11993</v>
      </c>
      <c r="D904" s="389" t="s">
        <v>11238</v>
      </c>
      <c r="E904" s="390" t="str">
        <f t="shared" si="28"/>
        <v>1,97</v>
      </c>
      <c r="F904" s="381" t="str">
        <f t="shared" si="29"/>
        <v>91360</v>
      </c>
      <c r="H904" s="391">
        <v>0.85</v>
      </c>
      <c r="I904" s="392" t="s">
        <v>5614</v>
      </c>
    </row>
    <row r="905" spans="2:9">
      <c r="B905" s="388" t="s">
        <v>11994</v>
      </c>
      <c r="C905" s="388" t="s">
        <v>11995</v>
      </c>
      <c r="D905" s="389" t="s">
        <v>11238</v>
      </c>
      <c r="E905" s="390" t="str">
        <f t="shared" si="28"/>
        <v>0,76</v>
      </c>
      <c r="F905" s="381" t="str">
        <f t="shared" si="29"/>
        <v>91361</v>
      </c>
      <c r="H905" s="391">
        <v>6.87</v>
      </c>
      <c r="I905" s="392" t="s">
        <v>502</v>
      </c>
    </row>
    <row r="906" spans="2:9">
      <c r="B906" s="388" t="s">
        <v>11996</v>
      </c>
      <c r="C906" s="388" t="s">
        <v>11997</v>
      </c>
      <c r="D906" s="389" t="s">
        <v>11238</v>
      </c>
      <c r="E906" s="390" t="str">
        <f t="shared" si="28"/>
        <v>12,25</v>
      </c>
      <c r="F906" s="381" t="str">
        <f t="shared" si="29"/>
        <v>91367</v>
      </c>
      <c r="H906" s="391">
        <v>2.74</v>
      </c>
      <c r="I906" s="392" t="s">
        <v>3026</v>
      </c>
    </row>
    <row r="907" spans="2:9">
      <c r="B907" s="388" t="s">
        <v>11998</v>
      </c>
      <c r="C907" s="388" t="s">
        <v>11999</v>
      </c>
      <c r="D907" s="389" t="s">
        <v>11238</v>
      </c>
      <c r="E907" s="390" t="str">
        <f t="shared" si="28"/>
        <v>2,26</v>
      </c>
      <c r="F907" s="381" t="str">
        <f t="shared" si="29"/>
        <v>91368</v>
      </c>
      <c r="H907" s="391">
        <v>0.56000000000000005</v>
      </c>
      <c r="I907" s="392" t="s">
        <v>2095</v>
      </c>
    </row>
    <row r="908" spans="2:9">
      <c r="B908" s="388" t="s">
        <v>12000</v>
      </c>
      <c r="C908" s="388" t="s">
        <v>12001</v>
      </c>
      <c r="D908" s="389" t="s">
        <v>11238</v>
      </c>
      <c r="E908" s="390" t="str">
        <f t="shared" si="28"/>
        <v>0,88</v>
      </c>
      <c r="F908" s="381" t="str">
        <f t="shared" si="29"/>
        <v>91369</v>
      </c>
      <c r="H908" s="391">
        <v>13.47</v>
      </c>
      <c r="I908" s="392" t="s">
        <v>5405</v>
      </c>
    </row>
    <row r="909" spans="2:9">
      <c r="B909" s="388" t="s">
        <v>12002</v>
      </c>
      <c r="C909" s="388" t="s">
        <v>12003</v>
      </c>
      <c r="D909" s="389" t="s">
        <v>11238</v>
      </c>
      <c r="E909" s="390" t="str">
        <f t="shared" si="28"/>
        <v>7,09</v>
      </c>
      <c r="F909" s="381" t="str">
        <f t="shared" si="29"/>
        <v>91375</v>
      </c>
      <c r="H909" s="391">
        <v>4.71</v>
      </c>
      <c r="I909" s="392" t="s">
        <v>5936</v>
      </c>
    </row>
    <row r="910" spans="2:9">
      <c r="B910" s="388" t="s">
        <v>12004</v>
      </c>
      <c r="C910" s="388" t="s">
        <v>12005</v>
      </c>
      <c r="D910" s="389" t="s">
        <v>11238</v>
      </c>
      <c r="E910" s="390" t="str">
        <f t="shared" si="28"/>
        <v>1,48</v>
      </c>
      <c r="F910" s="381" t="str">
        <f t="shared" si="29"/>
        <v>91376</v>
      </c>
      <c r="H910" s="391">
        <v>0.96</v>
      </c>
      <c r="I910" s="392" t="s">
        <v>12006</v>
      </c>
    </row>
    <row r="911" spans="2:9">
      <c r="B911" s="388" t="s">
        <v>12007</v>
      </c>
      <c r="C911" s="388" t="s">
        <v>12008</v>
      </c>
      <c r="D911" s="389" t="s">
        <v>11238</v>
      </c>
      <c r="E911" s="390" t="str">
        <f t="shared" si="28"/>
        <v>0,57</v>
      </c>
      <c r="F911" s="381" t="str">
        <f t="shared" si="29"/>
        <v>91377</v>
      </c>
      <c r="H911" s="391">
        <v>25.25</v>
      </c>
      <c r="I911" s="392" t="s">
        <v>392</v>
      </c>
    </row>
    <row r="912" spans="2:9">
      <c r="B912" s="388" t="s">
        <v>12009</v>
      </c>
      <c r="C912" s="388" t="s">
        <v>12010</v>
      </c>
      <c r="D912" s="389" t="s">
        <v>11238</v>
      </c>
      <c r="E912" s="390" t="str">
        <f t="shared" si="28"/>
        <v>13,83</v>
      </c>
      <c r="F912" s="381" t="str">
        <f t="shared" si="29"/>
        <v>91380</v>
      </c>
      <c r="H912" s="391">
        <v>119.44</v>
      </c>
      <c r="I912" s="392" t="s">
        <v>12011</v>
      </c>
    </row>
    <row r="913" spans="2:9">
      <c r="B913" s="388" t="s">
        <v>12012</v>
      </c>
      <c r="C913" s="388" t="s">
        <v>12013</v>
      </c>
      <c r="D913" s="389" t="s">
        <v>11238</v>
      </c>
      <c r="E913" s="390" t="str">
        <f t="shared" si="28"/>
        <v>2,55</v>
      </c>
      <c r="F913" s="381" t="str">
        <f t="shared" si="29"/>
        <v>91381</v>
      </c>
      <c r="H913" s="391">
        <v>8.82</v>
      </c>
      <c r="I913" s="392" t="s">
        <v>12014</v>
      </c>
    </row>
    <row r="914" spans="2:9">
      <c r="B914" s="388" t="s">
        <v>12015</v>
      </c>
      <c r="C914" s="388" t="s">
        <v>12016</v>
      </c>
      <c r="D914" s="389" t="s">
        <v>11238</v>
      </c>
      <c r="E914" s="390" t="str">
        <f t="shared" si="28"/>
        <v>0,99</v>
      </c>
      <c r="F914" s="381" t="str">
        <f t="shared" si="29"/>
        <v>91382</v>
      </c>
      <c r="H914" s="391">
        <v>3.52</v>
      </c>
      <c r="I914" s="392" t="s">
        <v>346</v>
      </c>
    </row>
    <row r="915" spans="2:9">
      <c r="B915" s="388" t="s">
        <v>12017</v>
      </c>
      <c r="C915" s="388" t="s">
        <v>12018</v>
      </c>
      <c r="D915" s="389" t="s">
        <v>11238</v>
      </c>
      <c r="E915" s="390" t="str">
        <f t="shared" si="28"/>
        <v>25,93</v>
      </c>
      <c r="F915" s="381" t="str">
        <f t="shared" si="29"/>
        <v>91383</v>
      </c>
      <c r="H915" s="391">
        <v>0.71</v>
      </c>
      <c r="I915" s="392" t="s">
        <v>12019</v>
      </c>
    </row>
    <row r="916" spans="2:9">
      <c r="B916" s="388" t="s">
        <v>12020</v>
      </c>
      <c r="C916" s="388" t="s">
        <v>12021</v>
      </c>
      <c r="D916" s="389" t="s">
        <v>11238</v>
      </c>
      <c r="E916" s="390" t="str">
        <f t="shared" si="28"/>
        <v>95,51</v>
      </c>
      <c r="F916" s="381" t="str">
        <f t="shared" si="29"/>
        <v>91384</v>
      </c>
      <c r="H916" s="391">
        <v>11.79</v>
      </c>
      <c r="I916" s="392" t="s">
        <v>12022</v>
      </c>
    </row>
    <row r="917" spans="2:9">
      <c r="B917" s="388" t="s">
        <v>12023</v>
      </c>
      <c r="C917" s="388" t="s">
        <v>12024</v>
      </c>
      <c r="D917" s="389" t="s">
        <v>11238</v>
      </c>
      <c r="E917" s="390" t="str">
        <f t="shared" si="28"/>
        <v>9,07</v>
      </c>
      <c r="F917" s="381" t="str">
        <f t="shared" si="29"/>
        <v>91390</v>
      </c>
      <c r="H917" s="391">
        <v>4.7</v>
      </c>
      <c r="I917" s="392" t="s">
        <v>8287</v>
      </c>
    </row>
    <row r="918" spans="2:9">
      <c r="B918" s="388" t="s">
        <v>12025</v>
      </c>
      <c r="C918" s="388" t="s">
        <v>12026</v>
      </c>
      <c r="D918" s="389" t="s">
        <v>11238</v>
      </c>
      <c r="E918" s="390" t="str">
        <f t="shared" si="28"/>
        <v>1,89</v>
      </c>
      <c r="F918" s="381" t="str">
        <f t="shared" si="29"/>
        <v>91391</v>
      </c>
      <c r="H918" s="391">
        <v>0.95</v>
      </c>
      <c r="I918" s="392" t="s">
        <v>1739</v>
      </c>
    </row>
    <row r="919" spans="2:9">
      <c r="B919" s="388" t="s">
        <v>12027</v>
      </c>
      <c r="C919" s="388" t="s">
        <v>12028</v>
      </c>
      <c r="D919" s="389" t="s">
        <v>11238</v>
      </c>
      <c r="E919" s="390" t="str">
        <f t="shared" si="28"/>
        <v>0,73</v>
      </c>
      <c r="F919" s="381" t="str">
        <f t="shared" si="29"/>
        <v>91392</v>
      </c>
      <c r="H919" s="391">
        <v>0.81</v>
      </c>
      <c r="I919" s="392" t="s">
        <v>971</v>
      </c>
    </row>
    <row r="920" spans="2:9">
      <c r="B920" s="388" t="s">
        <v>12029</v>
      </c>
      <c r="C920" s="388" t="s">
        <v>12030</v>
      </c>
      <c r="D920" s="389" t="s">
        <v>11238</v>
      </c>
      <c r="E920" s="390" t="str">
        <f t="shared" si="28"/>
        <v>12,10</v>
      </c>
      <c r="F920" s="381" t="str">
        <f t="shared" si="29"/>
        <v>91396</v>
      </c>
      <c r="H920" s="391">
        <v>0.75</v>
      </c>
      <c r="I920" s="392" t="s">
        <v>12031</v>
      </c>
    </row>
    <row r="921" spans="2:9">
      <c r="B921" s="388" t="s">
        <v>12032</v>
      </c>
      <c r="C921" s="388" t="s">
        <v>12033</v>
      </c>
      <c r="D921" s="389" t="s">
        <v>11238</v>
      </c>
      <c r="E921" s="390" t="str">
        <f t="shared" si="28"/>
        <v>2,53</v>
      </c>
      <c r="F921" s="381" t="str">
        <f t="shared" si="29"/>
        <v>91397</v>
      </c>
      <c r="H921" s="391">
        <v>98.15</v>
      </c>
      <c r="I921" s="392" t="s">
        <v>12034</v>
      </c>
    </row>
    <row r="922" spans="2:9">
      <c r="B922" s="388" t="s">
        <v>12035</v>
      </c>
      <c r="C922" s="388" t="s">
        <v>12036</v>
      </c>
      <c r="D922" s="389" t="s">
        <v>11238</v>
      </c>
      <c r="E922" s="390" t="str">
        <f t="shared" si="28"/>
        <v>0,98</v>
      </c>
      <c r="F922" s="381" t="str">
        <f t="shared" si="29"/>
        <v>91398</v>
      </c>
      <c r="H922" s="391">
        <v>13.15</v>
      </c>
      <c r="I922" s="392" t="s">
        <v>1712</v>
      </c>
    </row>
    <row r="923" spans="2:9">
      <c r="B923" s="388" t="s">
        <v>12037</v>
      </c>
      <c r="C923" s="388" t="s">
        <v>12038</v>
      </c>
      <c r="D923" s="389" t="s">
        <v>11238</v>
      </c>
      <c r="E923" s="390" t="str">
        <f t="shared" si="28"/>
        <v>0,83</v>
      </c>
      <c r="F923" s="381" t="str">
        <f t="shared" si="29"/>
        <v>91402</v>
      </c>
      <c r="H923" s="391">
        <v>4.46</v>
      </c>
      <c r="I923" s="392" t="s">
        <v>2722</v>
      </c>
    </row>
    <row r="924" spans="2:9">
      <c r="B924" s="388" t="s">
        <v>12039</v>
      </c>
      <c r="C924" s="388" t="s">
        <v>12040</v>
      </c>
      <c r="D924" s="389" t="s">
        <v>11238</v>
      </c>
      <c r="E924" s="390" t="str">
        <f t="shared" si="28"/>
        <v>0,77</v>
      </c>
      <c r="F924" s="381" t="str">
        <f t="shared" si="29"/>
        <v>91466</v>
      </c>
      <c r="H924" s="391">
        <v>0.9</v>
      </c>
      <c r="I924" s="392" t="s">
        <v>504</v>
      </c>
    </row>
    <row r="925" spans="2:9">
      <c r="B925" s="388" t="s">
        <v>12041</v>
      </c>
      <c r="C925" s="388" t="s">
        <v>12042</v>
      </c>
      <c r="D925" s="389" t="s">
        <v>11238</v>
      </c>
      <c r="E925" s="390" t="str">
        <f t="shared" si="28"/>
        <v>106,51</v>
      </c>
      <c r="F925" s="381" t="str">
        <f t="shared" si="29"/>
        <v>91467</v>
      </c>
      <c r="H925" s="391">
        <v>135.27000000000001</v>
      </c>
      <c r="I925" s="392" t="s">
        <v>11323</v>
      </c>
    </row>
    <row r="926" spans="2:9">
      <c r="B926" s="388" t="s">
        <v>12043</v>
      </c>
      <c r="C926" s="388" t="s">
        <v>12044</v>
      </c>
      <c r="D926" s="389" t="s">
        <v>11238</v>
      </c>
      <c r="E926" s="390" t="str">
        <f t="shared" si="28"/>
        <v>13,40</v>
      </c>
      <c r="F926" s="381" t="str">
        <f t="shared" si="29"/>
        <v>91468</v>
      </c>
      <c r="H926" s="391">
        <v>0.67</v>
      </c>
      <c r="I926" s="392" t="s">
        <v>12045</v>
      </c>
    </row>
    <row r="927" spans="2:9">
      <c r="B927" s="388" t="s">
        <v>12046</v>
      </c>
      <c r="C927" s="388" t="s">
        <v>12047</v>
      </c>
      <c r="D927" s="389" t="s">
        <v>11238</v>
      </c>
      <c r="E927" s="390" t="str">
        <f t="shared" si="28"/>
        <v>2,89</v>
      </c>
      <c r="F927" s="381" t="str">
        <f t="shared" si="29"/>
        <v>91469</v>
      </c>
      <c r="H927" s="391">
        <v>0.17</v>
      </c>
      <c r="I927" s="392" t="s">
        <v>3988</v>
      </c>
    </row>
    <row r="928" spans="2:9">
      <c r="B928" s="388" t="s">
        <v>12048</v>
      </c>
      <c r="C928" s="388" t="s">
        <v>12049</v>
      </c>
      <c r="D928" s="389" t="s">
        <v>11238</v>
      </c>
      <c r="E928" s="390" t="str">
        <f t="shared" si="28"/>
        <v>0,92</v>
      </c>
      <c r="F928" s="381" t="str">
        <f t="shared" si="29"/>
        <v>91484</v>
      </c>
      <c r="H928" s="391">
        <v>0.84</v>
      </c>
      <c r="I928" s="392" t="s">
        <v>12050</v>
      </c>
    </row>
    <row r="929" spans="2:9">
      <c r="B929" s="388" t="s">
        <v>12051</v>
      </c>
      <c r="C929" s="388" t="s">
        <v>12052</v>
      </c>
      <c r="D929" s="389" t="s">
        <v>11238</v>
      </c>
      <c r="E929" s="390" t="str">
        <f t="shared" si="28"/>
        <v>144,55</v>
      </c>
      <c r="F929" s="381" t="str">
        <f t="shared" si="29"/>
        <v>91485</v>
      </c>
      <c r="H929" s="391">
        <v>2.64</v>
      </c>
      <c r="I929" s="392" t="s">
        <v>12053</v>
      </c>
    </row>
    <row r="930" spans="2:9">
      <c r="B930" s="388" t="s">
        <v>12054</v>
      </c>
      <c r="C930" s="388" t="s">
        <v>12055</v>
      </c>
      <c r="D930" s="389" t="s">
        <v>11238</v>
      </c>
      <c r="E930" s="390" t="str">
        <f t="shared" si="28"/>
        <v>0,63</v>
      </c>
      <c r="F930" s="381" t="str">
        <f t="shared" si="29"/>
        <v>91529</v>
      </c>
      <c r="H930" s="391">
        <v>8.5500000000000007</v>
      </c>
      <c r="I930" s="392" t="s">
        <v>2209</v>
      </c>
    </row>
    <row r="931" spans="2:9">
      <c r="B931" s="388" t="s">
        <v>12056</v>
      </c>
      <c r="C931" s="388" t="s">
        <v>12057</v>
      </c>
      <c r="D931" s="389" t="s">
        <v>11238</v>
      </c>
      <c r="E931" s="390" t="str">
        <f t="shared" si="28"/>
        <v>0,08</v>
      </c>
      <c r="F931" s="381" t="str">
        <f t="shared" si="29"/>
        <v>91530</v>
      </c>
      <c r="H931" s="391">
        <v>3.41</v>
      </c>
      <c r="I931" s="392" t="s">
        <v>4467</v>
      </c>
    </row>
    <row r="932" spans="2:9">
      <c r="B932" s="388" t="s">
        <v>12058</v>
      </c>
      <c r="C932" s="388" t="s">
        <v>12059</v>
      </c>
      <c r="D932" s="389" t="s">
        <v>11238</v>
      </c>
      <c r="E932" s="390" t="str">
        <f t="shared" si="28"/>
        <v>0,79</v>
      </c>
      <c r="F932" s="381" t="str">
        <f t="shared" si="29"/>
        <v>91531</v>
      </c>
      <c r="H932" s="391">
        <v>0.69</v>
      </c>
      <c r="I932" s="392" t="s">
        <v>9160</v>
      </c>
    </row>
    <row r="933" spans="2:9">
      <c r="B933" s="388" t="s">
        <v>12060</v>
      </c>
      <c r="C933" s="388" t="s">
        <v>12061</v>
      </c>
      <c r="D933" s="389" t="s">
        <v>11238</v>
      </c>
      <c r="E933" s="390" t="str">
        <f t="shared" si="28"/>
        <v>4,82</v>
      </c>
      <c r="F933" s="381" t="str">
        <f t="shared" si="29"/>
        <v>91532</v>
      </c>
      <c r="H933" s="391">
        <v>16.05</v>
      </c>
      <c r="I933" s="392" t="s">
        <v>646</v>
      </c>
    </row>
    <row r="934" spans="2:9">
      <c r="B934" s="388" t="s">
        <v>12062</v>
      </c>
      <c r="C934" s="388" t="s">
        <v>12063</v>
      </c>
      <c r="D934" s="389" t="s">
        <v>11238</v>
      </c>
      <c r="E934" s="390" t="str">
        <f t="shared" si="28"/>
        <v>8,87</v>
      </c>
      <c r="F934" s="381" t="str">
        <f t="shared" si="29"/>
        <v>91629</v>
      </c>
      <c r="H934" s="391">
        <v>83.1</v>
      </c>
      <c r="I934" s="392" t="s">
        <v>7519</v>
      </c>
    </row>
    <row r="935" spans="2:9">
      <c r="B935" s="388" t="s">
        <v>12064</v>
      </c>
      <c r="C935" s="388" t="s">
        <v>12065</v>
      </c>
      <c r="D935" s="389" t="s">
        <v>11238</v>
      </c>
      <c r="E935" s="390" t="str">
        <f t="shared" si="28"/>
        <v>1,85</v>
      </c>
      <c r="F935" s="381" t="str">
        <f t="shared" si="29"/>
        <v>91630</v>
      </c>
      <c r="H935" s="391">
        <v>20.059999999999999</v>
      </c>
      <c r="I935" s="392" t="s">
        <v>705</v>
      </c>
    </row>
    <row r="936" spans="2:9">
      <c r="B936" s="388" t="s">
        <v>12066</v>
      </c>
      <c r="C936" s="388" t="s">
        <v>12067</v>
      </c>
      <c r="D936" s="389" t="s">
        <v>11238</v>
      </c>
      <c r="E936" s="390" t="str">
        <f t="shared" si="28"/>
        <v>0,71</v>
      </c>
      <c r="F936" s="381" t="str">
        <f t="shared" si="29"/>
        <v>91631</v>
      </c>
      <c r="H936" s="391">
        <v>8.01</v>
      </c>
      <c r="I936" s="392" t="s">
        <v>1679</v>
      </c>
    </row>
    <row r="937" spans="2:9">
      <c r="B937" s="388" t="s">
        <v>12068</v>
      </c>
      <c r="C937" s="388" t="s">
        <v>12069</v>
      </c>
      <c r="D937" s="389" t="s">
        <v>11238</v>
      </c>
      <c r="E937" s="390" t="str">
        <f t="shared" si="28"/>
        <v>16,64</v>
      </c>
      <c r="F937" s="381" t="str">
        <f t="shared" si="29"/>
        <v>91632</v>
      </c>
      <c r="H937" s="391">
        <v>1.62</v>
      </c>
      <c r="I937" s="392" t="s">
        <v>10127</v>
      </c>
    </row>
    <row r="938" spans="2:9">
      <c r="B938" s="388" t="s">
        <v>12070</v>
      </c>
      <c r="C938" s="388" t="s">
        <v>12071</v>
      </c>
      <c r="D938" s="389" t="s">
        <v>11238</v>
      </c>
      <c r="E938" s="390" t="str">
        <f t="shared" si="28"/>
        <v>90,15</v>
      </c>
      <c r="F938" s="381" t="str">
        <f t="shared" si="29"/>
        <v>91633</v>
      </c>
      <c r="H938" s="391">
        <v>37.61</v>
      </c>
      <c r="I938" s="392" t="s">
        <v>12072</v>
      </c>
    </row>
    <row r="939" spans="2:9">
      <c r="B939" s="388" t="s">
        <v>12073</v>
      </c>
      <c r="C939" s="388" t="s">
        <v>12074</v>
      </c>
      <c r="D939" s="389" t="s">
        <v>11238</v>
      </c>
      <c r="E939" s="390" t="str">
        <f t="shared" si="28"/>
        <v>21,14</v>
      </c>
      <c r="F939" s="381" t="str">
        <f t="shared" si="29"/>
        <v>91640</v>
      </c>
      <c r="H939" s="391">
        <v>186.94</v>
      </c>
      <c r="I939" s="392" t="s">
        <v>12075</v>
      </c>
    </row>
    <row r="940" spans="2:9">
      <c r="B940" s="388" t="s">
        <v>12076</v>
      </c>
      <c r="C940" s="388" t="s">
        <v>12077</v>
      </c>
      <c r="D940" s="389" t="s">
        <v>11238</v>
      </c>
      <c r="E940" s="390" t="str">
        <f t="shared" si="28"/>
        <v>4,43</v>
      </c>
      <c r="F940" s="381" t="str">
        <f t="shared" si="29"/>
        <v>91641</v>
      </c>
      <c r="H940" s="391">
        <v>0.09</v>
      </c>
      <c r="I940" s="392" t="s">
        <v>12078</v>
      </c>
    </row>
    <row r="941" spans="2:9">
      <c r="B941" s="388" t="s">
        <v>12079</v>
      </c>
      <c r="C941" s="388" t="s">
        <v>12080</v>
      </c>
      <c r="D941" s="389" t="s">
        <v>11238</v>
      </c>
      <c r="E941" s="390" t="str">
        <f t="shared" si="28"/>
        <v>1,71</v>
      </c>
      <c r="F941" s="381" t="str">
        <f t="shared" si="29"/>
        <v>91642</v>
      </c>
      <c r="H941" s="391">
        <v>0.01</v>
      </c>
      <c r="I941" s="392" t="s">
        <v>4285</v>
      </c>
    </row>
    <row r="942" spans="2:9">
      <c r="B942" s="388" t="s">
        <v>12081</v>
      </c>
      <c r="C942" s="388" t="s">
        <v>12082</v>
      </c>
      <c r="D942" s="389" t="s">
        <v>11238</v>
      </c>
      <c r="E942" s="390" t="str">
        <f t="shared" si="28"/>
        <v>39,63</v>
      </c>
      <c r="F942" s="381" t="str">
        <f t="shared" si="29"/>
        <v>91643</v>
      </c>
      <c r="H942" s="391">
        <v>0.06</v>
      </c>
      <c r="I942" s="392" t="s">
        <v>12083</v>
      </c>
    </row>
    <row r="943" spans="2:9">
      <c r="B943" s="388" t="s">
        <v>12084</v>
      </c>
      <c r="C943" s="388" t="s">
        <v>12085</v>
      </c>
      <c r="D943" s="389" t="s">
        <v>11238</v>
      </c>
      <c r="E943" s="390" t="str">
        <f t="shared" si="28"/>
        <v>202,87</v>
      </c>
      <c r="F943" s="381" t="str">
        <f t="shared" si="29"/>
        <v>91644</v>
      </c>
      <c r="H943" s="391">
        <v>1.87</v>
      </c>
      <c r="I943" s="392" t="s">
        <v>12086</v>
      </c>
    </row>
    <row r="944" spans="2:9">
      <c r="B944" s="388" t="s">
        <v>12087</v>
      </c>
      <c r="C944" s="388" t="s">
        <v>12088</v>
      </c>
      <c r="D944" s="389" t="s">
        <v>11238</v>
      </c>
      <c r="E944" s="390" t="str">
        <f t="shared" si="28"/>
        <v>0,10</v>
      </c>
      <c r="F944" s="381" t="str">
        <f t="shared" si="29"/>
        <v>91688</v>
      </c>
      <c r="H944" s="391">
        <v>4.13</v>
      </c>
      <c r="I944" s="392" t="s">
        <v>1531</v>
      </c>
    </row>
    <row r="945" spans="2:9">
      <c r="B945" s="388" t="s">
        <v>12089</v>
      </c>
      <c r="C945" s="388" t="s">
        <v>12090</v>
      </c>
      <c r="D945" s="389" t="s">
        <v>11238</v>
      </c>
      <c r="E945" s="390" t="str">
        <f t="shared" si="28"/>
        <v>0,02</v>
      </c>
      <c r="F945" s="381" t="str">
        <f t="shared" si="29"/>
        <v>91689</v>
      </c>
      <c r="H945" s="391">
        <v>0.82</v>
      </c>
      <c r="I945" s="392" t="s">
        <v>6674</v>
      </c>
    </row>
    <row r="946" spans="2:9">
      <c r="B946" s="388" t="s">
        <v>12091</v>
      </c>
      <c r="C946" s="388" t="s">
        <v>12092</v>
      </c>
      <c r="D946" s="389" t="s">
        <v>11238</v>
      </c>
      <c r="E946" s="390" t="str">
        <f t="shared" si="28"/>
        <v>0,06</v>
      </c>
      <c r="F946" s="381" t="str">
        <f t="shared" si="29"/>
        <v>91690</v>
      </c>
      <c r="H946" s="391">
        <v>3.44</v>
      </c>
      <c r="I946" s="392" t="s">
        <v>340</v>
      </c>
    </row>
    <row r="947" spans="2:9">
      <c r="B947" s="388" t="s">
        <v>12093</v>
      </c>
      <c r="C947" s="388" t="s">
        <v>12094</v>
      </c>
      <c r="D947" s="389" t="s">
        <v>11238</v>
      </c>
      <c r="E947" s="390" t="str">
        <f t="shared" si="28"/>
        <v>1,87</v>
      </c>
      <c r="F947" s="381" t="str">
        <f t="shared" si="29"/>
        <v>91691</v>
      </c>
      <c r="H947" s="391">
        <v>13.52</v>
      </c>
      <c r="I947" s="392" t="s">
        <v>4561</v>
      </c>
    </row>
    <row r="948" spans="2:9">
      <c r="B948" s="388" t="s">
        <v>12095</v>
      </c>
      <c r="C948" s="388" t="s">
        <v>12096</v>
      </c>
      <c r="D948" s="389" t="s">
        <v>11238</v>
      </c>
      <c r="E948" s="390" t="str">
        <f t="shared" si="28"/>
        <v>4,13</v>
      </c>
      <c r="F948" s="381" t="str">
        <f t="shared" si="29"/>
        <v>92040</v>
      </c>
      <c r="H948" s="391">
        <v>5.39</v>
      </c>
      <c r="I948" s="392" t="s">
        <v>1335</v>
      </c>
    </row>
    <row r="949" spans="2:9">
      <c r="B949" s="388" t="s">
        <v>12097</v>
      </c>
      <c r="C949" s="388" t="s">
        <v>12098</v>
      </c>
      <c r="D949" s="389" t="s">
        <v>11238</v>
      </c>
      <c r="E949" s="390" t="str">
        <f t="shared" si="28"/>
        <v>0,43</v>
      </c>
      <c r="F949" s="381" t="str">
        <f t="shared" si="29"/>
        <v>92041</v>
      </c>
      <c r="H949" s="391">
        <v>1.0900000000000001</v>
      </c>
      <c r="I949" s="392" t="s">
        <v>1098</v>
      </c>
    </row>
    <row r="950" spans="2:9">
      <c r="B950" s="388" t="s">
        <v>12099</v>
      </c>
      <c r="C950" s="388" t="s">
        <v>12100</v>
      </c>
      <c r="D950" s="389" t="s">
        <v>11238</v>
      </c>
      <c r="E950" s="390" t="str">
        <f t="shared" si="28"/>
        <v>3,44</v>
      </c>
      <c r="F950" s="381" t="str">
        <f t="shared" si="29"/>
        <v>92042</v>
      </c>
      <c r="H950" s="391">
        <v>25.36</v>
      </c>
      <c r="I950" s="392" t="s">
        <v>8548</v>
      </c>
    </row>
    <row r="951" spans="2:9">
      <c r="B951" s="388" t="s">
        <v>12101</v>
      </c>
      <c r="C951" s="388" t="s">
        <v>12102</v>
      </c>
      <c r="D951" s="389" t="s">
        <v>11238</v>
      </c>
      <c r="E951" s="390" t="str">
        <f t="shared" si="28"/>
        <v>13,83</v>
      </c>
      <c r="F951" s="381" t="str">
        <f t="shared" si="29"/>
        <v>92101</v>
      </c>
      <c r="H951" s="391">
        <v>119.44</v>
      </c>
      <c r="I951" s="392" t="s">
        <v>12011</v>
      </c>
    </row>
    <row r="952" spans="2:9">
      <c r="B952" s="388" t="s">
        <v>12103</v>
      </c>
      <c r="C952" s="388" t="s">
        <v>12104</v>
      </c>
      <c r="D952" s="389" t="s">
        <v>11238</v>
      </c>
      <c r="E952" s="390" t="str">
        <f t="shared" si="28"/>
        <v>2,89</v>
      </c>
      <c r="F952" s="381" t="str">
        <f t="shared" si="29"/>
        <v>92102</v>
      </c>
      <c r="H952" s="391">
        <v>0.77</v>
      </c>
      <c r="I952" s="392" t="s">
        <v>3988</v>
      </c>
    </row>
    <row r="953" spans="2:9">
      <c r="B953" s="388" t="s">
        <v>12105</v>
      </c>
      <c r="C953" s="388" t="s">
        <v>12106</v>
      </c>
      <c r="D953" s="389" t="s">
        <v>11238</v>
      </c>
      <c r="E953" s="390" t="str">
        <f t="shared" si="28"/>
        <v>1,12</v>
      </c>
      <c r="F953" s="381" t="str">
        <f t="shared" si="29"/>
        <v>92103</v>
      </c>
      <c r="H953" s="391">
        <v>0.17</v>
      </c>
      <c r="I953" s="392" t="s">
        <v>3071</v>
      </c>
    </row>
    <row r="954" spans="2:9">
      <c r="B954" s="388" t="s">
        <v>12107</v>
      </c>
      <c r="C954" s="388" t="s">
        <v>12108</v>
      </c>
      <c r="D954" s="389" t="s">
        <v>11238</v>
      </c>
      <c r="E954" s="390" t="str">
        <f t="shared" si="28"/>
        <v>25,94</v>
      </c>
      <c r="F954" s="381" t="str">
        <f t="shared" si="29"/>
        <v>92104</v>
      </c>
      <c r="H954" s="391">
        <v>0.6</v>
      </c>
      <c r="I954" s="392" t="s">
        <v>12109</v>
      </c>
    </row>
    <row r="955" spans="2:9">
      <c r="B955" s="388" t="s">
        <v>12110</v>
      </c>
      <c r="C955" s="388" t="s">
        <v>12111</v>
      </c>
      <c r="D955" s="389" t="s">
        <v>11238</v>
      </c>
      <c r="E955" s="390" t="str">
        <f t="shared" si="28"/>
        <v>129,60</v>
      </c>
      <c r="F955" s="381" t="str">
        <f t="shared" si="29"/>
        <v>92105</v>
      </c>
      <c r="H955" s="391">
        <v>0.73</v>
      </c>
      <c r="I955" s="392" t="s">
        <v>11431</v>
      </c>
    </row>
    <row r="956" spans="2:9">
      <c r="B956" s="388" t="s">
        <v>12112</v>
      </c>
      <c r="C956" s="388" t="s">
        <v>12113</v>
      </c>
      <c r="D956" s="389" t="s">
        <v>11238</v>
      </c>
      <c r="E956" s="390" t="str">
        <f t="shared" si="28"/>
        <v>0,72</v>
      </c>
      <c r="F956" s="381" t="str">
        <f t="shared" si="29"/>
        <v>92108</v>
      </c>
      <c r="H956" s="391">
        <v>0.08</v>
      </c>
      <c r="I956" s="392" t="s">
        <v>2400</v>
      </c>
    </row>
    <row r="957" spans="2:9">
      <c r="B957" s="388" t="s">
        <v>12114</v>
      </c>
      <c r="C957" s="388" t="s">
        <v>12115</v>
      </c>
      <c r="D957" s="389" t="s">
        <v>11238</v>
      </c>
      <c r="E957" s="390" t="str">
        <f t="shared" si="28"/>
        <v>0,08</v>
      </c>
      <c r="F957" s="381" t="str">
        <f t="shared" si="29"/>
        <v>92109</v>
      </c>
      <c r="H957" s="391">
        <v>0.01</v>
      </c>
      <c r="I957" s="392" t="s">
        <v>4467</v>
      </c>
    </row>
    <row r="958" spans="2:9">
      <c r="B958" s="388" t="s">
        <v>12116</v>
      </c>
      <c r="C958" s="388" t="s">
        <v>12117</v>
      </c>
      <c r="D958" s="389" t="s">
        <v>11238</v>
      </c>
      <c r="E958" s="390" t="str">
        <f t="shared" si="28"/>
        <v>0,56</v>
      </c>
      <c r="F958" s="381" t="str">
        <f t="shared" si="29"/>
        <v>92110</v>
      </c>
      <c r="H958" s="391">
        <v>0.1</v>
      </c>
      <c r="I958" s="392" t="s">
        <v>1313</v>
      </c>
    </row>
    <row r="959" spans="2:9">
      <c r="B959" s="388" t="s">
        <v>12118</v>
      </c>
      <c r="C959" s="388" t="s">
        <v>12119</v>
      </c>
      <c r="D959" s="389" t="s">
        <v>11238</v>
      </c>
      <c r="E959" s="390" t="str">
        <f t="shared" si="28"/>
        <v>0,73</v>
      </c>
      <c r="F959" s="381" t="str">
        <f t="shared" si="29"/>
        <v>92111</v>
      </c>
      <c r="H959" s="391">
        <v>7.87</v>
      </c>
      <c r="I959" s="392" t="s">
        <v>971</v>
      </c>
    </row>
    <row r="960" spans="2:9">
      <c r="B960" s="388" t="s">
        <v>12120</v>
      </c>
      <c r="C960" s="388" t="s">
        <v>12121</v>
      </c>
      <c r="D960" s="389" t="s">
        <v>11238</v>
      </c>
      <c r="E960" s="390" t="str">
        <f t="shared" si="28"/>
        <v>0,08</v>
      </c>
      <c r="F960" s="381" t="str">
        <f t="shared" si="29"/>
        <v>92114</v>
      </c>
      <c r="H960" s="391">
        <v>2.36</v>
      </c>
      <c r="I960" s="392" t="s">
        <v>4467</v>
      </c>
    </row>
    <row r="961" spans="2:9">
      <c r="B961" s="388" t="s">
        <v>12122</v>
      </c>
      <c r="C961" s="388" t="s">
        <v>12123</v>
      </c>
      <c r="D961" s="389" t="s">
        <v>11238</v>
      </c>
      <c r="E961" s="390" t="str">
        <f t="shared" si="28"/>
        <v>0,00</v>
      </c>
      <c r="F961" s="381" t="str">
        <f t="shared" si="29"/>
        <v>92115</v>
      </c>
      <c r="H961" s="391">
        <v>0.49</v>
      </c>
      <c r="I961" s="392" t="s">
        <v>12124</v>
      </c>
    </row>
    <row r="962" spans="2:9">
      <c r="B962" s="388" t="s">
        <v>12125</v>
      </c>
      <c r="C962" s="388" t="s">
        <v>12126</v>
      </c>
      <c r="D962" s="389" t="s">
        <v>11238</v>
      </c>
      <c r="E962" s="390" t="str">
        <f t="shared" ref="E962:E1025" si="30">IF($K$2=$H$1,H962,I962)</f>
        <v>0,10</v>
      </c>
      <c r="F962" s="381" t="str">
        <f t="shared" ref="F962:F1025" si="31">IF(LEN($B962)=7,CONCATENATE(MID($B962,1,6),"00",RIGHT($B962,1)),IF(LEN($B962)=8,CONCATENATE(MID($B962,1,6),"0",RIGHT($B962,2)),$B962))</f>
        <v>92116</v>
      </c>
      <c r="H962" s="391">
        <v>9.84</v>
      </c>
      <c r="I962" s="392" t="s">
        <v>1531</v>
      </c>
    </row>
    <row r="963" spans="2:9">
      <c r="B963" s="388" t="s">
        <v>12127</v>
      </c>
      <c r="C963" s="388" t="s">
        <v>12128</v>
      </c>
      <c r="D963" s="389" t="s">
        <v>11238</v>
      </c>
      <c r="E963" s="390" t="str">
        <f t="shared" si="30"/>
        <v>7,77</v>
      </c>
      <c r="F963" s="381" t="str">
        <f t="shared" si="31"/>
        <v>92133</v>
      </c>
      <c r="H963" s="391">
        <v>93.49</v>
      </c>
      <c r="I963" s="392" t="s">
        <v>3384</v>
      </c>
    </row>
    <row r="964" spans="2:9">
      <c r="B964" s="388" t="s">
        <v>12129</v>
      </c>
      <c r="C964" s="388" t="s">
        <v>12130</v>
      </c>
      <c r="D964" s="389" t="s">
        <v>11238</v>
      </c>
      <c r="E964" s="390" t="str">
        <f t="shared" si="30"/>
        <v>1,23</v>
      </c>
      <c r="F964" s="381" t="str">
        <f t="shared" si="31"/>
        <v>92134</v>
      </c>
      <c r="H964" s="391">
        <v>2.4</v>
      </c>
      <c r="I964" s="392" t="s">
        <v>12131</v>
      </c>
    </row>
    <row r="965" spans="2:9">
      <c r="B965" s="388" t="s">
        <v>12132</v>
      </c>
      <c r="C965" s="388" t="s">
        <v>12133</v>
      </c>
      <c r="D965" s="389" t="s">
        <v>11238</v>
      </c>
      <c r="E965" s="390" t="str">
        <f t="shared" si="30"/>
        <v>0,48</v>
      </c>
      <c r="F965" s="381" t="str">
        <f t="shared" si="31"/>
        <v>92135</v>
      </c>
      <c r="H965" s="391">
        <v>0.72</v>
      </c>
      <c r="I965" s="392" t="s">
        <v>11076</v>
      </c>
    </row>
    <row r="966" spans="2:9">
      <c r="B966" s="388" t="s">
        <v>12134</v>
      </c>
      <c r="C966" s="388" t="s">
        <v>12135</v>
      </c>
      <c r="D966" s="389" t="s">
        <v>11238</v>
      </c>
      <c r="E966" s="390" t="str">
        <f t="shared" si="30"/>
        <v>9,72</v>
      </c>
      <c r="F966" s="381" t="str">
        <f t="shared" si="31"/>
        <v>92136</v>
      </c>
      <c r="H966" s="391">
        <v>0.15</v>
      </c>
      <c r="I966" s="392" t="s">
        <v>749</v>
      </c>
    </row>
    <row r="967" spans="2:9">
      <c r="B967" s="388" t="s">
        <v>12136</v>
      </c>
      <c r="C967" s="388" t="s">
        <v>12137</v>
      </c>
      <c r="D967" s="389" t="s">
        <v>11238</v>
      </c>
      <c r="E967" s="390" t="str">
        <f t="shared" si="30"/>
        <v>26,67</v>
      </c>
      <c r="F967" s="381" t="str">
        <f t="shared" si="31"/>
        <v>92137</v>
      </c>
      <c r="H967" s="391">
        <v>3</v>
      </c>
      <c r="I967" s="392" t="s">
        <v>8035</v>
      </c>
    </row>
    <row r="968" spans="2:9">
      <c r="B968" s="388" t="s">
        <v>12138</v>
      </c>
      <c r="C968" s="388" t="s">
        <v>12139</v>
      </c>
      <c r="D968" s="389" t="s">
        <v>11238</v>
      </c>
      <c r="E968" s="390" t="str">
        <f t="shared" si="30"/>
        <v>2,37</v>
      </c>
      <c r="F968" s="381" t="str">
        <f t="shared" si="31"/>
        <v>92140</v>
      </c>
      <c r="H968" s="391">
        <v>66.760000000000005</v>
      </c>
      <c r="I968" s="392" t="s">
        <v>6689</v>
      </c>
    </row>
    <row r="969" spans="2:9">
      <c r="B969" s="388" t="s">
        <v>12140</v>
      </c>
      <c r="C969" s="388" t="s">
        <v>12141</v>
      </c>
      <c r="D969" s="389" t="s">
        <v>11238</v>
      </c>
      <c r="E969" s="390" t="str">
        <f t="shared" si="30"/>
        <v>0,37</v>
      </c>
      <c r="F969" s="381" t="str">
        <f t="shared" si="31"/>
        <v>92141</v>
      </c>
      <c r="H969" s="391">
        <v>14.65</v>
      </c>
      <c r="I969" s="392" t="s">
        <v>7105</v>
      </c>
    </row>
    <row r="970" spans="2:9">
      <c r="B970" s="388" t="s">
        <v>12142</v>
      </c>
      <c r="C970" s="388" t="s">
        <v>12143</v>
      </c>
      <c r="D970" s="389" t="s">
        <v>11238</v>
      </c>
      <c r="E970" s="390" t="str">
        <f t="shared" si="30"/>
        <v>0,14</v>
      </c>
      <c r="F970" s="381" t="str">
        <f t="shared" si="31"/>
        <v>92142</v>
      </c>
      <c r="H970" s="391">
        <v>5.85</v>
      </c>
      <c r="I970" s="392" t="s">
        <v>4267</v>
      </c>
    </row>
    <row r="971" spans="2:9">
      <c r="B971" s="388" t="s">
        <v>12144</v>
      </c>
      <c r="C971" s="388" t="s">
        <v>12145</v>
      </c>
      <c r="D971" s="389" t="s">
        <v>11238</v>
      </c>
      <c r="E971" s="390" t="str">
        <f t="shared" si="30"/>
        <v>2,96</v>
      </c>
      <c r="F971" s="381" t="str">
        <f t="shared" si="31"/>
        <v>92143</v>
      </c>
      <c r="H971" s="391">
        <v>1.19</v>
      </c>
      <c r="I971" s="392" t="s">
        <v>3551</v>
      </c>
    </row>
    <row r="972" spans="2:9">
      <c r="B972" s="388" t="s">
        <v>12146</v>
      </c>
      <c r="C972" s="388" t="s">
        <v>12147</v>
      </c>
      <c r="D972" s="389" t="s">
        <v>11238</v>
      </c>
      <c r="E972" s="390" t="str">
        <f t="shared" si="30"/>
        <v>31,30</v>
      </c>
      <c r="F972" s="381" t="str">
        <f t="shared" si="31"/>
        <v>92144</v>
      </c>
      <c r="H972" s="391">
        <v>27.49</v>
      </c>
      <c r="I972" s="392" t="s">
        <v>12148</v>
      </c>
    </row>
    <row r="973" spans="2:9">
      <c r="B973" s="388" t="s">
        <v>12149</v>
      </c>
      <c r="C973" s="388" t="s">
        <v>12150</v>
      </c>
      <c r="D973" s="389" t="s">
        <v>11238</v>
      </c>
      <c r="E973" s="390" t="str">
        <f t="shared" si="30"/>
        <v>15,43</v>
      </c>
      <c r="F973" s="381" t="str">
        <f t="shared" si="31"/>
        <v>92237</v>
      </c>
      <c r="H973" s="391">
        <v>171.38</v>
      </c>
      <c r="I973" s="392" t="s">
        <v>12151</v>
      </c>
    </row>
    <row r="974" spans="2:9">
      <c r="B974" s="388" t="s">
        <v>12152</v>
      </c>
      <c r="C974" s="388" t="s">
        <v>12153</v>
      </c>
      <c r="D974" s="389" t="s">
        <v>11238</v>
      </c>
      <c r="E974" s="390" t="str">
        <f t="shared" si="30"/>
        <v>3,24</v>
      </c>
      <c r="F974" s="381" t="str">
        <f t="shared" si="31"/>
        <v>92238</v>
      </c>
      <c r="H974" s="391">
        <v>0.21</v>
      </c>
      <c r="I974" s="392" t="s">
        <v>407</v>
      </c>
    </row>
    <row r="975" spans="2:9">
      <c r="B975" s="388" t="s">
        <v>12154</v>
      </c>
      <c r="C975" s="388" t="s">
        <v>12155</v>
      </c>
      <c r="D975" s="389" t="s">
        <v>11238</v>
      </c>
      <c r="E975" s="390" t="str">
        <f t="shared" si="30"/>
        <v>1,25</v>
      </c>
      <c r="F975" s="381" t="str">
        <f t="shared" si="31"/>
        <v>92239</v>
      </c>
      <c r="H975" s="391">
        <v>0.04</v>
      </c>
      <c r="I975" s="392" t="s">
        <v>2315</v>
      </c>
    </row>
    <row r="976" spans="2:9">
      <c r="B976" s="388" t="s">
        <v>12156</v>
      </c>
      <c r="C976" s="388" t="s">
        <v>12157</v>
      </c>
      <c r="D976" s="389" t="s">
        <v>11238</v>
      </c>
      <c r="E976" s="390" t="str">
        <f t="shared" si="30"/>
        <v>28,94</v>
      </c>
      <c r="F976" s="381" t="str">
        <f t="shared" si="31"/>
        <v>92240</v>
      </c>
      <c r="H976" s="391">
        <v>0.27</v>
      </c>
      <c r="I976" s="392" t="s">
        <v>1768</v>
      </c>
    </row>
    <row r="977" spans="2:9">
      <c r="B977" s="388" t="s">
        <v>12158</v>
      </c>
      <c r="C977" s="388" t="s">
        <v>12159</v>
      </c>
      <c r="D977" s="389" t="s">
        <v>11238</v>
      </c>
      <c r="E977" s="390" t="str">
        <f t="shared" si="30"/>
        <v>185,98</v>
      </c>
      <c r="F977" s="381" t="str">
        <f t="shared" si="31"/>
        <v>92241</v>
      </c>
      <c r="H977" s="391">
        <v>23.89</v>
      </c>
      <c r="I977" s="392" t="s">
        <v>12160</v>
      </c>
    </row>
    <row r="978" spans="2:9">
      <c r="B978" s="388" t="s">
        <v>12161</v>
      </c>
      <c r="C978" s="388" t="s">
        <v>12162</v>
      </c>
      <c r="D978" s="389" t="s">
        <v>11238</v>
      </c>
      <c r="E978" s="390" t="str">
        <f t="shared" si="30"/>
        <v>0,24</v>
      </c>
      <c r="F978" s="381" t="str">
        <f t="shared" si="31"/>
        <v>92712</v>
      </c>
      <c r="H978" s="391">
        <v>5.01</v>
      </c>
      <c r="I978" s="392" t="s">
        <v>4463</v>
      </c>
    </row>
    <row r="979" spans="2:9">
      <c r="B979" s="388" t="s">
        <v>12163</v>
      </c>
      <c r="C979" s="388" t="s">
        <v>12164</v>
      </c>
      <c r="D979" s="389" t="s">
        <v>11238</v>
      </c>
      <c r="E979" s="390" t="str">
        <f t="shared" si="30"/>
        <v>0,02</v>
      </c>
      <c r="F979" s="381" t="str">
        <f t="shared" si="31"/>
        <v>92713</v>
      </c>
      <c r="H979" s="391">
        <v>1.1200000000000001</v>
      </c>
      <c r="I979" s="392" t="s">
        <v>6674</v>
      </c>
    </row>
    <row r="980" spans="2:9">
      <c r="B980" s="388" t="s">
        <v>12165</v>
      </c>
      <c r="C980" s="388" t="s">
        <v>12166</v>
      </c>
      <c r="D980" s="389" t="s">
        <v>11238</v>
      </c>
      <c r="E980" s="390" t="str">
        <f t="shared" si="30"/>
        <v>0,30</v>
      </c>
      <c r="F980" s="381" t="str">
        <f t="shared" si="31"/>
        <v>92714</v>
      </c>
      <c r="H980" s="391">
        <v>5.48</v>
      </c>
      <c r="I980" s="392" t="s">
        <v>1523</v>
      </c>
    </row>
    <row r="981" spans="2:9">
      <c r="B981" s="388" t="s">
        <v>12167</v>
      </c>
      <c r="C981" s="388" t="s">
        <v>12168</v>
      </c>
      <c r="D981" s="389" t="s">
        <v>11238</v>
      </c>
      <c r="E981" s="390" t="str">
        <f t="shared" si="30"/>
        <v>26,10</v>
      </c>
      <c r="F981" s="381" t="str">
        <f t="shared" si="31"/>
        <v>92715</v>
      </c>
      <c r="H981" s="391">
        <v>7.25</v>
      </c>
      <c r="I981" s="392" t="s">
        <v>12169</v>
      </c>
    </row>
    <row r="982" spans="2:9">
      <c r="B982" s="388" t="s">
        <v>12170</v>
      </c>
      <c r="C982" s="388" t="s">
        <v>12171</v>
      </c>
      <c r="D982" s="389" t="s">
        <v>11238</v>
      </c>
      <c r="E982" s="390" t="str">
        <f t="shared" si="30"/>
        <v>5,01</v>
      </c>
      <c r="F982" s="381" t="str">
        <f t="shared" si="31"/>
        <v>92956</v>
      </c>
      <c r="H982" s="391">
        <v>1.18</v>
      </c>
      <c r="I982" s="392" t="s">
        <v>12172</v>
      </c>
    </row>
    <row r="983" spans="2:9">
      <c r="B983" s="388" t="s">
        <v>12173</v>
      </c>
      <c r="C983" s="388" t="s">
        <v>12174</v>
      </c>
      <c r="D983" s="389" t="s">
        <v>11238</v>
      </c>
      <c r="E983" s="390" t="str">
        <f t="shared" si="30"/>
        <v>0,59</v>
      </c>
      <c r="F983" s="381" t="str">
        <f t="shared" si="31"/>
        <v>92957</v>
      </c>
      <c r="H983" s="391">
        <v>0.26</v>
      </c>
      <c r="I983" s="392" t="s">
        <v>1316</v>
      </c>
    </row>
    <row r="984" spans="2:9">
      <c r="B984" s="388" t="s">
        <v>12175</v>
      </c>
      <c r="C984" s="388" t="s">
        <v>12176</v>
      </c>
      <c r="D984" s="389" t="s">
        <v>11238</v>
      </c>
      <c r="E984" s="390" t="str">
        <f t="shared" si="30"/>
        <v>5,48</v>
      </c>
      <c r="F984" s="381" t="str">
        <f t="shared" si="31"/>
        <v>92958</v>
      </c>
      <c r="H984" s="391">
        <v>1.48</v>
      </c>
      <c r="I984" s="392" t="s">
        <v>470</v>
      </c>
    </row>
    <row r="985" spans="2:9">
      <c r="B985" s="388" t="s">
        <v>12177</v>
      </c>
      <c r="C985" s="388" t="s">
        <v>12178</v>
      </c>
      <c r="D985" s="389" t="s">
        <v>11238</v>
      </c>
      <c r="E985" s="390" t="str">
        <f t="shared" si="30"/>
        <v>6,24</v>
      </c>
      <c r="F985" s="381" t="str">
        <f t="shared" si="31"/>
        <v>92959</v>
      </c>
      <c r="H985" s="391">
        <v>165.47</v>
      </c>
      <c r="I985" s="392" t="s">
        <v>12179</v>
      </c>
    </row>
    <row r="986" spans="2:9">
      <c r="B986" s="388" t="s">
        <v>12180</v>
      </c>
      <c r="C986" s="388" t="s">
        <v>12181</v>
      </c>
      <c r="D986" s="389" t="s">
        <v>11238</v>
      </c>
      <c r="E986" s="390" t="str">
        <f t="shared" si="30"/>
        <v>1,17</v>
      </c>
      <c r="F986" s="381" t="str">
        <f t="shared" si="31"/>
        <v>92963</v>
      </c>
      <c r="H986" s="391">
        <v>43.46</v>
      </c>
      <c r="I986" s="392" t="s">
        <v>1953</v>
      </c>
    </row>
    <row r="987" spans="2:9">
      <c r="B987" s="388" t="s">
        <v>12182</v>
      </c>
      <c r="C987" s="388" t="s">
        <v>12183</v>
      </c>
      <c r="D987" s="389" t="s">
        <v>11238</v>
      </c>
      <c r="E987" s="390" t="str">
        <f t="shared" si="30"/>
        <v>0,13</v>
      </c>
      <c r="F987" s="381" t="str">
        <f t="shared" si="31"/>
        <v>92964</v>
      </c>
      <c r="H987" s="391">
        <v>207.08</v>
      </c>
      <c r="I987" s="392" t="s">
        <v>6625</v>
      </c>
    </row>
    <row r="988" spans="2:9">
      <c r="B988" s="388" t="s">
        <v>12184</v>
      </c>
      <c r="C988" s="388" t="s">
        <v>12185</v>
      </c>
      <c r="D988" s="389" t="s">
        <v>11238</v>
      </c>
      <c r="E988" s="390" t="str">
        <f t="shared" si="30"/>
        <v>1,46</v>
      </c>
      <c r="F988" s="381" t="str">
        <f t="shared" si="31"/>
        <v>92965</v>
      </c>
      <c r="H988" s="391">
        <v>184.24</v>
      </c>
      <c r="I988" s="392" t="s">
        <v>1327</v>
      </c>
    </row>
    <row r="989" spans="2:9">
      <c r="B989" s="388" t="s">
        <v>12186</v>
      </c>
      <c r="C989" s="388" t="s">
        <v>12187</v>
      </c>
      <c r="D989" s="389" t="s">
        <v>11238</v>
      </c>
      <c r="E989" s="390" t="str">
        <f t="shared" si="30"/>
        <v>168,25</v>
      </c>
      <c r="F989" s="381" t="str">
        <f t="shared" si="31"/>
        <v>93220</v>
      </c>
      <c r="H989" s="391">
        <v>0.33</v>
      </c>
      <c r="I989" s="392" t="s">
        <v>12188</v>
      </c>
    </row>
    <row r="990" spans="2:9">
      <c r="B990" s="388" t="s">
        <v>12189</v>
      </c>
      <c r="C990" s="388" t="s">
        <v>12190</v>
      </c>
      <c r="D990" s="389" t="s">
        <v>11238</v>
      </c>
      <c r="E990" s="390" t="str">
        <f t="shared" si="30"/>
        <v>23,35</v>
      </c>
      <c r="F990" s="381" t="str">
        <f t="shared" si="31"/>
        <v>93221</v>
      </c>
      <c r="H990" s="391">
        <v>7.0000000000000007E-2</v>
      </c>
      <c r="I990" s="392" t="s">
        <v>12191</v>
      </c>
    </row>
    <row r="991" spans="2:9">
      <c r="B991" s="388" t="s">
        <v>12192</v>
      </c>
      <c r="C991" s="388" t="s">
        <v>12193</v>
      </c>
      <c r="D991" s="389" t="s">
        <v>11238</v>
      </c>
      <c r="E991" s="390" t="str">
        <f t="shared" si="30"/>
        <v>210,55</v>
      </c>
      <c r="F991" s="381" t="str">
        <f t="shared" si="31"/>
        <v>93222</v>
      </c>
      <c r="H991" s="391">
        <v>0.31</v>
      </c>
      <c r="I991" s="392" t="s">
        <v>12194</v>
      </c>
    </row>
    <row r="992" spans="2:9">
      <c r="B992" s="388" t="s">
        <v>12195</v>
      </c>
      <c r="C992" s="388" t="s">
        <v>12196</v>
      </c>
      <c r="D992" s="389" t="s">
        <v>11238</v>
      </c>
      <c r="E992" s="390" t="str">
        <f t="shared" si="30"/>
        <v>105,26</v>
      </c>
      <c r="F992" s="381" t="str">
        <f t="shared" si="31"/>
        <v>93223</v>
      </c>
      <c r="H992" s="391">
        <v>3.68</v>
      </c>
      <c r="I992" s="392" t="s">
        <v>5511</v>
      </c>
    </row>
    <row r="993" spans="2:9">
      <c r="B993" s="388" t="s">
        <v>12197</v>
      </c>
      <c r="C993" s="388" t="s">
        <v>12198</v>
      </c>
      <c r="D993" s="389" t="s">
        <v>11238</v>
      </c>
      <c r="E993" s="390" t="str">
        <f t="shared" si="30"/>
        <v>0,30</v>
      </c>
      <c r="F993" s="381" t="str">
        <f t="shared" si="31"/>
        <v>93229</v>
      </c>
      <c r="H993" s="391">
        <v>1.17</v>
      </c>
      <c r="I993" s="392" t="s">
        <v>1523</v>
      </c>
    </row>
    <row r="994" spans="2:9">
      <c r="B994" s="388" t="s">
        <v>12199</v>
      </c>
      <c r="C994" s="388" t="s">
        <v>12200</v>
      </c>
      <c r="D994" s="389" t="s">
        <v>11238</v>
      </c>
      <c r="E994" s="390" t="str">
        <f t="shared" si="30"/>
        <v>0,03</v>
      </c>
      <c r="F994" s="381" t="str">
        <f t="shared" si="31"/>
        <v>93230</v>
      </c>
      <c r="H994" s="391">
        <v>1.17</v>
      </c>
      <c r="I994" s="392" t="s">
        <v>1526</v>
      </c>
    </row>
    <row r="995" spans="2:9">
      <c r="B995" s="388" t="s">
        <v>12201</v>
      </c>
      <c r="C995" s="388" t="s">
        <v>12202</v>
      </c>
      <c r="D995" s="389" t="s">
        <v>11238</v>
      </c>
      <c r="E995" s="390" t="str">
        <f t="shared" si="30"/>
        <v>0,29</v>
      </c>
      <c r="F995" s="381" t="str">
        <f t="shared" si="31"/>
        <v>93231</v>
      </c>
      <c r="H995" s="391">
        <v>5.3</v>
      </c>
      <c r="I995" s="392" t="s">
        <v>11229</v>
      </c>
    </row>
    <row r="996" spans="2:9">
      <c r="B996" s="388" t="s">
        <v>12203</v>
      </c>
      <c r="C996" s="388" t="s">
        <v>12204</v>
      </c>
      <c r="D996" s="389" t="s">
        <v>11238</v>
      </c>
      <c r="E996" s="390" t="str">
        <f t="shared" si="30"/>
        <v>6,73</v>
      </c>
      <c r="F996" s="381" t="str">
        <f t="shared" si="31"/>
        <v>93232</v>
      </c>
      <c r="H996" s="391">
        <v>8.82</v>
      </c>
      <c r="I996" s="392" t="s">
        <v>3228</v>
      </c>
    </row>
    <row r="997" spans="2:9">
      <c r="B997" s="388" t="s">
        <v>12205</v>
      </c>
      <c r="C997" s="388" t="s">
        <v>12206</v>
      </c>
      <c r="D997" s="389" t="s">
        <v>11238</v>
      </c>
      <c r="E997" s="390" t="str">
        <f t="shared" si="30"/>
        <v>0,75</v>
      </c>
      <c r="F997" s="381" t="str">
        <f t="shared" si="31"/>
        <v>93235</v>
      </c>
      <c r="H997" s="391">
        <v>22.84</v>
      </c>
      <c r="I997" s="392" t="s">
        <v>6698</v>
      </c>
    </row>
    <row r="998" spans="2:9">
      <c r="B998" s="388" t="s">
        <v>12207</v>
      </c>
      <c r="C998" s="388" t="s">
        <v>12208</v>
      </c>
      <c r="D998" s="389" t="s">
        <v>11238</v>
      </c>
      <c r="E998" s="390" t="str">
        <f t="shared" si="30"/>
        <v>0,64</v>
      </c>
      <c r="F998" s="381" t="str">
        <f t="shared" si="31"/>
        <v>93238</v>
      </c>
      <c r="H998" s="391">
        <v>5.13</v>
      </c>
      <c r="I998" s="392" t="s">
        <v>1030</v>
      </c>
    </row>
    <row r="999" spans="2:9">
      <c r="B999" s="388" t="s">
        <v>12209</v>
      </c>
      <c r="C999" s="388" t="s">
        <v>12210</v>
      </c>
      <c r="D999" s="389" t="s">
        <v>11238</v>
      </c>
      <c r="E999" s="390" t="str">
        <f t="shared" si="30"/>
        <v>2,91</v>
      </c>
      <c r="F999" s="381" t="str">
        <f t="shared" si="31"/>
        <v>93239</v>
      </c>
      <c r="H999" s="391">
        <v>24.98</v>
      </c>
      <c r="I999" s="392" t="s">
        <v>1936</v>
      </c>
    </row>
    <row r="1000" spans="2:9">
      <c r="B1000" s="388" t="s">
        <v>12211</v>
      </c>
      <c r="C1000" s="388" t="s">
        <v>12212</v>
      </c>
      <c r="D1000" s="389" t="s">
        <v>11238</v>
      </c>
      <c r="E1000" s="390" t="str">
        <f t="shared" si="30"/>
        <v>8,06</v>
      </c>
      <c r="F1000" s="381" t="str">
        <f t="shared" si="31"/>
        <v>93240</v>
      </c>
      <c r="H1000" s="391">
        <v>5.51</v>
      </c>
      <c r="I1000" s="392" t="s">
        <v>8292</v>
      </c>
    </row>
    <row r="1001" spans="2:9">
      <c r="B1001" s="388" t="s">
        <v>12213</v>
      </c>
      <c r="C1001" s="388" t="s">
        <v>12214</v>
      </c>
      <c r="D1001" s="389" t="s">
        <v>11238</v>
      </c>
      <c r="E1001" s="390" t="str">
        <f t="shared" si="30"/>
        <v>24,17</v>
      </c>
      <c r="F1001" s="381" t="str">
        <f t="shared" si="31"/>
        <v>93267</v>
      </c>
      <c r="H1001" s="391">
        <v>0.27</v>
      </c>
      <c r="I1001" s="392" t="s">
        <v>12215</v>
      </c>
    </row>
    <row r="1002" spans="2:9">
      <c r="B1002" s="388" t="s">
        <v>12216</v>
      </c>
      <c r="C1002" s="388" t="s">
        <v>12217</v>
      </c>
      <c r="D1002" s="389" t="s">
        <v>11238</v>
      </c>
      <c r="E1002" s="390" t="str">
        <f t="shared" si="30"/>
        <v>2,87</v>
      </c>
      <c r="F1002" s="381" t="str">
        <f t="shared" si="31"/>
        <v>93269</v>
      </c>
      <c r="H1002" s="391">
        <v>0.06</v>
      </c>
      <c r="I1002" s="392" t="s">
        <v>1393</v>
      </c>
    </row>
    <row r="1003" spans="2:9">
      <c r="B1003" s="388" t="s">
        <v>12218</v>
      </c>
      <c r="C1003" s="388" t="s">
        <v>12219</v>
      </c>
      <c r="D1003" s="389" t="s">
        <v>11238</v>
      </c>
      <c r="E1003" s="390" t="str">
        <f t="shared" si="30"/>
        <v>26,44</v>
      </c>
      <c r="F1003" s="381" t="str">
        <f t="shared" si="31"/>
        <v>93270</v>
      </c>
      <c r="H1003" s="391">
        <v>0.25</v>
      </c>
      <c r="I1003" s="392" t="s">
        <v>12220</v>
      </c>
    </row>
    <row r="1004" spans="2:9">
      <c r="B1004" s="388" t="s">
        <v>12221</v>
      </c>
      <c r="C1004" s="388" t="s">
        <v>12222</v>
      </c>
      <c r="D1004" s="389" t="s">
        <v>11238</v>
      </c>
      <c r="E1004" s="390" t="str">
        <f t="shared" si="30"/>
        <v>5,51</v>
      </c>
      <c r="F1004" s="381" t="str">
        <f t="shared" si="31"/>
        <v>93271</v>
      </c>
      <c r="H1004" s="391">
        <v>0.46</v>
      </c>
      <c r="I1004" s="392" t="s">
        <v>472</v>
      </c>
    </row>
    <row r="1005" spans="2:9">
      <c r="B1005" s="388" t="s">
        <v>12223</v>
      </c>
      <c r="C1005" s="388" t="s">
        <v>12224</v>
      </c>
      <c r="D1005" s="389" t="s">
        <v>11238</v>
      </c>
      <c r="E1005" s="390" t="str">
        <f t="shared" si="30"/>
        <v>0,27</v>
      </c>
      <c r="F1005" s="381" t="str">
        <f t="shared" si="31"/>
        <v>93277</v>
      </c>
      <c r="H1005" s="391">
        <v>48</v>
      </c>
      <c r="I1005" s="392" t="s">
        <v>11800</v>
      </c>
    </row>
    <row r="1006" spans="2:9">
      <c r="B1006" s="388" t="s">
        <v>12225</v>
      </c>
      <c r="C1006" s="388" t="s">
        <v>12226</v>
      </c>
      <c r="D1006" s="389" t="s">
        <v>11238</v>
      </c>
      <c r="E1006" s="390" t="str">
        <f t="shared" si="30"/>
        <v>0,03</v>
      </c>
      <c r="F1006" s="381" t="str">
        <f t="shared" si="31"/>
        <v>93278</v>
      </c>
      <c r="H1006" s="391">
        <v>16.440000000000001</v>
      </c>
      <c r="I1006" s="392" t="s">
        <v>1526</v>
      </c>
    </row>
    <row r="1007" spans="2:9">
      <c r="B1007" s="388" t="s">
        <v>12227</v>
      </c>
      <c r="C1007" s="388" t="s">
        <v>12228</v>
      </c>
      <c r="D1007" s="389" t="s">
        <v>11238</v>
      </c>
      <c r="E1007" s="390" t="str">
        <f t="shared" si="30"/>
        <v>0,26</v>
      </c>
      <c r="F1007" s="381" t="str">
        <f t="shared" si="31"/>
        <v>93279</v>
      </c>
      <c r="H1007" s="391">
        <v>77.17</v>
      </c>
      <c r="I1007" s="392" t="s">
        <v>1084</v>
      </c>
    </row>
    <row r="1008" spans="2:9">
      <c r="B1008" s="388" t="s">
        <v>12229</v>
      </c>
      <c r="C1008" s="388" t="s">
        <v>12230</v>
      </c>
      <c r="D1008" s="389" t="s">
        <v>11238</v>
      </c>
      <c r="E1008" s="390" t="str">
        <f t="shared" si="30"/>
        <v>0,46</v>
      </c>
      <c r="F1008" s="381" t="str">
        <f t="shared" si="31"/>
        <v>93280</v>
      </c>
      <c r="H1008" s="391">
        <v>130.38999999999999</v>
      </c>
      <c r="I1008" s="392" t="s">
        <v>1032</v>
      </c>
    </row>
    <row r="1009" spans="2:9">
      <c r="B1009" s="388" t="s">
        <v>12231</v>
      </c>
      <c r="C1009" s="388" t="s">
        <v>12232</v>
      </c>
      <c r="D1009" s="389" t="s">
        <v>11238</v>
      </c>
      <c r="E1009" s="390" t="str">
        <f t="shared" si="30"/>
        <v>50,81</v>
      </c>
      <c r="F1009" s="381" t="str">
        <f t="shared" si="31"/>
        <v>93283</v>
      </c>
      <c r="H1009" s="391">
        <v>3.36</v>
      </c>
      <c r="I1009" s="392" t="s">
        <v>12233</v>
      </c>
    </row>
    <row r="1010" spans="2:9">
      <c r="B1010" s="388" t="s">
        <v>12234</v>
      </c>
      <c r="C1010" s="388" t="s">
        <v>12235</v>
      </c>
      <c r="D1010" s="389" t="s">
        <v>11238</v>
      </c>
      <c r="E1010" s="390" t="str">
        <f t="shared" si="30"/>
        <v>9,65</v>
      </c>
      <c r="F1010" s="381" t="str">
        <f t="shared" si="31"/>
        <v>93284</v>
      </c>
      <c r="H1010" s="391">
        <v>8.5500000000000007</v>
      </c>
      <c r="I1010" s="392" t="s">
        <v>8229</v>
      </c>
    </row>
    <row r="1011" spans="2:9">
      <c r="B1011" s="388" t="s">
        <v>12236</v>
      </c>
      <c r="C1011" s="388" t="s">
        <v>12237</v>
      </c>
      <c r="D1011" s="389" t="s">
        <v>11238</v>
      </c>
      <c r="E1011" s="390" t="str">
        <f t="shared" si="30"/>
        <v>81,69</v>
      </c>
      <c r="F1011" s="381" t="str">
        <f t="shared" si="31"/>
        <v>93285</v>
      </c>
      <c r="H1011" s="391">
        <v>3.41</v>
      </c>
      <c r="I1011" s="392" t="s">
        <v>12238</v>
      </c>
    </row>
    <row r="1012" spans="2:9">
      <c r="B1012" s="388" t="s">
        <v>12239</v>
      </c>
      <c r="C1012" s="388" t="s">
        <v>12240</v>
      </c>
      <c r="D1012" s="389" t="s">
        <v>11238</v>
      </c>
      <c r="E1012" s="390" t="str">
        <f t="shared" si="30"/>
        <v>130,39</v>
      </c>
      <c r="F1012" s="381" t="str">
        <f t="shared" si="31"/>
        <v>93286</v>
      </c>
      <c r="H1012" s="391">
        <v>0.69</v>
      </c>
      <c r="I1012" s="392" t="s">
        <v>12241</v>
      </c>
    </row>
    <row r="1013" spans="2:9">
      <c r="B1013" s="388" t="s">
        <v>12242</v>
      </c>
      <c r="C1013" s="388" t="s">
        <v>12243</v>
      </c>
      <c r="D1013" s="389" t="s">
        <v>11238</v>
      </c>
      <c r="E1013" s="390" t="str">
        <f t="shared" si="30"/>
        <v>3,55</v>
      </c>
      <c r="F1013" s="381" t="str">
        <f t="shared" si="31"/>
        <v>93296</v>
      </c>
      <c r="H1013" s="391">
        <v>16.05</v>
      </c>
      <c r="I1013" s="392" t="s">
        <v>1727</v>
      </c>
    </row>
    <row r="1014" spans="2:9">
      <c r="B1014" s="388" t="s">
        <v>12244</v>
      </c>
      <c r="C1014" s="388" t="s">
        <v>12245</v>
      </c>
      <c r="D1014" s="389" t="s">
        <v>11238</v>
      </c>
      <c r="E1014" s="390" t="str">
        <f t="shared" si="30"/>
        <v>8,87</v>
      </c>
      <c r="F1014" s="381" t="str">
        <f t="shared" si="31"/>
        <v>93397</v>
      </c>
      <c r="H1014" s="391">
        <v>98.15</v>
      </c>
      <c r="I1014" s="392" t="s">
        <v>7519</v>
      </c>
    </row>
    <row r="1015" spans="2:9">
      <c r="B1015" s="388" t="s">
        <v>12246</v>
      </c>
      <c r="C1015" s="388" t="s">
        <v>12247</v>
      </c>
      <c r="D1015" s="389" t="s">
        <v>11238</v>
      </c>
      <c r="E1015" s="390" t="str">
        <f t="shared" si="30"/>
        <v>1,85</v>
      </c>
      <c r="F1015" s="381" t="str">
        <f t="shared" si="31"/>
        <v>93398</v>
      </c>
      <c r="H1015" s="391">
        <v>4.3899999999999997</v>
      </c>
      <c r="I1015" s="392" t="s">
        <v>705</v>
      </c>
    </row>
    <row r="1016" spans="2:9">
      <c r="B1016" s="388" t="s">
        <v>12248</v>
      </c>
      <c r="C1016" s="388" t="s">
        <v>12249</v>
      </c>
      <c r="D1016" s="389" t="s">
        <v>11238</v>
      </c>
      <c r="E1016" s="390" t="str">
        <f t="shared" si="30"/>
        <v>0,71</v>
      </c>
      <c r="F1016" s="381" t="str">
        <f t="shared" si="31"/>
        <v>93399</v>
      </c>
      <c r="H1016" s="391">
        <v>0.87</v>
      </c>
      <c r="I1016" s="392" t="s">
        <v>1679</v>
      </c>
    </row>
    <row r="1017" spans="2:9">
      <c r="B1017" s="388" t="s">
        <v>12250</v>
      </c>
      <c r="C1017" s="388" t="s">
        <v>12251</v>
      </c>
      <c r="D1017" s="389" t="s">
        <v>11238</v>
      </c>
      <c r="E1017" s="390" t="str">
        <f t="shared" si="30"/>
        <v>16,64</v>
      </c>
      <c r="F1017" s="381" t="str">
        <f t="shared" si="31"/>
        <v>93400</v>
      </c>
      <c r="H1017" s="391">
        <v>5.49</v>
      </c>
      <c r="I1017" s="392" t="s">
        <v>10127</v>
      </c>
    </row>
    <row r="1018" spans="2:9">
      <c r="B1018" s="388" t="s">
        <v>12252</v>
      </c>
      <c r="C1018" s="388" t="s">
        <v>12253</v>
      </c>
      <c r="D1018" s="389" t="s">
        <v>11238</v>
      </c>
      <c r="E1018" s="390" t="str">
        <f t="shared" si="30"/>
        <v>106,51</v>
      </c>
      <c r="F1018" s="381" t="str">
        <f t="shared" si="31"/>
        <v>93401</v>
      </c>
      <c r="H1018" s="391">
        <v>32.729999999999997</v>
      </c>
      <c r="I1018" s="392" t="s">
        <v>11323</v>
      </c>
    </row>
    <row r="1019" spans="2:9">
      <c r="B1019" s="388" t="s">
        <v>12254</v>
      </c>
      <c r="C1019" s="388" t="s">
        <v>12255</v>
      </c>
      <c r="D1019" s="389" t="s">
        <v>11238</v>
      </c>
      <c r="E1019" s="390" t="str">
        <f t="shared" si="30"/>
        <v>4,39</v>
      </c>
      <c r="F1019" s="381" t="str">
        <f t="shared" si="31"/>
        <v>93404</v>
      </c>
      <c r="H1019" s="391">
        <v>0.16</v>
      </c>
      <c r="I1019" s="392" t="s">
        <v>12256</v>
      </c>
    </row>
    <row r="1020" spans="2:9">
      <c r="B1020" s="388" t="s">
        <v>12257</v>
      </c>
      <c r="C1020" s="388" t="s">
        <v>12258</v>
      </c>
      <c r="D1020" s="389" t="s">
        <v>11238</v>
      </c>
      <c r="E1020" s="390" t="str">
        <f t="shared" si="30"/>
        <v>0,44</v>
      </c>
      <c r="F1020" s="381" t="str">
        <f t="shared" si="31"/>
        <v>93405</v>
      </c>
      <c r="H1020" s="391">
        <v>0.05</v>
      </c>
      <c r="I1020" s="392" t="s">
        <v>1536</v>
      </c>
    </row>
    <row r="1021" spans="2:9">
      <c r="B1021" s="388" t="s">
        <v>12259</v>
      </c>
      <c r="C1021" s="388" t="s">
        <v>12260</v>
      </c>
      <c r="D1021" s="389" t="s">
        <v>11238</v>
      </c>
      <c r="E1021" s="390" t="str">
        <f t="shared" si="30"/>
        <v>5,49</v>
      </c>
      <c r="F1021" s="381" t="str">
        <f t="shared" si="31"/>
        <v>93406</v>
      </c>
      <c r="H1021" s="391">
        <v>0.14000000000000001</v>
      </c>
      <c r="I1021" s="392" t="s">
        <v>12261</v>
      </c>
    </row>
    <row r="1022" spans="2:9">
      <c r="B1022" s="388" t="s">
        <v>12262</v>
      </c>
      <c r="C1022" s="388" t="s">
        <v>12263</v>
      </c>
      <c r="D1022" s="389" t="s">
        <v>11238</v>
      </c>
      <c r="E1022" s="390" t="str">
        <f t="shared" si="30"/>
        <v>31,75</v>
      </c>
      <c r="F1022" s="381" t="str">
        <f t="shared" si="31"/>
        <v>93407</v>
      </c>
      <c r="H1022" s="391">
        <v>8.57</v>
      </c>
      <c r="I1022" s="392" t="s">
        <v>5653</v>
      </c>
    </row>
    <row r="1023" spans="2:9">
      <c r="B1023" s="388" t="s">
        <v>12264</v>
      </c>
      <c r="C1023" s="388" t="s">
        <v>12265</v>
      </c>
      <c r="D1023" s="389" t="s">
        <v>11238</v>
      </c>
      <c r="E1023" s="390" t="str">
        <f t="shared" si="30"/>
        <v>0,20</v>
      </c>
      <c r="F1023" s="381" t="str">
        <f t="shared" si="31"/>
        <v>93411</v>
      </c>
      <c r="H1023" s="391">
        <v>2.16</v>
      </c>
      <c r="I1023" s="392" t="s">
        <v>344</v>
      </c>
    </row>
    <row r="1024" spans="2:9">
      <c r="B1024" s="388" t="s">
        <v>12266</v>
      </c>
      <c r="C1024" s="388" t="s">
        <v>12267</v>
      </c>
      <c r="D1024" s="389" t="s">
        <v>11238</v>
      </c>
      <c r="E1024" s="390" t="str">
        <f t="shared" si="30"/>
        <v>0,03</v>
      </c>
      <c r="F1024" s="381" t="str">
        <f t="shared" si="31"/>
        <v>93412</v>
      </c>
      <c r="H1024" s="391">
        <v>0.74</v>
      </c>
      <c r="I1024" s="392" t="s">
        <v>1526</v>
      </c>
    </row>
    <row r="1025" spans="2:9">
      <c r="B1025" s="388" t="s">
        <v>12268</v>
      </c>
      <c r="C1025" s="388" t="s">
        <v>12269</v>
      </c>
      <c r="D1025" s="389" t="s">
        <v>11238</v>
      </c>
      <c r="E1025" s="390" t="str">
        <f t="shared" si="30"/>
        <v>0,17</v>
      </c>
      <c r="F1025" s="381" t="str">
        <f t="shared" si="31"/>
        <v>93413</v>
      </c>
      <c r="H1025" s="391">
        <v>1.92</v>
      </c>
      <c r="I1025" s="392" t="s">
        <v>6644</v>
      </c>
    </row>
    <row r="1026" spans="2:9">
      <c r="B1026" s="388" t="s">
        <v>12270</v>
      </c>
      <c r="C1026" s="388" t="s">
        <v>12271</v>
      </c>
      <c r="D1026" s="389" t="s">
        <v>11238</v>
      </c>
      <c r="E1026" s="390" t="str">
        <f t="shared" ref="E1026:E1089" si="32">IF($K$2=$H$1,H1026,I1026)</f>
        <v>11,62</v>
      </c>
      <c r="F1026" s="381" t="str">
        <f t="shared" ref="F1026:F1089" si="33">IF(LEN($B1026)=7,CONCATENATE(MID($B1026,1,6),"00",RIGHT($B1026,1)),IF(LEN($B1026)=8,CONCATENATE(MID($B1026,1,6),"0",RIGHT($B1026,2)),$B1026))</f>
        <v>93414</v>
      </c>
      <c r="H1026" s="391">
        <v>41.63</v>
      </c>
      <c r="I1026" s="392" t="s">
        <v>8800</v>
      </c>
    </row>
    <row r="1027" spans="2:9">
      <c r="B1027" s="388" t="s">
        <v>12272</v>
      </c>
      <c r="C1027" s="388" t="s">
        <v>12273</v>
      </c>
      <c r="D1027" s="389" t="s">
        <v>11238</v>
      </c>
      <c r="E1027" s="390" t="str">
        <f t="shared" si="32"/>
        <v>2,62</v>
      </c>
      <c r="F1027" s="381" t="str">
        <f t="shared" si="33"/>
        <v>93417</v>
      </c>
      <c r="H1027" s="391">
        <v>3.05</v>
      </c>
      <c r="I1027" s="392" t="s">
        <v>354</v>
      </c>
    </row>
    <row r="1028" spans="2:9">
      <c r="B1028" s="388" t="s">
        <v>12274</v>
      </c>
      <c r="C1028" s="388" t="s">
        <v>12275</v>
      </c>
      <c r="D1028" s="389" t="s">
        <v>11238</v>
      </c>
      <c r="E1028" s="390" t="str">
        <f t="shared" si="32"/>
        <v>0,47</v>
      </c>
      <c r="F1028" s="381" t="str">
        <f t="shared" si="33"/>
        <v>93418</v>
      </c>
      <c r="H1028" s="391">
        <v>1.04</v>
      </c>
      <c r="I1028" s="392" t="s">
        <v>514</v>
      </c>
    </row>
    <row r="1029" spans="2:9">
      <c r="B1029" s="388" t="s">
        <v>12276</v>
      </c>
      <c r="C1029" s="388" t="s">
        <v>12277</v>
      </c>
      <c r="D1029" s="389" t="s">
        <v>11238</v>
      </c>
      <c r="E1029" s="390" t="str">
        <f t="shared" si="32"/>
        <v>2,34</v>
      </c>
      <c r="F1029" s="381" t="str">
        <f t="shared" si="33"/>
        <v>93419</v>
      </c>
      <c r="H1029" s="391">
        <v>2.73</v>
      </c>
      <c r="I1029" s="392" t="s">
        <v>1395</v>
      </c>
    </row>
    <row r="1030" spans="2:9">
      <c r="B1030" s="388" t="s">
        <v>12278</v>
      </c>
      <c r="C1030" s="388" t="s">
        <v>12279</v>
      </c>
      <c r="D1030" s="389" t="s">
        <v>11238</v>
      </c>
      <c r="E1030" s="390" t="str">
        <f t="shared" si="32"/>
        <v>45,17</v>
      </c>
      <c r="F1030" s="381" t="str">
        <f t="shared" si="33"/>
        <v>93420</v>
      </c>
      <c r="H1030" s="391">
        <v>99.48</v>
      </c>
      <c r="I1030" s="392" t="s">
        <v>12280</v>
      </c>
    </row>
    <row r="1031" spans="2:9">
      <c r="B1031" s="388" t="s">
        <v>12281</v>
      </c>
      <c r="C1031" s="388" t="s">
        <v>12282</v>
      </c>
      <c r="D1031" s="389" t="s">
        <v>11238</v>
      </c>
      <c r="E1031" s="390" t="str">
        <f t="shared" si="32"/>
        <v>3,72</v>
      </c>
      <c r="F1031" s="381" t="str">
        <f t="shared" si="33"/>
        <v>93423</v>
      </c>
      <c r="H1031" s="391">
        <v>61.6</v>
      </c>
      <c r="I1031" s="392" t="s">
        <v>2050</v>
      </c>
    </row>
    <row r="1032" spans="2:9">
      <c r="B1032" s="388" t="s">
        <v>12283</v>
      </c>
      <c r="C1032" s="388" t="s">
        <v>12284</v>
      </c>
      <c r="D1032" s="389" t="s">
        <v>11238</v>
      </c>
      <c r="E1032" s="390" t="str">
        <f t="shared" si="32"/>
        <v>0,66</v>
      </c>
      <c r="F1032" s="381" t="str">
        <f t="shared" si="33"/>
        <v>93424</v>
      </c>
      <c r="H1032" s="391">
        <v>21.09</v>
      </c>
      <c r="I1032" s="392" t="s">
        <v>973</v>
      </c>
    </row>
    <row r="1033" spans="2:9">
      <c r="B1033" s="388" t="s">
        <v>12285</v>
      </c>
      <c r="C1033" s="388" t="s">
        <v>12286</v>
      </c>
      <c r="D1033" s="389" t="s">
        <v>11238</v>
      </c>
      <c r="E1033" s="390" t="str">
        <f t="shared" si="32"/>
        <v>3,32</v>
      </c>
      <c r="F1033" s="381" t="str">
        <f t="shared" si="33"/>
        <v>93425</v>
      </c>
      <c r="H1033" s="391">
        <v>99.02</v>
      </c>
      <c r="I1033" s="392" t="s">
        <v>11335</v>
      </c>
    </row>
    <row r="1034" spans="2:9">
      <c r="B1034" s="388" t="s">
        <v>12287</v>
      </c>
      <c r="C1034" s="388" t="s">
        <v>12288</v>
      </c>
      <c r="D1034" s="389" t="s">
        <v>11238</v>
      </c>
      <c r="E1034" s="390" t="str">
        <f t="shared" si="32"/>
        <v>107,96</v>
      </c>
      <c r="F1034" s="381" t="str">
        <f t="shared" si="33"/>
        <v>93426</v>
      </c>
      <c r="H1034" s="393">
        <v>1881.6</v>
      </c>
      <c r="I1034" s="392" t="s">
        <v>12289</v>
      </c>
    </row>
    <row r="1035" spans="2:9">
      <c r="B1035" s="388" t="s">
        <v>12290</v>
      </c>
      <c r="C1035" s="388" t="s">
        <v>12291</v>
      </c>
      <c r="D1035" s="389" t="s">
        <v>11238</v>
      </c>
      <c r="E1035" s="390" t="str">
        <f t="shared" si="32"/>
        <v>63,00</v>
      </c>
      <c r="F1035" s="381" t="str">
        <f t="shared" si="33"/>
        <v>93429</v>
      </c>
      <c r="H1035" s="391">
        <v>3.33</v>
      </c>
      <c r="I1035" s="392" t="s">
        <v>12292</v>
      </c>
    </row>
    <row r="1036" spans="2:9">
      <c r="B1036" s="388" t="s">
        <v>12293</v>
      </c>
      <c r="C1036" s="388" t="s">
        <v>12294</v>
      </c>
      <c r="D1036" s="389" t="s">
        <v>11238</v>
      </c>
      <c r="E1036" s="390" t="str">
        <f t="shared" si="32"/>
        <v>11,34</v>
      </c>
      <c r="F1036" s="381" t="str">
        <f t="shared" si="33"/>
        <v>93430</v>
      </c>
      <c r="H1036" s="391">
        <v>1.33</v>
      </c>
      <c r="I1036" s="392" t="s">
        <v>12295</v>
      </c>
    </row>
    <row r="1037" spans="2:9">
      <c r="B1037" s="388" t="s">
        <v>12296</v>
      </c>
      <c r="C1037" s="388" t="s">
        <v>12297</v>
      </c>
      <c r="D1037" s="389" t="s">
        <v>11238</v>
      </c>
      <c r="E1037" s="390" t="str">
        <f t="shared" si="32"/>
        <v>101,27</v>
      </c>
      <c r="F1037" s="381" t="str">
        <f t="shared" si="33"/>
        <v>93431</v>
      </c>
      <c r="H1037" s="391">
        <v>6.25</v>
      </c>
      <c r="I1037" s="392" t="s">
        <v>12298</v>
      </c>
    </row>
    <row r="1038" spans="2:9">
      <c r="B1038" s="388" t="s">
        <v>12299</v>
      </c>
      <c r="C1038" s="388" t="s">
        <v>12300</v>
      </c>
      <c r="D1038" s="389" t="s">
        <v>11238</v>
      </c>
      <c r="E1038" s="390" t="str">
        <f t="shared" si="32"/>
        <v>1.934,40</v>
      </c>
      <c r="F1038" s="381" t="str">
        <f t="shared" si="33"/>
        <v>93432</v>
      </c>
      <c r="H1038" s="391">
        <v>18.46</v>
      </c>
      <c r="I1038" s="392" t="s">
        <v>12301</v>
      </c>
    </row>
    <row r="1039" spans="2:9">
      <c r="B1039" s="388" t="s">
        <v>12302</v>
      </c>
      <c r="C1039" s="388" t="s">
        <v>12303</v>
      </c>
      <c r="D1039" s="389" t="s">
        <v>11238</v>
      </c>
      <c r="E1039" s="390" t="str">
        <f t="shared" si="32"/>
        <v>3,41</v>
      </c>
      <c r="F1039" s="381" t="str">
        <f t="shared" si="33"/>
        <v>93435</v>
      </c>
      <c r="H1039" s="391">
        <v>1.1499999999999999</v>
      </c>
      <c r="I1039" s="392" t="s">
        <v>6854</v>
      </c>
    </row>
    <row r="1040" spans="2:9">
      <c r="B1040" s="388" t="s">
        <v>12304</v>
      </c>
      <c r="C1040" s="388" t="s">
        <v>12305</v>
      </c>
      <c r="D1040" s="389" t="s">
        <v>11238</v>
      </c>
      <c r="E1040" s="390" t="str">
        <f t="shared" si="32"/>
        <v>0,71</v>
      </c>
      <c r="F1040" s="381" t="str">
        <f t="shared" si="33"/>
        <v>93436</v>
      </c>
      <c r="H1040" s="391">
        <v>0.26</v>
      </c>
      <c r="I1040" s="392" t="s">
        <v>1679</v>
      </c>
    </row>
    <row r="1041" spans="2:9">
      <c r="B1041" s="388" t="s">
        <v>12306</v>
      </c>
      <c r="C1041" s="388" t="s">
        <v>12307</v>
      </c>
      <c r="D1041" s="389" t="s">
        <v>11238</v>
      </c>
      <c r="E1041" s="390" t="str">
        <f t="shared" si="32"/>
        <v>6,39</v>
      </c>
      <c r="F1041" s="381" t="str">
        <f t="shared" si="33"/>
        <v>93437</v>
      </c>
      <c r="H1041" s="391">
        <v>31.99</v>
      </c>
      <c r="I1041" s="392" t="s">
        <v>12308</v>
      </c>
    </row>
    <row r="1042" spans="2:9">
      <c r="B1042" s="388" t="s">
        <v>12309</v>
      </c>
      <c r="C1042" s="388" t="s">
        <v>12310</v>
      </c>
      <c r="D1042" s="389" t="s">
        <v>11238</v>
      </c>
      <c r="E1042" s="390" t="str">
        <f t="shared" si="32"/>
        <v>19,99</v>
      </c>
      <c r="F1042" s="381" t="str">
        <f t="shared" si="33"/>
        <v>93438</v>
      </c>
      <c r="H1042" s="391">
        <v>9.59</v>
      </c>
      <c r="I1042" s="392" t="s">
        <v>12311</v>
      </c>
    </row>
    <row r="1043" spans="2:9">
      <c r="B1043" s="388" t="s">
        <v>12312</v>
      </c>
      <c r="C1043" s="388" t="s">
        <v>12313</v>
      </c>
      <c r="D1043" s="389" t="s">
        <v>11238</v>
      </c>
      <c r="E1043" s="390" t="str">
        <f t="shared" si="32"/>
        <v>1,13</v>
      </c>
      <c r="F1043" s="381" t="str">
        <f t="shared" si="33"/>
        <v>95114</v>
      </c>
      <c r="H1043" s="391">
        <v>31.77</v>
      </c>
      <c r="I1043" s="392" t="s">
        <v>6683</v>
      </c>
    </row>
    <row r="1044" spans="2:9">
      <c r="B1044" s="388" t="s">
        <v>12314</v>
      </c>
      <c r="C1044" s="388" t="s">
        <v>12315</v>
      </c>
      <c r="D1044" s="389" t="s">
        <v>11238</v>
      </c>
      <c r="E1044" s="390" t="str">
        <f t="shared" si="32"/>
        <v>0,13</v>
      </c>
      <c r="F1044" s="381" t="str">
        <f t="shared" si="33"/>
        <v>95115</v>
      </c>
      <c r="H1044" s="391">
        <v>10.88</v>
      </c>
      <c r="I1044" s="392" t="s">
        <v>6625</v>
      </c>
    </row>
    <row r="1045" spans="2:9">
      <c r="B1045" s="388" t="s">
        <v>12316</v>
      </c>
      <c r="C1045" s="388" t="s">
        <v>12317</v>
      </c>
      <c r="D1045" s="389" t="s">
        <v>11238</v>
      </c>
      <c r="E1045" s="390" t="str">
        <f t="shared" si="32"/>
        <v>31,99</v>
      </c>
      <c r="F1045" s="381" t="str">
        <f t="shared" si="33"/>
        <v>95116</v>
      </c>
      <c r="H1045" s="391">
        <v>37.61</v>
      </c>
      <c r="I1045" s="392" t="s">
        <v>12318</v>
      </c>
    </row>
    <row r="1046" spans="2:9">
      <c r="B1046" s="388" t="s">
        <v>12319</v>
      </c>
      <c r="C1046" s="388" t="s">
        <v>12320</v>
      </c>
      <c r="D1046" s="389" t="s">
        <v>11238</v>
      </c>
      <c r="E1046" s="390" t="str">
        <f t="shared" si="32"/>
        <v>5,04</v>
      </c>
      <c r="F1046" s="381" t="str">
        <f t="shared" si="33"/>
        <v>95117</v>
      </c>
      <c r="H1046" s="391">
        <v>11.4</v>
      </c>
      <c r="I1046" s="392" t="s">
        <v>458</v>
      </c>
    </row>
    <row r="1047" spans="2:9">
      <c r="B1047" s="388" t="s">
        <v>12321</v>
      </c>
      <c r="C1047" s="388" t="s">
        <v>12322</v>
      </c>
      <c r="D1047" s="389" t="s">
        <v>11238</v>
      </c>
      <c r="E1047" s="390" t="str">
        <f t="shared" si="32"/>
        <v>32,49</v>
      </c>
      <c r="F1047" s="381" t="str">
        <f t="shared" si="33"/>
        <v>95118</v>
      </c>
      <c r="H1047" s="391">
        <v>3.41</v>
      </c>
      <c r="I1047" s="392" t="s">
        <v>9522</v>
      </c>
    </row>
    <row r="1048" spans="2:9">
      <c r="B1048" s="388" t="s">
        <v>12323</v>
      </c>
      <c r="C1048" s="388" t="s">
        <v>12324</v>
      </c>
      <c r="D1048" s="389" t="s">
        <v>11238</v>
      </c>
      <c r="E1048" s="390" t="str">
        <f t="shared" si="32"/>
        <v>5,84</v>
      </c>
      <c r="F1048" s="381" t="str">
        <f t="shared" si="33"/>
        <v>95119</v>
      </c>
      <c r="H1048" s="391">
        <v>12.47</v>
      </c>
      <c r="I1048" s="392" t="s">
        <v>2530</v>
      </c>
    </row>
    <row r="1049" spans="2:9">
      <c r="B1049" s="388" t="s">
        <v>12325</v>
      </c>
      <c r="C1049" s="388" t="s">
        <v>12326</v>
      </c>
      <c r="D1049" s="389" t="s">
        <v>11238</v>
      </c>
      <c r="E1049" s="390" t="str">
        <f t="shared" si="32"/>
        <v>37,61</v>
      </c>
      <c r="F1049" s="381" t="str">
        <f t="shared" si="33"/>
        <v>95120</v>
      </c>
      <c r="H1049" s="391">
        <v>91.41</v>
      </c>
      <c r="I1049" s="392" t="s">
        <v>12327</v>
      </c>
    </row>
    <row r="1050" spans="2:9">
      <c r="B1050" s="388" t="s">
        <v>12328</v>
      </c>
      <c r="C1050" s="388" t="s">
        <v>12329</v>
      </c>
      <c r="D1050" s="389" t="s">
        <v>11238</v>
      </c>
      <c r="E1050" s="390" t="str">
        <f t="shared" si="32"/>
        <v>11,40</v>
      </c>
      <c r="F1050" s="381" t="str">
        <f t="shared" si="33"/>
        <v>95123</v>
      </c>
      <c r="H1050" s="391">
        <v>20.23</v>
      </c>
      <c r="I1050" s="392" t="s">
        <v>12330</v>
      </c>
    </row>
    <row r="1051" spans="2:9">
      <c r="B1051" s="388" t="s">
        <v>12331</v>
      </c>
      <c r="C1051" s="388" t="s">
        <v>12332</v>
      </c>
      <c r="D1051" s="389" t="s">
        <v>11238</v>
      </c>
      <c r="E1051" s="390" t="str">
        <f t="shared" si="32"/>
        <v>1,79</v>
      </c>
      <c r="F1051" s="381" t="str">
        <f t="shared" si="33"/>
        <v>95124</v>
      </c>
      <c r="H1051" s="391">
        <v>7.08</v>
      </c>
      <c r="I1051" s="392" t="s">
        <v>3703</v>
      </c>
    </row>
    <row r="1052" spans="2:9">
      <c r="B1052" s="388" t="s">
        <v>12333</v>
      </c>
      <c r="C1052" s="388" t="s">
        <v>12334</v>
      </c>
      <c r="D1052" s="389" t="s">
        <v>11238</v>
      </c>
      <c r="E1052" s="390" t="str">
        <f t="shared" si="32"/>
        <v>12,47</v>
      </c>
      <c r="F1052" s="381" t="str">
        <f t="shared" si="33"/>
        <v>95125</v>
      </c>
      <c r="H1052" s="391">
        <v>37.94</v>
      </c>
      <c r="I1052" s="392" t="s">
        <v>9248</v>
      </c>
    </row>
    <row r="1053" spans="2:9">
      <c r="B1053" s="388" t="s">
        <v>12335</v>
      </c>
      <c r="C1053" s="388" t="s">
        <v>12336</v>
      </c>
      <c r="D1053" s="389" t="s">
        <v>11238</v>
      </c>
      <c r="E1053" s="390" t="str">
        <f t="shared" si="32"/>
        <v>99,17</v>
      </c>
      <c r="F1053" s="381" t="str">
        <f t="shared" si="33"/>
        <v>95126</v>
      </c>
      <c r="H1053" s="391">
        <v>19.989999999999998</v>
      </c>
      <c r="I1053" s="392" t="s">
        <v>12337</v>
      </c>
    </row>
    <row r="1054" spans="2:9">
      <c r="B1054" s="388" t="s">
        <v>12338</v>
      </c>
      <c r="C1054" s="388" t="s">
        <v>12339</v>
      </c>
      <c r="D1054" s="389" t="s">
        <v>11238</v>
      </c>
      <c r="E1054" s="390" t="str">
        <f t="shared" si="32"/>
        <v>20,23</v>
      </c>
      <c r="F1054" s="381" t="str">
        <f t="shared" si="33"/>
        <v>95129</v>
      </c>
      <c r="H1054" s="391">
        <v>0.03</v>
      </c>
      <c r="I1054" s="392" t="s">
        <v>12340</v>
      </c>
    </row>
    <row r="1055" spans="2:9">
      <c r="B1055" s="388" t="s">
        <v>12341</v>
      </c>
      <c r="C1055" s="388" t="s">
        <v>12342</v>
      </c>
      <c r="D1055" s="389" t="s">
        <v>11238</v>
      </c>
      <c r="E1055" s="390" t="str">
        <f t="shared" si="32"/>
        <v>3,64</v>
      </c>
      <c r="F1055" s="381" t="str">
        <f t="shared" si="33"/>
        <v>95130</v>
      </c>
      <c r="H1055" s="391">
        <v>0.01</v>
      </c>
      <c r="I1055" s="392" t="s">
        <v>12343</v>
      </c>
    </row>
    <row r="1056" spans="2:9">
      <c r="B1056" s="388" t="s">
        <v>12344</v>
      </c>
      <c r="C1056" s="388" t="s">
        <v>12345</v>
      </c>
      <c r="D1056" s="389" t="s">
        <v>11238</v>
      </c>
      <c r="E1056" s="390" t="str">
        <f t="shared" si="32"/>
        <v>37,94</v>
      </c>
      <c r="F1056" s="381" t="str">
        <f t="shared" si="33"/>
        <v>95131</v>
      </c>
      <c r="H1056" s="391">
        <v>0.02</v>
      </c>
      <c r="I1056" s="392" t="s">
        <v>12346</v>
      </c>
    </row>
    <row r="1057" spans="2:9">
      <c r="B1057" s="388" t="s">
        <v>12347</v>
      </c>
      <c r="C1057" s="388" t="s">
        <v>12348</v>
      </c>
      <c r="D1057" s="389" t="s">
        <v>11238</v>
      </c>
      <c r="E1057" s="390" t="str">
        <f t="shared" si="32"/>
        <v>21,72</v>
      </c>
      <c r="F1057" s="381" t="str">
        <f t="shared" si="33"/>
        <v>95132</v>
      </c>
      <c r="H1057" s="391">
        <v>25.87</v>
      </c>
      <c r="I1057" s="392" t="s">
        <v>12349</v>
      </c>
    </row>
    <row r="1058" spans="2:9">
      <c r="B1058" s="388" t="s">
        <v>12350</v>
      </c>
      <c r="C1058" s="388" t="s">
        <v>12351</v>
      </c>
      <c r="D1058" s="389" t="s">
        <v>11238</v>
      </c>
      <c r="E1058" s="390" t="str">
        <f t="shared" si="32"/>
        <v>0,03</v>
      </c>
      <c r="F1058" s="381" t="str">
        <f t="shared" si="33"/>
        <v>95136</v>
      </c>
      <c r="H1058" s="391">
        <v>5.82</v>
      </c>
      <c r="I1058" s="392" t="s">
        <v>1526</v>
      </c>
    </row>
    <row r="1059" spans="2:9">
      <c r="B1059" s="388" t="s">
        <v>12352</v>
      </c>
      <c r="C1059" s="388" t="s">
        <v>12353</v>
      </c>
      <c r="D1059" s="389" t="s">
        <v>11238</v>
      </c>
      <c r="E1059" s="390" t="str">
        <f t="shared" si="32"/>
        <v>0,01</v>
      </c>
      <c r="F1059" s="381" t="str">
        <f t="shared" si="33"/>
        <v>95137</v>
      </c>
      <c r="H1059" s="391">
        <v>28.3</v>
      </c>
      <c r="I1059" s="392" t="s">
        <v>4470</v>
      </c>
    </row>
    <row r="1060" spans="2:9">
      <c r="B1060" s="388" t="s">
        <v>12354</v>
      </c>
      <c r="C1060" s="388" t="s">
        <v>12355</v>
      </c>
      <c r="D1060" s="389" t="s">
        <v>11238</v>
      </c>
      <c r="E1060" s="390" t="str">
        <f t="shared" si="32"/>
        <v>0,02</v>
      </c>
      <c r="F1060" s="381" t="str">
        <f t="shared" si="33"/>
        <v>95138</v>
      </c>
      <c r="H1060" s="391">
        <v>5.51</v>
      </c>
      <c r="I1060" s="392" t="s">
        <v>6674</v>
      </c>
    </row>
    <row r="1061" spans="2:9">
      <c r="B1061" s="388" t="s">
        <v>12356</v>
      </c>
      <c r="C1061" s="388" t="s">
        <v>12357</v>
      </c>
      <c r="D1061" s="389" t="s">
        <v>11238</v>
      </c>
      <c r="E1061" s="390" t="str">
        <f t="shared" si="32"/>
        <v>27,39</v>
      </c>
      <c r="F1061" s="381" t="str">
        <f t="shared" si="33"/>
        <v>95208</v>
      </c>
      <c r="H1061" s="391">
        <v>0.49</v>
      </c>
      <c r="I1061" s="392" t="s">
        <v>12358</v>
      </c>
    </row>
    <row r="1062" spans="2:9">
      <c r="B1062" s="388" t="s">
        <v>12359</v>
      </c>
      <c r="C1062" s="388" t="s">
        <v>12360</v>
      </c>
      <c r="D1062" s="389" t="s">
        <v>11238</v>
      </c>
      <c r="E1062" s="390" t="str">
        <f t="shared" si="32"/>
        <v>3,25</v>
      </c>
      <c r="F1062" s="381" t="str">
        <f t="shared" si="33"/>
        <v>95209</v>
      </c>
      <c r="H1062" s="391">
        <v>0.09</v>
      </c>
      <c r="I1062" s="392" t="s">
        <v>5159</v>
      </c>
    </row>
    <row r="1063" spans="2:9">
      <c r="B1063" s="388" t="s">
        <v>12361</v>
      </c>
      <c r="C1063" s="388" t="s">
        <v>12362</v>
      </c>
      <c r="D1063" s="389" t="s">
        <v>11238</v>
      </c>
      <c r="E1063" s="390" t="str">
        <f t="shared" si="32"/>
        <v>29,96</v>
      </c>
      <c r="F1063" s="381" t="str">
        <f t="shared" si="33"/>
        <v>95210</v>
      </c>
      <c r="H1063" s="391">
        <v>0.34</v>
      </c>
      <c r="I1063" s="392" t="s">
        <v>12363</v>
      </c>
    </row>
    <row r="1064" spans="2:9">
      <c r="B1064" s="388" t="s">
        <v>12364</v>
      </c>
      <c r="C1064" s="388" t="s">
        <v>12365</v>
      </c>
      <c r="D1064" s="389" t="s">
        <v>11238</v>
      </c>
      <c r="E1064" s="390" t="str">
        <f t="shared" si="32"/>
        <v>5,51</v>
      </c>
      <c r="F1064" s="381" t="str">
        <f t="shared" si="33"/>
        <v>95211</v>
      </c>
      <c r="H1064" s="391">
        <v>0.37</v>
      </c>
      <c r="I1064" s="392" t="s">
        <v>472</v>
      </c>
    </row>
    <row r="1065" spans="2:9">
      <c r="B1065" s="388" t="s">
        <v>12366</v>
      </c>
      <c r="C1065" s="388" t="s">
        <v>12367</v>
      </c>
      <c r="D1065" s="389" t="s">
        <v>11238</v>
      </c>
      <c r="E1065" s="390" t="str">
        <f t="shared" si="32"/>
        <v>0,48</v>
      </c>
      <c r="F1065" s="381" t="str">
        <f t="shared" si="33"/>
        <v>95214</v>
      </c>
      <c r="H1065" s="391">
        <v>1.02</v>
      </c>
      <c r="I1065" s="392" t="s">
        <v>11076</v>
      </c>
    </row>
    <row r="1066" spans="2:9">
      <c r="B1066" s="388" t="s">
        <v>12368</v>
      </c>
      <c r="C1066" s="388" t="s">
        <v>12369</v>
      </c>
      <c r="D1066" s="389" t="s">
        <v>11238</v>
      </c>
      <c r="E1066" s="390" t="str">
        <f t="shared" si="32"/>
        <v>0,05</v>
      </c>
      <c r="F1066" s="381" t="str">
        <f t="shared" si="33"/>
        <v>95215</v>
      </c>
      <c r="H1066" s="391">
        <v>0.23</v>
      </c>
      <c r="I1066" s="392" t="s">
        <v>1529</v>
      </c>
    </row>
    <row r="1067" spans="2:9">
      <c r="B1067" s="388" t="s">
        <v>12370</v>
      </c>
      <c r="C1067" s="388" t="s">
        <v>12371</v>
      </c>
      <c r="D1067" s="389" t="s">
        <v>11238</v>
      </c>
      <c r="E1067" s="390" t="str">
        <f t="shared" si="32"/>
        <v>0,33</v>
      </c>
      <c r="F1067" s="381" t="str">
        <f t="shared" si="33"/>
        <v>95216</v>
      </c>
      <c r="H1067" s="391">
        <v>1.28</v>
      </c>
      <c r="I1067" s="392" t="s">
        <v>10998</v>
      </c>
    </row>
    <row r="1068" spans="2:9">
      <c r="B1068" s="388" t="s">
        <v>12372</v>
      </c>
      <c r="C1068" s="388" t="s">
        <v>12373</v>
      </c>
      <c r="D1068" s="389" t="s">
        <v>11238</v>
      </c>
      <c r="E1068" s="390" t="str">
        <f t="shared" si="32"/>
        <v>0,37</v>
      </c>
      <c r="F1068" s="381" t="str">
        <f t="shared" si="33"/>
        <v>95217</v>
      </c>
      <c r="H1068" s="391">
        <v>0.54</v>
      </c>
      <c r="I1068" s="392" t="s">
        <v>7105</v>
      </c>
    </row>
    <row r="1069" spans="2:9">
      <c r="B1069" s="388" t="s">
        <v>12374</v>
      </c>
      <c r="C1069" s="388" t="s">
        <v>12375</v>
      </c>
      <c r="D1069" s="389" t="s">
        <v>11238</v>
      </c>
      <c r="E1069" s="390" t="str">
        <f t="shared" si="32"/>
        <v>1,01</v>
      </c>
      <c r="F1069" s="381" t="str">
        <f t="shared" si="33"/>
        <v>95255</v>
      </c>
      <c r="H1069" s="391">
        <v>0.22</v>
      </c>
      <c r="I1069" s="392" t="s">
        <v>4276</v>
      </c>
    </row>
    <row r="1070" spans="2:9">
      <c r="B1070" s="388" t="s">
        <v>12376</v>
      </c>
      <c r="C1070" s="388" t="s">
        <v>12377</v>
      </c>
      <c r="D1070" s="389" t="s">
        <v>11238</v>
      </c>
      <c r="E1070" s="390" t="str">
        <f t="shared" si="32"/>
        <v>0,12</v>
      </c>
      <c r="F1070" s="381" t="str">
        <f t="shared" si="33"/>
        <v>95256</v>
      </c>
      <c r="H1070" s="391">
        <v>1.07</v>
      </c>
      <c r="I1070" s="392" t="s">
        <v>6638</v>
      </c>
    </row>
    <row r="1071" spans="2:9">
      <c r="B1071" s="388" t="s">
        <v>12378</v>
      </c>
      <c r="C1071" s="388" t="s">
        <v>12379</v>
      </c>
      <c r="D1071" s="389" t="s">
        <v>11238</v>
      </c>
      <c r="E1071" s="390" t="str">
        <f t="shared" si="32"/>
        <v>1,26</v>
      </c>
      <c r="F1071" s="381" t="str">
        <f t="shared" si="33"/>
        <v>95257</v>
      </c>
      <c r="H1071" s="391">
        <v>1.97</v>
      </c>
      <c r="I1071" s="392" t="s">
        <v>12380</v>
      </c>
    </row>
    <row r="1072" spans="2:9">
      <c r="B1072" s="388" t="s">
        <v>12381</v>
      </c>
      <c r="C1072" s="388" t="s">
        <v>12382</v>
      </c>
      <c r="D1072" s="389" t="s">
        <v>11238</v>
      </c>
      <c r="E1072" s="390" t="str">
        <f t="shared" si="32"/>
        <v>0,51</v>
      </c>
      <c r="F1072" s="381" t="str">
        <f t="shared" si="33"/>
        <v>95260</v>
      </c>
      <c r="H1072" s="391">
        <v>0.41</v>
      </c>
      <c r="I1072" s="392" t="s">
        <v>8591</v>
      </c>
    </row>
    <row r="1073" spans="2:9">
      <c r="B1073" s="388" t="s">
        <v>12383</v>
      </c>
      <c r="C1073" s="388" t="s">
        <v>12384</v>
      </c>
      <c r="D1073" s="389" t="s">
        <v>11238</v>
      </c>
      <c r="E1073" s="390" t="str">
        <f t="shared" si="32"/>
        <v>0,11</v>
      </c>
      <c r="F1073" s="381" t="str">
        <f t="shared" si="33"/>
        <v>95261</v>
      </c>
      <c r="H1073" s="391">
        <v>0.08</v>
      </c>
      <c r="I1073" s="392" t="s">
        <v>2215</v>
      </c>
    </row>
    <row r="1074" spans="2:9">
      <c r="B1074" s="388" t="s">
        <v>12385</v>
      </c>
      <c r="C1074" s="388" t="s">
        <v>12386</v>
      </c>
      <c r="D1074" s="389" t="s">
        <v>11238</v>
      </c>
      <c r="E1074" s="390" t="str">
        <f t="shared" si="32"/>
        <v>1,05</v>
      </c>
      <c r="F1074" s="381" t="str">
        <f t="shared" si="33"/>
        <v>95262</v>
      </c>
      <c r="H1074" s="391">
        <v>0.4</v>
      </c>
      <c r="I1074" s="392" t="s">
        <v>12387</v>
      </c>
    </row>
    <row r="1075" spans="2:9">
      <c r="B1075" s="388" t="s">
        <v>12388</v>
      </c>
      <c r="C1075" s="388" t="s">
        <v>12389</v>
      </c>
      <c r="D1075" s="389" t="s">
        <v>11238</v>
      </c>
      <c r="E1075" s="390" t="str">
        <f t="shared" si="32"/>
        <v>3,60</v>
      </c>
      <c r="F1075" s="381" t="str">
        <f t="shared" si="33"/>
        <v>95263</v>
      </c>
      <c r="H1075" s="391">
        <v>3.68</v>
      </c>
      <c r="I1075" s="392" t="s">
        <v>4023</v>
      </c>
    </row>
    <row r="1076" spans="2:9">
      <c r="B1076" s="388" t="s">
        <v>12390</v>
      </c>
      <c r="C1076" s="388" t="s">
        <v>12391</v>
      </c>
      <c r="D1076" s="389" t="s">
        <v>11238</v>
      </c>
      <c r="E1076" s="390" t="str">
        <f t="shared" si="32"/>
        <v>0,36</v>
      </c>
      <c r="F1076" s="381" t="str">
        <f t="shared" si="33"/>
        <v>95266</v>
      </c>
      <c r="H1076" s="391">
        <v>0.4</v>
      </c>
      <c r="I1076" s="392" t="s">
        <v>1863</v>
      </c>
    </row>
    <row r="1077" spans="2:9">
      <c r="B1077" s="388" t="s">
        <v>12392</v>
      </c>
      <c r="C1077" s="388" t="s">
        <v>12393</v>
      </c>
      <c r="D1077" s="389" t="s">
        <v>11238</v>
      </c>
      <c r="E1077" s="390" t="str">
        <f t="shared" si="32"/>
        <v>0,03</v>
      </c>
      <c r="F1077" s="381" t="str">
        <f t="shared" si="33"/>
        <v>95267</v>
      </c>
      <c r="H1077" s="391">
        <v>0.09</v>
      </c>
      <c r="I1077" s="392" t="s">
        <v>1526</v>
      </c>
    </row>
    <row r="1078" spans="2:9">
      <c r="B1078" s="388" t="s">
        <v>12394</v>
      </c>
      <c r="C1078" s="388" t="s">
        <v>12395</v>
      </c>
      <c r="D1078" s="389" t="s">
        <v>11238</v>
      </c>
      <c r="E1078" s="390" t="str">
        <f t="shared" si="32"/>
        <v>0,35</v>
      </c>
      <c r="F1078" s="381" t="str">
        <f t="shared" si="33"/>
        <v>95268</v>
      </c>
      <c r="H1078" s="391">
        <v>0.31</v>
      </c>
      <c r="I1078" s="392" t="s">
        <v>4333</v>
      </c>
    </row>
    <row r="1079" spans="2:9">
      <c r="B1079" s="388" t="s">
        <v>12396</v>
      </c>
      <c r="C1079" s="388" t="s">
        <v>12397</v>
      </c>
      <c r="D1079" s="389" t="s">
        <v>11238</v>
      </c>
      <c r="E1079" s="390" t="str">
        <f t="shared" si="32"/>
        <v>6,73</v>
      </c>
      <c r="F1079" s="381" t="str">
        <f t="shared" si="33"/>
        <v>95269</v>
      </c>
      <c r="H1079" s="391">
        <v>1.49</v>
      </c>
      <c r="I1079" s="392" t="s">
        <v>3228</v>
      </c>
    </row>
    <row r="1080" spans="2:9">
      <c r="B1080" s="388" t="s">
        <v>12398</v>
      </c>
      <c r="C1080" s="388" t="s">
        <v>12399</v>
      </c>
      <c r="D1080" s="389" t="s">
        <v>11238</v>
      </c>
      <c r="E1080" s="390" t="str">
        <f t="shared" si="32"/>
        <v>0,35</v>
      </c>
      <c r="F1080" s="381" t="str">
        <f t="shared" si="33"/>
        <v>95272</v>
      </c>
      <c r="H1080" s="391">
        <v>0.44</v>
      </c>
      <c r="I1080" s="392" t="s">
        <v>4333</v>
      </c>
    </row>
    <row r="1081" spans="2:9">
      <c r="B1081" s="388" t="s">
        <v>12400</v>
      </c>
      <c r="C1081" s="388" t="s">
        <v>12401</v>
      </c>
      <c r="D1081" s="389" t="s">
        <v>11238</v>
      </c>
      <c r="E1081" s="390" t="str">
        <f t="shared" si="32"/>
        <v>0,04</v>
      </c>
      <c r="F1081" s="381" t="str">
        <f t="shared" si="33"/>
        <v>95273</v>
      </c>
      <c r="H1081" s="391">
        <v>0.09</v>
      </c>
      <c r="I1081" s="392" t="s">
        <v>4452</v>
      </c>
    </row>
    <row r="1082" spans="2:9">
      <c r="B1082" s="388" t="s">
        <v>12402</v>
      </c>
      <c r="C1082" s="388" t="s">
        <v>12403</v>
      </c>
      <c r="D1082" s="389" t="s">
        <v>11238</v>
      </c>
      <c r="E1082" s="390" t="str">
        <f t="shared" si="32"/>
        <v>0,28</v>
      </c>
      <c r="F1082" s="381" t="str">
        <f t="shared" si="33"/>
        <v>95274</v>
      </c>
      <c r="H1082" s="391">
        <v>0.34</v>
      </c>
      <c r="I1082" s="392" t="s">
        <v>1594</v>
      </c>
    </row>
    <row r="1083" spans="2:9">
      <c r="B1083" s="388" t="s">
        <v>12404</v>
      </c>
      <c r="C1083" s="388" t="s">
        <v>12405</v>
      </c>
      <c r="D1083" s="389" t="s">
        <v>11238</v>
      </c>
      <c r="E1083" s="390" t="str">
        <f t="shared" si="32"/>
        <v>1,49</v>
      </c>
      <c r="F1083" s="381" t="str">
        <f t="shared" si="33"/>
        <v>95275</v>
      </c>
      <c r="H1083" s="391">
        <v>3.68</v>
      </c>
      <c r="I1083" s="392" t="s">
        <v>2257</v>
      </c>
    </row>
    <row r="1084" spans="2:9">
      <c r="B1084" s="388" t="s">
        <v>12406</v>
      </c>
      <c r="C1084" s="388" t="s">
        <v>12407</v>
      </c>
      <c r="D1084" s="389" t="s">
        <v>11238</v>
      </c>
      <c r="E1084" s="390" t="str">
        <f t="shared" si="32"/>
        <v>0,39</v>
      </c>
      <c r="F1084" s="381" t="str">
        <f t="shared" si="33"/>
        <v>95278</v>
      </c>
      <c r="H1084" s="391">
        <v>0.84</v>
      </c>
      <c r="I1084" s="392" t="s">
        <v>11171</v>
      </c>
    </row>
    <row r="1085" spans="2:9">
      <c r="B1085" s="388" t="s">
        <v>12408</v>
      </c>
      <c r="C1085" s="388" t="s">
        <v>12409</v>
      </c>
      <c r="D1085" s="389" t="s">
        <v>11238</v>
      </c>
      <c r="E1085" s="390" t="str">
        <f t="shared" si="32"/>
        <v>0,04</v>
      </c>
      <c r="F1085" s="381" t="str">
        <f t="shared" si="33"/>
        <v>95279</v>
      </c>
      <c r="H1085" s="391">
        <v>0.18</v>
      </c>
      <c r="I1085" s="392" t="s">
        <v>4452</v>
      </c>
    </row>
    <row r="1086" spans="2:9">
      <c r="B1086" s="388" t="s">
        <v>12410</v>
      </c>
      <c r="C1086" s="388" t="s">
        <v>12411</v>
      </c>
      <c r="D1086" s="389" t="s">
        <v>11238</v>
      </c>
      <c r="E1086" s="390" t="str">
        <f t="shared" si="32"/>
        <v>0,30</v>
      </c>
      <c r="F1086" s="381" t="str">
        <f t="shared" si="33"/>
        <v>95280</v>
      </c>
      <c r="H1086" s="391">
        <v>1.05</v>
      </c>
      <c r="I1086" s="392" t="s">
        <v>1523</v>
      </c>
    </row>
    <row r="1087" spans="2:9">
      <c r="B1087" s="388" t="s">
        <v>12412</v>
      </c>
      <c r="C1087" s="388" t="s">
        <v>12413</v>
      </c>
      <c r="D1087" s="389" t="s">
        <v>11238</v>
      </c>
      <c r="E1087" s="390" t="str">
        <f t="shared" si="32"/>
        <v>6,73</v>
      </c>
      <c r="F1087" s="381" t="str">
        <f t="shared" si="33"/>
        <v>95281</v>
      </c>
      <c r="H1087" s="391">
        <v>22.12</v>
      </c>
      <c r="I1087" s="392" t="s">
        <v>3228</v>
      </c>
    </row>
    <row r="1088" spans="2:9">
      <c r="B1088" s="388" t="s">
        <v>12414</v>
      </c>
      <c r="C1088" s="388" t="s">
        <v>12415</v>
      </c>
      <c r="D1088" s="389" t="s">
        <v>11238</v>
      </c>
      <c r="E1088" s="390" t="str">
        <f t="shared" si="32"/>
        <v>0,83</v>
      </c>
      <c r="F1088" s="381" t="str">
        <f t="shared" si="33"/>
        <v>95617</v>
      </c>
      <c r="H1088" s="391">
        <v>5.81</v>
      </c>
      <c r="I1088" s="392" t="s">
        <v>2722</v>
      </c>
    </row>
    <row r="1089" spans="2:9">
      <c r="B1089" s="388" t="s">
        <v>12416</v>
      </c>
      <c r="C1089" s="388" t="s">
        <v>12417</v>
      </c>
      <c r="D1089" s="389" t="s">
        <v>11238</v>
      </c>
      <c r="E1089" s="390" t="str">
        <f t="shared" si="32"/>
        <v>0,09</v>
      </c>
      <c r="F1089" s="381" t="str">
        <f t="shared" si="33"/>
        <v>95618</v>
      </c>
      <c r="H1089" s="391">
        <v>27.68</v>
      </c>
      <c r="I1089" s="392" t="s">
        <v>1533</v>
      </c>
    </row>
    <row r="1090" spans="2:9">
      <c r="B1090" s="388" t="s">
        <v>12418</v>
      </c>
      <c r="C1090" s="388" t="s">
        <v>12419</v>
      </c>
      <c r="D1090" s="389" t="s">
        <v>11238</v>
      </c>
      <c r="E1090" s="390" t="str">
        <f t="shared" ref="E1090:E1153" si="34">IF($K$2=$H$1,H1090,I1090)</f>
        <v>1,03</v>
      </c>
      <c r="F1090" s="381" t="str">
        <f t="shared" ref="F1090:F1153" si="35">IF(LEN($B1090)=7,CONCATENATE(MID($B1090,1,6),"00",RIGHT($B1090,1)),IF(LEN($B1090)=8,CONCATENATE(MID($B1090,1,6),"0",RIGHT($B1090,2)),$B1090))</f>
        <v>95619</v>
      </c>
      <c r="H1090" s="391">
        <v>65.81</v>
      </c>
      <c r="I1090" s="392" t="s">
        <v>2091</v>
      </c>
    </row>
    <row r="1091" spans="2:9">
      <c r="B1091" s="388" t="s">
        <v>12420</v>
      </c>
      <c r="C1091" s="388" t="s">
        <v>12421</v>
      </c>
      <c r="D1091" s="389" t="s">
        <v>11238</v>
      </c>
      <c r="E1091" s="390" t="str">
        <f t="shared" si="34"/>
        <v>23,01</v>
      </c>
      <c r="F1091" s="381" t="str">
        <f t="shared" si="35"/>
        <v>95627</v>
      </c>
      <c r="H1091" s="391">
        <v>3.41</v>
      </c>
      <c r="I1091" s="392" t="s">
        <v>12422</v>
      </c>
    </row>
    <row r="1092" spans="2:9">
      <c r="B1092" s="388" t="s">
        <v>12423</v>
      </c>
      <c r="C1092" s="388" t="s">
        <v>12424</v>
      </c>
      <c r="D1092" s="389" t="s">
        <v>11238</v>
      </c>
      <c r="E1092" s="390" t="str">
        <f t="shared" si="34"/>
        <v>3,19</v>
      </c>
      <c r="F1092" s="381" t="str">
        <f t="shared" si="35"/>
        <v>95628</v>
      </c>
      <c r="H1092" s="391">
        <v>0.76</v>
      </c>
      <c r="I1092" s="392" t="s">
        <v>5681</v>
      </c>
    </row>
    <row r="1093" spans="2:9">
      <c r="B1093" s="388" t="s">
        <v>12425</v>
      </c>
      <c r="C1093" s="388" t="s">
        <v>12426</v>
      </c>
      <c r="D1093" s="389" t="s">
        <v>11238</v>
      </c>
      <c r="E1093" s="390" t="str">
        <f t="shared" si="34"/>
        <v>28,79</v>
      </c>
      <c r="F1093" s="381" t="str">
        <f t="shared" si="35"/>
        <v>95629</v>
      </c>
      <c r="H1093" s="391">
        <v>4.26</v>
      </c>
      <c r="I1093" s="392" t="s">
        <v>12427</v>
      </c>
    </row>
    <row r="1094" spans="2:9">
      <c r="B1094" s="388" t="s">
        <v>12428</v>
      </c>
      <c r="C1094" s="388" t="s">
        <v>12429</v>
      </c>
      <c r="D1094" s="389" t="s">
        <v>11238</v>
      </c>
      <c r="E1094" s="390" t="str">
        <f t="shared" si="34"/>
        <v>60,12</v>
      </c>
      <c r="F1094" s="381" t="str">
        <f t="shared" si="35"/>
        <v>95630</v>
      </c>
      <c r="H1094" s="391">
        <v>1.84</v>
      </c>
      <c r="I1094" s="392" t="s">
        <v>11379</v>
      </c>
    </row>
    <row r="1095" spans="2:9">
      <c r="B1095" s="388" t="s">
        <v>12430</v>
      </c>
      <c r="C1095" s="388" t="s">
        <v>12431</v>
      </c>
      <c r="D1095" s="389" t="s">
        <v>11238</v>
      </c>
      <c r="E1095" s="390" t="str">
        <f t="shared" si="34"/>
        <v>3,36</v>
      </c>
      <c r="F1095" s="381" t="str">
        <f t="shared" si="35"/>
        <v>95698</v>
      </c>
      <c r="H1095" s="391">
        <v>22.22</v>
      </c>
      <c r="I1095" s="392" t="s">
        <v>1346</v>
      </c>
    </row>
    <row r="1096" spans="2:9">
      <c r="B1096" s="388" t="s">
        <v>12432</v>
      </c>
      <c r="C1096" s="388" t="s">
        <v>12433</v>
      </c>
      <c r="D1096" s="389" t="s">
        <v>11238</v>
      </c>
      <c r="E1096" s="390" t="str">
        <f t="shared" si="34"/>
        <v>0,39</v>
      </c>
      <c r="F1096" s="381" t="str">
        <f t="shared" si="35"/>
        <v>95699</v>
      </c>
      <c r="H1096" s="391">
        <v>5.83</v>
      </c>
      <c r="I1096" s="392" t="s">
        <v>11171</v>
      </c>
    </row>
    <row r="1097" spans="2:9">
      <c r="B1097" s="388" t="s">
        <v>12434</v>
      </c>
      <c r="C1097" s="388" t="s">
        <v>12435</v>
      </c>
      <c r="D1097" s="389" t="s">
        <v>11238</v>
      </c>
      <c r="E1097" s="390" t="str">
        <f t="shared" si="34"/>
        <v>4,20</v>
      </c>
      <c r="F1097" s="381" t="str">
        <f t="shared" si="35"/>
        <v>95700</v>
      </c>
      <c r="H1097" s="391">
        <v>27.81</v>
      </c>
      <c r="I1097" s="392" t="s">
        <v>462</v>
      </c>
    </row>
    <row r="1098" spans="2:9">
      <c r="B1098" s="388" t="s">
        <v>12436</v>
      </c>
      <c r="C1098" s="388" t="s">
        <v>12437</v>
      </c>
      <c r="D1098" s="389" t="s">
        <v>11238</v>
      </c>
      <c r="E1098" s="390" t="str">
        <f t="shared" si="34"/>
        <v>1,84</v>
      </c>
      <c r="F1098" s="381" t="str">
        <f t="shared" si="35"/>
        <v>95701</v>
      </c>
      <c r="H1098" s="391">
        <v>20.57</v>
      </c>
      <c r="I1098" s="392" t="s">
        <v>4080</v>
      </c>
    </row>
    <row r="1099" spans="2:9">
      <c r="B1099" s="388" t="s">
        <v>12438</v>
      </c>
      <c r="C1099" s="388" t="s">
        <v>12439</v>
      </c>
      <c r="D1099" s="389" t="s">
        <v>11238</v>
      </c>
      <c r="E1099" s="390" t="str">
        <f t="shared" si="34"/>
        <v>22,59</v>
      </c>
      <c r="F1099" s="381" t="str">
        <f t="shared" si="35"/>
        <v>95704</v>
      </c>
      <c r="H1099" s="391">
        <v>26.71</v>
      </c>
      <c r="I1099" s="392" t="s">
        <v>12440</v>
      </c>
    </row>
    <row r="1100" spans="2:9">
      <c r="B1100" s="388" t="s">
        <v>12441</v>
      </c>
      <c r="C1100" s="388" t="s">
        <v>12442</v>
      </c>
      <c r="D1100" s="389" t="s">
        <v>11238</v>
      </c>
      <c r="E1100" s="390" t="str">
        <f t="shared" si="34"/>
        <v>3,22</v>
      </c>
      <c r="F1100" s="381" t="str">
        <f t="shared" si="35"/>
        <v>95705</v>
      </c>
      <c r="H1100" s="391">
        <v>6.86</v>
      </c>
      <c r="I1100" s="392" t="s">
        <v>485</v>
      </c>
    </row>
    <row r="1101" spans="2:9">
      <c r="B1101" s="388" t="s">
        <v>12443</v>
      </c>
      <c r="C1101" s="388" t="s">
        <v>12444</v>
      </c>
      <c r="D1101" s="389" t="s">
        <v>11238</v>
      </c>
      <c r="E1101" s="390" t="str">
        <f t="shared" si="34"/>
        <v>28,27</v>
      </c>
      <c r="F1101" s="381" t="str">
        <f t="shared" si="35"/>
        <v>95706</v>
      </c>
      <c r="H1101" s="391">
        <v>33.39</v>
      </c>
      <c r="I1101" s="392" t="s">
        <v>12445</v>
      </c>
    </row>
    <row r="1102" spans="2:9">
      <c r="B1102" s="388" t="s">
        <v>12446</v>
      </c>
      <c r="C1102" s="388" t="s">
        <v>12447</v>
      </c>
      <c r="D1102" s="389" t="s">
        <v>11238</v>
      </c>
      <c r="E1102" s="390" t="str">
        <f t="shared" si="34"/>
        <v>20,57</v>
      </c>
      <c r="F1102" s="381" t="str">
        <f t="shared" si="35"/>
        <v>95707</v>
      </c>
      <c r="H1102" s="391">
        <v>81.569999999999993</v>
      </c>
      <c r="I1102" s="392" t="s">
        <v>12448</v>
      </c>
    </row>
    <row r="1103" spans="2:9">
      <c r="B1103" s="388" t="s">
        <v>12449</v>
      </c>
      <c r="C1103" s="388" t="s">
        <v>12450</v>
      </c>
      <c r="D1103" s="389" t="s">
        <v>11238</v>
      </c>
      <c r="E1103" s="390" t="str">
        <f t="shared" si="34"/>
        <v>27,16</v>
      </c>
      <c r="F1103" s="381" t="str">
        <f t="shared" si="35"/>
        <v>95710</v>
      </c>
      <c r="H1103" s="391">
        <v>25.71</v>
      </c>
      <c r="I1103" s="392" t="s">
        <v>12451</v>
      </c>
    </row>
    <row r="1104" spans="2:9">
      <c r="B1104" s="388" t="s">
        <v>12452</v>
      </c>
      <c r="C1104" s="388" t="s">
        <v>12453</v>
      </c>
      <c r="D1104" s="389" t="s">
        <v>11238</v>
      </c>
      <c r="E1104" s="390" t="str">
        <f t="shared" si="34"/>
        <v>3,68</v>
      </c>
      <c r="F1104" s="381" t="str">
        <f t="shared" si="35"/>
        <v>95711</v>
      </c>
      <c r="H1104" s="391">
        <v>6.61</v>
      </c>
      <c r="I1104" s="392" t="s">
        <v>2305</v>
      </c>
    </row>
    <row r="1105" spans="2:9">
      <c r="B1105" s="388" t="s">
        <v>12454</v>
      </c>
      <c r="C1105" s="388" t="s">
        <v>12455</v>
      </c>
      <c r="D1105" s="389" t="s">
        <v>11238</v>
      </c>
      <c r="E1105" s="390" t="str">
        <f t="shared" si="34"/>
        <v>33,95</v>
      </c>
      <c r="F1105" s="381" t="str">
        <f t="shared" si="35"/>
        <v>95712</v>
      </c>
      <c r="H1105" s="391">
        <v>32.14</v>
      </c>
      <c r="I1105" s="392" t="s">
        <v>12456</v>
      </c>
    </row>
    <row r="1106" spans="2:9">
      <c r="B1106" s="388" t="s">
        <v>12457</v>
      </c>
      <c r="C1106" s="388" t="s">
        <v>12458</v>
      </c>
      <c r="D1106" s="389" t="s">
        <v>11238</v>
      </c>
      <c r="E1106" s="390" t="str">
        <f t="shared" si="34"/>
        <v>60,57</v>
      </c>
      <c r="F1106" s="381" t="str">
        <f t="shared" si="35"/>
        <v>95713</v>
      </c>
      <c r="H1106" s="391">
        <v>81.569999999999993</v>
      </c>
      <c r="I1106" s="392" t="s">
        <v>11602</v>
      </c>
    </row>
    <row r="1107" spans="2:9">
      <c r="B1107" s="388" t="s">
        <v>12459</v>
      </c>
      <c r="C1107" s="388" t="s">
        <v>12460</v>
      </c>
      <c r="D1107" s="389" t="s">
        <v>11238</v>
      </c>
      <c r="E1107" s="390" t="str">
        <f t="shared" si="34"/>
        <v>26,14</v>
      </c>
      <c r="F1107" s="381" t="str">
        <f t="shared" si="35"/>
        <v>95716</v>
      </c>
      <c r="H1107" s="391">
        <v>1.67</v>
      </c>
      <c r="I1107" s="392" t="s">
        <v>4054</v>
      </c>
    </row>
    <row r="1108" spans="2:9">
      <c r="B1108" s="388" t="s">
        <v>12461</v>
      </c>
      <c r="C1108" s="388" t="s">
        <v>12462</v>
      </c>
      <c r="D1108" s="389" t="s">
        <v>11238</v>
      </c>
      <c r="E1108" s="390" t="str">
        <f t="shared" si="34"/>
        <v>3,54</v>
      </c>
      <c r="F1108" s="381" t="str">
        <f t="shared" si="35"/>
        <v>95717</v>
      </c>
      <c r="H1108" s="391">
        <v>4.3600000000000003</v>
      </c>
      <c r="I1108" s="392" t="s">
        <v>10598</v>
      </c>
    </row>
    <row r="1109" spans="2:9">
      <c r="B1109" s="388" t="s">
        <v>12463</v>
      </c>
      <c r="C1109" s="388" t="s">
        <v>12464</v>
      </c>
      <c r="D1109" s="389" t="s">
        <v>11238</v>
      </c>
      <c r="E1109" s="390" t="str">
        <f t="shared" si="34"/>
        <v>32,68</v>
      </c>
      <c r="F1109" s="381" t="str">
        <f t="shared" si="35"/>
        <v>95718</v>
      </c>
      <c r="H1109" s="391">
        <v>169.5</v>
      </c>
      <c r="I1109" s="392" t="s">
        <v>12465</v>
      </c>
    </row>
    <row r="1110" spans="2:9">
      <c r="B1110" s="388" t="s">
        <v>12466</v>
      </c>
      <c r="C1110" s="388" t="s">
        <v>12467</v>
      </c>
      <c r="D1110" s="389" t="s">
        <v>11238</v>
      </c>
      <c r="E1110" s="390" t="str">
        <f t="shared" si="34"/>
        <v>60,57</v>
      </c>
      <c r="F1110" s="381" t="str">
        <f t="shared" si="35"/>
        <v>95719</v>
      </c>
      <c r="H1110" s="391">
        <v>4.88</v>
      </c>
      <c r="I1110" s="392" t="s">
        <v>11602</v>
      </c>
    </row>
    <row r="1111" spans="2:9">
      <c r="B1111" s="388" t="s">
        <v>12468</v>
      </c>
      <c r="C1111" s="388" t="s">
        <v>12469</v>
      </c>
      <c r="D1111" s="389" t="s">
        <v>11238</v>
      </c>
      <c r="E1111" s="390" t="str">
        <f t="shared" si="34"/>
        <v>1,07</v>
      </c>
      <c r="F1111" s="381" t="str">
        <f t="shared" si="35"/>
        <v>95869</v>
      </c>
      <c r="H1111" s="391">
        <v>11.68</v>
      </c>
      <c r="I1111" s="392" t="s">
        <v>2093</v>
      </c>
    </row>
    <row r="1112" spans="2:9">
      <c r="B1112" s="388" t="s">
        <v>12470</v>
      </c>
      <c r="C1112" s="388" t="s">
        <v>12471</v>
      </c>
      <c r="D1112" s="389" t="s">
        <v>11238</v>
      </c>
      <c r="E1112" s="390" t="str">
        <f t="shared" si="34"/>
        <v>5,30</v>
      </c>
      <c r="F1112" s="381" t="str">
        <f t="shared" si="35"/>
        <v>95870</v>
      </c>
      <c r="H1112" s="391">
        <v>3.06</v>
      </c>
      <c r="I1112" s="392" t="s">
        <v>7537</v>
      </c>
    </row>
    <row r="1113" spans="2:9">
      <c r="B1113" s="388" t="s">
        <v>12472</v>
      </c>
      <c r="C1113" s="388" t="s">
        <v>12473</v>
      </c>
      <c r="D1113" s="389" t="s">
        <v>11238</v>
      </c>
      <c r="E1113" s="390" t="str">
        <f t="shared" si="34"/>
        <v>183,92</v>
      </c>
      <c r="F1113" s="381" t="str">
        <f t="shared" si="35"/>
        <v>95871</v>
      </c>
      <c r="H1113" s="391">
        <v>12.77</v>
      </c>
      <c r="I1113" s="392" t="s">
        <v>12474</v>
      </c>
    </row>
    <row r="1114" spans="2:9">
      <c r="B1114" s="388" t="s">
        <v>12475</v>
      </c>
      <c r="C1114" s="388" t="s">
        <v>12476</v>
      </c>
      <c r="D1114" s="389" t="s">
        <v>11238</v>
      </c>
      <c r="E1114" s="390" t="str">
        <f t="shared" si="34"/>
        <v>5,94</v>
      </c>
      <c r="F1114" s="381" t="str">
        <f t="shared" si="35"/>
        <v>95874</v>
      </c>
      <c r="H1114" s="391">
        <v>63.34</v>
      </c>
      <c r="I1114" s="392" t="s">
        <v>12477</v>
      </c>
    </row>
    <row r="1115" spans="2:9">
      <c r="B1115" s="388" t="s">
        <v>12478</v>
      </c>
      <c r="C1115" s="388" t="s">
        <v>12479</v>
      </c>
      <c r="D1115" s="389" t="s">
        <v>11238</v>
      </c>
      <c r="E1115" s="390" t="str">
        <f t="shared" si="34"/>
        <v>11,26</v>
      </c>
      <c r="F1115" s="381" t="str">
        <f t="shared" si="35"/>
        <v>96008</v>
      </c>
      <c r="H1115" s="391">
        <v>11.57</v>
      </c>
      <c r="I1115" s="392" t="s">
        <v>8672</v>
      </c>
    </row>
    <row r="1116" spans="2:9">
      <c r="B1116" s="388" t="s">
        <v>12480</v>
      </c>
      <c r="C1116" s="388" t="s">
        <v>12481</v>
      </c>
      <c r="D1116" s="389" t="s">
        <v>11238</v>
      </c>
      <c r="E1116" s="390" t="str">
        <f t="shared" si="34"/>
        <v>1,56</v>
      </c>
      <c r="F1116" s="381" t="str">
        <f t="shared" si="35"/>
        <v>96009</v>
      </c>
      <c r="H1116" s="391">
        <v>3.03</v>
      </c>
      <c r="I1116" s="392" t="s">
        <v>2150</v>
      </c>
    </row>
    <row r="1117" spans="2:9">
      <c r="B1117" s="388" t="s">
        <v>12482</v>
      </c>
      <c r="C1117" s="388" t="s">
        <v>12483</v>
      </c>
      <c r="D1117" s="389" t="s">
        <v>11238</v>
      </c>
      <c r="E1117" s="390" t="str">
        <f t="shared" si="34"/>
        <v>12,32</v>
      </c>
      <c r="F1117" s="381" t="str">
        <f t="shared" si="35"/>
        <v>96011</v>
      </c>
      <c r="H1117" s="391">
        <v>12.66</v>
      </c>
      <c r="I1117" s="392" t="s">
        <v>4018</v>
      </c>
    </row>
    <row r="1118" spans="2:9">
      <c r="B1118" s="388" t="s">
        <v>12484</v>
      </c>
      <c r="C1118" s="388" t="s">
        <v>12485</v>
      </c>
      <c r="D1118" s="389" t="s">
        <v>11238</v>
      </c>
      <c r="E1118" s="390" t="str">
        <f t="shared" si="34"/>
        <v>115,78</v>
      </c>
      <c r="F1118" s="381" t="str">
        <f t="shared" si="35"/>
        <v>96012</v>
      </c>
      <c r="H1118" s="391">
        <v>63.34</v>
      </c>
      <c r="I1118" s="392" t="s">
        <v>11396</v>
      </c>
    </row>
    <row r="1119" spans="2:9">
      <c r="B1119" s="388" t="s">
        <v>12486</v>
      </c>
      <c r="C1119" s="388" t="s">
        <v>12487</v>
      </c>
      <c r="D1119" s="389" t="s">
        <v>11238</v>
      </c>
      <c r="E1119" s="390" t="str">
        <f t="shared" si="34"/>
        <v>11,16</v>
      </c>
      <c r="F1119" s="381" t="str">
        <f t="shared" si="35"/>
        <v>96015</v>
      </c>
      <c r="H1119" s="391">
        <v>8.9499999999999993</v>
      </c>
      <c r="I1119" s="392" t="s">
        <v>1991</v>
      </c>
    </row>
    <row r="1120" spans="2:9">
      <c r="B1120" s="388" t="s">
        <v>12488</v>
      </c>
      <c r="C1120" s="388" t="s">
        <v>12489</v>
      </c>
      <c r="D1120" s="389" t="s">
        <v>11238</v>
      </c>
      <c r="E1120" s="390" t="str">
        <f t="shared" si="34"/>
        <v>1,54</v>
      </c>
      <c r="F1120" s="381" t="str">
        <f t="shared" si="35"/>
        <v>96016</v>
      </c>
      <c r="H1120" s="391">
        <v>2.35</v>
      </c>
      <c r="I1120" s="392" t="s">
        <v>6002</v>
      </c>
    </row>
    <row r="1121" spans="2:9">
      <c r="B1121" s="388" t="s">
        <v>12490</v>
      </c>
      <c r="C1121" s="388" t="s">
        <v>12491</v>
      </c>
      <c r="D1121" s="389" t="s">
        <v>11238</v>
      </c>
      <c r="E1121" s="390" t="str">
        <f t="shared" si="34"/>
        <v>12,20</v>
      </c>
      <c r="F1121" s="381" t="str">
        <f t="shared" si="35"/>
        <v>96018</v>
      </c>
      <c r="H1121" s="391">
        <v>9.8000000000000007</v>
      </c>
      <c r="I1121" s="392" t="s">
        <v>7897</v>
      </c>
    </row>
    <row r="1122" spans="2:9">
      <c r="B1122" s="388" t="s">
        <v>12492</v>
      </c>
      <c r="C1122" s="388" t="s">
        <v>12493</v>
      </c>
      <c r="D1122" s="389" t="s">
        <v>11238</v>
      </c>
      <c r="E1122" s="390" t="str">
        <f t="shared" si="34"/>
        <v>115,78</v>
      </c>
      <c r="F1122" s="381" t="str">
        <f t="shared" si="35"/>
        <v>96019</v>
      </c>
      <c r="H1122" s="391">
        <v>44.13</v>
      </c>
      <c r="I1122" s="392" t="s">
        <v>11396</v>
      </c>
    </row>
    <row r="1123" spans="2:9">
      <c r="B1123" s="388" t="s">
        <v>12494</v>
      </c>
      <c r="C1123" s="388" t="s">
        <v>12495</v>
      </c>
      <c r="D1123" s="389" t="s">
        <v>11238</v>
      </c>
      <c r="E1123" s="390" t="str">
        <f t="shared" si="34"/>
        <v>8,65</v>
      </c>
      <c r="F1123" s="381" t="str">
        <f t="shared" si="35"/>
        <v>96023</v>
      </c>
      <c r="H1123" s="391">
        <v>15.76</v>
      </c>
      <c r="I1123" s="392" t="s">
        <v>8053</v>
      </c>
    </row>
    <row r="1124" spans="2:9">
      <c r="B1124" s="388" t="s">
        <v>12496</v>
      </c>
      <c r="C1124" s="388" t="s">
        <v>12497</v>
      </c>
      <c r="D1124" s="389" t="s">
        <v>11238</v>
      </c>
      <c r="E1124" s="390" t="str">
        <f t="shared" si="34"/>
        <v>1,19</v>
      </c>
      <c r="F1124" s="381" t="str">
        <f t="shared" si="35"/>
        <v>96024</v>
      </c>
      <c r="H1124" s="391">
        <v>5.51</v>
      </c>
      <c r="I1124" s="392" t="s">
        <v>8597</v>
      </c>
    </row>
    <row r="1125" spans="2:9">
      <c r="B1125" s="388" t="s">
        <v>12498</v>
      </c>
      <c r="C1125" s="388" t="s">
        <v>12499</v>
      </c>
      <c r="D1125" s="389" t="s">
        <v>11238</v>
      </c>
      <c r="E1125" s="390" t="str">
        <f t="shared" si="34"/>
        <v>9,46</v>
      </c>
      <c r="F1125" s="381" t="str">
        <f t="shared" si="35"/>
        <v>96026</v>
      </c>
      <c r="H1125" s="391">
        <v>1.1200000000000001</v>
      </c>
      <c r="I1125" s="392" t="s">
        <v>7351</v>
      </c>
    </row>
    <row r="1126" spans="2:9">
      <c r="B1126" s="388" t="s">
        <v>12500</v>
      </c>
      <c r="C1126" s="388" t="s">
        <v>12501</v>
      </c>
      <c r="D1126" s="389" t="s">
        <v>11238</v>
      </c>
      <c r="E1126" s="390" t="str">
        <f t="shared" si="34"/>
        <v>80,68</v>
      </c>
      <c r="F1126" s="381" t="str">
        <f t="shared" si="35"/>
        <v>96027</v>
      </c>
      <c r="H1126" s="391">
        <v>29.55</v>
      </c>
      <c r="I1126" s="392" t="s">
        <v>11285</v>
      </c>
    </row>
    <row r="1127" spans="2:9">
      <c r="B1127" s="388" t="s">
        <v>12502</v>
      </c>
      <c r="C1127" s="388" t="s">
        <v>12503</v>
      </c>
      <c r="D1127" s="389" t="s">
        <v>11238</v>
      </c>
      <c r="E1127" s="390" t="str">
        <f t="shared" si="34"/>
        <v>16,12</v>
      </c>
      <c r="F1127" s="381" t="str">
        <f t="shared" si="35"/>
        <v>96030</v>
      </c>
      <c r="H1127" s="391">
        <v>119.44</v>
      </c>
      <c r="I1127" s="392" t="s">
        <v>12504</v>
      </c>
    </row>
    <row r="1128" spans="2:9">
      <c r="B1128" s="388" t="s">
        <v>12505</v>
      </c>
      <c r="C1128" s="388" t="s">
        <v>12506</v>
      </c>
      <c r="D1128" s="389" t="s">
        <v>11238</v>
      </c>
      <c r="E1128" s="390" t="str">
        <f t="shared" si="34"/>
        <v>2,97</v>
      </c>
      <c r="F1128" s="381" t="str">
        <f t="shared" si="35"/>
        <v>96031</v>
      </c>
      <c r="H1128" s="391">
        <v>9.06</v>
      </c>
      <c r="I1128" s="392" t="s">
        <v>12507</v>
      </c>
    </row>
    <row r="1129" spans="2:9">
      <c r="B1129" s="388" t="s">
        <v>12508</v>
      </c>
      <c r="C1129" s="388" t="s">
        <v>12509</v>
      </c>
      <c r="D1129" s="389" t="s">
        <v>11238</v>
      </c>
      <c r="E1129" s="390" t="str">
        <f t="shared" si="34"/>
        <v>1,15</v>
      </c>
      <c r="F1129" s="381" t="str">
        <f t="shared" si="35"/>
        <v>96032</v>
      </c>
      <c r="H1129" s="391">
        <v>15.52</v>
      </c>
      <c r="I1129" s="392" t="s">
        <v>4274</v>
      </c>
    </row>
    <row r="1130" spans="2:9">
      <c r="B1130" s="388" t="s">
        <v>12510</v>
      </c>
      <c r="C1130" s="388" t="s">
        <v>12511</v>
      </c>
      <c r="D1130" s="389" t="s">
        <v>11238</v>
      </c>
      <c r="E1130" s="390" t="str">
        <f t="shared" si="34"/>
        <v>30,23</v>
      </c>
      <c r="F1130" s="381" t="str">
        <f t="shared" si="35"/>
        <v>96033</v>
      </c>
      <c r="H1130" s="391">
        <v>2.38</v>
      </c>
      <c r="I1130" s="392" t="s">
        <v>12512</v>
      </c>
    </row>
    <row r="1131" spans="2:9">
      <c r="B1131" s="388" t="s">
        <v>12513</v>
      </c>
      <c r="C1131" s="388" t="s">
        <v>12514</v>
      </c>
      <c r="D1131" s="389" t="s">
        <v>11238</v>
      </c>
      <c r="E1131" s="390" t="str">
        <f t="shared" si="34"/>
        <v>95,51</v>
      </c>
      <c r="F1131" s="381" t="str">
        <f t="shared" si="35"/>
        <v>96034</v>
      </c>
      <c r="H1131" s="391">
        <v>9.91</v>
      </c>
      <c r="I1131" s="392" t="s">
        <v>12022</v>
      </c>
    </row>
    <row r="1132" spans="2:9">
      <c r="B1132" s="388" t="s">
        <v>12515</v>
      </c>
      <c r="C1132" s="388" t="s">
        <v>12516</v>
      </c>
      <c r="D1132" s="389" t="s">
        <v>11238</v>
      </c>
      <c r="E1132" s="390" t="str">
        <f t="shared" si="34"/>
        <v>8,75</v>
      </c>
      <c r="F1132" s="381" t="str">
        <f t="shared" si="35"/>
        <v>96053</v>
      </c>
      <c r="H1132" s="391">
        <v>44.13</v>
      </c>
      <c r="I1132" s="392" t="s">
        <v>12517</v>
      </c>
    </row>
    <row r="1133" spans="2:9">
      <c r="B1133" s="388" t="s">
        <v>12518</v>
      </c>
      <c r="C1133" s="388" t="s">
        <v>12519</v>
      </c>
      <c r="D1133" s="389" t="s">
        <v>11238</v>
      </c>
      <c r="E1133" s="390" t="str">
        <f t="shared" si="34"/>
        <v>14,42</v>
      </c>
      <c r="F1133" s="381" t="str">
        <f t="shared" si="35"/>
        <v>96054</v>
      </c>
      <c r="H1133" s="391">
        <v>2.98</v>
      </c>
      <c r="I1133" s="392" t="s">
        <v>8857</v>
      </c>
    </row>
    <row r="1134" spans="2:9">
      <c r="B1134" s="388" t="s">
        <v>12520</v>
      </c>
      <c r="C1134" s="388" t="s">
        <v>12521</v>
      </c>
      <c r="D1134" s="389" t="s">
        <v>11238</v>
      </c>
      <c r="E1134" s="390" t="str">
        <f t="shared" si="34"/>
        <v>1,21</v>
      </c>
      <c r="F1134" s="381" t="str">
        <f t="shared" si="35"/>
        <v>96055</v>
      </c>
      <c r="H1134" s="391">
        <v>19.39</v>
      </c>
      <c r="I1134" s="392" t="s">
        <v>518</v>
      </c>
    </row>
    <row r="1135" spans="2:9">
      <c r="B1135" s="388" t="s">
        <v>12522</v>
      </c>
      <c r="C1135" s="388" t="s">
        <v>12523</v>
      </c>
      <c r="D1135" s="389" t="s">
        <v>11238</v>
      </c>
      <c r="E1135" s="390" t="str">
        <f t="shared" si="34"/>
        <v>9,58</v>
      </c>
      <c r="F1135" s="381" t="str">
        <f t="shared" si="35"/>
        <v>96056</v>
      </c>
      <c r="H1135" s="391">
        <v>24.73</v>
      </c>
      <c r="I1135" s="392" t="s">
        <v>7051</v>
      </c>
    </row>
    <row r="1136" spans="2:9">
      <c r="B1136" s="388" t="s">
        <v>12524</v>
      </c>
      <c r="C1136" s="388" t="s">
        <v>12525</v>
      </c>
      <c r="D1136" s="389" t="s">
        <v>11238</v>
      </c>
      <c r="E1136" s="390" t="str">
        <f t="shared" si="34"/>
        <v>80,68</v>
      </c>
      <c r="F1136" s="381" t="str">
        <f t="shared" si="35"/>
        <v>96057</v>
      </c>
      <c r="H1136" s="391">
        <v>13.5</v>
      </c>
      <c r="I1136" s="392" t="s">
        <v>11285</v>
      </c>
    </row>
    <row r="1137" spans="2:9">
      <c r="B1137" s="388" t="s">
        <v>12526</v>
      </c>
      <c r="C1137" s="388" t="s">
        <v>12527</v>
      </c>
      <c r="D1137" s="389" t="s">
        <v>11238</v>
      </c>
      <c r="E1137" s="390" t="str">
        <f t="shared" si="34"/>
        <v>1,45</v>
      </c>
      <c r="F1137" s="381" t="str">
        <f t="shared" si="35"/>
        <v>96060</v>
      </c>
      <c r="H1137" s="391">
        <v>3.47</v>
      </c>
      <c r="I1137" s="392" t="s">
        <v>4472</v>
      </c>
    </row>
    <row r="1138" spans="2:9">
      <c r="B1138" s="388" t="s">
        <v>12528</v>
      </c>
      <c r="C1138" s="388" t="s">
        <v>12529</v>
      </c>
      <c r="D1138" s="389" t="s">
        <v>11238</v>
      </c>
      <c r="E1138" s="390" t="str">
        <f t="shared" si="34"/>
        <v>18,02</v>
      </c>
      <c r="F1138" s="381" t="str">
        <f t="shared" si="35"/>
        <v>96061</v>
      </c>
      <c r="H1138" s="391">
        <v>16.88</v>
      </c>
      <c r="I1138" s="392" t="s">
        <v>12530</v>
      </c>
    </row>
    <row r="1139" spans="2:9">
      <c r="B1139" s="388" t="s">
        <v>12531</v>
      </c>
      <c r="C1139" s="388" t="s">
        <v>12532</v>
      </c>
      <c r="D1139" s="389" t="s">
        <v>11238</v>
      </c>
      <c r="E1139" s="390" t="str">
        <f t="shared" si="34"/>
        <v>35,30</v>
      </c>
      <c r="F1139" s="381" t="str">
        <f t="shared" si="35"/>
        <v>96062</v>
      </c>
      <c r="H1139" s="391">
        <v>15.79</v>
      </c>
      <c r="I1139" s="392" t="s">
        <v>11914</v>
      </c>
    </row>
    <row r="1140" spans="2:9">
      <c r="B1140" s="388" t="s">
        <v>12533</v>
      </c>
      <c r="C1140" s="388" t="s">
        <v>12534</v>
      </c>
      <c r="D1140" s="389" t="s">
        <v>11238</v>
      </c>
      <c r="E1140" s="390" t="str">
        <f t="shared" si="34"/>
        <v>12,31</v>
      </c>
      <c r="F1140" s="381" t="str">
        <f t="shared" si="35"/>
        <v>96241</v>
      </c>
      <c r="H1140" s="391">
        <v>34.69</v>
      </c>
      <c r="I1140" s="392" t="s">
        <v>2007</v>
      </c>
    </row>
    <row r="1141" spans="2:9">
      <c r="B1141" s="388" t="s">
        <v>12535</v>
      </c>
      <c r="C1141" s="388" t="s">
        <v>12536</v>
      </c>
      <c r="D1141" s="389" t="s">
        <v>11238</v>
      </c>
      <c r="E1141" s="390" t="str">
        <f t="shared" si="34"/>
        <v>1,67</v>
      </c>
      <c r="F1141" s="381" t="str">
        <f t="shared" si="35"/>
        <v>96242</v>
      </c>
      <c r="H1141" s="391">
        <v>9.11</v>
      </c>
      <c r="I1141" s="392" t="s">
        <v>2742</v>
      </c>
    </row>
    <row r="1142" spans="2:9">
      <c r="B1142" s="388" t="s">
        <v>12537</v>
      </c>
      <c r="C1142" s="388" t="s">
        <v>12538</v>
      </c>
      <c r="D1142" s="389" t="s">
        <v>11238</v>
      </c>
      <c r="E1142" s="390" t="str">
        <f t="shared" si="34"/>
        <v>15,39</v>
      </c>
      <c r="F1142" s="381" t="str">
        <f t="shared" si="35"/>
        <v>96243</v>
      </c>
      <c r="H1142" s="391">
        <v>43.42</v>
      </c>
      <c r="I1142" s="392" t="s">
        <v>4011</v>
      </c>
    </row>
    <row r="1143" spans="2:9">
      <c r="B1143" s="388" t="s">
        <v>12539</v>
      </c>
      <c r="C1143" s="388" t="s">
        <v>12540</v>
      </c>
      <c r="D1143" s="389" t="s">
        <v>11238</v>
      </c>
      <c r="E1143" s="390" t="str">
        <f t="shared" si="34"/>
        <v>11,72</v>
      </c>
      <c r="F1143" s="381" t="str">
        <f t="shared" si="35"/>
        <v>96244</v>
      </c>
      <c r="H1143" s="391">
        <v>57.89</v>
      </c>
      <c r="I1143" s="392" t="s">
        <v>979</v>
      </c>
    </row>
    <row r="1144" spans="2:9">
      <c r="B1144" s="388" t="s">
        <v>12541</v>
      </c>
      <c r="C1144" s="388" t="s">
        <v>12542</v>
      </c>
      <c r="D1144" s="389" t="s">
        <v>11238</v>
      </c>
      <c r="E1144" s="390" t="str">
        <f t="shared" si="34"/>
        <v>35,28</v>
      </c>
      <c r="F1144" s="381" t="str">
        <f t="shared" si="35"/>
        <v>96298</v>
      </c>
      <c r="H1144" s="391">
        <v>0.11</v>
      </c>
      <c r="I1144" s="392" t="s">
        <v>12543</v>
      </c>
    </row>
    <row r="1145" spans="2:9">
      <c r="B1145" s="388" t="s">
        <v>12544</v>
      </c>
      <c r="C1145" s="388" t="s">
        <v>12545</v>
      </c>
      <c r="D1145" s="389" t="s">
        <v>11238</v>
      </c>
      <c r="E1145" s="390" t="str">
        <f t="shared" si="34"/>
        <v>4,89</v>
      </c>
      <c r="F1145" s="381" t="str">
        <f t="shared" si="35"/>
        <v>96299</v>
      </c>
      <c r="H1145" s="391">
        <v>0.03</v>
      </c>
      <c r="I1145" s="392" t="s">
        <v>1174</v>
      </c>
    </row>
    <row r="1146" spans="2:9">
      <c r="B1146" s="388" t="s">
        <v>12546</v>
      </c>
      <c r="C1146" s="388" t="s">
        <v>12547</v>
      </c>
      <c r="D1146" s="389" t="s">
        <v>11238</v>
      </c>
      <c r="E1146" s="390" t="str">
        <f t="shared" si="34"/>
        <v>44,15</v>
      </c>
      <c r="F1146" s="381" t="str">
        <f t="shared" si="35"/>
        <v>96300</v>
      </c>
      <c r="H1146" s="391">
        <v>0.14000000000000001</v>
      </c>
      <c r="I1146" s="392" t="s">
        <v>12548</v>
      </c>
    </row>
    <row r="1147" spans="2:9">
      <c r="B1147" s="388" t="s">
        <v>12549</v>
      </c>
      <c r="C1147" s="388" t="s">
        <v>12550</v>
      </c>
      <c r="D1147" s="389" t="s">
        <v>11238</v>
      </c>
      <c r="E1147" s="390" t="str">
        <f t="shared" si="34"/>
        <v>33,08</v>
      </c>
      <c r="F1147" s="381" t="str">
        <f t="shared" si="35"/>
        <v>96301</v>
      </c>
      <c r="H1147" s="391">
        <v>0.74</v>
      </c>
      <c r="I1147" s="392" t="s">
        <v>4757</v>
      </c>
    </row>
    <row r="1148" spans="2:9">
      <c r="B1148" s="388" t="s">
        <v>12551</v>
      </c>
      <c r="C1148" s="388" t="s">
        <v>12552</v>
      </c>
      <c r="D1148" s="389" t="s">
        <v>11238</v>
      </c>
      <c r="E1148" s="390" t="str">
        <f t="shared" si="34"/>
        <v>0,11</v>
      </c>
      <c r="F1148" s="381" t="str">
        <f t="shared" si="35"/>
        <v>96304</v>
      </c>
      <c r="H1148" s="391">
        <v>57.89</v>
      </c>
      <c r="I1148" s="392" t="s">
        <v>2215</v>
      </c>
    </row>
    <row r="1149" spans="2:9">
      <c r="B1149" s="388" t="s">
        <v>12553</v>
      </c>
      <c r="C1149" s="388" t="s">
        <v>12554</v>
      </c>
      <c r="D1149" s="389" t="s">
        <v>11238</v>
      </c>
      <c r="E1149" s="390" t="str">
        <f t="shared" si="34"/>
        <v>0,01</v>
      </c>
      <c r="F1149" s="381" t="str">
        <f t="shared" si="35"/>
        <v>96305</v>
      </c>
      <c r="H1149" s="391">
        <v>30.7</v>
      </c>
      <c r="I1149" s="392" t="s">
        <v>4470</v>
      </c>
    </row>
    <row r="1150" spans="2:9">
      <c r="B1150" s="388" t="s">
        <v>12555</v>
      </c>
      <c r="C1150" s="388" t="s">
        <v>12556</v>
      </c>
      <c r="D1150" s="389" t="s">
        <v>11238</v>
      </c>
      <c r="E1150" s="390" t="str">
        <f t="shared" si="34"/>
        <v>0,14</v>
      </c>
      <c r="F1150" s="381" t="str">
        <f t="shared" si="35"/>
        <v>96306</v>
      </c>
      <c r="H1150" s="391">
        <v>6.44</v>
      </c>
      <c r="I1150" s="392" t="s">
        <v>4267</v>
      </c>
    </row>
    <row r="1151" spans="2:9">
      <c r="B1151" s="388" t="s">
        <v>12557</v>
      </c>
      <c r="C1151" s="388" t="s">
        <v>12558</v>
      </c>
      <c r="D1151" s="389" t="s">
        <v>11238</v>
      </c>
      <c r="E1151" s="390" t="str">
        <f t="shared" si="34"/>
        <v>0,74</v>
      </c>
      <c r="F1151" s="381" t="str">
        <f t="shared" si="35"/>
        <v>96307</v>
      </c>
      <c r="H1151" s="391">
        <v>24.53</v>
      </c>
      <c r="I1151" s="392" t="s">
        <v>1322</v>
      </c>
    </row>
    <row r="1152" spans="2:9">
      <c r="B1152" s="388" t="s">
        <v>12559</v>
      </c>
      <c r="C1152" s="388" t="s">
        <v>12560</v>
      </c>
      <c r="D1152" s="389" t="s">
        <v>11238</v>
      </c>
      <c r="E1152" s="390" t="str">
        <f t="shared" si="34"/>
        <v>43,00</v>
      </c>
      <c r="F1152" s="381" t="str">
        <f t="shared" si="35"/>
        <v>96457</v>
      </c>
      <c r="H1152" s="391">
        <v>0.08</v>
      </c>
      <c r="I1152" s="392" t="s">
        <v>11561</v>
      </c>
    </row>
    <row r="1153" spans="2:9">
      <c r="B1153" s="388" t="s">
        <v>12561</v>
      </c>
      <c r="C1153" s="388" t="s">
        <v>12562</v>
      </c>
      <c r="D1153" s="389" t="s">
        <v>11238</v>
      </c>
      <c r="E1153" s="390" t="str">
        <f t="shared" si="34"/>
        <v>31,93</v>
      </c>
      <c r="F1153" s="381" t="str">
        <f t="shared" si="35"/>
        <v>96458</v>
      </c>
      <c r="H1153" s="391">
        <v>0.01</v>
      </c>
      <c r="I1153" s="392" t="s">
        <v>12563</v>
      </c>
    </row>
    <row r="1154" spans="2:9">
      <c r="B1154" s="388" t="s">
        <v>12564</v>
      </c>
      <c r="C1154" s="388" t="s">
        <v>12565</v>
      </c>
      <c r="D1154" s="389" t="s">
        <v>11238</v>
      </c>
      <c r="E1154" s="390" t="str">
        <f t="shared" ref="E1154:E1217" si="36">IF($K$2=$H$1,H1154,I1154)</f>
        <v>3,54</v>
      </c>
      <c r="F1154" s="381" t="str">
        <f t="shared" ref="F1154:F1217" si="37">IF(LEN($B1154)=7,CONCATENATE(MID($B1154,1,6),"00",RIGHT($B1154,1)),IF(LEN($B1154)=8,CONCATENATE(MID($B1154,1,6),"0",RIGHT($B1154,2)),$B1154))</f>
        <v>96459</v>
      </c>
      <c r="H1154" s="391">
        <v>0.1</v>
      </c>
      <c r="I1154" s="392" t="s">
        <v>10598</v>
      </c>
    </row>
    <row r="1155" spans="2:9">
      <c r="B1155" s="388" t="s">
        <v>12566</v>
      </c>
      <c r="C1155" s="388" t="s">
        <v>12567</v>
      </c>
      <c r="D1155" s="389" t="s">
        <v>11238</v>
      </c>
      <c r="E1155" s="390" t="str">
        <f t="shared" si="36"/>
        <v>25,51</v>
      </c>
      <c r="F1155" s="381" t="str">
        <f t="shared" si="37"/>
        <v>96460</v>
      </c>
      <c r="H1155" s="391">
        <v>2.7</v>
      </c>
      <c r="I1155" s="392" t="s">
        <v>12568</v>
      </c>
    </row>
    <row r="1156" spans="2:9">
      <c r="B1156" s="388" t="s">
        <v>12569</v>
      </c>
      <c r="C1156" s="388" t="s">
        <v>12570</v>
      </c>
      <c r="D1156" s="389" t="s">
        <v>11238</v>
      </c>
      <c r="E1156" s="390" t="str">
        <f t="shared" si="36"/>
        <v>0,09</v>
      </c>
      <c r="F1156" s="381" t="str">
        <f t="shared" si="37"/>
        <v>98760</v>
      </c>
      <c r="H1156" s="391">
        <v>0.27</v>
      </c>
      <c r="I1156" s="392" t="s">
        <v>1533</v>
      </c>
    </row>
    <row r="1157" spans="2:9">
      <c r="B1157" s="388" t="s">
        <v>12571</v>
      </c>
      <c r="C1157" s="388" t="s">
        <v>12572</v>
      </c>
      <c r="D1157" s="389" t="s">
        <v>11238</v>
      </c>
      <c r="E1157" s="390" t="str">
        <f t="shared" si="36"/>
        <v>0,02</v>
      </c>
      <c r="F1157" s="381" t="str">
        <f t="shared" si="37"/>
        <v>98761</v>
      </c>
      <c r="H1157" s="391">
        <v>0.06</v>
      </c>
      <c r="I1157" s="392" t="s">
        <v>6674</v>
      </c>
    </row>
    <row r="1158" spans="2:9">
      <c r="B1158" s="388" t="s">
        <v>12573</v>
      </c>
      <c r="C1158" s="388" t="s">
        <v>12574</v>
      </c>
      <c r="D1158" s="389" t="s">
        <v>11238</v>
      </c>
      <c r="E1158" s="390" t="str">
        <f t="shared" si="36"/>
        <v>0,11</v>
      </c>
      <c r="F1158" s="381" t="str">
        <f t="shared" si="37"/>
        <v>98762</v>
      </c>
      <c r="H1158" s="391">
        <v>0.38</v>
      </c>
      <c r="I1158" s="392" t="s">
        <v>2215</v>
      </c>
    </row>
    <row r="1159" spans="2:9">
      <c r="B1159" s="388" t="s">
        <v>12575</v>
      </c>
      <c r="C1159" s="388" t="s">
        <v>12576</v>
      </c>
      <c r="D1159" s="389" t="s">
        <v>11238</v>
      </c>
      <c r="E1159" s="390" t="str">
        <f t="shared" si="36"/>
        <v>2,70</v>
      </c>
      <c r="F1159" s="381" t="str">
        <f t="shared" si="37"/>
        <v>98763</v>
      </c>
      <c r="H1159" s="391">
        <v>0.7</v>
      </c>
      <c r="I1159" s="392" t="s">
        <v>5638</v>
      </c>
    </row>
    <row r="1160" spans="2:9">
      <c r="B1160" s="388" t="s">
        <v>12577</v>
      </c>
      <c r="C1160" s="388" t="s">
        <v>12578</v>
      </c>
      <c r="D1160" s="389" t="s">
        <v>11238</v>
      </c>
      <c r="E1160" s="390" t="str">
        <f t="shared" si="36"/>
        <v>0,26</v>
      </c>
      <c r="F1160" s="381" t="str">
        <f t="shared" si="37"/>
        <v>99829</v>
      </c>
      <c r="H1160" s="391">
        <v>4.53</v>
      </c>
      <c r="I1160" s="392" t="s">
        <v>1084</v>
      </c>
    </row>
    <row r="1161" spans="2:9">
      <c r="B1161" s="388" t="s">
        <v>12579</v>
      </c>
      <c r="C1161" s="388" t="s">
        <v>12580</v>
      </c>
      <c r="D1161" s="389" t="s">
        <v>11238</v>
      </c>
      <c r="E1161" s="390" t="str">
        <f t="shared" si="36"/>
        <v>0,03</v>
      </c>
      <c r="F1161" s="381" t="str">
        <f t="shared" si="37"/>
        <v>99830</v>
      </c>
      <c r="H1161" s="391">
        <v>1.66</v>
      </c>
      <c r="I1161" s="392" t="s">
        <v>1526</v>
      </c>
    </row>
    <row r="1162" spans="2:9">
      <c r="B1162" s="388" t="s">
        <v>12581</v>
      </c>
      <c r="C1162" s="388" t="s">
        <v>12582</v>
      </c>
      <c r="D1162" s="389" t="s">
        <v>11238</v>
      </c>
      <c r="E1162" s="390" t="str">
        <f t="shared" si="36"/>
        <v>0,36</v>
      </c>
      <c r="F1162" s="381" t="str">
        <f t="shared" si="37"/>
        <v>99831</v>
      </c>
      <c r="H1162" s="391">
        <v>5.0999999999999996</v>
      </c>
      <c r="I1162" s="392" t="s">
        <v>1863</v>
      </c>
    </row>
    <row r="1163" spans="2:9">
      <c r="B1163" s="388" t="s">
        <v>12583</v>
      </c>
      <c r="C1163" s="388" t="s">
        <v>12584</v>
      </c>
      <c r="D1163" s="389" t="s">
        <v>11238</v>
      </c>
      <c r="E1163" s="390" t="str">
        <f t="shared" si="36"/>
        <v>0,70</v>
      </c>
      <c r="F1163" s="381" t="str">
        <f t="shared" si="37"/>
        <v>99832</v>
      </c>
      <c r="H1163" s="391">
        <v>232.61</v>
      </c>
      <c r="I1163" s="392" t="s">
        <v>5820</v>
      </c>
    </row>
    <row r="1164" spans="2:9">
      <c r="B1164" s="388" t="s">
        <v>12585</v>
      </c>
      <c r="C1164" s="388" t="s">
        <v>12586</v>
      </c>
      <c r="D1164" s="389" t="s">
        <v>11238</v>
      </c>
      <c r="E1164" s="390" t="str">
        <f t="shared" si="36"/>
        <v>77,38</v>
      </c>
      <c r="F1164" s="381" t="str">
        <f t="shared" si="37"/>
        <v>100637</v>
      </c>
      <c r="H1164" s="391">
        <v>275.72000000000003</v>
      </c>
      <c r="I1164" s="392" t="s">
        <v>12587</v>
      </c>
    </row>
    <row r="1165" spans="2:9">
      <c r="B1165" s="388" t="s">
        <v>12588</v>
      </c>
      <c r="C1165" s="388" t="s">
        <v>12589</v>
      </c>
      <c r="D1165" s="389" t="s">
        <v>11238</v>
      </c>
      <c r="E1165" s="390" t="str">
        <f t="shared" si="36"/>
        <v>13,92</v>
      </c>
      <c r="F1165" s="381" t="str">
        <f t="shared" si="37"/>
        <v>100638</v>
      </c>
      <c r="H1165" s="391">
        <v>317.51</v>
      </c>
      <c r="I1165" s="392" t="s">
        <v>8123</v>
      </c>
    </row>
    <row r="1166" spans="2:9">
      <c r="B1166" s="388" t="s">
        <v>12590</v>
      </c>
      <c r="C1166" s="388" t="s">
        <v>12591</v>
      </c>
      <c r="D1166" s="389" t="s">
        <v>11238</v>
      </c>
      <c r="E1166" s="390" t="str">
        <f t="shared" si="36"/>
        <v>124,39</v>
      </c>
      <c r="F1166" s="381" t="str">
        <f t="shared" si="37"/>
        <v>100639</v>
      </c>
      <c r="H1166" s="391">
        <v>384.8</v>
      </c>
      <c r="I1166" s="392" t="s">
        <v>12592</v>
      </c>
    </row>
    <row r="1167" spans="2:9">
      <c r="B1167" s="388" t="s">
        <v>12593</v>
      </c>
      <c r="C1167" s="388" t="s">
        <v>12594</v>
      </c>
      <c r="D1167" s="389" t="s">
        <v>11238</v>
      </c>
      <c r="E1167" s="390" t="str">
        <f t="shared" si="36"/>
        <v>140,42</v>
      </c>
      <c r="F1167" s="381" t="str">
        <f t="shared" si="37"/>
        <v>100640</v>
      </c>
      <c r="H1167" s="391">
        <v>35.049999999999997</v>
      </c>
      <c r="I1167" s="392" t="s">
        <v>12595</v>
      </c>
    </row>
    <row r="1168" spans="2:9">
      <c r="B1168" s="388" t="s">
        <v>12596</v>
      </c>
      <c r="C1168" s="388" t="s">
        <v>12597</v>
      </c>
      <c r="D1168" s="389" t="s">
        <v>11238</v>
      </c>
      <c r="E1168" s="390" t="str">
        <f t="shared" si="36"/>
        <v>203,75</v>
      </c>
      <c r="F1168" s="381" t="str">
        <f t="shared" si="37"/>
        <v>100643</v>
      </c>
      <c r="H1168" s="391">
        <v>41.32</v>
      </c>
      <c r="I1168" s="392" t="s">
        <v>12598</v>
      </c>
    </row>
    <row r="1169" spans="2:9">
      <c r="B1169" s="388" t="s">
        <v>12599</v>
      </c>
      <c r="C1169" s="388" t="s">
        <v>12600</v>
      </c>
      <c r="D1169" s="389" t="s">
        <v>11238</v>
      </c>
      <c r="E1169" s="390" t="str">
        <f t="shared" si="36"/>
        <v>36,67</v>
      </c>
      <c r="F1169" s="381" t="str">
        <f t="shared" si="37"/>
        <v>100644</v>
      </c>
      <c r="H1169" s="391">
        <v>37.950000000000003</v>
      </c>
      <c r="I1169" s="392" t="s">
        <v>12601</v>
      </c>
    </row>
    <row r="1170" spans="2:9">
      <c r="B1170" s="388" t="s">
        <v>12602</v>
      </c>
      <c r="C1170" s="388" t="s">
        <v>12603</v>
      </c>
      <c r="D1170" s="389" t="s">
        <v>11238</v>
      </c>
      <c r="E1170" s="390" t="str">
        <f t="shared" si="36"/>
        <v>327,53</v>
      </c>
      <c r="F1170" s="381" t="str">
        <f t="shared" si="37"/>
        <v>100645</v>
      </c>
      <c r="H1170" s="391">
        <v>47.49</v>
      </c>
      <c r="I1170" s="392" t="s">
        <v>12604</v>
      </c>
    </row>
    <row r="1171" spans="2:9">
      <c r="B1171" s="388" t="s">
        <v>12605</v>
      </c>
      <c r="C1171" s="388" t="s">
        <v>12606</v>
      </c>
      <c r="D1171" s="389" t="s">
        <v>11238</v>
      </c>
      <c r="E1171" s="390" t="str">
        <f t="shared" si="36"/>
        <v>200,60</v>
      </c>
      <c r="F1171" s="381" t="str">
        <f t="shared" si="37"/>
        <v>100646</v>
      </c>
      <c r="H1171" s="391">
        <v>9.8000000000000007</v>
      </c>
      <c r="I1171" s="392" t="s">
        <v>12607</v>
      </c>
    </row>
    <row r="1172" spans="2:9">
      <c r="B1172" s="388" t="s">
        <v>12608</v>
      </c>
      <c r="C1172" s="388" t="s">
        <v>12609</v>
      </c>
      <c r="D1172" s="389" t="s">
        <v>121</v>
      </c>
      <c r="E1172" s="390" t="str">
        <f t="shared" si="36"/>
        <v>5,28</v>
      </c>
      <c r="F1172" s="381" t="str">
        <f t="shared" si="37"/>
        <v>55960</v>
      </c>
      <c r="H1172" s="391">
        <v>8.24</v>
      </c>
      <c r="I1172" s="392" t="s">
        <v>10910</v>
      </c>
    </row>
    <row r="1173" spans="2:9">
      <c r="B1173" s="388" t="s">
        <v>12610</v>
      </c>
      <c r="C1173" s="388" t="s">
        <v>12611</v>
      </c>
      <c r="D1173" s="389" t="s">
        <v>9926</v>
      </c>
      <c r="E1173" s="390" t="str">
        <f t="shared" si="36"/>
        <v>246,41</v>
      </c>
      <c r="F1173" s="381" t="str">
        <f t="shared" si="37"/>
        <v>92259</v>
      </c>
      <c r="H1173" s="391">
        <v>512.47</v>
      </c>
      <c r="I1173" s="392" t="s">
        <v>12612</v>
      </c>
    </row>
    <row r="1174" spans="2:9">
      <c r="B1174" s="388" t="s">
        <v>12613</v>
      </c>
      <c r="C1174" s="388" t="s">
        <v>12614</v>
      </c>
      <c r="D1174" s="389" t="s">
        <v>9926</v>
      </c>
      <c r="E1174" s="390" t="str">
        <f t="shared" si="36"/>
        <v>293,50</v>
      </c>
      <c r="F1174" s="381" t="str">
        <f t="shared" si="37"/>
        <v>92260</v>
      </c>
      <c r="H1174" s="391">
        <v>632.19000000000005</v>
      </c>
      <c r="I1174" s="392" t="s">
        <v>12615</v>
      </c>
    </row>
    <row r="1175" spans="2:9">
      <c r="B1175" s="388" t="s">
        <v>12616</v>
      </c>
      <c r="C1175" s="388" t="s">
        <v>12617</v>
      </c>
      <c r="D1175" s="389" t="s">
        <v>9926</v>
      </c>
      <c r="E1175" s="390" t="str">
        <f t="shared" si="36"/>
        <v>339,16</v>
      </c>
      <c r="F1175" s="381" t="str">
        <f t="shared" si="37"/>
        <v>92261</v>
      </c>
      <c r="H1175" s="391">
        <v>658.23</v>
      </c>
      <c r="I1175" s="392" t="s">
        <v>12618</v>
      </c>
    </row>
    <row r="1176" spans="2:9">
      <c r="B1176" s="388" t="s">
        <v>12619</v>
      </c>
      <c r="C1176" s="388" t="s">
        <v>12620</v>
      </c>
      <c r="D1176" s="389" t="s">
        <v>9926</v>
      </c>
      <c r="E1176" s="390" t="str">
        <f t="shared" si="36"/>
        <v>412,68</v>
      </c>
      <c r="F1176" s="381" t="str">
        <f t="shared" si="37"/>
        <v>92262</v>
      </c>
      <c r="H1176" s="391">
        <v>729.24</v>
      </c>
      <c r="I1176" s="392" t="s">
        <v>12621</v>
      </c>
    </row>
    <row r="1177" spans="2:9">
      <c r="B1177" s="388" t="s">
        <v>12622</v>
      </c>
      <c r="C1177" s="388" t="s">
        <v>12623</v>
      </c>
      <c r="D1177" s="389" t="s">
        <v>121</v>
      </c>
      <c r="E1177" s="390" t="str">
        <f t="shared" si="36"/>
        <v>38,89</v>
      </c>
      <c r="F1177" s="381" t="str">
        <f t="shared" si="37"/>
        <v>92539</v>
      </c>
      <c r="H1177" s="391">
        <v>940.71</v>
      </c>
      <c r="I1177" s="392" t="s">
        <v>12624</v>
      </c>
    </row>
    <row r="1178" spans="2:9">
      <c r="B1178" s="388" t="s">
        <v>12625</v>
      </c>
      <c r="C1178" s="388" t="s">
        <v>12626</v>
      </c>
      <c r="D1178" s="389" t="s">
        <v>121</v>
      </c>
      <c r="E1178" s="390" t="str">
        <f t="shared" si="36"/>
        <v>45,77</v>
      </c>
      <c r="F1178" s="381" t="str">
        <f t="shared" si="37"/>
        <v>92540</v>
      </c>
      <c r="H1178" s="393">
        <v>1141.24</v>
      </c>
      <c r="I1178" s="392" t="s">
        <v>7494</v>
      </c>
    </row>
    <row r="1179" spans="2:9">
      <c r="B1179" s="388" t="s">
        <v>12627</v>
      </c>
      <c r="C1179" s="388" t="s">
        <v>12628</v>
      </c>
      <c r="D1179" s="389" t="s">
        <v>121</v>
      </c>
      <c r="E1179" s="390" t="str">
        <f t="shared" si="36"/>
        <v>41,43</v>
      </c>
      <c r="F1179" s="381" t="str">
        <f t="shared" si="37"/>
        <v>92541</v>
      </c>
      <c r="H1179" s="393">
        <v>1175.46</v>
      </c>
      <c r="I1179" s="392" t="s">
        <v>12629</v>
      </c>
    </row>
    <row r="1180" spans="2:9">
      <c r="B1180" s="388" t="s">
        <v>12630</v>
      </c>
      <c r="C1180" s="388" t="s">
        <v>12631</v>
      </c>
      <c r="D1180" s="389" t="s">
        <v>121</v>
      </c>
      <c r="E1180" s="390" t="str">
        <f t="shared" si="36"/>
        <v>51,66</v>
      </c>
      <c r="F1180" s="381" t="str">
        <f t="shared" si="37"/>
        <v>92542</v>
      </c>
      <c r="H1180" s="393">
        <v>1281.92</v>
      </c>
      <c r="I1180" s="392" t="s">
        <v>5978</v>
      </c>
    </row>
    <row r="1181" spans="2:9">
      <c r="B1181" s="388" t="s">
        <v>12632</v>
      </c>
      <c r="C1181" s="388" t="s">
        <v>12633</v>
      </c>
      <c r="D1181" s="389" t="s">
        <v>121</v>
      </c>
      <c r="E1181" s="390" t="str">
        <f t="shared" si="36"/>
        <v>10,61</v>
      </c>
      <c r="F1181" s="381" t="str">
        <f t="shared" si="37"/>
        <v>92543</v>
      </c>
      <c r="H1181" s="393">
        <v>1497.41</v>
      </c>
      <c r="I1181" s="392" t="s">
        <v>6146</v>
      </c>
    </row>
    <row r="1182" spans="2:9">
      <c r="B1182" s="388" t="s">
        <v>12634</v>
      </c>
      <c r="C1182" s="388" t="s">
        <v>12635</v>
      </c>
      <c r="D1182" s="389" t="s">
        <v>121</v>
      </c>
      <c r="E1182" s="390" t="str">
        <f t="shared" si="36"/>
        <v>8,93</v>
      </c>
      <c r="F1182" s="381" t="str">
        <f t="shared" si="37"/>
        <v>92544</v>
      </c>
      <c r="H1182" s="393">
        <v>1536.27</v>
      </c>
      <c r="I1182" s="392" t="s">
        <v>3033</v>
      </c>
    </row>
    <row r="1183" spans="2:9">
      <c r="B1183" s="388" t="s">
        <v>12636</v>
      </c>
      <c r="C1183" s="388" t="s">
        <v>12637</v>
      </c>
      <c r="D1183" s="389" t="s">
        <v>9926</v>
      </c>
      <c r="E1183" s="390" t="str">
        <f t="shared" si="36"/>
        <v>548,22</v>
      </c>
      <c r="F1183" s="381" t="str">
        <f t="shared" si="37"/>
        <v>92545</v>
      </c>
      <c r="H1183" s="391">
        <v>507.54</v>
      </c>
      <c r="I1183" s="392" t="s">
        <v>12638</v>
      </c>
    </row>
    <row r="1184" spans="2:9">
      <c r="B1184" s="388" t="s">
        <v>12639</v>
      </c>
      <c r="C1184" s="388" t="s">
        <v>12640</v>
      </c>
      <c r="D1184" s="389" t="s">
        <v>9926</v>
      </c>
      <c r="E1184" s="390" t="str">
        <f t="shared" si="36"/>
        <v>678,05</v>
      </c>
      <c r="F1184" s="381" t="str">
        <f t="shared" si="37"/>
        <v>92546</v>
      </c>
      <c r="H1184" s="391">
        <v>624.04</v>
      </c>
      <c r="I1184" s="392" t="s">
        <v>12641</v>
      </c>
    </row>
    <row r="1185" spans="2:9">
      <c r="B1185" s="388" t="s">
        <v>12642</v>
      </c>
      <c r="C1185" s="388" t="s">
        <v>12643</v>
      </c>
      <c r="D1185" s="389" t="s">
        <v>9926</v>
      </c>
      <c r="E1185" s="390" t="str">
        <f t="shared" si="36"/>
        <v>705,70</v>
      </c>
      <c r="F1185" s="381" t="str">
        <f t="shared" si="37"/>
        <v>92547</v>
      </c>
      <c r="H1185" s="391">
        <v>650.08000000000004</v>
      </c>
      <c r="I1185" s="392" t="s">
        <v>12644</v>
      </c>
    </row>
    <row r="1186" spans="2:9">
      <c r="B1186" s="388" t="s">
        <v>12645</v>
      </c>
      <c r="C1186" s="388" t="s">
        <v>12646</v>
      </c>
      <c r="D1186" s="389" t="s">
        <v>9926</v>
      </c>
      <c r="E1186" s="390" t="str">
        <f t="shared" si="36"/>
        <v>785,76</v>
      </c>
      <c r="F1186" s="381" t="str">
        <f t="shared" si="37"/>
        <v>92548</v>
      </c>
      <c r="H1186" s="391">
        <v>727.37</v>
      </c>
      <c r="I1186" s="392" t="s">
        <v>12647</v>
      </c>
    </row>
    <row r="1187" spans="2:9">
      <c r="B1187" s="388" t="s">
        <v>12648</v>
      </c>
      <c r="C1187" s="388" t="s">
        <v>12649</v>
      </c>
      <c r="D1187" s="389" t="s">
        <v>9926</v>
      </c>
      <c r="E1187" s="390" t="str">
        <f t="shared" si="36"/>
        <v>1.012,37</v>
      </c>
      <c r="F1187" s="381" t="str">
        <f t="shared" si="37"/>
        <v>92549</v>
      </c>
      <c r="H1187" s="391">
        <v>932.02</v>
      </c>
      <c r="I1187" s="392" t="s">
        <v>12650</v>
      </c>
    </row>
    <row r="1188" spans="2:9">
      <c r="B1188" s="388" t="s">
        <v>12651</v>
      </c>
      <c r="C1188" s="388" t="s">
        <v>12652</v>
      </c>
      <c r="D1188" s="389" t="s">
        <v>9926</v>
      </c>
      <c r="E1188" s="390" t="str">
        <f t="shared" si="36"/>
        <v>1.258,48</v>
      </c>
      <c r="F1188" s="381" t="str">
        <f t="shared" si="37"/>
        <v>92550</v>
      </c>
      <c r="H1188" s="393">
        <v>1127.99</v>
      </c>
      <c r="I1188" s="392" t="s">
        <v>12653</v>
      </c>
    </row>
    <row r="1189" spans="2:9">
      <c r="B1189" s="388" t="s">
        <v>12654</v>
      </c>
      <c r="C1189" s="388" t="s">
        <v>12655</v>
      </c>
      <c r="D1189" s="389" t="s">
        <v>9926</v>
      </c>
      <c r="E1189" s="390" t="str">
        <f t="shared" si="36"/>
        <v>1.294,92</v>
      </c>
      <c r="F1189" s="381" t="str">
        <f t="shared" si="37"/>
        <v>92551</v>
      </c>
      <c r="H1189" s="393">
        <v>1162.8</v>
      </c>
      <c r="I1189" s="392" t="s">
        <v>12656</v>
      </c>
    </row>
    <row r="1190" spans="2:9">
      <c r="B1190" s="388" t="s">
        <v>12657</v>
      </c>
      <c r="C1190" s="388" t="s">
        <v>12658</v>
      </c>
      <c r="D1190" s="389" t="s">
        <v>9926</v>
      </c>
      <c r="E1190" s="390" t="str">
        <f t="shared" si="36"/>
        <v>1.410,21</v>
      </c>
      <c r="F1190" s="381" t="str">
        <f t="shared" si="37"/>
        <v>92552</v>
      </c>
      <c r="H1190" s="393">
        <v>1261.1099999999999</v>
      </c>
      <c r="I1190" s="392" t="s">
        <v>12659</v>
      </c>
    </row>
    <row r="1191" spans="2:9">
      <c r="B1191" s="388" t="s">
        <v>12660</v>
      </c>
      <c r="C1191" s="388" t="s">
        <v>12661</v>
      </c>
      <c r="D1191" s="389" t="s">
        <v>9926</v>
      </c>
      <c r="E1191" s="390" t="str">
        <f t="shared" si="36"/>
        <v>1.644,00</v>
      </c>
      <c r="F1191" s="381" t="str">
        <f t="shared" si="37"/>
        <v>92553</v>
      </c>
      <c r="H1191" s="393">
        <v>1472.1</v>
      </c>
      <c r="I1191" s="392" t="s">
        <v>12662</v>
      </c>
    </row>
    <row r="1192" spans="2:9">
      <c r="B1192" s="388" t="s">
        <v>12663</v>
      </c>
      <c r="C1192" s="388" t="s">
        <v>12664</v>
      </c>
      <c r="D1192" s="389" t="s">
        <v>9926</v>
      </c>
      <c r="E1192" s="390" t="str">
        <f t="shared" si="36"/>
        <v>1.685,39</v>
      </c>
      <c r="F1192" s="381" t="str">
        <f t="shared" si="37"/>
        <v>92554</v>
      </c>
      <c r="H1192" s="393">
        <v>1505.49</v>
      </c>
      <c r="I1192" s="392" t="s">
        <v>12665</v>
      </c>
    </row>
    <row r="1193" spans="2:9">
      <c r="B1193" s="388" t="s">
        <v>12666</v>
      </c>
      <c r="C1193" s="388" t="s">
        <v>12667</v>
      </c>
      <c r="D1193" s="389" t="s">
        <v>9926</v>
      </c>
      <c r="E1193" s="390" t="str">
        <f t="shared" si="36"/>
        <v>542,90</v>
      </c>
      <c r="F1193" s="381" t="str">
        <f t="shared" si="37"/>
        <v>92555</v>
      </c>
      <c r="H1193" s="391">
        <v>19.239999999999998</v>
      </c>
      <c r="I1193" s="392" t="s">
        <v>12668</v>
      </c>
    </row>
    <row r="1194" spans="2:9">
      <c r="B1194" s="388" t="s">
        <v>12669</v>
      </c>
      <c r="C1194" s="388" t="s">
        <v>12670</v>
      </c>
      <c r="D1194" s="389" t="s">
        <v>9926</v>
      </c>
      <c r="E1194" s="390" t="str">
        <f t="shared" si="36"/>
        <v>669,26</v>
      </c>
      <c r="F1194" s="381" t="str">
        <f t="shared" si="37"/>
        <v>92556</v>
      </c>
      <c r="H1194" s="391">
        <v>10.75</v>
      </c>
      <c r="I1194" s="392" t="s">
        <v>12671</v>
      </c>
    </row>
    <row r="1195" spans="2:9">
      <c r="B1195" s="388" t="s">
        <v>12672</v>
      </c>
      <c r="C1195" s="388" t="s">
        <v>12673</v>
      </c>
      <c r="D1195" s="389" t="s">
        <v>9926</v>
      </c>
      <c r="E1195" s="390" t="str">
        <f t="shared" si="36"/>
        <v>696,91</v>
      </c>
      <c r="F1195" s="381" t="str">
        <f t="shared" si="37"/>
        <v>92557</v>
      </c>
      <c r="H1195" s="391">
        <v>16.77</v>
      </c>
      <c r="I1195" s="392" t="s">
        <v>12674</v>
      </c>
    </row>
    <row r="1196" spans="2:9">
      <c r="B1196" s="388" t="s">
        <v>12675</v>
      </c>
      <c r="C1196" s="388" t="s">
        <v>12676</v>
      </c>
      <c r="D1196" s="389" t="s">
        <v>9926</v>
      </c>
      <c r="E1196" s="390" t="str">
        <f t="shared" si="36"/>
        <v>780,43</v>
      </c>
      <c r="F1196" s="381" t="str">
        <f t="shared" si="37"/>
        <v>92558</v>
      </c>
      <c r="H1196" s="391">
        <v>11.08</v>
      </c>
      <c r="I1196" s="392" t="s">
        <v>12677</v>
      </c>
    </row>
    <row r="1197" spans="2:9">
      <c r="B1197" s="388" t="s">
        <v>12678</v>
      </c>
      <c r="C1197" s="388" t="s">
        <v>12679</v>
      </c>
      <c r="D1197" s="389" t="s">
        <v>9926</v>
      </c>
      <c r="E1197" s="390" t="str">
        <f t="shared" si="36"/>
        <v>1.003,00</v>
      </c>
      <c r="F1197" s="381" t="str">
        <f t="shared" si="37"/>
        <v>92559</v>
      </c>
      <c r="H1197" s="391">
        <v>26.64</v>
      </c>
      <c r="I1197" s="392" t="s">
        <v>12680</v>
      </c>
    </row>
    <row r="1198" spans="2:9">
      <c r="B1198" s="388" t="s">
        <v>12681</v>
      </c>
      <c r="C1198" s="388" t="s">
        <v>12682</v>
      </c>
      <c r="D1198" s="389" t="s">
        <v>9926</v>
      </c>
      <c r="E1198" s="390" t="str">
        <f t="shared" si="36"/>
        <v>1.244,18</v>
      </c>
      <c r="F1198" s="381" t="str">
        <f t="shared" si="37"/>
        <v>92560</v>
      </c>
      <c r="H1198" s="391">
        <v>28.47</v>
      </c>
      <c r="I1198" s="392" t="s">
        <v>12683</v>
      </c>
    </row>
    <row r="1199" spans="2:9">
      <c r="B1199" s="388" t="s">
        <v>12684</v>
      </c>
      <c r="C1199" s="388" t="s">
        <v>12685</v>
      </c>
      <c r="D1199" s="389" t="s">
        <v>9926</v>
      </c>
      <c r="E1199" s="390" t="str">
        <f t="shared" si="36"/>
        <v>1.281,26</v>
      </c>
      <c r="F1199" s="381" t="str">
        <f t="shared" si="37"/>
        <v>92561</v>
      </c>
      <c r="H1199" s="391">
        <v>28.08</v>
      </c>
      <c r="I1199" s="392" t="s">
        <v>12686</v>
      </c>
    </row>
    <row r="1200" spans="2:9">
      <c r="B1200" s="388" t="s">
        <v>12687</v>
      </c>
      <c r="C1200" s="388" t="s">
        <v>12688</v>
      </c>
      <c r="D1200" s="389" t="s">
        <v>9926</v>
      </c>
      <c r="E1200" s="390" t="str">
        <f t="shared" si="36"/>
        <v>1.387,76</v>
      </c>
      <c r="F1200" s="381" t="str">
        <f t="shared" si="37"/>
        <v>92562</v>
      </c>
      <c r="H1200" s="391">
        <v>30.51</v>
      </c>
      <c r="I1200" s="392" t="s">
        <v>12689</v>
      </c>
    </row>
    <row r="1201" spans="2:9">
      <c r="B1201" s="388" t="s">
        <v>12690</v>
      </c>
      <c r="C1201" s="388" t="s">
        <v>12691</v>
      </c>
      <c r="D1201" s="389" t="s">
        <v>9926</v>
      </c>
      <c r="E1201" s="390" t="str">
        <f t="shared" si="36"/>
        <v>1.616,69</v>
      </c>
      <c r="F1201" s="381" t="str">
        <f t="shared" si="37"/>
        <v>92563</v>
      </c>
      <c r="H1201" s="391">
        <v>39.89</v>
      </c>
      <c r="I1201" s="392" t="s">
        <v>12692</v>
      </c>
    </row>
    <row r="1202" spans="2:9">
      <c r="B1202" s="388" t="s">
        <v>12693</v>
      </c>
      <c r="C1202" s="388" t="s">
        <v>12694</v>
      </c>
      <c r="D1202" s="389" t="s">
        <v>9926</v>
      </c>
      <c r="E1202" s="390" t="str">
        <f t="shared" si="36"/>
        <v>1.652,18</v>
      </c>
      <c r="F1202" s="381" t="str">
        <f t="shared" si="37"/>
        <v>92564</v>
      </c>
      <c r="H1202" s="391">
        <v>44.02</v>
      </c>
      <c r="I1202" s="392" t="s">
        <v>12695</v>
      </c>
    </row>
    <row r="1203" spans="2:9">
      <c r="B1203" s="388" t="s">
        <v>12696</v>
      </c>
      <c r="C1203" s="388" t="s">
        <v>12697</v>
      </c>
      <c r="D1203" s="389" t="s">
        <v>121</v>
      </c>
      <c r="E1203" s="390" t="str">
        <f t="shared" si="36"/>
        <v>20,49</v>
      </c>
      <c r="F1203" s="381" t="str">
        <f t="shared" si="37"/>
        <v>92565</v>
      </c>
      <c r="H1203" s="391">
        <v>17.760000000000002</v>
      </c>
      <c r="I1203" s="392" t="s">
        <v>12698</v>
      </c>
    </row>
    <row r="1204" spans="2:9">
      <c r="B1204" s="388" t="s">
        <v>12699</v>
      </c>
      <c r="C1204" s="388" t="s">
        <v>12700</v>
      </c>
      <c r="D1204" s="389" t="s">
        <v>121</v>
      </c>
      <c r="E1204" s="390" t="str">
        <f t="shared" si="36"/>
        <v>11,43</v>
      </c>
      <c r="F1204" s="381" t="str">
        <f t="shared" si="37"/>
        <v>92566</v>
      </c>
      <c r="H1204" s="391">
        <v>27.69</v>
      </c>
      <c r="I1204" s="392" t="s">
        <v>2191</v>
      </c>
    </row>
    <row r="1205" spans="2:9">
      <c r="B1205" s="388" t="s">
        <v>12701</v>
      </c>
      <c r="C1205" s="388" t="s">
        <v>12702</v>
      </c>
      <c r="D1205" s="389" t="s">
        <v>121</v>
      </c>
      <c r="E1205" s="390" t="str">
        <f t="shared" si="36"/>
        <v>17,79</v>
      </c>
      <c r="F1205" s="381" t="str">
        <f t="shared" si="37"/>
        <v>92567</v>
      </c>
      <c r="H1205" s="391">
        <v>14.78</v>
      </c>
      <c r="I1205" s="392" t="s">
        <v>3499</v>
      </c>
    </row>
    <row r="1206" spans="2:9">
      <c r="B1206" s="388" t="s">
        <v>12703</v>
      </c>
      <c r="C1206" s="388" t="s">
        <v>12704</v>
      </c>
      <c r="D1206" s="389" t="s">
        <v>121</v>
      </c>
      <c r="E1206" s="390" t="str">
        <f t="shared" si="36"/>
        <v>20,49</v>
      </c>
      <c r="F1206" s="381" t="str">
        <f t="shared" si="37"/>
        <v>100379</v>
      </c>
      <c r="H1206" s="391">
        <v>2.02</v>
      </c>
      <c r="I1206" s="392" t="s">
        <v>12698</v>
      </c>
    </row>
    <row r="1207" spans="2:9">
      <c r="B1207" s="388" t="s">
        <v>12705</v>
      </c>
      <c r="C1207" s="388" t="s">
        <v>12706</v>
      </c>
      <c r="D1207" s="389" t="s">
        <v>121</v>
      </c>
      <c r="E1207" s="390" t="str">
        <f t="shared" si="36"/>
        <v>28,24</v>
      </c>
      <c r="F1207" s="381" t="str">
        <f t="shared" si="37"/>
        <v>100380</v>
      </c>
      <c r="H1207" s="391">
        <v>28.08</v>
      </c>
      <c r="I1207" s="392" t="s">
        <v>12707</v>
      </c>
    </row>
    <row r="1208" spans="2:9">
      <c r="B1208" s="388" t="s">
        <v>12708</v>
      </c>
      <c r="C1208" s="388" t="s">
        <v>12709</v>
      </c>
      <c r="D1208" s="389" t="s">
        <v>121</v>
      </c>
      <c r="E1208" s="390" t="str">
        <f t="shared" si="36"/>
        <v>32,39</v>
      </c>
      <c r="F1208" s="381" t="str">
        <f t="shared" si="37"/>
        <v>100381</v>
      </c>
      <c r="H1208" s="391">
        <v>30.51</v>
      </c>
      <c r="I1208" s="392" t="s">
        <v>12710</v>
      </c>
    </row>
    <row r="1209" spans="2:9">
      <c r="B1209" s="388" t="s">
        <v>12711</v>
      </c>
      <c r="C1209" s="388" t="s">
        <v>12712</v>
      </c>
      <c r="D1209" s="389" t="s">
        <v>121</v>
      </c>
      <c r="E1209" s="390" t="str">
        <f t="shared" si="36"/>
        <v>12,60</v>
      </c>
      <c r="F1209" s="381" t="str">
        <f t="shared" si="37"/>
        <v>100383</v>
      </c>
      <c r="H1209" s="391">
        <v>28.08</v>
      </c>
      <c r="I1209" s="392" t="s">
        <v>4620</v>
      </c>
    </row>
    <row r="1210" spans="2:9">
      <c r="B1210" s="388" t="s">
        <v>12713</v>
      </c>
      <c r="C1210" s="388" t="s">
        <v>12714</v>
      </c>
      <c r="D1210" s="389" t="s">
        <v>121</v>
      </c>
      <c r="E1210" s="390" t="str">
        <f t="shared" si="36"/>
        <v>13,57</v>
      </c>
      <c r="F1210" s="381" t="str">
        <f t="shared" si="37"/>
        <v>100384</v>
      </c>
      <c r="H1210" s="391">
        <v>30.51</v>
      </c>
      <c r="I1210" s="392" t="s">
        <v>3353</v>
      </c>
    </row>
    <row r="1211" spans="2:9">
      <c r="B1211" s="388" t="s">
        <v>12715</v>
      </c>
      <c r="C1211" s="388" t="s">
        <v>12716</v>
      </c>
      <c r="D1211" s="389" t="s">
        <v>121</v>
      </c>
      <c r="E1211" s="390" t="str">
        <f t="shared" si="36"/>
        <v>17,79</v>
      </c>
      <c r="F1211" s="381" t="str">
        <f t="shared" si="37"/>
        <v>100385</v>
      </c>
      <c r="H1211" s="391">
        <v>39.89</v>
      </c>
      <c r="I1211" s="392" t="s">
        <v>3499</v>
      </c>
    </row>
    <row r="1212" spans="2:9">
      <c r="B1212" s="388" t="s">
        <v>12717</v>
      </c>
      <c r="C1212" s="388" t="s">
        <v>12718</v>
      </c>
      <c r="D1212" s="389" t="s">
        <v>121</v>
      </c>
      <c r="E1212" s="390" t="str">
        <f t="shared" si="36"/>
        <v>23,55</v>
      </c>
      <c r="F1212" s="381" t="str">
        <f t="shared" si="37"/>
        <v>100386</v>
      </c>
      <c r="H1212" s="391">
        <v>44.02</v>
      </c>
      <c r="I1212" s="392" t="s">
        <v>2330</v>
      </c>
    </row>
    <row r="1213" spans="2:9">
      <c r="B1213" s="388" t="s">
        <v>12719</v>
      </c>
      <c r="C1213" s="388" t="s">
        <v>12720</v>
      </c>
      <c r="D1213" s="389" t="s">
        <v>121</v>
      </c>
      <c r="E1213" s="390" t="str">
        <f t="shared" si="36"/>
        <v>28,82</v>
      </c>
      <c r="F1213" s="381" t="str">
        <f t="shared" si="37"/>
        <v>100387</v>
      </c>
      <c r="H1213" s="391">
        <v>39.89</v>
      </c>
      <c r="I1213" s="392" t="s">
        <v>12721</v>
      </c>
    </row>
    <row r="1214" spans="2:9">
      <c r="B1214" s="388" t="s">
        <v>12722</v>
      </c>
      <c r="C1214" s="388" t="s">
        <v>12723</v>
      </c>
      <c r="D1214" s="389" t="s">
        <v>121</v>
      </c>
      <c r="E1214" s="390" t="str">
        <f t="shared" si="36"/>
        <v>11,88</v>
      </c>
      <c r="F1214" s="381" t="str">
        <f t="shared" si="37"/>
        <v>100388</v>
      </c>
      <c r="H1214" s="391">
        <v>44.02</v>
      </c>
      <c r="I1214" s="392" t="s">
        <v>4302</v>
      </c>
    </row>
    <row r="1215" spans="2:9">
      <c r="B1215" s="388" t="s">
        <v>12724</v>
      </c>
      <c r="C1215" s="388" t="s">
        <v>12725</v>
      </c>
      <c r="D1215" s="389" t="s">
        <v>121</v>
      </c>
      <c r="E1215" s="390" t="str">
        <f t="shared" si="36"/>
        <v>10,84</v>
      </c>
      <c r="F1215" s="381" t="str">
        <f t="shared" si="37"/>
        <v>100389</v>
      </c>
      <c r="H1215" s="391">
        <v>32.340000000000003</v>
      </c>
      <c r="I1215" s="392" t="s">
        <v>7809</v>
      </c>
    </row>
    <row r="1216" spans="2:9">
      <c r="B1216" s="388" t="s">
        <v>12726</v>
      </c>
      <c r="C1216" s="388" t="s">
        <v>12727</v>
      </c>
      <c r="D1216" s="389" t="s">
        <v>121</v>
      </c>
      <c r="E1216" s="390" t="str">
        <f t="shared" si="36"/>
        <v>14,66</v>
      </c>
      <c r="F1216" s="381" t="str">
        <f t="shared" si="37"/>
        <v>100390</v>
      </c>
      <c r="H1216" s="391">
        <v>34.39</v>
      </c>
      <c r="I1216" s="392" t="s">
        <v>12728</v>
      </c>
    </row>
    <row r="1217" spans="2:9">
      <c r="B1217" s="388" t="s">
        <v>12729</v>
      </c>
      <c r="C1217" s="388" t="s">
        <v>12730</v>
      </c>
      <c r="D1217" s="389" t="s">
        <v>121</v>
      </c>
      <c r="E1217" s="390" t="str">
        <f t="shared" si="36"/>
        <v>12,75</v>
      </c>
      <c r="F1217" s="381" t="str">
        <f t="shared" si="37"/>
        <v>100391</v>
      </c>
      <c r="H1217" s="391">
        <v>70.97</v>
      </c>
      <c r="I1217" s="392" t="s">
        <v>4311</v>
      </c>
    </row>
    <row r="1218" spans="2:9">
      <c r="B1218" s="388" t="s">
        <v>12731</v>
      </c>
      <c r="C1218" s="388" t="s">
        <v>12732</v>
      </c>
      <c r="D1218" s="389" t="s">
        <v>121</v>
      </c>
      <c r="E1218" s="390" t="str">
        <f t="shared" ref="E1218:E1281" si="38">IF($K$2=$H$1,H1218,I1218)</f>
        <v>9,35</v>
      </c>
      <c r="F1218" s="381" t="str">
        <f t="shared" ref="F1218:F1281" si="39">IF(LEN($B1218)=7,CONCATENATE(MID($B1218,1,6),"00",RIGHT($B1218,1)),IF(LEN($B1218)=8,CONCATENATE(MID($B1218,1,6),"0",RIGHT($B1218,2)),$B1218))</f>
        <v>100392</v>
      </c>
      <c r="H1218" s="391">
        <v>403.47</v>
      </c>
      <c r="I1218" s="392" t="s">
        <v>1042</v>
      </c>
    </row>
    <row r="1219" spans="2:9">
      <c r="B1219" s="388" t="s">
        <v>12733</v>
      </c>
      <c r="C1219" s="388" t="s">
        <v>12734</v>
      </c>
      <c r="D1219" s="389" t="s">
        <v>121</v>
      </c>
      <c r="E1219" s="390" t="str">
        <f t="shared" si="38"/>
        <v>12,46</v>
      </c>
      <c r="F1219" s="381" t="str">
        <f t="shared" si="39"/>
        <v>100393</v>
      </c>
      <c r="H1219" s="391">
        <v>429.25</v>
      </c>
      <c r="I1219" s="392" t="s">
        <v>12735</v>
      </c>
    </row>
    <row r="1220" spans="2:9">
      <c r="B1220" s="388" t="s">
        <v>12736</v>
      </c>
      <c r="C1220" s="388" t="s">
        <v>12737</v>
      </c>
      <c r="D1220" s="389" t="s">
        <v>121</v>
      </c>
      <c r="E1220" s="390" t="str">
        <f t="shared" si="38"/>
        <v>11,53</v>
      </c>
      <c r="F1220" s="381" t="str">
        <f t="shared" si="39"/>
        <v>100394</v>
      </c>
      <c r="H1220" s="391">
        <v>449.89</v>
      </c>
      <c r="I1220" s="392" t="s">
        <v>6121</v>
      </c>
    </row>
    <row r="1221" spans="2:9">
      <c r="B1221" s="388" t="s">
        <v>12738</v>
      </c>
      <c r="C1221" s="388" t="s">
        <v>12739</v>
      </c>
      <c r="D1221" s="389" t="s">
        <v>121</v>
      </c>
      <c r="E1221" s="390" t="str">
        <f t="shared" si="38"/>
        <v>15,24</v>
      </c>
      <c r="F1221" s="381" t="str">
        <f t="shared" si="39"/>
        <v>100395</v>
      </c>
      <c r="H1221" s="391">
        <v>483.29</v>
      </c>
      <c r="I1221" s="392" t="s">
        <v>12740</v>
      </c>
    </row>
    <row r="1222" spans="2:9">
      <c r="B1222" s="388" t="s">
        <v>12741</v>
      </c>
      <c r="C1222" s="388" t="s">
        <v>12742</v>
      </c>
      <c r="D1222" s="389" t="s">
        <v>121</v>
      </c>
      <c r="E1222" s="390" t="str">
        <f t="shared" si="38"/>
        <v>27,74</v>
      </c>
      <c r="F1222" s="381" t="str">
        <f t="shared" si="39"/>
        <v>94189</v>
      </c>
      <c r="H1222" s="391">
        <v>582.39</v>
      </c>
      <c r="I1222" s="392" t="s">
        <v>12743</v>
      </c>
    </row>
    <row r="1223" spans="2:9">
      <c r="B1223" s="388" t="s">
        <v>12744</v>
      </c>
      <c r="C1223" s="388" t="s">
        <v>12745</v>
      </c>
      <c r="D1223" s="389" t="s">
        <v>121</v>
      </c>
      <c r="E1223" s="390" t="str">
        <f t="shared" si="38"/>
        <v>29,74</v>
      </c>
      <c r="F1223" s="381" t="str">
        <f t="shared" si="39"/>
        <v>94192</v>
      </c>
      <c r="H1223" s="391">
        <v>604.08000000000004</v>
      </c>
      <c r="I1223" s="392" t="s">
        <v>12746</v>
      </c>
    </row>
    <row r="1224" spans="2:9">
      <c r="B1224" s="388" t="s">
        <v>12747</v>
      </c>
      <c r="C1224" s="388" t="s">
        <v>12748</v>
      </c>
      <c r="D1224" s="389" t="s">
        <v>121</v>
      </c>
      <c r="E1224" s="390" t="str">
        <f t="shared" si="38"/>
        <v>38,73</v>
      </c>
      <c r="F1224" s="381" t="str">
        <f t="shared" si="39"/>
        <v>94195</v>
      </c>
      <c r="H1224" s="391">
        <v>186.34</v>
      </c>
      <c r="I1224" s="392" t="s">
        <v>12749</v>
      </c>
    </row>
    <row r="1225" spans="2:9">
      <c r="B1225" s="388" t="s">
        <v>12750</v>
      </c>
      <c r="C1225" s="388" t="s">
        <v>12751</v>
      </c>
      <c r="D1225" s="389" t="s">
        <v>121</v>
      </c>
      <c r="E1225" s="390" t="str">
        <f t="shared" si="38"/>
        <v>41,38</v>
      </c>
      <c r="F1225" s="381" t="str">
        <f t="shared" si="39"/>
        <v>94198</v>
      </c>
      <c r="H1225" s="391">
        <v>209.52</v>
      </c>
      <c r="I1225" s="392" t="s">
        <v>3734</v>
      </c>
    </row>
    <row r="1226" spans="2:9">
      <c r="B1226" s="388" t="s">
        <v>12752</v>
      </c>
      <c r="C1226" s="388" t="s">
        <v>12753</v>
      </c>
      <c r="D1226" s="389" t="s">
        <v>121</v>
      </c>
      <c r="E1226" s="390" t="str">
        <f t="shared" si="38"/>
        <v>54,49</v>
      </c>
      <c r="F1226" s="381" t="str">
        <f t="shared" si="39"/>
        <v>94201</v>
      </c>
      <c r="H1226" s="391">
        <v>261.04000000000002</v>
      </c>
      <c r="I1226" s="392" t="s">
        <v>12754</v>
      </c>
    </row>
    <row r="1227" spans="2:9">
      <c r="B1227" s="388" t="s">
        <v>12755</v>
      </c>
      <c r="C1227" s="388" t="s">
        <v>12756</v>
      </c>
      <c r="D1227" s="389" t="s">
        <v>121</v>
      </c>
      <c r="E1227" s="390" t="str">
        <f t="shared" si="38"/>
        <v>58,98</v>
      </c>
      <c r="F1227" s="381" t="str">
        <f t="shared" si="39"/>
        <v>94204</v>
      </c>
      <c r="H1227" s="391">
        <v>271.35000000000002</v>
      </c>
      <c r="I1227" s="392" t="s">
        <v>12757</v>
      </c>
    </row>
    <row r="1228" spans="2:9">
      <c r="B1228" s="388" t="s">
        <v>12758</v>
      </c>
      <c r="C1228" s="388" t="s">
        <v>12759</v>
      </c>
      <c r="D1228" s="389" t="s">
        <v>9706</v>
      </c>
      <c r="E1228" s="390" t="str">
        <f t="shared" si="38"/>
        <v>19,06</v>
      </c>
      <c r="F1228" s="381" t="str">
        <f t="shared" si="39"/>
        <v>94224</v>
      </c>
      <c r="H1228" s="391">
        <v>53.74</v>
      </c>
      <c r="I1228" s="392" t="s">
        <v>8821</v>
      </c>
    </row>
    <row r="1229" spans="2:9">
      <c r="B1229" s="388" t="s">
        <v>12760</v>
      </c>
      <c r="C1229" s="388" t="s">
        <v>12761</v>
      </c>
      <c r="D1229" s="389" t="s">
        <v>121</v>
      </c>
      <c r="E1229" s="390" t="str">
        <f t="shared" si="38"/>
        <v>23,61</v>
      </c>
      <c r="F1229" s="381" t="str">
        <f t="shared" si="39"/>
        <v>94225</v>
      </c>
      <c r="H1229" s="391">
        <v>39.619999999999997</v>
      </c>
      <c r="I1229" s="392" t="s">
        <v>1608</v>
      </c>
    </row>
    <row r="1230" spans="2:9">
      <c r="B1230" s="388" t="s">
        <v>12762</v>
      </c>
      <c r="C1230" s="388" t="s">
        <v>12763</v>
      </c>
      <c r="D1230" s="389" t="s">
        <v>121</v>
      </c>
      <c r="E1230" s="390" t="str">
        <f t="shared" si="38"/>
        <v>14,82</v>
      </c>
      <c r="F1230" s="381" t="str">
        <f t="shared" si="39"/>
        <v>94226</v>
      </c>
      <c r="H1230" s="391">
        <v>172.29</v>
      </c>
      <c r="I1230" s="392" t="s">
        <v>12764</v>
      </c>
    </row>
    <row r="1231" spans="2:9">
      <c r="B1231" s="388" t="s">
        <v>12765</v>
      </c>
      <c r="C1231" s="388" t="s">
        <v>12766</v>
      </c>
      <c r="D1231" s="389" t="s">
        <v>9926</v>
      </c>
      <c r="E1231" s="390" t="str">
        <f t="shared" si="38"/>
        <v>2,23</v>
      </c>
      <c r="F1231" s="381" t="str">
        <f t="shared" si="39"/>
        <v>94232</v>
      </c>
      <c r="H1231" s="391">
        <v>23.52</v>
      </c>
      <c r="I1231" s="392" t="s">
        <v>2319</v>
      </c>
    </row>
    <row r="1232" spans="2:9">
      <c r="B1232" s="388" t="s">
        <v>12767</v>
      </c>
      <c r="C1232" s="388" t="s">
        <v>12768</v>
      </c>
      <c r="D1232" s="389" t="s">
        <v>121</v>
      </c>
      <c r="E1232" s="390" t="str">
        <f t="shared" si="38"/>
        <v>38,73</v>
      </c>
      <c r="F1232" s="381" t="str">
        <f t="shared" si="39"/>
        <v>94440</v>
      </c>
      <c r="H1232" s="391">
        <v>37.29</v>
      </c>
      <c r="I1232" s="392" t="s">
        <v>12749</v>
      </c>
    </row>
    <row r="1233" spans="2:9">
      <c r="B1233" s="388" t="s">
        <v>12769</v>
      </c>
      <c r="C1233" s="388" t="s">
        <v>12770</v>
      </c>
      <c r="D1233" s="389" t="s">
        <v>121</v>
      </c>
      <c r="E1233" s="390" t="str">
        <f t="shared" si="38"/>
        <v>41,38</v>
      </c>
      <c r="F1233" s="381" t="str">
        <f t="shared" si="39"/>
        <v>94441</v>
      </c>
      <c r="H1233" s="391">
        <v>18.739999999999998</v>
      </c>
      <c r="I1233" s="392" t="s">
        <v>3734</v>
      </c>
    </row>
    <row r="1234" spans="2:9">
      <c r="B1234" s="388" t="s">
        <v>12771</v>
      </c>
      <c r="C1234" s="388" t="s">
        <v>12772</v>
      </c>
      <c r="D1234" s="389" t="s">
        <v>121</v>
      </c>
      <c r="E1234" s="390" t="str">
        <f t="shared" si="38"/>
        <v>38,73</v>
      </c>
      <c r="F1234" s="381" t="str">
        <f t="shared" si="39"/>
        <v>94442</v>
      </c>
      <c r="H1234" s="391">
        <v>32.51</v>
      </c>
      <c r="I1234" s="392" t="s">
        <v>12749</v>
      </c>
    </row>
    <row r="1235" spans="2:9">
      <c r="B1235" s="388" t="s">
        <v>12773</v>
      </c>
      <c r="C1235" s="388" t="s">
        <v>12774</v>
      </c>
      <c r="D1235" s="389" t="s">
        <v>121</v>
      </c>
      <c r="E1235" s="390" t="str">
        <f t="shared" si="38"/>
        <v>41,38</v>
      </c>
      <c r="F1235" s="381" t="str">
        <f t="shared" si="39"/>
        <v>94443</v>
      </c>
      <c r="H1235" s="391">
        <v>43.11</v>
      </c>
      <c r="I1235" s="392" t="s">
        <v>3734</v>
      </c>
    </row>
    <row r="1236" spans="2:9">
      <c r="B1236" s="388" t="s">
        <v>12775</v>
      </c>
      <c r="C1236" s="388" t="s">
        <v>12776</v>
      </c>
      <c r="D1236" s="389" t="s">
        <v>121</v>
      </c>
      <c r="E1236" s="390" t="str">
        <f t="shared" si="38"/>
        <v>54,49</v>
      </c>
      <c r="F1236" s="381" t="str">
        <f t="shared" si="39"/>
        <v>94445</v>
      </c>
      <c r="H1236" s="391">
        <v>42.04</v>
      </c>
      <c r="I1236" s="392" t="s">
        <v>12754</v>
      </c>
    </row>
    <row r="1237" spans="2:9">
      <c r="B1237" s="388" t="s">
        <v>12777</v>
      </c>
      <c r="C1237" s="388" t="s">
        <v>12778</v>
      </c>
      <c r="D1237" s="389" t="s">
        <v>121</v>
      </c>
      <c r="E1237" s="390" t="str">
        <f t="shared" si="38"/>
        <v>58,98</v>
      </c>
      <c r="F1237" s="381" t="str">
        <f t="shared" si="39"/>
        <v>94446</v>
      </c>
      <c r="H1237" s="391">
        <v>93.49</v>
      </c>
      <c r="I1237" s="392" t="s">
        <v>12757</v>
      </c>
    </row>
    <row r="1238" spans="2:9">
      <c r="B1238" s="388" t="s">
        <v>12779</v>
      </c>
      <c r="C1238" s="388" t="s">
        <v>12780</v>
      </c>
      <c r="D1238" s="389" t="s">
        <v>121</v>
      </c>
      <c r="E1238" s="390" t="str">
        <f t="shared" si="38"/>
        <v>54,49</v>
      </c>
      <c r="F1238" s="381" t="str">
        <f t="shared" si="39"/>
        <v>94447</v>
      </c>
      <c r="H1238" s="391">
        <v>66.650000000000006</v>
      </c>
      <c r="I1238" s="392" t="s">
        <v>12754</v>
      </c>
    </row>
    <row r="1239" spans="2:9">
      <c r="B1239" s="388" t="s">
        <v>12781</v>
      </c>
      <c r="C1239" s="388" t="s">
        <v>12782</v>
      </c>
      <c r="D1239" s="389" t="s">
        <v>121</v>
      </c>
      <c r="E1239" s="390" t="str">
        <f t="shared" si="38"/>
        <v>58,98</v>
      </c>
      <c r="F1239" s="381" t="str">
        <f t="shared" si="39"/>
        <v>94448</v>
      </c>
      <c r="H1239" s="391">
        <v>40.82</v>
      </c>
      <c r="I1239" s="392" t="s">
        <v>12757</v>
      </c>
    </row>
    <row r="1240" spans="2:9">
      <c r="B1240" s="388" t="s">
        <v>12783</v>
      </c>
      <c r="C1240" s="388" t="s">
        <v>12784</v>
      </c>
      <c r="D1240" s="389" t="s">
        <v>121</v>
      </c>
      <c r="E1240" s="390" t="str">
        <f t="shared" si="38"/>
        <v>33,13</v>
      </c>
      <c r="F1240" s="381" t="str">
        <f t="shared" si="39"/>
        <v>94207</v>
      </c>
      <c r="H1240" s="391">
        <v>61.11</v>
      </c>
      <c r="I1240" s="392" t="s">
        <v>12785</v>
      </c>
    </row>
    <row r="1241" spans="2:9">
      <c r="B1241" s="388" t="s">
        <v>12786</v>
      </c>
      <c r="C1241" s="388" t="s">
        <v>12787</v>
      </c>
      <c r="D1241" s="389" t="s">
        <v>121</v>
      </c>
      <c r="E1241" s="390" t="str">
        <f t="shared" si="38"/>
        <v>35,24</v>
      </c>
      <c r="F1241" s="381" t="str">
        <f t="shared" si="39"/>
        <v>94210</v>
      </c>
      <c r="H1241" s="391">
        <v>119.6</v>
      </c>
      <c r="I1241" s="392" t="s">
        <v>12788</v>
      </c>
    </row>
    <row r="1242" spans="2:9">
      <c r="B1242" s="388" t="s">
        <v>12789</v>
      </c>
      <c r="C1242" s="388" t="s">
        <v>12790</v>
      </c>
      <c r="D1242" s="389" t="s">
        <v>121</v>
      </c>
      <c r="E1242" s="390" t="str">
        <f t="shared" si="38"/>
        <v>72,30</v>
      </c>
      <c r="F1242" s="381" t="str">
        <f t="shared" si="39"/>
        <v>94218</v>
      </c>
      <c r="H1242" s="391">
        <v>30.58</v>
      </c>
      <c r="I1242" s="392" t="s">
        <v>12791</v>
      </c>
    </row>
    <row r="1243" spans="2:9">
      <c r="B1243" s="388" t="s">
        <v>12792</v>
      </c>
      <c r="C1243" s="388" t="s">
        <v>12793</v>
      </c>
      <c r="D1243" s="389" t="s">
        <v>121</v>
      </c>
      <c r="E1243" s="390" t="str">
        <f t="shared" si="38"/>
        <v>41,81</v>
      </c>
      <c r="F1243" s="381" t="str">
        <f t="shared" si="39"/>
        <v>94213</v>
      </c>
      <c r="H1243" s="391">
        <v>45.85</v>
      </c>
      <c r="I1243" s="392" t="s">
        <v>12794</v>
      </c>
    </row>
    <row r="1244" spans="2:9">
      <c r="B1244" s="388" t="s">
        <v>12795</v>
      </c>
      <c r="C1244" s="388" t="s">
        <v>12796</v>
      </c>
      <c r="D1244" s="389" t="s">
        <v>121</v>
      </c>
      <c r="E1244" s="390" t="str">
        <f t="shared" si="38"/>
        <v>165,68</v>
      </c>
      <c r="F1244" s="381" t="str">
        <f t="shared" si="39"/>
        <v>94216</v>
      </c>
      <c r="H1244" s="391">
        <v>45.81</v>
      </c>
      <c r="I1244" s="392" t="s">
        <v>12797</v>
      </c>
    </row>
    <row r="1245" spans="2:9">
      <c r="B1245" s="388" t="s">
        <v>12798</v>
      </c>
      <c r="C1245" s="388" t="s">
        <v>12799</v>
      </c>
      <c r="D1245" s="389" t="s">
        <v>9706</v>
      </c>
      <c r="E1245" s="390" t="str">
        <f t="shared" si="38"/>
        <v>28,37</v>
      </c>
      <c r="F1245" s="381" t="str">
        <f t="shared" si="39"/>
        <v>94219</v>
      </c>
      <c r="H1245" s="391">
        <v>11.1</v>
      </c>
      <c r="I1245" s="392" t="s">
        <v>12800</v>
      </c>
    </row>
    <row r="1246" spans="2:9">
      <c r="B1246" s="388" t="s">
        <v>12801</v>
      </c>
      <c r="C1246" s="388" t="s">
        <v>12802</v>
      </c>
      <c r="D1246" s="389" t="s">
        <v>9706</v>
      </c>
      <c r="E1246" s="390" t="str">
        <f t="shared" si="38"/>
        <v>38,96</v>
      </c>
      <c r="F1246" s="381" t="str">
        <f t="shared" si="39"/>
        <v>94220</v>
      </c>
      <c r="H1246" s="391">
        <v>8.48</v>
      </c>
      <c r="I1246" s="392" t="s">
        <v>12803</v>
      </c>
    </row>
    <row r="1247" spans="2:9">
      <c r="B1247" s="388" t="s">
        <v>12804</v>
      </c>
      <c r="C1247" s="388" t="s">
        <v>12805</v>
      </c>
      <c r="D1247" s="389" t="s">
        <v>9706</v>
      </c>
      <c r="E1247" s="390" t="str">
        <f t="shared" si="38"/>
        <v>23,14</v>
      </c>
      <c r="F1247" s="381" t="str">
        <f t="shared" si="39"/>
        <v>94221</v>
      </c>
      <c r="H1247" s="391">
        <v>119.45</v>
      </c>
      <c r="I1247" s="392" t="s">
        <v>12806</v>
      </c>
    </row>
    <row r="1248" spans="2:9">
      <c r="B1248" s="388" t="s">
        <v>12807</v>
      </c>
      <c r="C1248" s="388" t="s">
        <v>12808</v>
      </c>
      <c r="D1248" s="389" t="s">
        <v>9706</v>
      </c>
      <c r="E1248" s="390" t="str">
        <f t="shared" si="38"/>
        <v>33,73</v>
      </c>
      <c r="F1248" s="381" t="str">
        <f t="shared" si="39"/>
        <v>94222</v>
      </c>
      <c r="H1248" s="391">
        <v>144.13999999999999</v>
      </c>
      <c r="I1248" s="392" t="s">
        <v>12809</v>
      </c>
    </row>
    <row r="1249" spans="2:9">
      <c r="B1249" s="388" t="s">
        <v>12810</v>
      </c>
      <c r="C1249" s="388" t="s">
        <v>12811</v>
      </c>
      <c r="D1249" s="389" t="s">
        <v>9706</v>
      </c>
      <c r="E1249" s="390" t="str">
        <f t="shared" si="38"/>
        <v>41,67</v>
      </c>
      <c r="F1249" s="381" t="str">
        <f t="shared" si="39"/>
        <v>94223</v>
      </c>
      <c r="H1249" s="391">
        <v>168.66</v>
      </c>
      <c r="I1249" s="392" t="s">
        <v>12812</v>
      </c>
    </row>
    <row r="1250" spans="2:9">
      <c r="B1250" s="388" t="s">
        <v>12813</v>
      </c>
      <c r="C1250" s="388" t="s">
        <v>12814</v>
      </c>
      <c r="D1250" s="389" t="s">
        <v>9706</v>
      </c>
      <c r="E1250" s="390" t="str">
        <f t="shared" si="38"/>
        <v>93,82</v>
      </c>
      <c r="F1250" s="381" t="str">
        <f t="shared" si="39"/>
        <v>94451</v>
      </c>
      <c r="H1250" s="391">
        <v>208.08</v>
      </c>
      <c r="I1250" s="392" t="s">
        <v>12815</v>
      </c>
    </row>
    <row r="1251" spans="2:9">
      <c r="B1251" s="388" t="s">
        <v>12816</v>
      </c>
      <c r="C1251" s="388" t="s">
        <v>12817</v>
      </c>
      <c r="D1251" s="389" t="s">
        <v>9706</v>
      </c>
      <c r="E1251" s="390" t="str">
        <f t="shared" si="38"/>
        <v>40,01</v>
      </c>
      <c r="F1251" s="381" t="str">
        <f t="shared" si="39"/>
        <v>100325</v>
      </c>
      <c r="H1251" s="391">
        <v>77.010000000000005</v>
      </c>
      <c r="I1251" s="392" t="s">
        <v>12818</v>
      </c>
    </row>
    <row r="1252" spans="2:9">
      <c r="B1252" s="388" t="s">
        <v>12819</v>
      </c>
      <c r="C1252" s="388" t="s">
        <v>12820</v>
      </c>
      <c r="D1252" s="389" t="s">
        <v>9706</v>
      </c>
      <c r="E1252" s="390" t="str">
        <f t="shared" si="38"/>
        <v>36,38</v>
      </c>
      <c r="F1252" s="381" t="str">
        <f t="shared" si="39"/>
        <v>100327</v>
      </c>
      <c r="H1252" s="391">
        <v>35.07</v>
      </c>
      <c r="I1252" s="392" t="s">
        <v>12821</v>
      </c>
    </row>
    <row r="1253" spans="2:9">
      <c r="B1253" s="388" t="s">
        <v>12822</v>
      </c>
      <c r="C1253" s="388" t="s">
        <v>12823</v>
      </c>
      <c r="D1253" s="389" t="s">
        <v>121</v>
      </c>
      <c r="E1253" s="390" t="str">
        <f t="shared" si="38"/>
        <v>12,85</v>
      </c>
      <c r="F1253" s="381" t="str">
        <f t="shared" si="39"/>
        <v>100328</v>
      </c>
      <c r="H1253" s="391">
        <v>15.9</v>
      </c>
      <c r="I1253" s="392" t="s">
        <v>12824</v>
      </c>
    </row>
    <row r="1254" spans="2:9">
      <c r="B1254" s="388" t="s">
        <v>12825</v>
      </c>
      <c r="C1254" s="388" t="s">
        <v>12826</v>
      </c>
      <c r="D1254" s="389" t="s">
        <v>121</v>
      </c>
      <c r="E1254" s="390" t="str">
        <f t="shared" si="38"/>
        <v>15,50</v>
      </c>
      <c r="F1254" s="381" t="str">
        <f t="shared" si="39"/>
        <v>100329</v>
      </c>
      <c r="H1254" s="391">
        <v>81.94</v>
      </c>
      <c r="I1254" s="392" t="s">
        <v>12827</v>
      </c>
    </row>
    <row r="1255" spans="2:9">
      <c r="B1255" s="388" t="s">
        <v>12828</v>
      </c>
      <c r="C1255" s="388" t="s">
        <v>12829</v>
      </c>
      <c r="D1255" s="389" t="s">
        <v>121</v>
      </c>
      <c r="E1255" s="390" t="str">
        <f t="shared" si="38"/>
        <v>17,45</v>
      </c>
      <c r="F1255" s="381" t="str">
        <f t="shared" si="39"/>
        <v>100330</v>
      </c>
      <c r="H1255" s="391">
        <v>37.97</v>
      </c>
      <c r="I1255" s="392" t="s">
        <v>6019</v>
      </c>
    </row>
    <row r="1256" spans="2:9">
      <c r="B1256" s="388" t="s">
        <v>12830</v>
      </c>
      <c r="C1256" s="388" t="s">
        <v>12831</v>
      </c>
      <c r="D1256" s="389" t="s">
        <v>121</v>
      </c>
      <c r="E1256" s="390" t="str">
        <f t="shared" si="38"/>
        <v>21,98</v>
      </c>
      <c r="F1256" s="381" t="str">
        <f t="shared" si="39"/>
        <v>100331</v>
      </c>
      <c r="H1256" s="391">
        <v>17.89</v>
      </c>
      <c r="I1256" s="392" t="s">
        <v>12832</v>
      </c>
    </row>
    <row r="1257" spans="2:9">
      <c r="B1257" s="388" t="s">
        <v>12833</v>
      </c>
      <c r="C1257" s="388" t="s">
        <v>12834</v>
      </c>
      <c r="D1257" s="389" t="s">
        <v>9706</v>
      </c>
      <c r="E1257" s="390" t="str">
        <f t="shared" si="38"/>
        <v>47,57</v>
      </c>
      <c r="F1257" s="381" t="str">
        <f t="shared" si="39"/>
        <v>100434</v>
      </c>
      <c r="H1257" s="391">
        <v>84.11</v>
      </c>
      <c r="I1257" s="392" t="s">
        <v>12835</v>
      </c>
    </row>
    <row r="1258" spans="2:9">
      <c r="B1258" s="388" t="s">
        <v>12836</v>
      </c>
      <c r="C1258" s="388" t="s">
        <v>12837</v>
      </c>
      <c r="D1258" s="389" t="s">
        <v>9706</v>
      </c>
      <c r="E1258" s="390" t="str">
        <f t="shared" si="38"/>
        <v>22,34</v>
      </c>
      <c r="F1258" s="381" t="str">
        <f t="shared" si="39"/>
        <v>100435</v>
      </c>
      <c r="H1258" s="391">
        <v>35.15</v>
      </c>
      <c r="I1258" s="392" t="s">
        <v>12838</v>
      </c>
    </row>
    <row r="1259" spans="2:9">
      <c r="B1259" s="388" t="s">
        <v>12839</v>
      </c>
      <c r="C1259" s="388" t="s">
        <v>12840</v>
      </c>
      <c r="D1259" s="389" t="s">
        <v>9706</v>
      </c>
      <c r="E1259" s="390" t="str">
        <f t="shared" si="38"/>
        <v>40,35</v>
      </c>
      <c r="F1259" s="381" t="str">
        <f t="shared" si="39"/>
        <v>94227</v>
      </c>
      <c r="H1259" s="391">
        <v>12.9</v>
      </c>
      <c r="I1259" s="392" t="s">
        <v>12841</v>
      </c>
    </row>
    <row r="1260" spans="2:9">
      <c r="B1260" s="388" t="s">
        <v>12842</v>
      </c>
      <c r="C1260" s="388" t="s">
        <v>12843</v>
      </c>
      <c r="D1260" s="389" t="s">
        <v>9706</v>
      </c>
      <c r="E1260" s="390" t="str">
        <f t="shared" si="38"/>
        <v>54,29</v>
      </c>
      <c r="F1260" s="381" t="str">
        <f t="shared" si="39"/>
        <v>94228</v>
      </c>
      <c r="H1260" s="391">
        <v>89.46</v>
      </c>
      <c r="I1260" s="392" t="s">
        <v>12844</v>
      </c>
    </row>
    <row r="1261" spans="2:9">
      <c r="B1261" s="388" t="s">
        <v>12845</v>
      </c>
      <c r="C1261" s="388" t="s">
        <v>12846</v>
      </c>
      <c r="D1261" s="389" t="s">
        <v>9706</v>
      </c>
      <c r="E1261" s="390" t="str">
        <f t="shared" si="38"/>
        <v>104,57</v>
      </c>
      <c r="F1261" s="381" t="str">
        <f t="shared" si="39"/>
        <v>94229</v>
      </c>
      <c r="H1261" s="391">
        <v>38.049999999999997</v>
      </c>
      <c r="I1261" s="392" t="s">
        <v>12847</v>
      </c>
    </row>
    <row r="1262" spans="2:9">
      <c r="B1262" s="388" t="s">
        <v>12848</v>
      </c>
      <c r="C1262" s="388" t="s">
        <v>12849</v>
      </c>
      <c r="D1262" s="389" t="s">
        <v>9706</v>
      </c>
      <c r="E1262" s="390" t="str">
        <f t="shared" si="38"/>
        <v>32,59</v>
      </c>
      <c r="F1262" s="381" t="str">
        <f t="shared" si="39"/>
        <v>94231</v>
      </c>
      <c r="H1262" s="391">
        <v>14.52</v>
      </c>
      <c r="I1262" s="392" t="s">
        <v>12850</v>
      </c>
    </row>
    <row r="1263" spans="2:9">
      <c r="B1263" s="388" t="s">
        <v>12851</v>
      </c>
      <c r="C1263" s="388" t="s">
        <v>12852</v>
      </c>
      <c r="D1263" s="389" t="s">
        <v>121</v>
      </c>
      <c r="E1263" s="390" t="str">
        <f t="shared" si="38"/>
        <v>49,97</v>
      </c>
      <c r="F1263" s="381" t="str">
        <f t="shared" si="39"/>
        <v>94449</v>
      </c>
      <c r="H1263" s="391">
        <v>36.880000000000003</v>
      </c>
      <c r="I1263" s="392" t="s">
        <v>12853</v>
      </c>
    </row>
    <row r="1264" spans="2:9">
      <c r="B1264" s="388" t="s">
        <v>12854</v>
      </c>
      <c r="C1264" s="388" t="s">
        <v>12855</v>
      </c>
      <c r="D1264" s="389" t="s">
        <v>10325</v>
      </c>
      <c r="E1264" s="390" t="str">
        <f t="shared" si="38"/>
        <v>11,09</v>
      </c>
      <c r="F1264" s="381" t="str">
        <f t="shared" si="39"/>
        <v>73970/001</v>
      </c>
      <c r="H1264" s="391">
        <v>38.69</v>
      </c>
      <c r="I1264" s="392" t="s">
        <v>10521</v>
      </c>
    </row>
    <row r="1265" spans="2:9">
      <c r="B1265" s="388" t="s">
        <v>12856</v>
      </c>
      <c r="C1265" s="388" t="s">
        <v>12857</v>
      </c>
      <c r="D1265" s="389" t="s">
        <v>10325</v>
      </c>
      <c r="E1265" s="390" t="str">
        <f t="shared" si="38"/>
        <v>7,30</v>
      </c>
      <c r="F1265" s="381" t="str">
        <f t="shared" si="39"/>
        <v>73970/002</v>
      </c>
      <c r="H1265" s="391">
        <v>509.77</v>
      </c>
      <c r="I1265" s="392" t="s">
        <v>2767</v>
      </c>
    </row>
    <row r="1266" spans="2:9">
      <c r="B1266" s="388" t="s">
        <v>12858</v>
      </c>
      <c r="C1266" s="388" t="s">
        <v>12859</v>
      </c>
      <c r="D1266" s="389" t="s">
        <v>9926</v>
      </c>
      <c r="E1266" s="390" t="str">
        <f t="shared" si="38"/>
        <v>124,43</v>
      </c>
      <c r="F1266" s="381" t="str">
        <f t="shared" si="39"/>
        <v>92255</v>
      </c>
      <c r="H1266" s="391">
        <v>602.78</v>
      </c>
      <c r="I1266" s="392" t="s">
        <v>12860</v>
      </c>
    </row>
    <row r="1267" spans="2:9">
      <c r="B1267" s="388" t="s">
        <v>12861</v>
      </c>
      <c r="C1267" s="388" t="s">
        <v>12862</v>
      </c>
      <c r="D1267" s="389" t="s">
        <v>9926</v>
      </c>
      <c r="E1267" s="390" t="str">
        <f t="shared" si="38"/>
        <v>151,18</v>
      </c>
      <c r="F1267" s="381" t="str">
        <f t="shared" si="39"/>
        <v>92256</v>
      </c>
      <c r="H1267" s="391">
        <v>695.79</v>
      </c>
      <c r="I1267" s="392" t="s">
        <v>12863</v>
      </c>
    </row>
    <row r="1268" spans="2:9">
      <c r="B1268" s="388" t="s">
        <v>12864</v>
      </c>
      <c r="C1268" s="388" t="s">
        <v>12865</v>
      </c>
      <c r="D1268" s="389" t="s">
        <v>9926</v>
      </c>
      <c r="E1268" s="390" t="str">
        <f t="shared" si="38"/>
        <v>177,75</v>
      </c>
      <c r="F1268" s="381" t="str">
        <f t="shared" si="39"/>
        <v>92257</v>
      </c>
      <c r="H1268" s="391">
        <v>863.33</v>
      </c>
      <c r="I1268" s="392" t="s">
        <v>12866</v>
      </c>
    </row>
    <row r="1269" spans="2:9">
      <c r="B1269" s="388" t="s">
        <v>12867</v>
      </c>
      <c r="C1269" s="388" t="s">
        <v>12868</v>
      </c>
      <c r="D1269" s="389" t="s">
        <v>9926</v>
      </c>
      <c r="E1269" s="390" t="str">
        <f t="shared" si="38"/>
        <v>220,49</v>
      </c>
      <c r="F1269" s="381" t="str">
        <f t="shared" si="39"/>
        <v>92258</v>
      </c>
      <c r="H1269" s="391">
        <v>956.35</v>
      </c>
      <c r="I1269" s="392" t="s">
        <v>12869</v>
      </c>
    </row>
    <row r="1270" spans="2:9">
      <c r="B1270" s="388" t="s">
        <v>12870</v>
      </c>
      <c r="C1270" s="388" t="s">
        <v>12871</v>
      </c>
      <c r="D1270" s="389" t="s">
        <v>121</v>
      </c>
      <c r="E1270" s="390" t="str">
        <f t="shared" si="38"/>
        <v>78,12</v>
      </c>
      <c r="F1270" s="381" t="str">
        <f t="shared" si="39"/>
        <v>92568</v>
      </c>
      <c r="H1270" s="393">
        <v>1073.8900000000001</v>
      </c>
      <c r="I1270" s="392" t="s">
        <v>12872</v>
      </c>
    </row>
    <row r="1271" spans="2:9">
      <c r="B1271" s="388" t="s">
        <v>12873</v>
      </c>
      <c r="C1271" s="388" t="s">
        <v>12874</v>
      </c>
      <c r="D1271" s="389" t="s">
        <v>121</v>
      </c>
      <c r="E1271" s="390" t="str">
        <f t="shared" si="38"/>
        <v>43,39</v>
      </c>
      <c r="F1271" s="381" t="str">
        <f t="shared" si="39"/>
        <v>92569</v>
      </c>
      <c r="H1271" s="391">
        <v>8.1199999999999992</v>
      </c>
      <c r="I1271" s="392" t="s">
        <v>12875</v>
      </c>
    </row>
    <row r="1272" spans="2:9">
      <c r="B1272" s="388" t="s">
        <v>12876</v>
      </c>
      <c r="C1272" s="388" t="s">
        <v>12877</v>
      </c>
      <c r="D1272" s="389" t="s">
        <v>121</v>
      </c>
      <c r="E1272" s="390" t="str">
        <f t="shared" si="38"/>
        <v>27,41</v>
      </c>
      <c r="F1272" s="381" t="str">
        <f t="shared" si="39"/>
        <v>92570</v>
      </c>
      <c r="H1272" s="393">
        <v>1234.83</v>
      </c>
      <c r="I1272" s="392" t="s">
        <v>12878</v>
      </c>
    </row>
    <row r="1273" spans="2:9">
      <c r="B1273" s="388" t="s">
        <v>12879</v>
      </c>
      <c r="C1273" s="388" t="s">
        <v>12880</v>
      </c>
      <c r="D1273" s="389" t="s">
        <v>121</v>
      </c>
      <c r="E1273" s="390" t="str">
        <f t="shared" si="38"/>
        <v>83,33</v>
      </c>
      <c r="F1273" s="381" t="str">
        <f t="shared" si="39"/>
        <v>92571</v>
      </c>
      <c r="H1273" s="393">
        <v>1370.33</v>
      </c>
      <c r="I1273" s="392" t="s">
        <v>12881</v>
      </c>
    </row>
    <row r="1274" spans="2:9">
      <c r="B1274" s="388" t="s">
        <v>12882</v>
      </c>
      <c r="C1274" s="388" t="s">
        <v>12883</v>
      </c>
      <c r="D1274" s="389" t="s">
        <v>121</v>
      </c>
      <c r="E1274" s="390" t="str">
        <f t="shared" si="38"/>
        <v>49,81</v>
      </c>
      <c r="F1274" s="381" t="str">
        <f t="shared" si="39"/>
        <v>92572</v>
      </c>
      <c r="H1274" s="393">
        <v>1463.35</v>
      </c>
      <c r="I1274" s="392" t="s">
        <v>12884</v>
      </c>
    </row>
    <row r="1275" spans="2:9">
      <c r="B1275" s="388" t="s">
        <v>12885</v>
      </c>
      <c r="C1275" s="388" t="s">
        <v>12886</v>
      </c>
      <c r="D1275" s="389" t="s">
        <v>121</v>
      </c>
      <c r="E1275" s="390" t="str">
        <f t="shared" si="38"/>
        <v>29,63</v>
      </c>
      <c r="F1275" s="381" t="str">
        <f t="shared" si="39"/>
        <v>92573</v>
      </c>
      <c r="H1275" s="393">
        <v>1574.48</v>
      </c>
      <c r="I1275" s="392" t="s">
        <v>12887</v>
      </c>
    </row>
    <row r="1276" spans="2:9">
      <c r="B1276" s="388" t="s">
        <v>12888</v>
      </c>
      <c r="C1276" s="388" t="s">
        <v>12889</v>
      </c>
      <c r="D1276" s="389" t="s">
        <v>121</v>
      </c>
      <c r="E1276" s="390" t="str">
        <f t="shared" si="38"/>
        <v>79,43</v>
      </c>
      <c r="F1276" s="381" t="str">
        <f t="shared" si="39"/>
        <v>92574</v>
      </c>
      <c r="H1276" s="391">
        <v>509.77</v>
      </c>
      <c r="I1276" s="392" t="s">
        <v>12890</v>
      </c>
    </row>
    <row r="1277" spans="2:9">
      <c r="B1277" s="388" t="s">
        <v>12891</v>
      </c>
      <c r="C1277" s="388" t="s">
        <v>12892</v>
      </c>
      <c r="D1277" s="389" t="s">
        <v>121</v>
      </c>
      <c r="E1277" s="390" t="str">
        <f t="shared" si="38"/>
        <v>39,76</v>
      </c>
      <c r="F1277" s="381" t="str">
        <f t="shared" si="39"/>
        <v>92575</v>
      </c>
      <c r="H1277" s="391">
        <v>584.66999999999996</v>
      </c>
      <c r="I1277" s="392" t="s">
        <v>12893</v>
      </c>
    </row>
    <row r="1278" spans="2:9">
      <c r="B1278" s="388" t="s">
        <v>12894</v>
      </c>
      <c r="C1278" s="388" t="s">
        <v>12895</v>
      </c>
      <c r="D1278" s="389" t="s">
        <v>121</v>
      </c>
      <c r="E1278" s="390" t="str">
        <f t="shared" si="38"/>
        <v>21,68</v>
      </c>
      <c r="F1278" s="381" t="str">
        <f t="shared" si="39"/>
        <v>92576</v>
      </c>
      <c r="H1278" s="391">
        <v>677.67</v>
      </c>
      <c r="I1278" s="392" t="s">
        <v>12896</v>
      </c>
    </row>
    <row r="1279" spans="2:9">
      <c r="B1279" s="388" t="s">
        <v>12897</v>
      </c>
      <c r="C1279" s="388" t="s">
        <v>12898</v>
      </c>
      <c r="D1279" s="389" t="s">
        <v>121</v>
      </c>
      <c r="E1279" s="390" t="str">
        <f t="shared" si="38"/>
        <v>84,94</v>
      </c>
      <c r="F1279" s="381" t="str">
        <f t="shared" si="39"/>
        <v>92577</v>
      </c>
      <c r="H1279" s="391">
        <v>827.1</v>
      </c>
      <c r="I1279" s="392" t="s">
        <v>12899</v>
      </c>
    </row>
    <row r="1280" spans="2:9">
      <c r="B1280" s="388" t="s">
        <v>12900</v>
      </c>
      <c r="C1280" s="388" t="s">
        <v>12901</v>
      </c>
      <c r="D1280" s="389" t="s">
        <v>121</v>
      </c>
      <c r="E1280" s="390" t="str">
        <f t="shared" si="38"/>
        <v>42,82</v>
      </c>
      <c r="F1280" s="381" t="str">
        <f t="shared" si="39"/>
        <v>92578</v>
      </c>
      <c r="H1280" s="391">
        <v>920.11</v>
      </c>
      <c r="I1280" s="392" t="s">
        <v>12902</v>
      </c>
    </row>
    <row r="1281" spans="2:9">
      <c r="B1281" s="388" t="s">
        <v>12903</v>
      </c>
      <c r="C1281" s="388" t="s">
        <v>12904</v>
      </c>
      <c r="D1281" s="389" t="s">
        <v>121</v>
      </c>
      <c r="E1281" s="390" t="str">
        <f t="shared" si="38"/>
        <v>23,46</v>
      </c>
      <c r="F1281" s="381" t="str">
        <f t="shared" si="39"/>
        <v>92579</v>
      </c>
      <c r="H1281" s="393">
        <v>1037.6500000000001</v>
      </c>
      <c r="I1281" s="392" t="s">
        <v>1761</v>
      </c>
    </row>
    <row r="1282" spans="2:9">
      <c r="B1282" s="388" t="s">
        <v>12905</v>
      </c>
      <c r="C1282" s="388" t="s">
        <v>12906</v>
      </c>
      <c r="D1282" s="389" t="s">
        <v>121</v>
      </c>
      <c r="E1282" s="390" t="str">
        <f t="shared" ref="E1282:E1345" si="40">IF($K$2=$H$1,H1282,I1282)</f>
        <v>29,36</v>
      </c>
      <c r="F1282" s="381" t="str">
        <f t="shared" ref="F1282:F1345" si="41">IF(LEN($B1282)=7,CONCATENATE(MID($B1282,1,6),"00",RIGHT($B1282,1)),IF(LEN($B1282)=8,CONCATENATE(MID($B1282,1,6),"0",RIGHT($B1282,2)),$B1282))</f>
        <v>92580</v>
      </c>
      <c r="H1282" s="393">
        <v>1162.3699999999999</v>
      </c>
      <c r="I1282" s="392" t="s">
        <v>4362</v>
      </c>
    </row>
    <row r="1283" spans="2:9">
      <c r="B1283" s="388" t="s">
        <v>12907</v>
      </c>
      <c r="C1283" s="388" t="s">
        <v>12908</v>
      </c>
      <c r="D1283" s="389" t="s">
        <v>121</v>
      </c>
      <c r="E1283" s="390" t="str">
        <f t="shared" si="40"/>
        <v>30,58</v>
      </c>
      <c r="F1283" s="381" t="str">
        <f t="shared" si="41"/>
        <v>92581</v>
      </c>
      <c r="H1283" s="393">
        <v>1315.98</v>
      </c>
      <c r="I1283" s="392" t="s">
        <v>7852</v>
      </c>
    </row>
    <row r="1284" spans="2:9">
      <c r="B1284" s="388" t="s">
        <v>12909</v>
      </c>
      <c r="C1284" s="388" t="s">
        <v>12910</v>
      </c>
      <c r="D1284" s="389" t="s">
        <v>9926</v>
      </c>
      <c r="E1284" s="390" t="str">
        <f t="shared" si="40"/>
        <v>435,33</v>
      </c>
      <c r="F1284" s="381" t="str">
        <f t="shared" si="41"/>
        <v>92582</v>
      </c>
      <c r="H1284" s="393">
        <v>1409</v>
      </c>
      <c r="I1284" s="392" t="s">
        <v>12911</v>
      </c>
    </row>
    <row r="1285" spans="2:9">
      <c r="B1285" s="388" t="s">
        <v>12912</v>
      </c>
      <c r="C1285" s="388" t="s">
        <v>12913</v>
      </c>
      <c r="D1285" s="389" t="s">
        <v>9926</v>
      </c>
      <c r="E1285" s="390" t="str">
        <f t="shared" si="40"/>
        <v>508,01</v>
      </c>
      <c r="F1285" s="381" t="str">
        <f t="shared" si="41"/>
        <v>92584</v>
      </c>
      <c r="H1285" s="393">
        <v>1502.01</v>
      </c>
      <c r="I1285" s="392" t="s">
        <v>12914</v>
      </c>
    </row>
    <row r="1286" spans="2:9">
      <c r="B1286" s="388" t="s">
        <v>12915</v>
      </c>
      <c r="C1286" s="388" t="s">
        <v>12916</v>
      </c>
      <c r="D1286" s="389" t="s">
        <v>9926</v>
      </c>
      <c r="E1286" s="390" t="str">
        <f t="shared" si="40"/>
        <v>580,70</v>
      </c>
      <c r="F1286" s="381" t="str">
        <f t="shared" si="41"/>
        <v>92586</v>
      </c>
      <c r="H1286" s="391">
        <v>653.38</v>
      </c>
      <c r="I1286" s="392" t="s">
        <v>12917</v>
      </c>
    </row>
    <row r="1287" spans="2:9">
      <c r="B1287" s="388" t="s">
        <v>12918</v>
      </c>
      <c r="C1287" s="388" t="s">
        <v>12919</v>
      </c>
      <c r="D1287" s="389" t="s">
        <v>9926</v>
      </c>
      <c r="E1287" s="390" t="str">
        <f t="shared" si="40"/>
        <v>731,54</v>
      </c>
      <c r="F1287" s="381" t="str">
        <f t="shared" si="41"/>
        <v>92588</v>
      </c>
      <c r="H1287" s="391">
        <v>5.42</v>
      </c>
      <c r="I1287" s="392" t="s">
        <v>12920</v>
      </c>
    </row>
    <row r="1288" spans="2:9">
      <c r="B1288" s="388" t="s">
        <v>12921</v>
      </c>
      <c r="C1288" s="388" t="s">
        <v>12922</v>
      </c>
      <c r="D1288" s="389" t="s">
        <v>9926</v>
      </c>
      <c r="E1288" s="390" t="str">
        <f t="shared" si="40"/>
        <v>804,23</v>
      </c>
      <c r="F1288" s="381" t="str">
        <f t="shared" si="41"/>
        <v>92590</v>
      </c>
      <c r="H1288" s="391">
        <v>26.74</v>
      </c>
      <c r="I1288" s="392" t="s">
        <v>12923</v>
      </c>
    </row>
    <row r="1289" spans="2:9">
      <c r="B1289" s="388" t="s">
        <v>12924</v>
      </c>
      <c r="C1289" s="388" t="s">
        <v>12925</v>
      </c>
      <c r="D1289" s="389" t="s">
        <v>9926</v>
      </c>
      <c r="E1289" s="390" t="str">
        <f t="shared" si="40"/>
        <v>903,48</v>
      </c>
      <c r="F1289" s="381" t="str">
        <f t="shared" si="41"/>
        <v>92592</v>
      </c>
      <c r="H1289" s="391">
        <v>75.34</v>
      </c>
      <c r="I1289" s="392" t="s">
        <v>12926</v>
      </c>
    </row>
    <row r="1290" spans="2:9">
      <c r="B1290" s="388" t="s">
        <v>12927</v>
      </c>
      <c r="C1290" s="388" t="s">
        <v>12928</v>
      </c>
      <c r="D1290" s="389" t="s">
        <v>10325</v>
      </c>
      <c r="E1290" s="390" t="str">
        <f t="shared" si="40"/>
        <v>6,84</v>
      </c>
      <c r="F1290" s="381" t="str">
        <f t="shared" si="41"/>
        <v>92593</v>
      </c>
      <c r="H1290" s="391">
        <v>28.23</v>
      </c>
      <c r="I1290" s="392" t="s">
        <v>435</v>
      </c>
    </row>
    <row r="1291" spans="2:9">
      <c r="B1291" s="388" t="s">
        <v>12929</v>
      </c>
      <c r="C1291" s="388" t="s">
        <v>12930</v>
      </c>
      <c r="D1291" s="389" t="s">
        <v>9926</v>
      </c>
      <c r="E1291" s="390" t="str">
        <f t="shared" si="40"/>
        <v>1.046,02</v>
      </c>
      <c r="F1291" s="381" t="str">
        <f t="shared" si="41"/>
        <v>92594</v>
      </c>
      <c r="H1291" s="391">
        <v>24.82</v>
      </c>
      <c r="I1291" s="392" t="s">
        <v>12931</v>
      </c>
    </row>
    <row r="1292" spans="2:9">
      <c r="B1292" s="388" t="s">
        <v>12932</v>
      </c>
      <c r="C1292" s="388" t="s">
        <v>12933</v>
      </c>
      <c r="D1292" s="389" t="s">
        <v>9926</v>
      </c>
      <c r="E1292" s="390" t="str">
        <f t="shared" si="40"/>
        <v>1.164,56</v>
      </c>
      <c r="F1292" s="381" t="str">
        <f t="shared" si="41"/>
        <v>92596</v>
      </c>
      <c r="H1292" s="391">
        <v>5.67</v>
      </c>
      <c r="I1292" s="392" t="s">
        <v>12934</v>
      </c>
    </row>
    <row r="1293" spans="2:9">
      <c r="B1293" s="388" t="s">
        <v>12935</v>
      </c>
      <c r="C1293" s="388" t="s">
        <v>12936</v>
      </c>
      <c r="D1293" s="389" t="s">
        <v>9926</v>
      </c>
      <c r="E1293" s="390" t="str">
        <f t="shared" si="40"/>
        <v>1.237,25</v>
      </c>
      <c r="F1293" s="381" t="str">
        <f t="shared" si="41"/>
        <v>92598</v>
      </c>
      <c r="H1293" s="391">
        <v>11.1</v>
      </c>
      <c r="I1293" s="392" t="s">
        <v>12937</v>
      </c>
    </row>
    <row r="1294" spans="2:9">
      <c r="B1294" s="388" t="s">
        <v>12938</v>
      </c>
      <c r="C1294" s="388" t="s">
        <v>12939</v>
      </c>
      <c r="D1294" s="389" t="s">
        <v>9926</v>
      </c>
      <c r="E1294" s="390" t="str">
        <f t="shared" si="40"/>
        <v>1.328,35</v>
      </c>
      <c r="F1294" s="381" t="str">
        <f t="shared" si="41"/>
        <v>92600</v>
      </c>
      <c r="H1294" s="391">
        <v>94.42</v>
      </c>
      <c r="I1294" s="392" t="s">
        <v>12940</v>
      </c>
    </row>
    <row r="1295" spans="2:9">
      <c r="B1295" s="388" t="s">
        <v>12941</v>
      </c>
      <c r="C1295" s="388" t="s">
        <v>12942</v>
      </c>
      <c r="D1295" s="389" t="s">
        <v>9926</v>
      </c>
      <c r="E1295" s="390" t="str">
        <f t="shared" si="40"/>
        <v>435,33</v>
      </c>
      <c r="F1295" s="381" t="str">
        <f t="shared" si="41"/>
        <v>92602</v>
      </c>
      <c r="H1295" s="391">
        <v>108.52</v>
      </c>
      <c r="I1295" s="392" t="s">
        <v>12911</v>
      </c>
    </row>
    <row r="1296" spans="2:9">
      <c r="B1296" s="388" t="s">
        <v>12943</v>
      </c>
      <c r="C1296" s="388" t="s">
        <v>12944</v>
      </c>
      <c r="D1296" s="389" t="s">
        <v>9926</v>
      </c>
      <c r="E1296" s="390" t="str">
        <f t="shared" si="40"/>
        <v>489,60</v>
      </c>
      <c r="F1296" s="381" t="str">
        <f t="shared" si="41"/>
        <v>92604</v>
      </c>
      <c r="H1296" s="391">
        <v>67.06</v>
      </c>
      <c r="I1296" s="392" t="s">
        <v>12945</v>
      </c>
    </row>
    <row r="1297" spans="2:9">
      <c r="B1297" s="388" t="s">
        <v>12946</v>
      </c>
      <c r="C1297" s="388" t="s">
        <v>12947</v>
      </c>
      <c r="D1297" s="389" t="s">
        <v>9926</v>
      </c>
      <c r="E1297" s="390" t="str">
        <f t="shared" si="40"/>
        <v>562,29</v>
      </c>
      <c r="F1297" s="381" t="str">
        <f t="shared" si="41"/>
        <v>92606</v>
      </c>
      <c r="H1297" s="391">
        <v>112.43</v>
      </c>
      <c r="I1297" s="392" t="s">
        <v>12948</v>
      </c>
    </row>
    <row r="1298" spans="2:9">
      <c r="B1298" s="388" t="s">
        <v>12949</v>
      </c>
      <c r="C1298" s="388" t="s">
        <v>12950</v>
      </c>
      <c r="D1298" s="389" t="s">
        <v>9926</v>
      </c>
      <c r="E1298" s="390" t="str">
        <f t="shared" si="40"/>
        <v>694,72</v>
      </c>
      <c r="F1298" s="381" t="str">
        <f t="shared" si="41"/>
        <v>92608</v>
      </c>
      <c r="H1298" s="391">
        <v>41.79</v>
      </c>
      <c r="I1298" s="392" t="s">
        <v>12951</v>
      </c>
    </row>
    <row r="1299" spans="2:9">
      <c r="B1299" s="388" t="s">
        <v>12952</v>
      </c>
      <c r="C1299" s="388" t="s">
        <v>12953</v>
      </c>
      <c r="D1299" s="389" t="s">
        <v>9926</v>
      </c>
      <c r="E1299" s="390" t="str">
        <f t="shared" si="40"/>
        <v>767,41</v>
      </c>
      <c r="F1299" s="381" t="str">
        <f t="shared" si="41"/>
        <v>92610</v>
      </c>
      <c r="H1299" s="391">
        <v>67.64</v>
      </c>
      <c r="I1299" s="392" t="s">
        <v>12954</v>
      </c>
    </row>
    <row r="1300" spans="2:9">
      <c r="B1300" s="388" t="s">
        <v>12955</v>
      </c>
      <c r="C1300" s="388" t="s">
        <v>12956</v>
      </c>
      <c r="D1300" s="389" t="s">
        <v>9926</v>
      </c>
      <c r="E1300" s="390" t="str">
        <f t="shared" si="40"/>
        <v>866,66</v>
      </c>
      <c r="F1300" s="381" t="str">
        <f t="shared" si="41"/>
        <v>92612</v>
      </c>
      <c r="H1300" s="391">
        <v>46.53</v>
      </c>
      <c r="I1300" s="392" t="s">
        <v>12957</v>
      </c>
    </row>
    <row r="1301" spans="2:9">
      <c r="B1301" s="388" t="s">
        <v>12958</v>
      </c>
      <c r="C1301" s="388" t="s">
        <v>12959</v>
      </c>
      <c r="D1301" s="389" t="s">
        <v>9926</v>
      </c>
      <c r="E1301" s="390" t="str">
        <f t="shared" si="40"/>
        <v>972,38</v>
      </c>
      <c r="F1301" s="381" t="str">
        <f t="shared" si="41"/>
        <v>92614</v>
      </c>
      <c r="H1301" s="391">
        <v>64.260000000000005</v>
      </c>
      <c r="I1301" s="392" t="s">
        <v>12960</v>
      </c>
    </row>
    <row r="1302" spans="2:9">
      <c r="B1302" s="388" t="s">
        <v>12961</v>
      </c>
      <c r="C1302" s="388" t="s">
        <v>12962</v>
      </c>
      <c r="D1302" s="389" t="s">
        <v>9926</v>
      </c>
      <c r="E1302" s="390" t="str">
        <f t="shared" si="40"/>
        <v>1.109,33</v>
      </c>
      <c r="F1302" s="381" t="str">
        <f t="shared" si="41"/>
        <v>92616</v>
      </c>
      <c r="H1302" s="391">
        <v>43.07</v>
      </c>
      <c r="I1302" s="392" t="s">
        <v>12963</v>
      </c>
    </row>
    <row r="1303" spans="2:9">
      <c r="B1303" s="388" t="s">
        <v>12964</v>
      </c>
      <c r="C1303" s="388" t="s">
        <v>12965</v>
      </c>
      <c r="D1303" s="389" t="s">
        <v>9926</v>
      </c>
      <c r="E1303" s="390" t="str">
        <f t="shared" si="40"/>
        <v>1.182,02</v>
      </c>
      <c r="F1303" s="381" t="str">
        <f t="shared" si="41"/>
        <v>92618</v>
      </c>
      <c r="H1303" s="391">
        <v>31.38</v>
      </c>
      <c r="I1303" s="392" t="s">
        <v>12966</v>
      </c>
    </row>
    <row r="1304" spans="2:9">
      <c r="B1304" s="388" t="s">
        <v>12967</v>
      </c>
      <c r="C1304" s="388" t="s">
        <v>12968</v>
      </c>
      <c r="D1304" s="389" t="s">
        <v>9926</v>
      </c>
      <c r="E1304" s="390" t="str">
        <f t="shared" si="40"/>
        <v>1.254,71</v>
      </c>
      <c r="F1304" s="381" t="str">
        <f t="shared" si="41"/>
        <v>92620</v>
      </c>
      <c r="H1304" s="391">
        <v>39.6</v>
      </c>
      <c r="I1304" s="392" t="s">
        <v>12969</v>
      </c>
    </row>
    <row r="1305" spans="2:9">
      <c r="B1305" s="388" t="s">
        <v>12970</v>
      </c>
      <c r="C1305" s="388" t="s">
        <v>12971</v>
      </c>
      <c r="D1305" s="389" t="s">
        <v>9926</v>
      </c>
      <c r="E1305" s="390" t="str">
        <f t="shared" si="40"/>
        <v>560,54</v>
      </c>
      <c r="F1305" s="381" t="str">
        <f t="shared" si="41"/>
        <v>100357</v>
      </c>
      <c r="H1305" s="391">
        <v>156.08000000000001</v>
      </c>
      <c r="I1305" s="392" t="s">
        <v>4700</v>
      </c>
    </row>
    <row r="1306" spans="2:9">
      <c r="B1306" s="388" t="s">
        <v>12972</v>
      </c>
      <c r="C1306" s="388" t="s">
        <v>12973</v>
      </c>
      <c r="D1306" s="389" t="s">
        <v>9926</v>
      </c>
      <c r="E1306" s="390" t="str">
        <f t="shared" si="40"/>
        <v>789,72</v>
      </c>
      <c r="F1306" s="381" t="str">
        <f t="shared" si="41"/>
        <v>100358</v>
      </c>
      <c r="H1306" s="391">
        <v>104.06</v>
      </c>
      <c r="I1306" s="392" t="s">
        <v>12974</v>
      </c>
    </row>
    <row r="1307" spans="2:9">
      <c r="B1307" s="388" t="s">
        <v>12975</v>
      </c>
      <c r="C1307" s="388" t="s">
        <v>12976</v>
      </c>
      <c r="D1307" s="389" t="s">
        <v>9926</v>
      </c>
      <c r="E1307" s="390" t="str">
        <f t="shared" si="40"/>
        <v>818,05</v>
      </c>
      <c r="F1307" s="381" t="str">
        <f t="shared" si="41"/>
        <v>100359</v>
      </c>
      <c r="H1307" s="391">
        <v>99.87</v>
      </c>
      <c r="I1307" s="392" t="s">
        <v>12977</v>
      </c>
    </row>
    <row r="1308" spans="2:9">
      <c r="B1308" s="388" t="s">
        <v>12978</v>
      </c>
      <c r="C1308" s="388" t="s">
        <v>12979</v>
      </c>
      <c r="D1308" s="389" t="s">
        <v>9926</v>
      </c>
      <c r="E1308" s="390" t="str">
        <f t="shared" si="40"/>
        <v>903,49</v>
      </c>
      <c r="F1308" s="381" t="str">
        <f t="shared" si="41"/>
        <v>100360</v>
      </c>
      <c r="H1308" s="391">
        <v>63.47</v>
      </c>
      <c r="I1308" s="392" t="s">
        <v>12980</v>
      </c>
    </row>
    <row r="1309" spans="2:9">
      <c r="B1309" s="388" t="s">
        <v>12981</v>
      </c>
      <c r="C1309" s="388" t="s">
        <v>12982</v>
      </c>
      <c r="D1309" s="389" t="s">
        <v>9926</v>
      </c>
      <c r="E1309" s="390" t="str">
        <f t="shared" si="40"/>
        <v>1.144,45</v>
      </c>
      <c r="F1309" s="381" t="str">
        <f t="shared" si="41"/>
        <v>100361</v>
      </c>
      <c r="H1309" s="391">
        <v>7.35</v>
      </c>
      <c r="I1309" s="392" t="s">
        <v>12983</v>
      </c>
    </row>
    <row r="1310" spans="2:9">
      <c r="B1310" s="388" t="s">
        <v>12984</v>
      </c>
      <c r="C1310" s="388" t="s">
        <v>12985</v>
      </c>
      <c r="D1310" s="389" t="s">
        <v>9926</v>
      </c>
      <c r="E1310" s="390" t="str">
        <f t="shared" si="40"/>
        <v>1.537,17</v>
      </c>
      <c r="F1310" s="381" t="str">
        <f t="shared" si="41"/>
        <v>100362</v>
      </c>
      <c r="H1310" s="391">
        <v>105.05</v>
      </c>
      <c r="I1310" s="392" t="s">
        <v>12986</v>
      </c>
    </row>
    <row r="1311" spans="2:9">
      <c r="B1311" s="388" t="s">
        <v>12987</v>
      </c>
      <c r="C1311" s="388" t="s">
        <v>12988</v>
      </c>
      <c r="D1311" s="389" t="s">
        <v>9926</v>
      </c>
      <c r="E1311" s="390" t="str">
        <f t="shared" si="40"/>
        <v>1.579,46</v>
      </c>
      <c r="F1311" s="381" t="str">
        <f t="shared" si="41"/>
        <v>100363</v>
      </c>
      <c r="H1311" s="391">
        <v>111.69</v>
      </c>
      <c r="I1311" s="392" t="s">
        <v>12989</v>
      </c>
    </row>
    <row r="1312" spans="2:9">
      <c r="B1312" s="388" t="s">
        <v>12990</v>
      </c>
      <c r="C1312" s="388" t="s">
        <v>12991</v>
      </c>
      <c r="D1312" s="389" t="s">
        <v>9926</v>
      </c>
      <c r="E1312" s="390" t="str">
        <f t="shared" si="40"/>
        <v>1.713,42</v>
      </c>
      <c r="F1312" s="381" t="str">
        <f t="shared" si="41"/>
        <v>100364</v>
      </c>
      <c r="H1312" s="391">
        <v>8.74</v>
      </c>
      <c r="I1312" s="392" t="s">
        <v>12992</v>
      </c>
    </row>
    <row r="1313" spans="2:9">
      <c r="B1313" s="388" t="s">
        <v>12993</v>
      </c>
      <c r="C1313" s="388" t="s">
        <v>12994</v>
      </c>
      <c r="D1313" s="389" t="s">
        <v>9926</v>
      </c>
      <c r="E1313" s="390" t="str">
        <f t="shared" si="40"/>
        <v>1.978,44</v>
      </c>
      <c r="F1313" s="381" t="str">
        <f t="shared" si="41"/>
        <v>100365</v>
      </c>
      <c r="H1313" s="391">
        <v>43.7</v>
      </c>
      <c r="I1313" s="392" t="s">
        <v>12995</v>
      </c>
    </row>
    <row r="1314" spans="2:9">
      <c r="B1314" s="388" t="s">
        <v>12996</v>
      </c>
      <c r="C1314" s="388" t="s">
        <v>12997</v>
      </c>
      <c r="D1314" s="389" t="s">
        <v>9926</v>
      </c>
      <c r="E1314" s="390" t="str">
        <f t="shared" si="40"/>
        <v>2.076,92</v>
      </c>
      <c r="F1314" s="381" t="str">
        <f t="shared" si="41"/>
        <v>100366</v>
      </c>
      <c r="H1314" s="391">
        <v>46.89</v>
      </c>
      <c r="I1314" s="392" t="s">
        <v>12998</v>
      </c>
    </row>
    <row r="1315" spans="2:9">
      <c r="B1315" s="388" t="s">
        <v>12999</v>
      </c>
      <c r="C1315" s="388" t="s">
        <v>13000</v>
      </c>
      <c r="D1315" s="389" t="s">
        <v>9926</v>
      </c>
      <c r="E1315" s="390" t="str">
        <f t="shared" si="40"/>
        <v>549,89</v>
      </c>
      <c r="F1315" s="381" t="str">
        <f t="shared" si="41"/>
        <v>100367</v>
      </c>
      <c r="H1315" s="391">
        <v>84.37</v>
      </c>
      <c r="I1315" s="392" t="s">
        <v>13001</v>
      </c>
    </row>
    <row r="1316" spans="2:9">
      <c r="B1316" s="388" t="s">
        <v>13002</v>
      </c>
      <c r="C1316" s="388" t="s">
        <v>13003</v>
      </c>
      <c r="D1316" s="389" t="s">
        <v>9926</v>
      </c>
      <c r="E1316" s="390" t="str">
        <f t="shared" si="40"/>
        <v>776,06</v>
      </c>
      <c r="F1316" s="381" t="str">
        <f t="shared" si="41"/>
        <v>100368</v>
      </c>
      <c r="H1316" s="391">
        <v>103.86</v>
      </c>
      <c r="I1316" s="392" t="s">
        <v>13004</v>
      </c>
    </row>
    <row r="1317" spans="2:9">
      <c r="B1317" s="388" t="s">
        <v>13005</v>
      </c>
      <c r="C1317" s="388" t="s">
        <v>13006</v>
      </c>
      <c r="D1317" s="389" t="s">
        <v>9926</v>
      </c>
      <c r="E1317" s="390" t="str">
        <f t="shared" si="40"/>
        <v>804,39</v>
      </c>
      <c r="F1317" s="381" t="str">
        <f t="shared" si="41"/>
        <v>100369</v>
      </c>
      <c r="H1317" s="391">
        <v>130.13999999999999</v>
      </c>
      <c r="I1317" s="392" t="s">
        <v>13007</v>
      </c>
    </row>
    <row r="1318" spans="2:9">
      <c r="B1318" s="388" t="s">
        <v>13008</v>
      </c>
      <c r="C1318" s="388" t="s">
        <v>13009</v>
      </c>
      <c r="D1318" s="389" t="s">
        <v>9926</v>
      </c>
      <c r="E1318" s="390" t="str">
        <f t="shared" si="40"/>
        <v>930,01</v>
      </c>
      <c r="F1318" s="381" t="str">
        <f t="shared" si="41"/>
        <v>100370</v>
      </c>
      <c r="H1318" s="391">
        <v>167.49</v>
      </c>
      <c r="I1318" s="392" t="s">
        <v>13010</v>
      </c>
    </row>
    <row r="1319" spans="2:9">
      <c r="B1319" s="388" t="s">
        <v>13011</v>
      </c>
      <c r="C1319" s="388" t="s">
        <v>13012</v>
      </c>
      <c r="D1319" s="389" t="s">
        <v>9926</v>
      </c>
      <c r="E1319" s="390" t="str">
        <f t="shared" si="40"/>
        <v>1.107,60</v>
      </c>
      <c r="F1319" s="381" t="str">
        <f t="shared" si="41"/>
        <v>100371</v>
      </c>
      <c r="H1319" s="391">
        <v>12.76</v>
      </c>
      <c r="I1319" s="392" t="s">
        <v>13013</v>
      </c>
    </row>
    <row r="1320" spans="2:9">
      <c r="B1320" s="388" t="s">
        <v>13014</v>
      </c>
      <c r="C1320" s="388" t="s">
        <v>13015</v>
      </c>
      <c r="D1320" s="389" t="s">
        <v>9926</v>
      </c>
      <c r="E1320" s="390" t="str">
        <f t="shared" si="40"/>
        <v>1.478,28</v>
      </c>
      <c r="F1320" s="381" t="str">
        <f t="shared" si="41"/>
        <v>100372</v>
      </c>
      <c r="H1320" s="391">
        <v>15.23</v>
      </c>
      <c r="I1320" s="392" t="s">
        <v>13016</v>
      </c>
    </row>
    <row r="1321" spans="2:9">
      <c r="B1321" s="388" t="s">
        <v>13017</v>
      </c>
      <c r="C1321" s="388" t="s">
        <v>13018</v>
      </c>
      <c r="D1321" s="389" t="s">
        <v>9926</v>
      </c>
      <c r="E1321" s="390" t="str">
        <f t="shared" si="40"/>
        <v>1.512,98</v>
      </c>
      <c r="F1321" s="381" t="str">
        <f t="shared" si="41"/>
        <v>100373</v>
      </c>
      <c r="H1321" s="391">
        <v>16.350000000000001</v>
      </c>
      <c r="I1321" s="392" t="s">
        <v>13019</v>
      </c>
    </row>
    <row r="1322" spans="2:9">
      <c r="B1322" s="388" t="s">
        <v>13020</v>
      </c>
      <c r="C1322" s="388" t="s">
        <v>13021</v>
      </c>
      <c r="D1322" s="389" t="s">
        <v>9926</v>
      </c>
      <c r="E1322" s="390" t="str">
        <f t="shared" si="40"/>
        <v>1.623,64</v>
      </c>
      <c r="F1322" s="381" t="str">
        <f t="shared" si="41"/>
        <v>100374</v>
      </c>
      <c r="H1322" s="391">
        <v>112.43</v>
      </c>
      <c r="I1322" s="392" t="s">
        <v>13022</v>
      </c>
    </row>
    <row r="1323" spans="2:9">
      <c r="B1323" s="388" t="s">
        <v>13023</v>
      </c>
      <c r="C1323" s="388" t="s">
        <v>13024</v>
      </c>
      <c r="D1323" s="389" t="s">
        <v>9926</v>
      </c>
      <c r="E1323" s="390" t="str">
        <f t="shared" si="40"/>
        <v>1.848,58</v>
      </c>
      <c r="F1323" s="381" t="str">
        <f t="shared" si="41"/>
        <v>100375</v>
      </c>
      <c r="H1323" s="391">
        <v>122.55</v>
      </c>
      <c r="I1323" s="392" t="s">
        <v>13025</v>
      </c>
    </row>
    <row r="1324" spans="2:9">
      <c r="B1324" s="388" t="s">
        <v>13026</v>
      </c>
      <c r="C1324" s="388" t="s">
        <v>13027</v>
      </c>
      <c r="D1324" s="389" t="s">
        <v>9926</v>
      </c>
      <c r="E1324" s="390" t="str">
        <f t="shared" si="40"/>
        <v>1.813,05</v>
      </c>
      <c r="F1324" s="381" t="str">
        <f t="shared" si="41"/>
        <v>100376</v>
      </c>
      <c r="H1324" s="391">
        <v>17.12</v>
      </c>
      <c r="I1324" s="392" t="s">
        <v>13028</v>
      </c>
    </row>
    <row r="1325" spans="2:9">
      <c r="B1325" s="388" t="s">
        <v>13029</v>
      </c>
      <c r="C1325" s="388" t="s">
        <v>13030</v>
      </c>
      <c r="D1325" s="389" t="s">
        <v>10325</v>
      </c>
      <c r="E1325" s="390" t="str">
        <f t="shared" si="40"/>
        <v>7,18</v>
      </c>
      <c r="F1325" s="381" t="str">
        <f t="shared" si="41"/>
        <v>100377</v>
      </c>
      <c r="H1325" s="391">
        <v>5.98</v>
      </c>
      <c r="I1325" s="392" t="s">
        <v>8168</v>
      </c>
    </row>
    <row r="1326" spans="2:9">
      <c r="B1326" s="388" t="s">
        <v>13031</v>
      </c>
      <c r="C1326" s="388" t="s">
        <v>13032</v>
      </c>
      <c r="D1326" s="389" t="s">
        <v>10325</v>
      </c>
      <c r="E1326" s="390" t="str">
        <f t="shared" si="40"/>
        <v>6,61</v>
      </c>
      <c r="F1326" s="381" t="str">
        <f t="shared" si="41"/>
        <v>100378</v>
      </c>
      <c r="H1326" s="391">
        <v>167.37</v>
      </c>
      <c r="I1326" s="392" t="s">
        <v>2921</v>
      </c>
    </row>
    <row r="1327" spans="2:9">
      <c r="B1327" s="388" t="s">
        <v>13033</v>
      </c>
      <c r="C1327" s="388" t="s">
        <v>13034</v>
      </c>
      <c r="D1327" s="389" t="s">
        <v>121</v>
      </c>
      <c r="E1327" s="390" t="str">
        <f t="shared" si="40"/>
        <v>11,43</v>
      </c>
      <c r="F1327" s="381" t="str">
        <f t="shared" si="41"/>
        <v>100382</v>
      </c>
      <c r="H1327" s="391">
        <v>358.68</v>
      </c>
      <c r="I1327" s="392" t="s">
        <v>2191</v>
      </c>
    </row>
    <row r="1328" spans="2:9">
      <c r="B1328" s="388" t="s">
        <v>13035</v>
      </c>
      <c r="C1328" s="388" t="s">
        <v>13036</v>
      </c>
      <c r="D1328" s="389" t="s">
        <v>121</v>
      </c>
      <c r="E1328" s="390" t="str">
        <f t="shared" si="40"/>
        <v>619,66</v>
      </c>
      <c r="F1328" s="381" t="str">
        <f t="shared" si="41"/>
        <v>94444</v>
      </c>
      <c r="H1328" s="391">
        <v>165.3</v>
      </c>
      <c r="I1328" s="392" t="s">
        <v>13037</v>
      </c>
    </row>
    <row r="1329" spans="2:9">
      <c r="B1329" s="388" t="s">
        <v>13038</v>
      </c>
      <c r="C1329" s="388" t="s">
        <v>13039</v>
      </c>
      <c r="D1329" s="389" t="s">
        <v>9706</v>
      </c>
      <c r="E1329" s="390" t="str">
        <f t="shared" si="40"/>
        <v>26,57</v>
      </c>
      <c r="F1329" s="381" t="str">
        <f t="shared" si="41"/>
        <v>73882/001</v>
      </c>
      <c r="H1329" s="391">
        <v>214.66</v>
      </c>
      <c r="I1329" s="392" t="s">
        <v>13040</v>
      </c>
    </row>
    <row r="1330" spans="2:9">
      <c r="B1330" s="388" t="s">
        <v>13041</v>
      </c>
      <c r="C1330" s="388" t="s">
        <v>13042</v>
      </c>
      <c r="D1330" s="389" t="s">
        <v>9706</v>
      </c>
      <c r="E1330" s="390" t="str">
        <f t="shared" si="40"/>
        <v>75,10</v>
      </c>
      <c r="F1330" s="381" t="str">
        <f t="shared" si="41"/>
        <v>73882/005</v>
      </c>
      <c r="H1330" s="391">
        <v>101.14</v>
      </c>
      <c r="I1330" s="392" t="s">
        <v>13043</v>
      </c>
    </row>
    <row r="1331" spans="2:9">
      <c r="B1331" s="388" t="s">
        <v>13044</v>
      </c>
      <c r="C1331" s="388" t="s">
        <v>13045</v>
      </c>
      <c r="D1331" s="389" t="s">
        <v>9706</v>
      </c>
      <c r="E1331" s="390" t="str">
        <f t="shared" si="40"/>
        <v>28,79</v>
      </c>
      <c r="F1331" s="381" t="str">
        <f t="shared" si="41"/>
        <v>73816/001</v>
      </c>
      <c r="H1331" s="391">
        <v>253.84</v>
      </c>
      <c r="I1331" s="392" t="s">
        <v>12427</v>
      </c>
    </row>
    <row r="1332" spans="2:9">
      <c r="B1332" s="388" t="s">
        <v>13046</v>
      </c>
      <c r="C1332" s="388" t="s">
        <v>13047</v>
      </c>
      <c r="D1332" s="389" t="s">
        <v>9706</v>
      </c>
      <c r="E1332" s="390" t="str">
        <f t="shared" si="40"/>
        <v>24,46</v>
      </c>
      <c r="F1332" s="381" t="str">
        <f t="shared" si="41"/>
        <v>73816/002</v>
      </c>
      <c r="H1332" s="391">
        <v>486.46</v>
      </c>
      <c r="I1332" s="392" t="s">
        <v>13048</v>
      </c>
    </row>
    <row r="1333" spans="2:9">
      <c r="B1333" s="388" t="s">
        <v>13049</v>
      </c>
      <c r="C1333" s="388" t="s">
        <v>13050</v>
      </c>
      <c r="D1333" s="389" t="s">
        <v>121</v>
      </c>
      <c r="E1333" s="390" t="str">
        <f t="shared" si="40"/>
        <v>6,02</v>
      </c>
      <c r="F1333" s="381" t="str">
        <f t="shared" si="41"/>
        <v>73881/001</v>
      </c>
      <c r="H1333" s="391">
        <v>477.42</v>
      </c>
      <c r="I1333" s="392" t="s">
        <v>3326</v>
      </c>
    </row>
    <row r="1334" spans="2:9">
      <c r="B1334" s="388" t="s">
        <v>13051</v>
      </c>
      <c r="C1334" s="388" t="s">
        <v>13052</v>
      </c>
      <c r="D1334" s="389" t="s">
        <v>121</v>
      </c>
      <c r="E1334" s="390" t="str">
        <f t="shared" si="40"/>
        <v>11,76</v>
      </c>
      <c r="F1334" s="381" t="str">
        <f t="shared" si="41"/>
        <v>73881/003</v>
      </c>
      <c r="H1334" s="391">
        <v>605.73</v>
      </c>
      <c r="I1334" s="392" t="s">
        <v>3998</v>
      </c>
    </row>
    <row r="1335" spans="2:9">
      <c r="B1335" s="388" t="s">
        <v>13053</v>
      </c>
      <c r="C1335" s="388" t="s">
        <v>13054</v>
      </c>
      <c r="D1335" s="389" t="s">
        <v>201</v>
      </c>
      <c r="E1335" s="390" t="str">
        <f t="shared" si="40"/>
        <v>95,73</v>
      </c>
      <c r="F1335" s="381" t="str">
        <f t="shared" si="41"/>
        <v>73883/001</v>
      </c>
      <c r="H1335" s="391">
        <v>564.69000000000005</v>
      </c>
      <c r="I1335" s="392" t="s">
        <v>13055</v>
      </c>
    </row>
    <row r="1336" spans="2:9">
      <c r="B1336" s="388" t="s">
        <v>13056</v>
      </c>
      <c r="C1336" s="388" t="s">
        <v>13057</v>
      </c>
      <c r="D1336" s="389" t="s">
        <v>201</v>
      </c>
      <c r="E1336" s="390" t="str">
        <f t="shared" si="40"/>
        <v>123,90</v>
      </c>
      <c r="F1336" s="381" t="str">
        <f t="shared" si="41"/>
        <v>73883/002</v>
      </c>
      <c r="H1336" s="391">
        <v>674</v>
      </c>
      <c r="I1336" s="392" t="s">
        <v>13058</v>
      </c>
    </row>
    <row r="1337" spans="2:9">
      <c r="B1337" s="388" t="s">
        <v>13059</v>
      </c>
      <c r="C1337" s="388" t="s">
        <v>13060</v>
      </c>
      <c r="D1337" s="389" t="s">
        <v>201</v>
      </c>
      <c r="E1337" s="390" t="str">
        <f t="shared" si="40"/>
        <v>76,48</v>
      </c>
      <c r="F1337" s="381" t="str">
        <f t="shared" si="41"/>
        <v>73883/003</v>
      </c>
      <c r="H1337" s="391">
        <v>614.97</v>
      </c>
      <c r="I1337" s="392" t="s">
        <v>13061</v>
      </c>
    </row>
    <row r="1338" spans="2:9">
      <c r="B1338" s="388" t="s">
        <v>13062</v>
      </c>
      <c r="C1338" s="388" t="s">
        <v>13063</v>
      </c>
      <c r="D1338" s="389" t="s">
        <v>9706</v>
      </c>
      <c r="E1338" s="390" t="str">
        <f t="shared" si="40"/>
        <v>70,82</v>
      </c>
      <c r="F1338" s="381" t="str">
        <f t="shared" si="41"/>
        <v>73969/001</v>
      </c>
      <c r="H1338" s="391">
        <v>704.23</v>
      </c>
      <c r="I1338" s="392" t="s">
        <v>2681</v>
      </c>
    </row>
    <row r="1339" spans="2:9">
      <c r="B1339" s="388" t="s">
        <v>13064</v>
      </c>
      <c r="C1339" s="388" t="s">
        <v>13065</v>
      </c>
      <c r="D1339" s="389" t="s">
        <v>9706</v>
      </c>
      <c r="E1339" s="390" t="str">
        <f t="shared" si="40"/>
        <v>48,90</v>
      </c>
      <c r="F1339" s="381" t="str">
        <f t="shared" si="41"/>
        <v>74017/001</v>
      </c>
      <c r="H1339" s="393">
        <v>1222.5899999999999</v>
      </c>
      <c r="I1339" s="392" t="s">
        <v>13066</v>
      </c>
    </row>
    <row r="1340" spans="2:9">
      <c r="B1340" s="388" t="s">
        <v>13067</v>
      </c>
      <c r="C1340" s="388" t="s">
        <v>13068</v>
      </c>
      <c r="D1340" s="389" t="s">
        <v>9706</v>
      </c>
      <c r="E1340" s="390" t="str">
        <f t="shared" si="40"/>
        <v>64,43</v>
      </c>
      <c r="F1340" s="381" t="str">
        <f t="shared" si="41"/>
        <v>74017/002</v>
      </c>
      <c r="H1340" s="393">
        <v>1524.5</v>
      </c>
      <c r="I1340" s="392" t="s">
        <v>13069</v>
      </c>
    </row>
    <row r="1341" spans="2:9">
      <c r="B1341" s="388" t="s">
        <v>13070</v>
      </c>
      <c r="C1341" s="388" t="s">
        <v>13071</v>
      </c>
      <c r="D1341" s="389" t="s">
        <v>9706</v>
      </c>
      <c r="E1341" s="390" t="str">
        <f t="shared" si="40"/>
        <v>40,99</v>
      </c>
      <c r="F1341" s="381" t="str">
        <f t="shared" si="41"/>
        <v>75029/001</v>
      </c>
      <c r="H1341" s="393">
        <v>1825.37</v>
      </c>
      <c r="I1341" s="392" t="s">
        <v>13072</v>
      </c>
    </row>
    <row r="1342" spans="2:9">
      <c r="B1342" s="388" t="s">
        <v>13073</v>
      </c>
      <c r="C1342" s="388" t="s">
        <v>13074</v>
      </c>
      <c r="D1342" s="389" t="s">
        <v>9706</v>
      </c>
      <c r="E1342" s="390" t="str">
        <f t="shared" si="40"/>
        <v>31,60</v>
      </c>
      <c r="F1342" s="381" t="str">
        <f t="shared" si="41"/>
        <v>83651</v>
      </c>
      <c r="H1342" s="391">
        <v>458.39</v>
      </c>
      <c r="I1342" s="392" t="s">
        <v>13075</v>
      </c>
    </row>
    <row r="1343" spans="2:9">
      <c r="B1343" s="388" t="s">
        <v>13076</v>
      </c>
      <c r="C1343" s="388" t="s">
        <v>13077</v>
      </c>
      <c r="D1343" s="389" t="s">
        <v>9706</v>
      </c>
      <c r="E1343" s="390" t="str">
        <f t="shared" si="40"/>
        <v>157,37</v>
      </c>
      <c r="F1343" s="381" t="str">
        <f t="shared" si="41"/>
        <v>83658</v>
      </c>
      <c r="H1343" s="391">
        <v>419.7</v>
      </c>
      <c r="I1343" s="392" t="s">
        <v>13078</v>
      </c>
    </row>
    <row r="1344" spans="2:9">
      <c r="B1344" s="388" t="s">
        <v>13079</v>
      </c>
      <c r="C1344" s="388" t="s">
        <v>13080</v>
      </c>
      <c r="D1344" s="389" t="s">
        <v>9706</v>
      </c>
      <c r="E1344" s="390" t="str">
        <f t="shared" si="40"/>
        <v>107,49</v>
      </c>
      <c r="F1344" s="381" t="str">
        <f t="shared" si="41"/>
        <v>83661</v>
      </c>
      <c r="H1344" s="391">
        <v>179</v>
      </c>
      <c r="I1344" s="392" t="s">
        <v>13081</v>
      </c>
    </row>
    <row r="1345" spans="2:9">
      <c r="B1345" s="388" t="s">
        <v>13082</v>
      </c>
      <c r="C1345" s="388" t="s">
        <v>13083</v>
      </c>
      <c r="D1345" s="389" t="s">
        <v>201</v>
      </c>
      <c r="E1345" s="390" t="str">
        <f t="shared" si="40"/>
        <v>111,58</v>
      </c>
      <c r="F1345" s="381" t="str">
        <f t="shared" si="41"/>
        <v>83662</v>
      </c>
      <c r="H1345" s="391">
        <v>202.87</v>
      </c>
      <c r="I1345" s="392" t="s">
        <v>13084</v>
      </c>
    </row>
    <row r="1346" spans="2:9">
      <c r="B1346" s="388" t="s">
        <v>13085</v>
      </c>
      <c r="C1346" s="388" t="s">
        <v>13086</v>
      </c>
      <c r="D1346" s="389" t="s">
        <v>9706</v>
      </c>
      <c r="E1346" s="390" t="str">
        <f t="shared" ref="E1346:E1409" si="42">IF($K$2=$H$1,H1346,I1346)</f>
        <v>65,09</v>
      </c>
      <c r="F1346" s="381" t="str">
        <f t="shared" ref="F1346:F1409" si="43">IF(LEN($B1346)=7,CONCATENATE(MID($B1346,1,6),"00",RIGHT($B1346,1)),IF(LEN($B1346)=8,CONCATENATE(MID($B1346,1,6),"0",RIGHT($B1346,2)),$B1346))</f>
        <v>83664</v>
      </c>
      <c r="H1346" s="391">
        <v>231.91</v>
      </c>
      <c r="I1346" s="392" t="s">
        <v>10226</v>
      </c>
    </row>
    <row r="1347" spans="2:9">
      <c r="B1347" s="388" t="s">
        <v>13087</v>
      </c>
      <c r="C1347" s="388" t="s">
        <v>13088</v>
      </c>
      <c r="D1347" s="389" t="s">
        <v>121</v>
      </c>
      <c r="E1347" s="390" t="str">
        <f t="shared" si="42"/>
        <v>7,79</v>
      </c>
      <c r="F1347" s="381" t="str">
        <f t="shared" si="43"/>
        <v>83665</v>
      </c>
      <c r="H1347" s="391">
        <v>571.21</v>
      </c>
      <c r="I1347" s="392" t="s">
        <v>4534</v>
      </c>
    </row>
    <row r="1348" spans="2:9">
      <c r="B1348" s="388" t="s">
        <v>13089</v>
      </c>
      <c r="C1348" s="388" t="s">
        <v>13090</v>
      </c>
      <c r="D1348" s="389" t="s">
        <v>121</v>
      </c>
      <c r="E1348" s="390" t="str">
        <f t="shared" si="42"/>
        <v>9,26</v>
      </c>
      <c r="F1348" s="381" t="str">
        <f t="shared" si="43"/>
        <v>83669</v>
      </c>
      <c r="H1348" s="391">
        <v>472.06</v>
      </c>
      <c r="I1348" s="392" t="s">
        <v>13091</v>
      </c>
    </row>
    <row r="1349" spans="2:9">
      <c r="B1349" s="388" t="s">
        <v>13092</v>
      </c>
      <c r="C1349" s="388" t="s">
        <v>13093</v>
      </c>
      <c r="D1349" s="389" t="s">
        <v>9706</v>
      </c>
      <c r="E1349" s="390" t="str">
        <f t="shared" si="42"/>
        <v>46,76</v>
      </c>
      <c r="F1349" s="381" t="str">
        <f t="shared" si="43"/>
        <v>83670</v>
      </c>
      <c r="H1349" s="391">
        <v>77.06</v>
      </c>
      <c r="I1349" s="392" t="s">
        <v>13094</v>
      </c>
    </row>
    <row r="1350" spans="2:9">
      <c r="B1350" s="388" t="s">
        <v>13095</v>
      </c>
      <c r="C1350" s="388" t="s">
        <v>13096</v>
      </c>
      <c r="D1350" s="389" t="s">
        <v>9706</v>
      </c>
      <c r="E1350" s="390" t="str">
        <f t="shared" si="42"/>
        <v>50,14</v>
      </c>
      <c r="F1350" s="381" t="str">
        <f t="shared" si="43"/>
        <v>83671</v>
      </c>
      <c r="H1350" s="391">
        <v>85.59</v>
      </c>
      <c r="I1350" s="392" t="s">
        <v>13097</v>
      </c>
    </row>
    <row r="1351" spans="2:9">
      <c r="B1351" s="388" t="s">
        <v>13098</v>
      </c>
      <c r="C1351" s="388" t="s">
        <v>13099</v>
      </c>
      <c r="D1351" s="389" t="s">
        <v>9706</v>
      </c>
      <c r="E1351" s="390" t="str">
        <f t="shared" si="42"/>
        <v>13,40</v>
      </c>
      <c r="F1351" s="381" t="str">
        <f t="shared" si="43"/>
        <v>83679</v>
      </c>
      <c r="H1351" s="391">
        <v>105.53</v>
      </c>
      <c r="I1351" s="392" t="s">
        <v>12045</v>
      </c>
    </row>
    <row r="1352" spans="2:9">
      <c r="B1352" s="388" t="s">
        <v>13100</v>
      </c>
      <c r="C1352" s="388" t="s">
        <v>13101</v>
      </c>
      <c r="D1352" s="389" t="s">
        <v>9706</v>
      </c>
      <c r="E1352" s="390" t="str">
        <f t="shared" si="42"/>
        <v>15,87</v>
      </c>
      <c r="F1352" s="381" t="str">
        <f t="shared" si="43"/>
        <v>83680</v>
      </c>
      <c r="H1352" s="391">
        <v>114.03</v>
      </c>
      <c r="I1352" s="392" t="s">
        <v>13102</v>
      </c>
    </row>
    <row r="1353" spans="2:9">
      <c r="B1353" s="388" t="s">
        <v>13103</v>
      </c>
      <c r="C1353" s="388" t="s">
        <v>13104</v>
      </c>
      <c r="D1353" s="389" t="s">
        <v>9706</v>
      </c>
      <c r="E1353" s="390" t="str">
        <f t="shared" si="42"/>
        <v>17,02</v>
      </c>
      <c r="F1353" s="381" t="str">
        <f t="shared" si="43"/>
        <v>83681</v>
      </c>
      <c r="H1353" s="391">
        <v>86.74</v>
      </c>
      <c r="I1353" s="392" t="s">
        <v>1802</v>
      </c>
    </row>
    <row r="1354" spans="2:9">
      <c r="B1354" s="388" t="s">
        <v>13105</v>
      </c>
      <c r="C1354" s="388" t="s">
        <v>13106</v>
      </c>
      <c r="D1354" s="389" t="s">
        <v>201</v>
      </c>
      <c r="E1354" s="390" t="str">
        <f t="shared" si="42"/>
        <v>127,87</v>
      </c>
      <c r="F1354" s="381" t="str">
        <f t="shared" si="43"/>
        <v>83682</v>
      </c>
      <c r="H1354" s="391">
        <v>96.27</v>
      </c>
      <c r="I1354" s="392" t="s">
        <v>10580</v>
      </c>
    </row>
    <row r="1355" spans="2:9">
      <c r="B1355" s="388" t="s">
        <v>13107</v>
      </c>
      <c r="C1355" s="388" t="s">
        <v>13108</v>
      </c>
      <c r="D1355" s="389" t="s">
        <v>121</v>
      </c>
      <c r="E1355" s="390" t="str">
        <f t="shared" si="42"/>
        <v>18,14</v>
      </c>
      <c r="F1355" s="381" t="str">
        <f t="shared" si="43"/>
        <v>83729</v>
      </c>
      <c r="H1355" s="391">
        <v>116.98</v>
      </c>
      <c r="I1355" s="392" t="s">
        <v>13109</v>
      </c>
    </row>
    <row r="1356" spans="2:9">
      <c r="B1356" s="388" t="s">
        <v>13110</v>
      </c>
      <c r="C1356" s="388" t="s">
        <v>13111</v>
      </c>
      <c r="D1356" s="389" t="s">
        <v>121</v>
      </c>
      <c r="E1356" s="390" t="str">
        <f t="shared" si="42"/>
        <v>6,34</v>
      </c>
      <c r="F1356" s="381" t="str">
        <f t="shared" si="43"/>
        <v>83739</v>
      </c>
      <c r="H1356" s="391">
        <v>126.54</v>
      </c>
      <c r="I1356" s="392" t="s">
        <v>2564</v>
      </c>
    </row>
    <row r="1357" spans="2:9">
      <c r="B1357" s="388" t="s">
        <v>13112</v>
      </c>
      <c r="C1357" s="388" t="s">
        <v>13113</v>
      </c>
      <c r="D1357" s="389" t="s">
        <v>201</v>
      </c>
      <c r="E1357" s="390" t="str">
        <f t="shared" si="42"/>
        <v>187,70</v>
      </c>
      <c r="F1357" s="381" t="str">
        <f t="shared" si="43"/>
        <v>6454</v>
      </c>
      <c r="H1357" s="391">
        <v>118.84</v>
      </c>
      <c r="I1357" s="392" t="s">
        <v>13114</v>
      </c>
    </row>
    <row r="1358" spans="2:9">
      <c r="B1358" s="388" t="s">
        <v>13115</v>
      </c>
      <c r="C1358" s="388" t="s">
        <v>13116</v>
      </c>
      <c r="D1358" s="389" t="s">
        <v>201</v>
      </c>
      <c r="E1358" s="390" t="str">
        <f t="shared" si="42"/>
        <v>393,61</v>
      </c>
      <c r="F1358" s="381" t="str">
        <f t="shared" si="43"/>
        <v>73611</v>
      </c>
      <c r="H1358" s="391">
        <v>140.57</v>
      </c>
      <c r="I1358" s="392" t="s">
        <v>13117</v>
      </c>
    </row>
    <row r="1359" spans="2:9">
      <c r="B1359" s="388" t="s">
        <v>13118</v>
      </c>
      <c r="C1359" s="388" t="s">
        <v>13119</v>
      </c>
      <c r="D1359" s="389" t="s">
        <v>201</v>
      </c>
      <c r="E1359" s="390" t="str">
        <f t="shared" si="42"/>
        <v>185,58</v>
      </c>
      <c r="F1359" s="381" t="str">
        <f t="shared" si="43"/>
        <v>73697</v>
      </c>
      <c r="H1359" s="391">
        <v>123.05</v>
      </c>
      <c r="I1359" s="392" t="s">
        <v>13120</v>
      </c>
    </row>
    <row r="1360" spans="2:9">
      <c r="B1360" s="388" t="s">
        <v>13121</v>
      </c>
      <c r="C1360" s="388" t="s">
        <v>13122</v>
      </c>
      <c r="D1360" s="389" t="s">
        <v>201</v>
      </c>
      <c r="E1360" s="390" t="str">
        <f t="shared" si="42"/>
        <v>239,31</v>
      </c>
      <c r="F1360" s="381" t="str">
        <f t="shared" si="43"/>
        <v>73698</v>
      </c>
      <c r="H1360" s="391">
        <v>144.65</v>
      </c>
      <c r="I1360" s="392" t="s">
        <v>13123</v>
      </c>
    </row>
    <row r="1361" spans="2:9">
      <c r="B1361" s="388" t="s">
        <v>13124</v>
      </c>
      <c r="C1361" s="388" t="s">
        <v>13125</v>
      </c>
      <c r="D1361" s="389" t="s">
        <v>121</v>
      </c>
      <c r="E1361" s="390" t="str">
        <f t="shared" si="42"/>
        <v>109,49</v>
      </c>
      <c r="F1361" s="381" t="str">
        <f t="shared" si="43"/>
        <v>73890/001</v>
      </c>
      <c r="H1361" s="391">
        <v>129.66999999999999</v>
      </c>
      <c r="I1361" s="392" t="s">
        <v>13126</v>
      </c>
    </row>
    <row r="1362" spans="2:9">
      <c r="B1362" s="388" t="s">
        <v>13127</v>
      </c>
      <c r="C1362" s="388" t="s">
        <v>13128</v>
      </c>
      <c r="D1362" s="389" t="s">
        <v>121</v>
      </c>
      <c r="E1362" s="390" t="str">
        <f t="shared" si="42"/>
        <v>275,13</v>
      </c>
      <c r="F1362" s="381" t="str">
        <f t="shared" si="43"/>
        <v>73890/002</v>
      </c>
      <c r="H1362" s="391">
        <v>152.28</v>
      </c>
      <c r="I1362" s="392" t="s">
        <v>13129</v>
      </c>
    </row>
    <row r="1363" spans="2:9">
      <c r="B1363" s="388" t="s">
        <v>13130</v>
      </c>
      <c r="C1363" s="388" t="s">
        <v>13131</v>
      </c>
      <c r="D1363" s="389" t="s">
        <v>201</v>
      </c>
      <c r="E1363" s="390" t="str">
        <f t="shared" si="42"/>
        <v>506,96</v>
      </c>
      <c r="F1363" s="381" t="str">
        <f t="shared" si="43"/>
        <v>92743</v>
      </c>
      <c r="H1363" s="391">
        <v>137.05000000000001</v>
      </c>
      <c r="I1363" s="392" t="s">
        <v>13132</v>
      </c>
    </row>
    <row r="1364" spans="2:9">
      <c r="B1364" s="388" t="s">
        <v>13133</v>
      </c>
      <c r="C1364" s="388" t="s">
        <v>13134</v>
      </c>
      <c r="D1364" s="389" t="s">
        <v>201</v>
      </c>
      <c r="E1364" s="390" t="str">
        <f t="shared" si="42"/>
        <v>495,74</v>
      </c>
      <c r="F1364" s="381" t="str">
        <f t="shared" si="43"/>
        <v>92744</v>
      </c>
      <c r="H1364" s="391">
        <v>159.51</v>
      </c>
      <c r="I1364" s="392" t="s">
        <v>13135</v>
      </c>
    </row>
    <row r="1365" spans="2:9">
      <c r="B1365" s="388" t="s">
        <v>13136</v>
      </c>
      <c r="C1365" s="388" t="s">
        <v>13137</v>
      </c>
      <c r="D1365" s="389" t="s">
        <v>201</v>
      </c>
      <c r="E1365" s="390" t="str">
        <f t="shared" si="42"/>
        <v>627,17</v>
      </c>
      <c r="F1365" s="381" t="str">
        <f t="shared" si="43"/>
        <v>92745</v>
      </c>
      <c r="H1365" s="391">
        <v>84.28</v>
      </c>
      <c r="I1365" s="392" t="s">
        <v>13138</v>
      </c>
    </row>
    <row r="1366" spans="2:9">
      <c r="B1366" s="388" t="s">
        <v>13139</v>
      </c>
      <c r="C1366" s="388" t="s">
        <v>13140</v>
      </c>
      <c r="D1366" s="389" t="s">
        <v>201</v>
      </c>
      <c r="E1366" s="390" t="str">
        <f t="shared" si="42"/>
        <v>583,59</v>
      </c>
      <c r="F1366" s="381" t="str">
        <f t="shared" si="43"/>
        <v>92746</v>
      </c>
      <c r="H1366" s="391">
        <v>93.06</v>
      </c>
      <c r="I1366" s="392" t="s">
        <v>13141</v>
      </c>
    </row>
    <row r="1367" spans="2:9">
      <c r="B1367" s="388" t="s">
        <v>13142</v>
      </c>
      <c r="C1367" s="388" t="s">
        <v>13143</v>
      </c>
      <c r="D1367" s="389" t="s">
        <v>201</v>
      </c>
      <c r="E1367" s="390" t="str">
        <f t="shared" si="42"/>
        <v>695,66</v>
      </c>
      <c r="F1367" s="381" t="str">
        <f t="shared" si="43"/>
        <v>92747</v>
      </c>
      <c r="H1367" s="391">
        <v>113.8</v>
      </c>
      <c r="I1367" s="392" t="s">
        <v>13144</v>
      </c>
    </row>
    <row r="1368" spans="2:9">
      <c r="B1368" s="388" t="s">
        <v>13145</v>
      </c>
      <c r="C1368" s="388" t="s">
        <v>13146</v>
      </c>
      <c r="D1368" s="389" t="s">
        <v>201</v>
      </c>
      <c r="E1368" s="390" t="str">
        <f t="shared" si="42"/>
        <v>633,92</v>
      </c>
      <c r="F1368" s="381" t="str">
        <f t="shared" si="43"/>
        <v>92748</v>
      </c>
      <c r="H1368" s="391">
        <v>122.67</v>
      </c>
      <c r="I1368" s="392" t="s">
        <v>13147</v>
      </c>
    </row>
    <row r="1369" spans="2:9">
      <c r="B1369" s="388" t="s">
        <v>13148</v>
      </c>
      <c r="C1369" s="388" t="s">
        <v>13149</v>
      </c>
      <c r="D1369" s="389" t="s">
        <v>201</v>
      </c>
      <c r="E1369" s="390" t="str">
        <f t="shared" si="42"/>
        <v>724,93</v>
      </c>
      <c r="F1369" s="381" t="str">
        <f t="shared" si="43"/>
        <v>92749</v>
      </c>
      <c r="H1369" s="391">
        <v>92.58</v>
      </c>
      <c r="I1369" s="392" t="s">
        <v>13150</v>
      </c>
    </row>
    <row r="1370" spans="2:9">
      <c r="B1370" s="388" t="s">
        <v>13151</v>
      </c>
      <c r="C1370" s="388" t="s">
        <v>13152</v>
      </c>
      <c r="D1370" s="389" t="s">
        <v>201</v>
      </c>
      <c r="E1370" s="390" t="str">
        <f t="shared" si="42"/>
        <v>1.245,04</v>
      </c>
      <c r="F1370" s="381" t="str">
        <f t="shared" si="43"/>
        <v>92750</v>
      </c>
      <c r="H1370" s="391">
        <v>102.46</v>
      </c>
      <c r="I1370" s="392" t="s">
        <v>13153</v>
      </c>
    </row>
    <row r="1371" spans="2:9">
      <c r="B1371" s="388" t="s">
        <v>13154</v>
      </c>
      <c r="C1371" s="388" t="s">
        <v>13155</v>
      </c>
      <c r="D1371" s="389" t="s">
        <v>201</v>
      </c>
      <c r="E1371" s="390" t="str">
        <f t="shared" si="42"/>
        <v>1.547,70</v>
      </c>
      <c r="F1371" s="381" t="str">
        <f t="shared" si="43"/>
        <v>92751</v>
      </c>
      <c r="H1371" s="391">
        <v>123.51</v>
      </c>
      <c r="I1371" s="392" t="s">
        <v>13156</v>
      </c>
    </row>
    <row r="1372" spans="2:9">
      <c r="B1372" s="388" t="s">
        <v>13157</v>
      </c>
      <c r="C1372" s="388" t="s">
        <v>13158</v>
      </c>
      <c r="D1372" s="389" t="s">
        <v>201</v>
      </c>
      <c r="E1372" s="390" t="str">
        <f t="shared" si="42"/>
        <v>1.849,33</v>
      </c>
      <c r="F1372" s="381" t="str">
        <f t="shared" si="43"/>
        <v>92752</v>
      </c>
      <c r="H1372" s="391">
        <v>133.66999999999999</v>
      </c>
      <c r="I1372" s="392" t="s">
        <v>13159</v>
      </c>
    </row>
    <row r="1373" spans="2:9">
      <c r="B1373" s="388" t="s">
        <v>13160</v>
      </c>
      <c r="C1373" s="388" t="s">
        <v>13161</v>
      </c>
      <c r="D1373" s="389" t="s">
        <v>201</v>
      </c>
      <c r="E1373" s="390" t="str">
        <f t="shared" si="42"/>
        <v>464,93</v>
      </c>
      <c r="F1373" s="381" t="str">
        <f t="shared" si="43"/>
        <v>92753</v>
      </c>
      <c r="H1373" s="391">
        <v>123.13</v>
      </c>
      <c r="I1373" s="392" t="s">
        <v>13162</v>
      </c>
    </row>
    <row r="1374" spans="2:9">
      <c r="B1374" s="388" t="s">
        <v>13163</v>
      </c>
      <c r="C1374" s="388" t="s">
        <v>13164</v>
      </c>
      <c r="D1374" s="389" t="s">
        <v>201</v>
      </c>
      <c r="E1374" s="390" t="str">
        <f t="shared" si="42"/>
        <v>425,98</v>
      </c>
      <c r="F1374" s="381" t="str">
        <f t="shared" si="43"/>
        <v>92754</v>
      </c>
      <c r="H1374" s="391">
        <v>145.16</v>
      </c>
      <c r="I1374" s="392" t="s">
        <v>13165</v>
      </c>
    </row>
    <row r="1375" spans="2:9">
      <c r="B1375" s="388" t="s">
        <v>13166</v>
      </c>
      <c r="C1375" s="388" t="s">
        <v>13167</v>
      </c>
      <c r="D1375" s="389" t="s">
        <v>121</v>
      </c>
      <c r="E1375" s="390" t="str">
        <f t="shared" si="42"/>
        <v>183,45</v>
      </c>
      <c r="F1375" s="381" t="str">
        <f t="shared" si="43"/>
        <v>92755</v>
      </c>
      <c r="H1375" s="391">
        <v>125.36</v>
      </c>
      <c r="I1375" s="392" t="s">
        <v>13168</v>
      </c>
    </row>
    <row r="1376" spans="2:9">
      <c r="B1376" s="388" t="s">
        <v>13169</v>
      </c>
      <c r="C1376" s="388" t="s">
        <v>13170</v>
      </c>
      <c r="D1376" s="389" t="s">
        <v>121</v>
      </c>
      <c r="E1376" s="390" t="str">
        <f t="shared" si="42"/>
        <v>208,39</v>
      </c>
      <c r="F1376" s="381" t="str">
        <f t="shared" si="43"/>
        <v>92756</v>
      </c>
      <c r="H1376" s="391">
        <v>147.26</v>
      </c>
      <c r="I1376" s="392" t="s">
        <v>13171</v>
      </c>
    </row>
    <row r="1377" spans="2:9">
      <c r="B1377" s="388" t="s">
        <v>13172</v>
      </c>
      <c r="C1377" s="388" t="s">
        <v>13173</v>
      </c>
      <c r="D1377" s="389" t="s">
        <v>121</v>
      </c>
      <c r="E1377" s="390" t="str">
        <f t="shared" si="42"/>
        <v>238,66</v>
      </c>
      <c r="F1377" s="381" t="str">
        <f t="shared" si="43"/>
        <v>92757</v>
      </c>
      <c r="H1377" s="391">
        <v>133.84</v>
      </c>
      <c r="I1377" s="392" t="s">
        <v>13174</v>
      </c>
    </row>
    <row r="1378" spans="2:9">
      <c r="B1378" s="388" t="s">
        <v>13175</v>
      </c>
      <c r="C1378" s="388" t="s">
        <v>13176</v>
      </c>
      <c r="D1378" s="389" t="s">
        <v>201</v>
      </c>
      <c r="E1378" s="390" t="str">
        <f t="shared" si="42"/>
        <v>593,19</v>
      </c>
      <c r="F1378" s="381" t="str">
        <f t="shared" si="43"/>
        <v>92758</v>
      </c>
      <c r="H1378" s="391">
        <v>156.83000000000001</v>
      </c>
      <c r="I1378" s="392" t="s">
        <v>13177</v>
      </c>
    </row>
    <row r="1379" spans="2:9">
      <c r="B1379" s="388" t="s">
        <v>13178</v>
      </c>
      <c r="C1379" s="388" t="s">
        <v>13179</v>
      </c>
      <c r="D1379" s="389" t="s">
        <v>121</v>
      </c>
      <c r="E1379" s="390" t="str">
        <f t="shared" si="42"/>
        <v>78,70</v>
      </c>
      <c r="F1379" s="381" t="str">
        <f t="shared" si="43"/>
        <v>91069</v>
      </c>
      <c r="H1379" s="391">
        <v>139.80000000000001</v>
      </c>
      <c r="I1379" s="392" t="s">
        <v>6498</v>
      </c>
    </row>
    <row r="1380" spans="2:9">
      <c r="B1380" s="388" t="s">
        <v>13180</v>
      </c>
      <c r="C1380" s="388" t="s">
        <v>13181</v>
      </c>
      <c r="D1380" s="389" t="s">
        <v>121</v>
      </c>
      <c r="E1380" s="390" t="str">
        <f t="shared" si="42"/>
        <v>87,65</v>
      </c>
      <c r="F1380" s="381" t="str">
        <f t="shared" si="43"/>
        <v>91070</v>
      </c>
      <c r="H1380" s="391">
        <v>162.72999999999999</v>
      </c>
      <c r="I1380" s="392" t="s">
        <v>13182</v>
      </c>
    </row>
    <row r="1381" spans="2:9">
      <c r="B1381" s="388" t="s">
        <v>13183</v>
      </c>
      <c r="C1381" s="388" t="s">
        <v>13184</v>
      </c>
      <c r="D1381" s="389" t="s">
        <v>121</v>
      </c>
      <c r="E1381" s="390" t="str">
        <f t="shared" si="42"/>
        <v>108,99</v>
      </c>
      <c r="F1381" s="381" t="str">
        <f t="shared" si="43"/>
        <v>91071</v>
      </c>
      <c r="H1381" s="391">
        <v>145.91999999999999</v>
      </c>
      <c r="I1381" s="392" t="s">
        <v>13185</v>
      </c>
    </row>
    <row r="1382" spans="2:9">
      <c r="B1382" s="388" t="s">
        <v>13186</v>
      </c>
      <c r="C1382" s="388" t="s">
        <v>13187</v>
      </c>
      <c r="D1382" s="389" t="s">
        <v>121</v>
      </c>
      <c r="E1382" s="390" t="str">
        <f t="shared" si="42"/>
        <v>117,93</v>
      </c>
      <c r="F1382" s="381" t="str">
        <f t="shared" si="43"/>
        <v>91072</v>
      </c>
      <c r="H1382" s="391">
        <v>135.53</v>
      </c>
      <c r="I1382" s="392" t="s">
        <v>13188</v>
      </c>
    </row>
    <row r="1383" spans="2:9">
      <c r="B1383" s="388" t="s">
        <v>13189</v>
      </c>
      <c r="C1383" s="388" t="s">
        <v>13190</v>
      </c>
      <c r="D1383" s="389" t="s">
        <v>121</v>
      </c>
      <c r="E1383" s="390" t="str">
        <f t="shared" si="42"/>
        <v>89,16</v>
      </c>
      <c r="F1383" s="381" t="str">
        <f t="shared" si="43"/>
        <v>91073</v>
      </c>
      <c r="H1383" s="391">
        <v>129.33000000000001</v>
      </c>
      <c r="I1383" s="392" t="s">
        <v>13191</v>
      </c>
    </row>
    <row r="1384" spans="2:9">
      <c r="B1384" s="388" t="s">
        <v>13192</v>
      </c>
      <c r="C1384" s="388" t="s">
        <v>13193</v>
      </c>
      <c r="D1384" s="389" t="s">
        <v>121</v>
      </c>
      <c r="E1384" s="390" t="str">
        <f t="shared" si="42"/>
        <v>99,18</v>
      </c>
      <c r="F1384" s="381" t="str">
        <f t="shared" si="43"/>
        <v>91074</v>
      </c>
      <c r="H1384" s="391">
        <v>124.92</v>
      </c>
      <c r="I1384" s="392" t="s">
        <v>13194</v>
      </c>
    </row>
    <row r="1385" spans="2:9">
      <c r="B1385" s="388" t="s">
        <v>13195</v>
      </c>
      <c r="C1385" s="388" t="s">
        <v>13196</v>
      </c>
      <c r="D1385" s="389" t="s">
        <v>121</v>
      </c>
      <c r="E1385" s="390" t="str">
        <f t="shared" si="42"/>
        <v>121,61</v>
      </c>
      <c r="F1385" s="381" t="str">
        <f t="shared" si="43"/>
        <v>91075</v>
      </c>
      <c r="H1385" s="391">
        <v>121.45</v>
      </c>
      <c r="I1385" s="392" t="s">
        <v>13197</v>
      </c>
    </row>
    <row r="1386" spans="2:9">
      <c r="B1386" s="388" t="s">
        <v>13198</v>
      </c>
      <c r="C1386" s="388" t="s">
        <v>13199</v>
      </c>
      <c r="D1386" s="389" t="s">
        <v>121</v>
      </c>
      <c r="E1386" s="390" t="str">
        <f t="shared" si="42"/>
        <v>131,68</v>
      </c>
      <c r="F1386" s="381" t="str">
        <f t="shared" si="43"/>
        <v>91076</v>
      </c>
      <c r="H1386" s="391">
        <v>151.72</v>
      </c>
      <c r="I1386" s="392" t="s">
        <v>13200</v>
      </c>
    </row>
    <row r="1387" spans="2:9">
      <c r="B1387" s="388" t="s">
        <v>13201</v>
      </c>
      <c r="C1387" s="388" t="s">
        <v>13202</v>
      </c>
      <c r="D1387" s="389" t="s">
        <v>121</v>
      </c>
      <c r="E1387" s="390" t="str">
        <f t="shared" si="42"/>
        <v>86,62</v>
      </c>
      <c r="F1387" s="381" t="str">
        <f t="shared" si="43"/>
        <v>91077</v>
      </c>
      <c r="H1387" s="391">
        <v>140.79</v>
      </c>
      <c r="I1387" s="392" t="s">
        <v>13203</v>
      </c>
    </row>
    <row r="1388" spans="2:9">
      <c r="B1388" s="388" t="s">
        <v>13204</v>
      </c>
      <c r="C1388" s="388" t="s">
        <v>13205</v>
      </c>
      <c r="D1388" s="389" t="s">
        <v>121</v>
      </c>
      <c r="E1388" s="390" t="str">
        <f t="shared" si="42"/>
        <v>101,58</v>
      </c>
      <c r="F1388" s="381" t="str">
        <f t="shared" si="43"/>
        <v>91078</v>
      </c>
      <c r="H1388" s="391">
        <v>134.32</v>
      </c>
      <c r="I1388" s="392" t="s">
        <v>13206</v>
      </c>
    </row>
    <row r="1389" spans="2:9">
      <c r="B1389" s="388" t="s">
        <v>13207</v>
      </c>
      <c r="C1389" s="388" t="s">
        <v>13208</v>
      </c>
      <c r="D1389" s="389" t="s">
        <v>121</v>
      </c>
      <c r="E1389" s="390" t="str">
        <f t="shared" si="42"/>
        <v>91,14</v>
      </c>
      <c r="F1389" s="381" t="str">
        <f t="shared" si="43"/>
        <v>91079</v>
      </c>
      <c r="H1389" s="391">
        <v>129.75</v>
      </c>
      <c r="I1389" s="392" t="s">
        <v>13209</v>
      </c>
    </row>
    <row r="1390" spans="2:9">
      <c r="B1390" s="388" t="s">
        <v>13210</v>
      </c>
      <c r="C1390" s="388" t="s">
        <v>13211</v>
      </c>
      <c r="D1390" s="389" t="s">
        <v>121</v>
      </c>
      <c r="E1390" s="390" t="str">
        <f t="shared" si="42"/>
        <v>105,95</v>
      </c>
      <c r="F1390" s="381" t="str">
        <f t="shared" si="43"/>
        <v>91080</v>
      </c>
      <c r="H1390" s="391">
        <v>126.14</v>
      </c>
      <c r="I1390" s="392" t="s">
        <v>13212</v>
      </c>
    </row>
    <row r="1391" spans="2:9">
      <c r="B1391" s="388" t="s">
        <v>13213</v>
      </c>
      <c r="C1391" s="388" t="s">
        <v>13214</v>
      </c>
      <c r="D1391" s="389" t="s">
        <v>121</v>
      </c>
      <c r="E1391" s="390" t="str">
        <f t="shared" si="42"/>
        <v>98,26</v>
      </c>
      <c r="F1391" s="381" t="str">
        <f t="shared" si="43"/>
        <v>91081</v>
      </c>
      <c r="H1391" s="391">
        <v>137.19</v>
      </c>
      <c r="I1391" s="392" t="s">
        <v>13215</v>
      </c>
    </row>
    <row r="1392" spans="2:9">
      <c r="B1392" s="388" t="s">
        <v>13216</v>
      </c>
      <c r="C1392" s="388" t="s">
        <v>13217</v>
      </c>
      <c r="D1392" s="389" t="s">
        <v>121</v>
      </c>
      <c r="E1392" s="390" t="str">
        <f t="shared" si="42"/>
        <v>114,16</v>
      </c>
      <c r="F1392" s="381" t="str">
        <f t="shared" si="43"/>
        <v>91082</v>
      </c>
      <c r="H1392" s="391">
        <v>126.84</v>
      </c>
      <c r="I1392" s="392" t="s">
        <v>13218</v>
      </c>
    </row>
    <row r="1393" spans="1:9">
      <c r="B1393" s="388" t="s">
        <v>13219</v>
      </c>
      <c r="C1393" s="388" t="s">
        <v>13220</v>
      </c>
      <c r="D1393" s="389" t="s">
        <v>121</v>
      </c>
      <c r="E1393" s="390" t="str">
        <f t="shared" si="42"/>
        <v>106,22</v>
      </c>
      <c r="F1393" s="381" t="str">
        <f t="shared" si="43"/>
        <v>91083</v>
      </c>
      <c r="H1393" s="391">
        <v>120.64</v>
      </c>
      <c r="I1393" s="392" t="s">
        <v>13221</v>
      </c>
    </row>
    <row r="1394" spans="1:9">
      <c r="B1394" s="388" t="s">
        <v>13222</v>
      </c>
      <c r="C1394" s="388" t="s">
        <v>13223</v>
      </c>
      <c r="D1394" s="389" t="s">
        <v>121</v>
      </c>
      <c r="E1394" s="390" t="str">
        <f t="shared" si="42"/>
        <v>121,93</v>
      </c>
      <c r="F1394" s="381" t="str">
        <f t="shared" si="43"/>
        <v>91084</v>
      </c>
      <c r="H1394" s="391">
        <v>114.86</v>
      </c>
      <c r="I1394" s="392" t="s">
        <v>13224</v>
      </c>
    </row>
    <row r="1395" spans="1:9">
      <c r="B1395" s="388" t="s">
        <v>13225</v>
      </c>
      <c r="C1395" s="388" t="s">
        <v>13226</v>
      </c>
      <c r="D1395" s="389" t="s">
        <v>121</v>
      </c>
      <c r="E1395" s="390" t="str">
        <f t="shared" si="42"/>
        <v>86,32</v>
      </c>
      <c r="F1395" s="381" t="str">
        <f t="shared" si="43"/>
        <v>91086</v>
      </c>
      <c r="H1395" s="391">
        <v>112.82</v>
      </c>
      <c r="I1395" s="392" t="s">
        <v>13227</v>
      </c>
    </row>
    <row r="1396" spans="1:9">
      <c r="A1396" s="381" t="s">
        <v>13228</v>
      </c>
      <c r="B1396" s="388" t="s">
        <v>13229</v>
      </c>
      <c r="C1396" s="388" t="s">
        <v>13230</v>
      </c>
      <c r="D1396" s="389" t="s">
        <v>121</v>
      </c>
      <c r="E1396" s="390" t="str">
        <f t="shared" si="42"/>
        <v>95,48</v>
      </c>
      <c r="F1396" s="381" t="str">
        <f t="shared" si="43"/>
        <v>91087</v>
      </c>
      <c r="H1396" s="391">
        <v>143</v>
      </c>
      <c r="I1396" s="392" t="s">
        <v>13231</v>
      </c>
    </row>
    <row r="1397" spans="1:9">
      <c r="B1397" s="388" t="s">
        <v>13232</v>
      </c>
      <c r="C1397" s="388" t="s">
        <v>13233</v>
      </c>
      <c r="D1397" s="389" t="s">
        <v>121</v>
      </c>
      <c r="E1397" s="390" t="str">
        <f t="shared" si="42"/>
        <v>117,77</v>
      </c>
      <c r="F1397" s="381" t="str">
        <f t="shared" si="43"/>
        <v>91088</v>
      </c>
      <c r="H1397" s="391">
        <v>132.09</v>
      </c>
      <c r="I1397" s="392" t="s">
        <v>13234</v>
      </c>
    </row>
    <row r="1398" spans="1:9">
      <c r="B1398" s="388" t="s">
        <v>13235</v>
      </c>
      <c r="C1398" s="388" t="s">
        <v>13236</v>
      </c>
      <c r="D1398" s="389" t="s">
        <v>121</v>
      </c>
      <c r="E1398" s="390" t="str">
        <f t="shared" si="42"/>
        <v>127,07</v>
      </c>
      <c r="F1398" s="381" t="str">
        <f t="shared" si="43"/>
        <v>91089</v>
      </c>
      <c r="H1398" s="391">
        <v>125.63</v>
      </c>
      <c r="I1398" s="392" t="s">
        <v>13237</v>
      </c>
    </row>
    <row r="1399" spans="1:9">
      <c r="B1399" s="388" t="s">
        <v>13238</v>
      </c>
      <c r="C1399" s="388" t="s">
        <v>13239</v>
      </c>
      <c r="D1399" s="389" t="s">
        <v>121</v>
      </c>
      <c r="E1399" s="390" t="str">
        <f t="shared" si="42"/>
        <v>95,35</v>
      </c>
      <c r="F1399" s="381" t="str">
        <f t="shared" si="43"/>
        <v>91090</v>
      </c>
      <c r="H1399" s="391">
        <v>121.1</v>
      </c>
      <c r="I1399" s="392" t="s">
        <v>13240</v>
      </c>
    </row>
    <row r="1400" spans="1:9">
      <c r="B1400" s="388" t="s">
        <v>13241</v>
      </c>
      <c r="C1400" s="388" t="s">
        <v>13242</v>
      </c>
      <c r="D1400" s="389" t="s">
        <v>121</v>
      </c>
      <c r="E1400" s="390" t="str">
        <f t="shared" si="42"/>
        <v>105,73</v>
      </c>
      <c r="F1400" s="381" t="str">
        <f t="shared" si="43"/>
        <v>91091</v>
      </c>
      <c r="H1400" s="391">
        <v>114.05</v>
      </c>
      <c r="I1400" s="392" t="s">
        <v>13243</v>
      </c>
    </row>
    <row r="1401" spans="1:9">
      <c r="B1401" s="388" t="s">
        <v>13244</v>
      </c>
      <c r="C1401" s="388" t="s">
        <v>13245</v>
      </c>
      <c r="D1401" s="389" t="s">
        <v>121</v>
      </c>
      <c r="E1401" s="390" t="str">
        <f t="shared" si="42"/>
        <v>128,59</v>
      </c>
      <c r="F1401" s="381" t="str">
        <f t="shared" si="43"/>
        <v>91092</v>
      </c>
      <c r="H1401" s="391">
        <v>20.85</v>
      </c>
      <c r="I1401" s="392" t="s">
        <v>13246</v>
      </c>
    </row>
    <row r="1402" spans="1:9">
      <c r="B1402" s="388" t="s">
        <v>13247</v>
      </c>
      <c r="C1402" s="388" t="s">
        <v>13248</v>
      </c>
      <c r="D1402" s="389" t="s">
        <v>121</v>
      </c>
      <c r="E1402" s="390" t="str">
        <f t="shared" si="42"/>
        <v>139,27</v>
      </c>
      <c r="F1402" s="381" t="str">
        <f t="shared" si="43"/>
        <v>91093</v>
      </c>
      <c r="H1402" s="391">
        <v>472.42</v>
      </c>
      <c r="I1402" s="392" t="s">
        <v>13249</v>
      </c>
    </row>
    <row r="1403" spans="1:9">
      <c r="B1403" s="388" t="s">
        <v>13250</v>
      </c>
      <c r="C1403" s="388" t="s">
        <v>13251</v>
      </c>
      <c r="D1403" s="389" t="s">
        <v>121</v>
      </c>
      <c r="E1403" s="390" t="str">
        <f t="shared" si="42"/>
        <v>91,22</v>
      </c>
      <c r="F1403" s="381" t="str">
        <f t="shared" si="43"/>
        <v>91094</v>
      </c>
      <c r="H1403" s="391">
        <v>284.14999999999998</v>
      </c>
      <c r="I1403" s="392" t="s">
        <v>13252</v>
      </c>
    </row>
    <row r="1404" spans="1:9">
      <c r="B1404" s="388" t="s">
        <v>13253</v>
      </c>
      <c r="C1404" s="388" t="s">
        <v>13254</v>
      </c>
      <c r="D1404" s="389" t="s">
        <v>121</v>
      </c>
      <c r="E1404" s="390" t="str">
        <f t="shared" si="42"/>
        <v>106,47</v>
      </c>
      <c r="F1404" s="381" t="str">
        <f t="shared" si="43"/>
        <v>91095</v>
      </c>
      <c r="H1404" s="391">
        <v>512.66999999999996</v>
      </c>
      <c r="I1404" s="392" t="s">
        <v>13255</v>
      </c>
    </row>
    <row r="1405" spans="1:9">
      <c r="B1405" s="388" t="s">
        <v>13256</v>
      </c>
      <c r="C1405" s="388" t="s">
        <v>13257</v>
      </c>
      <c r="D1405" s="389" t="s">
        <v>121</v>
      </c>
      <c r="E1405" s="390" t="str">
        <f t="shared" si="42"/>
        <v>93,66</v>
      </c>
      <c r="F1405" s="381" t="str">
        <f t="shared" si="43"/>
        <v>91096</v>
      </c>
      <c r="H1405" s="391">
        <v>841.16</v>
      </c>
      <c r="I1405" s="392" t="s">
        <v>13258</v>
      </c>
    </row>
    <row r="1406" spans="1:9">
      <c r="B1406" s="388" t="s">
        <v>13259</v>
      </c>
      <c r="C1406" s="388" t="s">
        <v>13260</v>
      </c>
      <c r="D1406" s="389" t="s">
        <v>121</v>
      </c>
      <c r="E1406" s="390" t="str">
        <f t="shared" si="42"/>
        <v>108,79</v>
      </c>
      <c r="F1406" s="381" t="str">
        <f t="shared" si="43"/>
        <v>91097</v>
      </c>
      <c r="H1406" s="393">
        <v>1261.76</v>
      </c>
      <c r="I1406" s="392" t="s">
        <v>13261</v>
      </c>
    </row>
    <row r="1407" spans="1:9">
      <c r="B1407" s="388" t="s">
        <v>13262</v>
      </c>
      <c r="C1407" s="388" t="s">
        <v>13263</v>
      </c>
      <c r="D1407" s="389" t="s">
        <v>121</v>
      </c>
      <c r="E1407" s="390" t="str">
        <f t="shared" si="42"/>
        <v>102,76</v>
      </c>
      <c r="F1407" s="381" t="str">
        <f t="shared" si="43"/>
        <v>91098</v>
      </c>
      <c r="H1407" s="393">
        <v>1780.71</v>
      </c>
      <c r="I1407" s="392" t="s">
        <v>4214</v>
      </c>
    </row>
    <row r="1408" spans="1:9">
      <c r="B1408" s="388" t="s">
        <v>13264</v>
      </c>
      <c r="C1408" s="388" t="s">
        <v>13265</v>
      </c>
      <c r="D1408" s="389" t="s">
        <v>121</v>
      </c>
      <c r="E1408" s="390" t="str">
        <f t="shared" si="42"/>
        <v>119,04</v>
      </c>
      <c r="F1408" s="381" t="str">
        <f t="shared" si="43"/>
        <v>91099</v>
      </c>
      <c r="H1408" s="393">
        <v>2402.9499999999998</v>
      </c>
      <c r="I1408" s="392" t="s">
        <v>13266</v>
      </c>
    </row>
    <row r="1409" spans="2:9">
      <c r="B1409" s="388" t="s">
        <v>13267</v>
      </c>
      <c r="C1409" s="388" t="s">
        <v>13268</v>
      </c>
      <c r="D1409" s="389" t="s">
        <v>121</v>
      </c>
      <c r="E1409" s="390" t="str">
        <f t="shared" si="42"/>
        <v>109,22</v>
      </c>
      <c r="F1409" s="381" t="str">
        <f t="shared" si="43"/>
        <v>91100</v>
      </c>
      <c r="H1409" s="391">
        <v>724.51</v>
      </c>
      <c r="I1409" s="392" t="s">
        <v>13269</v>
      </c>
    </row>
    <row r="1410" spans="2:9">
      <c r="B1410" s="388" t="s">
        <v>13270</v>
      </c>
      <c r="C1410" s="388" t="s">
        <v>13271</v>
      </c>
      <c r="D1410" s="389" t="s">
        <v>121</v>
      </c>
      <c r="E1410" s="390" t="str">
        <f t="shared" ref="E1410:E1473" si="44">IF($K$2=$H$1,H1410,I1410)</f>
        <v>125,44</v>
      </c>
      <c r="F1410" s="381" t="str">
        <f t="shared" ref="F1410:F1473" si="45">IF(LEN($B1410)=7,CONCATENATE(MID($B1410,1,6),"00",RIGHT($B1410,1)),IF(LEN($B1410)=8,CONCATENATE(MID($B1410,1,6),"0",RIGHT($B1410,2)),$B1410))</f>
        <v>91101</v>
      </c>
      <c r="H1410" s="393">
        <v>1195.6300000000001</v>
      </c>
      <c r="I1410" s="392" t="s">
        <v>13272</v>
      </c>
    </row>
    <row r="1411" spans="2:9">
      <c r="B1411" s="388" t="s">
        <v>13273</v>
      </c>
      <c r="C1411" s="388" t="s">
        <v>13274</v>
      </c>
      <c r="D1411" s="389" t="s">
        <v>9706</v>
      </c>
      <c r="E1411" s="390" t="str">
        <f t="shared" si="44"/>
        <v>152,89</v>
      </c>
      <c r="F1411" s="381" t="str">
        <f t="shared" si="45"/>
        <v>93952</v>
      </c>
      <c r="H1411" s="393">
        <v>1796.5</v>
      </c>
      <c r="I1411" s="392" t="s">
        <v>13275</v>
      </c>
    </row>
    <row r="1412" spans="2:9">
      <c r="B1412" s="388" t="s">
        <v>13276</v>
      </c>
      <c r="C1412" s="388" t="s">
        <v>13277</v>
      </c>
      <c r="D1412" s="389" t="s">
        <v>9706</v>
      </c>
      <c r="E1412" s="390" t="str">
        <f t="shared" si="44"/>
        <v>141,94</v>
      </c>
      <c r="F1412" s="381" t="str">
        <f t="shared" si="45"/>
        <v>93953</v>
      </c>
      <c r="H1412" s="393">
        <v>2229.7399999999998</v>
      </c>
      <c r="I1412" s="392" t="s">
        <v>13278</v>
      </c>
    </row>
    <row r="1413" spans="2:9">
      <c r="B1413" s="388" t="s">
        <v>13279</v>
      </c>
      <c r="C1413" s="388" t="s">
        <v>13280</v>
      </c>
      <c r="D1413" s="389" t="s">
        <v>9706</v>
      </c>
      <c r="E1413" s="390" t="str">
        <f t="shared" si="44"/>
        <v>135,35</v>
      </c>
      <c r="F1413" s="381" t="str">
        <f t="shared" si="45"/>
        <v>93954</v>
      </c>
      <c r="H1413" s="393">
        <v>3414.72</v>
      </c>
      <c r="I1413" s="392" t="s">
        <v>13281</v>
      </c>
    </row>
    <row r="1414" spans="2:9">
      <c r="B1414" s="388" t="s">
        <v>13282</v>
      </c>
      <c r="C1414" s="388" t="s">
        <v>13283</v>
      </c>
      <c r="D1414" s="389" t="s">
        <v>9706</v>
      </c>
      <c r="E1414" s="390" t="str">
        <f t="shared" si="44"/>
        <v>130,68</v>
      </c>
      <c r="F1414" s="381" t="str">
        <f t="shared" si="45"/>
        <v>93955</v>
      </c>
      <c r="H1414" s="391">
        <v>935.95</v>
      </c>
      <c r="I1414" s="392" t="s">
        <v>3872</v>
      </c>
    </row>
    <row r="1415" spans="2:9">
      <c r="B1415" s="388" t="s">
        <v>13284</v>
      </c>
      <c r="C1415" s="388" t="s">
        <v>13285</v>
      </c>
      <c r="D1415" s="389" t="s">
        <v>9706</v>
      </c>
      <c r="E1415" s="390" t="str">
        <f t="shared" si="44"/>
        <v>127,03</v>
      </c>
      <c r="F1415" s="381" t="str">
        <f t="shared" si="45"/>
        <v>93956</v>
      </c>
      <c r="H1415" s="393">
        <v>1549.66</v>
      </c>
      <c r="I1415" s="392" t="s">
        <v>13286</v>
      </c>
    </row>
    <row r="1416" spans="2:9">
      <c r="B1416" s="388" t="s">
        <v>13287</v>
      </c>
      <c r="C1416" s="388" t="s">
        <v>13288</v>
      </c>
      <c r="D1416" s="389" t="s">
        <v>9706</v>
      </c>
      <c r="E1416" s="390" t="str">
        <f t="shared" si="44"/>
        <v>161,52</v>
      </c>
      <c r="F1416" s="381" t="str">
        <f t="shared" si="45"/>
        <v>93957</v>
      </c>
      <c r="H1416" s="393">
        <v>2330.89</v>
      </c>
      <c r="I1416" s="392" t="s">
        <v>11691</v>
      </c>
    </row>
    <row r="1417" spans="2:9">
      <c r="B1417" s="388" t="s">
        <v>13289</v>
      </c>
      <c r="C1417" s="388" t="s">
        <v>13290</v>
      </c>
      <c r="D1417" s="389" t="s">
        <v>9706</v>
      </c>
      <c r="E1417" s="390" t="str">
        <f t="shared" si="44"/>
        <v>149,91</v>
      </c>
      <c r="F1417" s="381" t="str">
        <f t="shared" si="45"/>
        <v>93958</v>
      </c>
      <c r="H1417" s="393">
        <v>3287.37</v>
      </c>
      <c r="I1417" s="392" t="s">
        <v>2158</v>
      </c>
    </row>
    <row r="1418" spans="2:9">
      <c r="B1418" s="388" t="s">
        <v>13291</v>
      </c>
      <c r="C1418" s="388" t="s">
        <v>13292</v>
      </c>
      <c r="D1418" s="389" t="s">
        <v>9706</v>
      </c>
      <c r="E1418" s="390" t="str">
        <f t="shared" si="44"/>
        <v>143,04</v>
      </c>
      <c r="F1418" s="381" t="str">
        <f t="shared" si="45"/>
        <v>93959</v>
      </c>
      <c r="H1418" s="393">
        <v>4426.58</v>
      </c>
      <c r="I1418" s="392" t="s">
        <v>13293</v>
      </c>
    </row>
    <row r="1419" spans="2:9">
      <c r="B1419" s="388" t="s">
        <v>13294</v>
      </c>
      <c r="C1419" s="388" t="s">
        <v>13295</v>
      </c>
      <c r="D1419" s="389" t="s">
        <v>9706</v>
      </c>
      <c r="E1419" s="390" t="str">
        <f t="shared" si="44"/>
        <v>138,19</v>
      </c>
      <c r="F1419" s="381" t="str">
        <f t="shared" si="45"/>
        <v>93960</v>
      </c>
      <c r="H1419" s="393">
        <v>1347.92</v>
      </c>
      <c r="I1419" s="392" t="s">
        <v>13296</v>
      </c>
    </row>
    <row r="1420" spans="2:9">
      <c r="B1420" s="388" t="s">
        <v>13297</v>
      </c>
      <c r="C1420" s="388" t="s">
        <v>13298</v>
      </c>
      <c r="D1420" s="389" t="s">
        <v>9706</v>
      </c>
      <c r="E1420" s="390" t="str">
        <f t="shared" si="44"/>
        <v>134,40</v>
      </c>
      <c r="F1420" s="381" t="str">
        <f t="shared" si="45"/>
        <v>93961</v>
      </c>
      <c r="H1420" s="391">
        <v>724.5</v>
      </c>
      <c r="I1420" s="392" t="s">
        <v>13299</v>
      </c>
    </row>
    <row r="1421" spans="2:9">
      <c r="B1421" s="388" t="s">
        <v>13300</v>
      </c>
      <c r="C1421" s="388" t="s">
        <v>13301</v>
      </c>
      <c r="D1421" s="389" t="s">
        <v>9706</v>
      </c>
      <c r="E1421" s="390" t="str">
        <f t="shared" si="44"/>
        <v>143,76</v>
      </c>
      <c r="F1421" s="381" t="str">
        <f t="shared" si="45"/>
        <v>93962</v>
      </c>
      <c r="H1421" s="391">
        <v>283.39999999999998</v>
      </c>
      <c r="I1421" s="392" t="s">
        <v>13302</v>
      </c>
    </row>
    <row r="1422" spans="2:9">
      <c r="B1422" s="388" t="s">
        <v>13303</v>
      </c>
      <c r="C1422" s="388" t="s">
        <v>13304</v>
      </c>
      <c r="D1422" s="389" t="s">
        <v>9706</v>
      </c>
      <c r="E1422" s="390" t="str">
        <f t="shared" si="44"/>
        <v>132,80</v>
      </c>
      <c r="F1422" s="381" t="str">
        <f t="shared" si="45"/>
        <v>93963</v>
      </c>
      <c r="H1422" s="391">
        <v>799.76</v>
      </c>
      <c r="I1422" s="392" t="s">
        <v>13305</v>
      </c>
    </row>
    <row r="1423" spans="2:9">
      <c r="B1423" s="388" t="s">
        <v>13306</v>
      </c>
      <c r="C1423" s="388" t="s">
        <v>13307</v>
      </c>
      <c r="D1423" s="389" t="s">
        <v>9706</v>
      </c>
      <c r="E1423" s="390" t="str">
        <f t="shared" si="44"/>
        <v>126,24</v>
      </c>
      <c r="F1423" s="381" t="str">
        <f t="shared" si="45"/>
        <v>93964</v>
      </c>
      <c r="H1423" s="393">
        <v>1166.6300000000001</v>
      </c>
      <c r="I1423" s="392" t="s">
        <v>13308</v>
      </c>
    </row>
    <row r="1424" spans="2:9">
      <c r="B1424" s="388" t="s">
        <v>13309</v>
      </c>
      <c r="C1424" s="388" t="s">
        <v>13310</v>
      </c>
      <c r="D1424" s="389" t="s">
        <v>9706</v>
      </c>
      <c r="E1424" s="390" t="str">
        <f t="shared" si="44"/>
        <v>120,08</v>
      </c>
      <c r="F1424" s="381" t="str">
        <f t="shared" si="45"/>
        <v>93965</v>
      </c>
      <c r="H1424" s="393">
        <v>1494.84</v>
      </c>
      <c r="I1424" s="392" t="s">
        <v>13311</v>
      </c>
    </row>
    <row r="1425" spans="2:9">
      <c r="B1425" s="388" t="s">
        <v>13312</v>
      </c>
      <c r="C1425" s="388" t="s">
        <v>13313</v>
      </c>
      <c r="D1425" s="389" t="s">
        <v>9706</v>
      </c>
      <c r="E1425" s="390" t="str">
        <f t="shared" si="44"/>
        <v>117,95</v>
      </c>
      <c r="F1425" s="381" t="str">
        <f t="shared" si="45"/>
        <v>93966</v>
      </c>
      <c r="H1425" s="391">
        <v>897.97</v>
      </c>
      <c r="I1425" s="392" t="s">
        <v>6598</v>
      </c>
    </row>
    <row r="1426" spans="2:9">
      <c r="B1426" s="388" t="s">
        <v>13314</v>
      </c>
      <c r="C1426" s="388" t="s">
        <v>13315</v>
      </c>
      <c r="D1426" s="389" t="s">
        <v>9706</v>
      </c>
      <c r="E1426" s="390" t="str">
        <f t="shared" si="44"/>
        <v>152,34</v>
      </c>
      <c r="F1426" s="381" t="str">
        <f t="shared" si="45"/>
        <v>93967</v>
      </c>
      <c r="H1426" s="391">
        <v>365.49</v>
      </c>
      <c r="I1426" s="392" t="s">
        <v>13316</v>
      </c>
    </row>
    <row r="1427" spans="2:9">
      <c r="B1427" s="388" t="s">
        <v>13317</v>
      </c>
      <c r="C1427" s="388" t="s">
        <v>13318</v>
      </c>
      <c r="D1427" s="389" t="s">
        <v>9706</v>
      </c>
      <c r="E1427" s="390" t="str">
        <f t="shared" si="44"/>
        <v>140,81</v>
      </c>
      <c r="F1427" s="381" t="str">
        <f t="shared" si="45"/>
        <v>93968</v>
      </c>
      <c r="H1427" s="393">
        <v>1088.3699999999999</v>
      </c>
      <c r="I1427" s="392" t="s">
        <v>13319</v>
      </c>
    </row>
    <row r="1428" spans="2:9">
      <c r="B1428" s="388" t="s">
        <v>13320</v>
      </c>
      <c r="C1428" s="388" t="s">
        <v>13321</v>
      </c>
      <c r="D1428" s="389" t="s">
        <v>9706</v>
      </c>
      <c r="E1428" s="390" t="str">
        <f t="shared" si="44"/>
        <v>133,94</v>
      </c>
      <c r="F1428" s="381" t="str">
        <f t="shared" si="45"/>
        <v>93969</v>
      </c>
      <c r="H1428" s="391">
        <v>408.58</v>
      </c>
      <c r="I1428" s="392" t="s">
        <v>13322</v>
      </c>
    </row>
    <row r="1429" spans="2:9">
      <c r="B1429" s="388" t="s">
        <v>13323</v>
      </c>
      <c r="C1429" s="388" t="s">
        <v>13324</v>
      </c>
      <c r="D1429" s="389" t="s">
        <v>9706</v>
      </c>
      <c r="E1429" s="390" t="str">
        <f t="shared" si="44"/>
        <v>129,12</v>
      </c>
      <c r="F1429" s="381" t="str">
        <f t="shared" si="45"/>
        <v>93970</v>
      </c>
      <c r="H1429" s="393">
        <v>2167.29</v>
      </c>
      <c r="I1429" s="392" t="s">
        <v>13325</v>
      </c>
    </row>
    <row r="1430" spans="2:9">
      <c r="B1430" s="388" t="s">
        <v>13326</v>
      </c>
      <c r="C1430" s="388" t="s">
        <v>13327</v>
      </c>
      <c r="D1430" s="389" t="s">
        <v>9706</v>
      </c>
      <c r="E1430" s="390" t="str">
        <f t="shared" si="44"/>
        <v>121,96</v>
      </c>
      <c r="F1430" s="381" t="str">
        <f t="shared" si="45"/>
        <v>93971</v>
      </c>
      <c r="H1430" s="393">
        <v>1278.77</v>
      </c>
      <c r="I1430" s="392" t="s">
        <v>13328</v>
      </c>
    </row>
    <row r="1431" spans="2:9">
      <c r="B1431" s="388" t="s">
        <v>13329</v>
      </c>
      <c r="C1431" s="388" t="s">
        <v>13330</v>
      </c>
      <c r="D1431" s="389" t="s">
        <v>9926</v>
      </c>
      <c r="E1431" s="390" t="str">
        <f t="shared" si="44"/>
        <v>22,99</v>
      </c>
      <c r="F1431" s="381" t="str">
        <f t="shared" si="45"/>
        <v>95108</v>
      </c>
      <c r="H1431" s="391">
        <v>636.37</v>
      </c>
      <c r="I1431" s="392" t="s">
        <v>13331</v>
      </c>
    </row>
    <row r="1432" spans="2:9">
      <c r="B1432" s="388" t="s">
        <v>13332</v>
      </c>
      <c r="C1432" s="388" t="s">
        <v>13333</v>
      </c>
      <c r="D1432" s="389" t="s">
        <v>121</v>
      </c>
      <c r="E1432" s="390" t="str">
        <f t="shared" si="44"/>
        <v>540,29</v>
      </c>
      <c r="F1432" s="381" t="str">
        <f t="shared" si="45"/>
        <v>100332</v>
      </c>
      <c r="H1432" s="393">
        <v>2754.14</v>
      </c>
      <c r="I1432" s="392" t="s">
        <v>13334</v>
      </c>
    </row>
    <row r="1433" spans="2:9">
      <c r="B1433" s="388" t="s">
        <v>13335</v>
      </c>
      <c r="C1433" s="388" t="s">
        <v>13336</v>
      </c>
      <c r="D1433" s="389" t="s">
        <v>121</v>
      </c>
      <c r="E1433" s="390" t="str">
        <f t="shared" si="44"/>
        <v>345,22</v>
      </c>
      <c r="F1433" s="381" t="str">
        <f t="shared" si="45"/>
        <v>100333</v>
      </c>
      <c r="H1433" s="393">
        <v>1564.38</v>
      </c>
      <c r="I1433" s="392" t="s">
        <v>13337</v>
      </c>
    </row>
    <row r="1434" spans="2:9">
      <c r="B1434" s="388" t="s">
        <v>13338</v>
      </c>
      <c r="C1434" s="388" t="s">
        <v>13339</v>
      </c>
      <c r="D1434" s="389" t="s">
        <v>121</v>
      </c>
      <c r="E1434" s="390" t="str">
        <f t="shared" si="44"/>
        <v>434,19</v>
      </c>
      <c r="F1434" s="381" t="str">
        <f t="shared" si="45"/>
        <v>100334</v>
      </c>
      <c r="H1434" s="393">
        <v>1882.87</v>
      </c>
      <c r="I1434" s="392" t="s">
        <v>13340</v>
      </c>
    </row>
    <row r="1435" spans="2:9">
      <c r="B1435" s="388" t="s">
        <v>13341</v>
      </c>
      <c r="C1435" s="388" t="s">
        <v>13342</v>
      </c>
      <c r="D1435" s="389" t="s">
        <v>121</v>
      </c>
      <c r="E1435" s="390" t="str">
        <f t="shared" si="44"/>
        <v>287,88</v>
      </c>
      <c r="F1435" s="381" t="str">
        <f t="shared" si="45"/>
        <v>100335</v>
      </c>
      <c r="H1435" s="391">
        <v>962.95</v>
      </c>
      <c r="I1435" s="392" t="s">
        <v>13343</v>
      </c>
    </row>
    <row r="1436" spans="2:9">
      <c r="B1436" s="388" t="s">
        <v>13344</v>
      </c>
      <c r="C1436" s="388" t="s">
        <v>13345</v>
      </c>
      <c r="D1436" s="389" t="s">
        <v>121</v>
      </c>
      <c r="E1436" s="390" t="str">
        <f t="shared" si="44"/>
        <v>23,92</v>
      </c>
      <c r="F1436" s="381" t="str">
        <f t="shared" si="45"/>
        <v>100341</v>
      </c>
      <c r="H1436" s="393">
        <v>2379.83</v>
      </c>
      <c r="I1436" s="392" t="s">
        <v>13346</v>
      </c>
    </row>
    <row r="1437" spans="2:9">
      <c r="B1437" s="388" t="s">
        <v>13347</v>
      </c>
      <c r="C1437" s="388" t="s">
        <v>13348</v>
      </c>
      <c r="D1437" s="389" t="s">
        <v>10325</v>
      </c>
      <c r="E1437" s="390" t="str">
        <f t="shared" si="44"/>
        <v>9,57</v>
      </c>
      <c r="F1437" s="381" t="str">
        <f t="shared" si="45"/>
        <v>100342</v>
      </c>
      <c r="H1437" s="393">
        <v>1153.43</v>
      </c>
      <c r="I1437" s="392" t="s">
        <v>7683</v>
      </c>
    </row>
    <row r="1438" spans="2:9">
      <c r="B1438" s="388" t="s">
        <v>13349</v>
      </c>
      <c r="C1438" s="388" t="s">
        <v>13350</v>
      </c>
      <c r="D1438" s="389" t="s">
        <v>10325</v>
      </c>
      <c r="E1438" s="390" t="str">
        <f t="shared" si="44"/>
        <v>8,75</v>
      </c>
      <c r="F1438" s="381" t="str">
        <f t="shared" si="45"/>
        <v>100343</v>
      </c>
      <c r="H1438" s="393">
        <v>1343.92</v>
      </c>
      <c r="I1438" s="392" t="s">
        <v>12517</v>
      </c>
    </row>
    <row r="1439" spans="2:9">
      <c r="B1439" s="388" t="s">
        <v>13351</v>
      </c>
      <c r="C1439" s="388" t="s">
        <v>13352</v>
      </c>
      <c r="D1439" s="389" t="s">
        <v>10325</v>
      </c>
      <c r="E1439" s="390" t="str">
        <f t="shared" si="44"/>
        <v>7,69</v>
      </c>
      <c r="F1439" s="381" t="str">
        <f t="shared" si="45"/>
        <v>100344</v>
      </c>
      <c r="H1439" s="393">
        <v>1534.38</v>
      </c>
      <c r="I1439" s="392" t="s">
        <v>5890</v>
      </c>
    </row>
    <row r="1440" spans="2:9">
      <c r="B1440" s="388" t="s">
        <v>13353</v>
      </c>
      <c r="C1440" s="388" t="s">
        <v>13354</v>
      </c>
      <c r="D1440" s="389" t="s">
        <v>10325</v>
      </c>
      <c r="E1440" s="390" t="str">
        <f t="shared" si="44"/>
        <v>6,43</v>
      </c>
      <c r="F1440" s="381" t="str">
        <f t="shared" si="45"/>
        <v>100345</v>
      </c>
      <c r="H1440" s="393">
        <v>3893.28</v>
      </c>
      <c r="I1440" s="392" t="s">
        <v>2956</v>
      </c>
    </row>
    <row r="1441" spans="2:9">
      <c r="B1441" s="388" t="s">
        <v>13355</v>
      </c>
      <c r="C1441" s="388" t="s">
        <v>13356</v>
      </c>
      <c r="D1441" s="389" t="s">
        <v>10325</v>
      </c>
      <c r="E1441" s="390" t="str">
        <f t="shared" si="44"/>
        <v>6,01</v>
      </c>
      <c r="F1441" s="381" t="str">
        <f t="shared" si="45"/>
        <v>100346</v>
      </c>
      <c r="H1441" s="393">
        <v>1724.89</v>
      </c>
      <c r="I1441" s="392" t="s">
        <v>1620</v>
      </c>
    </row>
    <row r="1442" spans="2:9">
      <c r="B1442" s="388" t="s">
        <v>13357</v>
      </c>
      <c r="C1442" s="388" t="s">
        <v>13358</v>
      </c>
      <c r="D1442" s="389" t="s">
        <v>10325</v>
      </c>
      <c r="E1442" s="390" t="str">
        <f t="shared" si="44"/>
        <v>6,65</v>
      </c>
      <c r="F1442" s="381" t="str">
        <f t="shared" si="45"/>
        <v>100347</v>
      </c>
      <c r="H1442" s="393">
        <v>1915.35</v>
      </c>
      <c r="I1442" s="392" t="s">
        <v>6758</v>
      </c>
    </row>
    <row r="1443" spans="2:9">
      <c r="B1443" s="388" t="s">
        <v>13359</v>
      </c>
      <c r="C1443" s="388" t="s">
        <v>13360</v>
      </c>
      <c r="D1443" s="389" t="s">
        <v>10325</v>
      </c>
      <c r="E1443" s="390" t="str">
        <f t="shared" si="44"/>
        <v>6,45</v>
      </c>
      <c r="F1443" s="381" t="str">
        <f t="shared" si="45"/>
        <v>100348</v>
      </c>
      <c r="H1443" s="393">
        <v>4892.88</v>
      </c>
      <c r="I1443" s="392" t="s">
        <v>2516</v>
      </c>
    </row>
    <row r="1444" spans="2:9">
      <c r="B1444" s="388" t="s">
        <v>13361</v>
      </c>
      <c r="C1444" s="388" t="s">
        <v>13362</v>
      </c>
      <c r="D1444" s="389" t="s">
        <v>201</v>
      </c>
      <c r="E1444" s="390" t="str">
        <f t="shared" si="44"/>
        <v>489,86</v>
      </c>
      <c r="F1444" s="381" t="str">
        <f t="shared" si="45"/>
        <v>100349</v>
      </c>
      <c r="H1444" s="393">
        <v>2105.84</v>
      </c>
      <c r="I1444" s="392" t="s">
        <v>13363</v>
      </c>
    </row>
    <row r="1445" spans="2:9">
      <c r="B1445" s="388" t="s">
        <v>13364</v>
      </c>
      <c r="C1445" s="388" t="s">
        <v>13365</v>
      </c>
      <c r="D1445" s="389" t="s">
        <v>9926</v>
      </c>
      <c r="E1445" s="390" t="str">
        <f t="shared" si="44"/>
        <v>290,74</v>
      </c>
      <c r="F1445" s="381" t="str">
        <f t="shared" si="45"/>
        <v>73799/001</v>
      </c>
      <c r="H1445" s="393">
        <v>2948.45</v>
      </c>
      <c r="I1445" s="392" t="s">
        <v>13366</v>
      </c>
    </row>
    <row r="1446" spans="2:9">
      <c r="B1446" s="388" t="s">
        <v>13367</v>
      </c>
      <c r="C1446" s="388" t="s">
        <v>13368</v>
      </c>
      <c r="D1446" s="389" t="s">
        <v>9926</v>
      </c>
      <c r="E1446" s="390" t="str">
        <f t="shared" si="44"/>
        <v>548,79</v>
      </c>
      <c r="F1446" s="381" t="str">
        <f t="shared" si="45"/>
        <v>73856/001</v>
      </c>
      <c r="H1446" s="393">
        <v>1343.92</v>
      </c>
      <c r="I1446" s="392" t="s">
        <v>13369</v>
      </c>
    </row>
    <row r="1447" spans="2:9">
      <c r="B1447" s="388" t="s">
        <v>13370</v>
      </c>
      <c r="C1447" s="388" t="s">
        <v>13371</v>
      </c>
      <c r="D1447" s="389" t="s">
        <v>9926</v>
      </c>
      <c r="E1447" s="390" t="str">
        <f t="shared" si="44"/>
        <v>900,59</v>
      </c>
      <c r="F1447" s="381" t="str">
        <f t="shared" si="45"/>
        <v>73856/002</v>
      </c>
      <c r="H1447" s="393">
        <v>3591.73</v>
      </c>
      <c r="I1447" s="392" t="s">
        <v>13372</v>
      </c>
    </row>
    <row r="1448" spans="2:9">
      <c r="B1448" s="388" t="s">
        <v>13373</v>
      </c>
      <c r="C1448" s="388" t="s">
        <v>13374</v>
      </c>
      <c r="D1448" s="389" t="s">
        <v>9926</v>
      </c>
      <c r="E1448" s="390" t="str">
        <f t="shared" si="44"/>
        <v>1.351,24</v>
      </c>
      <c r="F1448" s="381" t="str">
        <f t="shared" si="45"/>
        <v>73856/003</v>
      </c>
      <c r="H1448" s="393">
        <v>1534.38</v>
      </c>
      <c r="I1448" s="392" t="s">
        <v>13375</v>
      </c>
    </row>
    <row r="1449" spans="2:9">
      <c r="B1449" s="388" t="s">
        <v>13376</v>
      </c>
      <c r="C1449" s="388" t="s">
        <v>13377</v>
      </c>
      <c r="D1449" s="389" t="s">
        <v>9926</v>
      </c>
      <c r="E1449" s="390" t="str">
        <f t="shared" si="44"/>
        <v>1.907,42</v>
      </c>
      <c r="F1449" s="381" t="str">
        <f t="shared" si="45"/>
        <v>73856/004</v>
      </c>
      <c r="H1449" s="393">
        <v>4217.17</v>
      </c>
      <c r="I1449" s="392" t="s">
        <v>13378</v>
      </c>
    </row>
    <row r="1450" spans="2:9">
      <c r="B1450" s="388" t="s">
        <v>13379</v>
      </c>
      <c r="C1450" s="388" t="s">
        <v>13380</v>
      </c>
      <c r="D1450" s="389" t="s">
        <v>9926</v>
      </c>
      <c r="E1450" s="390" t="str">
        <f t="shared" si="44"/>
        <v>2.574,50</v>
      </c>
      <c r="F1450" s="381" t="str">
        <f t="shared" si="45"/>
        <v>73856/005</v>
      </c>
      <c r="H1450" s="393">
        <v>1724.89</v>
      </c>
      <c r="I1450" s="392" t="s">
        <v>13381</v>
      </c>
    </row>
    <row r="1451" spans="2:9">
      <c r="B1451" s="388" t="s">
        <v>13382</v>
      </c>
      <c r="C1451" s="388" t="s">
        <v>13383</v>
      </c>
      <c r="D1451" s="389" t="s">
        <v>9926</v>
      </c>
      <c r="E1451" s="390" t="str">
        <f t="shared" si="44"/>
        <v>775,83</v>
      </c>
      <c r="F1451" s="381" t="str">
        <f t="shared" si="45"/>
        <v>73856/006</v>
      </c>
      <c r="H1451" s="393">
        <v>4842.5</v>
      </c>
      <c r="I1451" s="392" t="s">
        <v>13384</v>
      </c>
    </row>
    <row r="1452" spans="2:9">
      <c r="B1452" s="388" t="s">
        <v>13385</v>
      </c>
      <c r="C1452" s="388" t="s">
        <v>13386</v>
      </c>
      <c r="D1452" s="389" t="s">
        <v>9926</v>
      </c>
      <c r="E1452" s="390" t="str">
        <f t="shared" si="44"/>
        <v>1.280,58</v>
      </c>
      <c r="F1452" s="381" t="str">
        <f t="shared" si="45"/>
        <v>73856/007</v>
      </c>
      <c r="H1452" s="393">
        <v>1915.35</v>
      </c>
      <c r="I1452" s="392" t="s">
        <v>13387</v>
      </c>
    </row>
    <row r="1453" spans="2:9">
      <c r="B1453" s="388" t="s">
        <v>13388</v>
      </c>
      <c r="C1453" s="388" t="s">
        <v>13389</v>
      </c>
      <c r="D1453" s="389" t="s">
        <v>9926</v>
      </c>
      <c r="E1453" s="390" t="str">
        <f t="shared" si="44"/>
        <v>1.924,54</v>
      </c>
      <c r="F1453" s="381" t="str">
        <f t="shared" si="45"/>
        <v>73856/008</v>
      </c>
      <c r="H1453" s="393">
        <v>5467.95</v>
      </c>
      <c r="I1453" s="392" t="s">
        <v>13390</v>
      </c>
    </row>
    <row r="1454" spans="2:9">
      <c r="B1454" s="388" t="s">
        <v>13391</v>
      </c>
      <c r="C1454" s="388" t="s">
        <v>13392</v>
      </c>
      <c r="D1454" s="389" t="s">
        <v>9926</v>
      </c>
      <c r="E1454" s="390" t="str">
        <f t="shared" si="44"/>
        <v>2.401,76</v>
      </c>
      <c r="F1454" s="381" t="str">
        <f t="shared" si="45"/>
        <v>73856/009</v>
      </c>
      <c r="H1454" s="393">
        <v>2105.84</v>
      </c>
      <c r="I1454" s="392" t="s">
        <v>13393</v>
      </c>
    </row>
    <row r="1455" spans="2:9">
      <c r="B1455" s="388" t="s">
        <v>13394</v>
      </c>
      <c r="C1455" s="388" t="s">
        <v>13395</v>
      </c>
      <c r="D1455" s="389" t="s">
        <v>9926</v>
      </c>
      <c r="E1455" s="390" t="str">
        <f t="shared" si="44"/>
        <v>3.659,44</v>
      </c>
      <c r="F1455" s="381" t="str">
        <f t="shared" si="45"/>
        <v>73856/010</v>
      </c>
      <c r="H1455" s="393">
        <v>6093.38</v>
      </c>
      <c r="I1455" s="392" t="s">
        <v>13396</v>
      </c>
    </row>
    <row r="1456" spans="2:9">
      <c r="B1456" s="388" t="s">
        <v>13397</v>
      </c>
      <c r="C1456" s="388" t="s">
        <v>13398</v>
      </c>
      <c r="D1456" s="389" t="s">
        <v>9926</v>
      </c>
      <c r="E1456" s="390" t="str">
        <f t="shared" si="44"/>
        <v>1.002,45</v>
      </c>
      <c r="F1456" s="381" t="str">
        <f t="shared" si="45"/>
        <v>73856/011</v>
      </c>
      <c r="H1456" s="393">
        <v>2321.61</v>
      </c>
      <c r="I1456" s="392" t="s">
        <v>13399</v>
      </c>
    </row>
    <row r="1457" spans="2:9">
      <c r="B1457" s="388" t="s">
        <v>13400</v>
      </c>
      <c r="C1457" s="388" t="s">
        <v>13401</v>
      </c>
      <c r="D1457" s="389" t="s">
        <v>9926</v>
      </c>
      <c r="E1457" s="390" t="str">
        <f t="shared" si="44"/>
        <v>1.660,09</v>
      </c>
      <c r="F1457" s="381" t="str">
        <f t="shared" si="45"/>
        <v>73856/012</v>
      </c>
      <c r="H1457" s="393">
        <v>4346.1499999999996</v>
      </c>
      <c r="I1457" s="392" t="s">
        <v>13402</v>
      </c>
    </row>
    <row r="1458" spans="2:9">
      <c r="B1458" s="388" t="s">
        <v>13403</v>
      </c>
      <c r="C1458" s="388" t="s">
        <v>13404</v>
      </c>
      <c r="D1458" s="389" t="s">
        <v>9926</v>
      </c>
      <c r="E1458" s="390" t="str">
        <f t="shared" si="44"/>
        <v>2.497,44</v>
      </c>
      <c r="F1458" s="381" t="str">
        <f t="shared" si="45"/>
        <v>73856/013</v>
      </c>
      <c r="H1458" s="393">
        <v>1750.2</v>
      </c>
      <c r="I1458" s="392" t="s">
        <v>13405</v>
      </c>
    </row>
    <row r="1459" spans="2:9">
      <c r="B1459" s="388" t="s">
        <v>13406</v>
      </c>
      <c r="C1459" s="388" t="s">
        <v>13407</v>
      </c>
      <c r="D1459" s="389" t="s">
        <v>9926</v>
      </c>
      <c r="E1459" s="390" t="str">
        <f t="shared" si="44"/>
        <v>3.522,85</v>
      </c>
      <c r="F1459" s="381" t="str">
        <f t="shared" si="45"/>
        <v>73856/014</v>
      </c>
      <c r="H1459" s="393">
        <v>5090.3100000000004</v>
      </c>
      <c r="I1459" s="392" t="s">
        <v>13408</v>
      </c>
    </row>
    <row r="1460" spans="2:9">
      <c r="B1460" s="388" t="s">
        <v>13409</v>
      </c>
      <c r="C1460" s="388" t="s">
        <v>13410</v>
      </c>
      <c r="D1460" s="389" t="s">
        <v>9926</v>
      </c>
      <c r="E1460" s="390" t="str">
        <f t="shared" si="44"/>
        <v>4.744,47</v>
      </c>
      <c r="F1460" s="381" t="str">
        <f t="shared" si="45"/>
        <v>73856/015</v>
      </c>
      <c r="H1460" s="393">
        <v>1940.68</v>
      </c>
      <c r="I1460" s="392" t="s">
        <v>13411</v>
      </c>
    </row>
    <row r="1461" spans="2:9">
      <c r="B1461" s="388" t="s">
        <v>13412</v>
      </c>
      <c r="C1461" s="388" t="s">
        <v>13413</v>
      </c>
      <c r="D1461" s="389" t="s">
        <v>9926</v>
      </c>
      <c r="E1461" s="390" t="str">
        <f t="shared" si="44"/>
        <v>1.403,30</v>
      </c>
      <c r="F1461" s="381" t="str">
        <f t="shared" si="45"/>
        <v>74224/001</v>
      </c>
      <c r="H1461" s="393">
        <v>5875.21</v>
      </c>
      <c r="I1461" s="392" t="s">
        <v>13414</v>
      </c>
    </row>
    <row r="1462" spans="2:9">
      <c r="B1462" s="388" t="s">
        <v>13415</v>
      </c>
      <c r="C1462" s="388" t="s">
        <v>13416</v>
      </c>
      <c r="D1462" s="389" t="s">
        <v>9926</v>
      </c>
      <c r="E1462" s="390" t="str">
        <f t="shared" si="44"/>
        <v>761,67</v>
      </c>
      <c r="F1462" s="381" t="str">
        <f t="shared" si="45"/>
        <v>83659</v>
      </c>
      <c r="H1462" s="393">
        <v>2131.16</v>
      </c>
      <c r="I1462" s="392" t="s">
        <v>13417</v>
      </c>
    </row>
    <row r="1463" spans="2:9">
      <c r="B1463" s="388" t="s">
        <v>13418</v>
      </c>
      <c r="C1463" s="388" t="s">
        <v>13419</v>
      </c>
      <c r="D1463" s="389" t="s">
        <v>9926</v>
      </c>
      <c r="E1463" s="390" t="str">
        <f t="shared" si="44"/>
        <v>289,93</v>
      </c>
      <c r="F1463" s="381" t="str">
        <f t="shared" si="45"/>
        <v>83716</v>
      </c>
      <c r="H1463" s="393">
        <v>6624.41</v>
      </c>
      <c r="I1463" s="392" t="s">
        <v>13420</v>
      </c>
    </row>
    <row r="1464" spans="2:9">
      <c r="B1464" s="388" t="s">
        <v>13421</v>
      </c>
      <c r="C1464" s="388" t="s">
        <v>13422</v>
      </c>
      <c r="D1464" s="389" t="s">
        <v>9926</v>
      </c>
      <c r="E1464" s="390" t="str">
        <f t="shared" si="44"/>
        <v>851,98</v>
      </c>
      <c r="F1464" s="381" t="str">
        <f t="shared" si="45"/>
        <v>97976</v>
      </c>
      <c r="H1464" s="393">
        <v>2321.61</v>
      </c>
      <c r="I1464" s="392" t="s">
        <v>13423</v>
      </c>
    </row>
    <row r="1465" spans="2:9">
      <c r="B1465" s="388" t="s">
        <v>13424</v>
      </c>
      <c r="C1465" s="388" t="s">
        <v>13425</v>
      </c>
      <c r="D1465" s="389" t="s">
        <v>9926</v>
      </c>
      <c r="E1465" s="390" t="str">
        <f t="shared" si="44"/>
        <v>1.242,84</v>
      </c>
      <c r="F1465" s="381" t="str">
        <f t="shared" si="45"/>
        <v>97977</v>
      </c>
      <c r="H1465" s="393">
        <v>7373.57</v>
      </c>
      <c r="I1465" s="392" t="s">
        <v>13426</v>
      </c>
    </row>
    <row r="1466" spans="2:9">
      <c r="B1466" s="388" t="s">
        <v>13427</v>
      </c>
      <c r="C1466" s="388" t="s">
        <v>13428</v>
      </c>
      <c r="D1466" s="389" t="s">
        <v>9926</v>
      </c>
      <c r="E1466" s="390" t="str">
        <f t="shared" si="44"/>
        <v>1.585,52</v>
      </c>
      <c r="F1466" s="381" t="str">
        <f t="shared" si="45"/>
        <v>97980</v>
      </c>
      <c r="H1466" s="393">
        <v>2517.33</v>
      </c>
      <c r="I1466" s="392" t="s">
        <v>13429</v>
      </c>
    </row>
    <row r="1467" spans="2:9">
      <c r="B1467" s="388" t="s">
        <v>13430</v>
      </c>
      <c r="C1467" s="388" t="s">
        <v>13431</v>
      </c>
      <c r="D1467" s="389" t="s">
        <v>9706</v>
      </c>
      <c r="E1467" s="390" t="str">
        <f t="shared" si="44"/>
        <v>955,90</v>
      </c>
      <c r="F1467" s="381" t="str">
        <f t="shared" si="45"/>
        <v>97981</v>
      </c>
      <c r="H1467" s="393">
        <v>6019.85</v>
      </c>
      <c r="I1467" s="392" t="s">
        <v>13432</v>
      </c>
    </row>
    <row r="1468" spans="2:9">
      <c r="B1468" s="388" t="s">
        <v>13433</v>
      </c>
      <c r="C1468" s="388" t="s">
        <v>13434</v>
      </c>
      <c r="D1468" s="389" t="s">
        <v>9706</v>
      </c>
      <c r="E1468" s="390" t="str">
        <f t="shared" si="44"/>
        <v>374,67</v>
      </c>
      <c r="F1468" s="381" t="str">
        <f t="shared" si="45"/>
        <v>97983</v>
      </c>
      <c r="H1468" s="393">
        <v>2136.4499999999998</v>
      </c>
      <c r="I1468" s="392" t="s">
        <v>13435</v>
      </c>
    </row>
    <row r="1469" spans="2:9">
      <c r="B1469" s="388" t="s">
        <v>13436</v>
      </c>
      <c r="C1469" s="388" t="s">
        <v>13437</v>
      </c>
      <c r="D1469" s="389" t="s">
        <v>9706</v>
      </c>
      <c r="E1469" s="390" t="str">
        <f t="shared" si="44"/>
        <v>1.157,66</v>
      </c>
      <c r="F1469" s="381" t="str">
        <f t="shared" si="45"/>
        <v>97985</v>
      </c>
      <c r="H1469" s="393">
        <v>6921.98</v>
      </c>
      <c r="I1469" s="392" t="s">
        <v>13438</v>
      </c>
    </row>
    <row r="1470" spans="2:9">
      <c r="B1470" s="388" t="s">
        <v>13439</v>
      </c>
      <c r="C1470" s="388" t="s">
        <v>13440</v>
      </c>
      <c r="D1470" s="389" t="s">
        <v>9706</v>
      </c>
      <c r="E1470" s="390" t="str">
        <f t="shared" si="44"/>
        <v>419,17</v>
      </c>
      <c r="F1470" s="381" t="str">
        <f t="shared" si="45"/>
        <v>97987</v>
      </c>
      <c r="H1470" s="393">
        <v>2326.9</v>
      </c>
      <c r="I1470" s="392" t="s">
        <v>13441</v>
      </c>
    </row>
    <row r="1471" spans="2:9">
      <c r="B1471" s="388" t="s">
        <v>13442</v>
      </c>
      <c r="C1471" s="388" t="s">
        <v>13443</v>
      </c>
      <c r="D1471" s="389" t="s">
        <v>9926</v>
      </c>
      <c r="E1471" s="390" t="str">
        <f t="shared" si="44"/>
        <v>2.293,56</v>
      </c>
      <c r="F1471" s="381" t="str">
        <f t="shared" si="45"/>
        <v>97988</v>
      </c>
      <c r="H1471" s="393">
        <v>7824.17</v>
      </c>
      <c r="I1471" s="392" t="s">
        <v>13444</v>
      </c>
    </row>
    <row r="1472" spans="2:9">
      <c r="B1472" s="388" t="s">
        <v>13445</v>
      </c>
      <c r="C1472" s="388" t="s">
        <v>13446</v>
      </c>
      <c r="D1472" s="389" t="s">
        <v>9706</v>
      </c>
      <c r="E1472" s="390" t="str">
        <f t="shared" si="44"/>
        <v>1.359,43</v>
      </c>
      <c r="F1472" s="381" t="str">
        <f t="shared" si="45"/>
        <v>97989</v>
      </c>
      <c r="H1472" s="393">
        <v>2517.33</v>
      </c>
      <c r="I1472" s="392" t="s">
        <v>13447</v>
      </c>
    </row>
    <row r="1473" spans="2:9">
      <c r="B1473" s="388" t="s">
        <v>13448</v>
      </c>
      <c r="C1473" s="388" t="s">
        <v>13449</v>
      </c>
      <c r="D1473" s="389" t="s">
        <v>9706</v>
      </c>
      <c r="E1473" s="390" t="str">
        <f t="shared" si="44"/>
        <v>649,13</v>
      </c>
      <c r="F1473" s="381" t="str">
        <f t="shared" si="45"/>
        <v>97991</v>
      </c>
      <c r="H1473" s="393">
        <v>8726.36</v>
      </c>
      <c r="I1473" s="392" t="s">
        <v>13450</v>
      </c>
    </row>
    <row r="1474" spans="2:9">
      <c r="B1474" s="388" t="s">
        <v>13451</v>
      </c>
      <c r="C1474" s="388" t="s">
        <v>13452</v>
      </c>
      <c r="D1474" s="389" t="s">
        <v>9926</v>
      </c>
      <c r="E1474" s="390" t="str">
        <f t="shared" ref="E1474:E1537" si="46">IF($K$2=$H$1,H1474,I1474)</f>
        <v>2.910,61</v>
      </c>
      <c r="F1474" s="381" t="str">
        <f t="shared" ref="F1474:F1537" si="47">IF(LEN($B1474)=7,CONCATENATE(MID($B1474,1,6),"00",RIGHT($B1474,1)),IF(LEN($B1474)=8,CONCATENATE(MID($B1474,1,6),"0",RIGHT($B1474,2)),$B1474))</f>
        <v>97992</v>
      </c>
      <c r="H1474" s="393">
        <v>2713.09</v>
      </c>
      <c r="I1474" s="392" t="s">
        <v>13453</v>
      </c>
    </row>
    <row r="1475" spans="2:9">
      <c r="B1475" s="388" t="s">
        <v>13454</v>
      </c>
      <c r="C1475" s="388" t="s">
        <v>13455</v>
      </c>
      <c r="D1475" s="389" t="s">
        <v>9706</v>
      </c>
      <c r="E1475" s="390" t="str">
        <f t="shared" si="46"/>
        <v>1.662,09</v>
      </c>
      <c r="F1475" s="381" t="str">
        <f t="shared" si="47"/>
        <v>97993</v>
      </c>
      <c r="H1475" s="393">
        <v>8004.92</v>
      </c>
      <c r="I1475" s="392" t="s">
        <v>13456</v>
      </c>
    </row>
    <row r="1476" spans="2:9">
      <c r="B1476" s="388" t="s">
        <v>13457</v>
      </c>
      <c r="C1476" s="388" t="s">
        <v>13458</v>
      </c>
      <c r="D1476" s="389" t="s">
        <v>9926</v>
      </c>
      <c r="E1476" s="390" t="str">
        <f t="shared" si="46"/>
        <v>2.006,14</v>
      </c>
      <c r="F1476" s="381" t="str">
        <f t="shared" si="47"/>
        <v>97994</v>
      </c>
      <c r="H1476" s="393">
        <v>2522.61</v>
      </c>
      <c r="I1476" s="392" t="s">
        <v>13459</v>
      </c>
    </row>
    <row r="1477" spans="2:9">
      <c r="B1477" s="388" t="s">
        <v>13460</v>
      </c>
      <c r="C1477" s="388" t="s">
        <v>13461</v>
      </c>
      <c r="D1477" s="389" t="s">
        <v>9706</v>
      </c>
      <c r="E1477" s="390" t="str">
        <f t="shared" si="46"/>
        <v>1.033,21</v>
      </c>
      <c r="F1477" s="381" t="str">
        <f t="shared" si="47"/>
        <v>97995</v>
      </c>
      <c r="H1477" s="393">
        <v>9044.2099999999991</v>
      </c>
      <c r="I1477" s="392" t="s">
        <v>13462</v>
      </c>
    </row>
    <row r="1478" spans="2:9">
      <c r="B1478" s="388" t="s">
        <v>13463</v>
      </c>
      <c r="C1478" s="388" t="s">
        <v>13464</v>
      </c>
      <c r="D1478" s="389" t="s">
        <v>9926</v>
      </c>
      <c r="E1478" s="390" t="str">
        <f t="shared" si="46"/>
        <v>2.534,68</v>
      </c>
      <c r="F1478" s="381" t="str">
        <f t="shared" si="47"/>
        <v>97996</v>
      </c>
      <c r="H1478" s="393">
        <v>2713.09</v>
      </c>
      <c r="I1478" s="392" t="s">
        <v>13465</v>
      </c>
    </row>
    <row r="1479" spans="2:9">
      <c r="B1479" s="388" t="s">
        <v>13466</v>
      </c>
      <c r="C1479" s="388" t="s">
        <v>13467</v>
      </c>
      <c r="D1479" s="389" t="s">
        <v>9706</v>
      </c>
      <c r="E1479" s="390" t="str">
        <f t="shared" si="46"/>
        <v>1.237,71</v>
      </c>
      <c r="F1479" s="381" t="str">
        <f t="shared" si="47"/>
        <v>97997</v>
      </c>
      <c r="H1479" s="393">
        <v>10083.530000000001</v>
      </c>
      <c r="I1479" s="392" t="s">
        <v>13468</v>
      </c>
    </row>
    <row r="1480" spans="2:9">
      <c r="B1480" s="388" t="s">
        <v>13469</v>
      </c>
      <c r="C1480" s="388" t="s">
        <v>13470</v>
      </c>
      <c r="D1480" s="389" t="s">
        <v>9706</v>
      </c>
      <c r="E1480" s="390" t="str">
        <f t="shared" si="46"/>
        <v>1.442,21</v>
      </c>
      <c r="F1480" s="381" t="str">
        <f t="shared" si="47"/>
        <v>97999</v>
      </c>
      <c r="H1480" s="393">
        <v>2908.85</v>
      </c>
      <c r="I1480" s="392" t="s">
        <v>13471</v>
      </c>
    </row>
    <row r="1481" spans="2:9">
      <c r="B1481" s="388" t="s">
        <v>13472</v>
      </c>
      <c r="C1481" s="388" t="s">
        <v>13473</v>
      </c>
      <c r="D1481" s="389" t="s">
        <v>9706</v>
      </c>
      <c r="E1481" s="390" t="str">
        <f t="shared" si="46"/>
        <v>1.646,70</v>
      </c>
      <c r="F1481" s="381" t="str">
        <f t="shared" si="47"/>
        <v>98001</v>
      </c>
      <c r="H1481" s="393">
        <v>10272.120000000001</v>
      </c>
      <c r="I1481" s="392" t="s">
        <v>13474</v>
      </c>
    </row>
    <row r="1482" spans="2:9">
      <c r="B1482" s="388" t="s">
        <v>13475</v>
      </c>
      <c r="C1482" s="388" t="s">
        <v>13476</v>
      </c>
      <c r="D1482" s="389" t="s">
        <v>9926</v>
      </c>
      <c r="E1482" s="390" t="str">
        <f t="shared" si="46"/>
        <v>4.140,43</v>
      </c>
      <c r="F1482" s="381" t="str">
        <f t="shared" si="47"/>
        <v>98002</v>
      </c>
      <c r="H1482" s="393">
        <v>2908.85</v>
      </c>
      <c r="I1482" s="392" t="s">
        <v>13477</v>
      </c>
    </row>
    <row r="1483" spans="2:9">
      <c r="B1483" s="388" t="s">
        <v>13478</v>
      </c>
      <c r="C1483" s="388" t="s">
        <v>13479</v>
      </c>
      <c r="D1483" s="389" t="s">
        <v>9706</v>
      </c>
      <c r="E1483" s="390" t="str">
        <f t="shared" si="46"/>
        <v>1.851,23</v>
      </c>
      <c r="F1483" s="381" t="str">
        <f t="shared" si="47"/>
        <v>98003</v>
      </c>
      <c r="H1483" s="393">
        <v>11449.66</v>
      </c>
      <c r="I1483" s="392" t="s">
        <v>13480</v>
      </c>
    </row>
    <row r="1484" spans="2:9">
      <c r="B1484" s="388" t="s">
        <v>13481</v>
      </c>
      <c r="C1484" s="388" t="s">
        <v>13482</v>
      </c>
      <c r="D1484" s="389" t="s">
        <v>9706</v>
      </c>
      <c r="E1484" s="390" t="str">
        <f t="shared" si="46"/>
        <v>2.055,73</v>
      </c>
      <c r="F1484" s="381" t="str">
        <f t="shared" si="47"/>
        <v>98005</v>
      </c>
      <c r="H1484" s="393">
        <v>3104.6</v>
      </c>
      <c r="I1484" s="392" t="s">
        <v>13483</v>
      </c>
    </row>
    <row r="1485" spans="2:9">
      <c r="B1485" s="388" t="s">
        <v>13484</v>
      </c>
      <c r="C1485" s="388" t="s">
        <v>13485</v>
      </c>
      <c r="D1485" s="389" t="s">
        <v>9926</v>
      </c>
      <c r="E1485" s="390" t="str">
        <f t="shared" si="46"/>
        <v>5.202,57</v>
      </c>
      <c r="F1485" s="381" t="str">
        <f t="shared" si="47"/>
        <v>98006</v>
      </c>
      <c r="H1485" s="393">
        <v>12824.94</v>
      </c>
      <c r="I1485" s="392" t="s">
        <v>13486</v>
      </c>
    </row>
    <row r="1486" spans="2:9">
      <c r="B1486" s="388" t="s">
        <v>13487</v>
      </c>
      <c r="C1486" s="388" t="s">
        <v>13488</v>
      </c>
      <c r="D1486" s="389" t="s">
        <v>9706</v>
      </c>
      <c r="E1486" s="390" t="str">
        <f t="shared" si="46"/>
        <v>2.260,23</v>
      </c>
      <c r="F1486" s="381" t="str">
        <f t="shared" si="47"/>
        <v>98007</v>
      </c>
      <c r="H1486" s="393">
        <v>3248.66</v>
      </c>
      <c r="I1486" s="392" t="s">
        <v>13489</v>
      </c>
    </row>
    <row r="1487" spans="2:9">
      <c r="B1487" s="388" t="s">
        <v>13490</v>
      </c>
      <c r="C1487" s="388" t="s">
        <v>13491</v>
      </c>
      <c r="D1487" s="389" t="s">
        <v>9926</v>
      </c>
      <c r="E1487" s="390" t="str">
        <f t="shared" si="46"/>
        <v>3.137,47</v>
      </c>
      <c r="F1487" s="381" t="str">
        <f t="shared" si="47"/>
        <v>98008</v>
      </c>
      <c r="H1487" s="391">
        <v>198.48</v>
      </c>
      <c r="I1487" s="392" t="s">
        <v>13492</v>
      </c>
    </row>
    <row r="1488" spans="2:9">
      <c r="B1488" s="388" t="s">
        <v>13493</v>
      </c>
      <c r="C1488" s="388" t="s">
        <v>13494</v>
      </c>
      <c r="D1488" s="389" t="s">
        <v>9706</v>
      </c>
      <c r="E1488" s="390" t="str">
        <f t="shared" si="46"/>
        <v>1.442,21</v>
      </c>
      <c r="F1488" s="381" t="str">
        <f t="shared" si="47"/>
        <v>98009</v>
      </c>
      <c r="H1488" s="391">
        <v>704.88</v>
      </c>
      <c r="I1488" s="392" t="s">
        <v>13471</v>
      </c>
    </row>
    <row r="1489" spans="2:9">
      <c r="B1489" s="388" t="s">
        <v>13495</v>
      </c>
      <c r="C1489" s="388" t="s">
        <v>13496</v>
      </c>
      <c r="D1489" s="389" t="s">
        <v>9926</v>
      </c>
      <c r="E1489" s="390" t="str">
        <f t="shared" si="46"/>
        <v>3.816,75</v>
      </c>
      <c r="F1489" s="381" t="str">
        <f t="shared" si="47"/>
        <v>98010</v>
      </c>
      <c r="H1489" s="393">
        <v>1834.09</v>
      </c>
      <c r="I1489" s="392" t="s">
        <v>13497</v>
      </c>
    </row>
    <row r="1490" spans="2:9">
      <c r="B1490" s="388" t="s">
        <v>13498</v>
      </c>
      <c r="C1490" s="388" t="s">
        <v>13499</v>
      </c>
      <c r="D1490" s="389" t="s">
        <v>9706</v>
      </c>
      <c r="E1490" s="390" t="str">
        <f t="shared" si="46"/>
        <v>1.646,70</v>
      </c>
      <c r="F1490" s="381" t="str">
        <f t="shared" si="47"/>
        <v>98011</v>
      </c>
      <c r="H1490" s="393">
        <v>4393.03</v>
      </c>
      <c r="I1490" s="392" t="s">
        <v>13474</v>
      </c>
    </row>
    <row r="1491" spans="2:9">
      <c r="B1491" s="388" t="s">
        <v>13500</v>
      </c>
      <c r="C1491" s="388" t="s">
        <v>13501</v>
      </c>
      <c r="D1491" s="389" t="s">
        <v>9926</v>
      </c>
      <c r="E1491" s="390" t="str">
        <f t="shared" si="46"/>
        <v>4.480,18</v>
      </c>
      <c r="F1491" s="381" t="str">
        <f t="shared" si="47"/>
        <v>98012</v>
      </c>
      <c r="H1491" s="393">
        <v>2876.73</v>
      </c>
      <c r="I1491" s="392" t="s">
        <v>13502</v>
      </c>
    </row>
    <row r="1492" spans="2:9">
      <c r="B1492" s="388" t="s">
        <v>13503</v>
      </c>
      <c r="C1492" s="388" t="s">
        <v>13504</v>
      </c>
      <c r="D1492" s="389" t="s">
        <v>9706</v>
      </c>
      <c r="E1492" s="390" t="str">
        <f t="shared" si="46"/>
        <v>1.851,23</v>
      </c>
      <c r="F1492" s="381" t="str">
        <f t="shared" si="47"/>
        <v>98013</v>
      </c>
      <c r="H1492" s="393">
        <v>3373.67</v>
      </c>
      <c r="I1492" s="392" t="s">
        <v>13480</v>
      </c>
    </row>
    <row r="1493" spans="2:9">
      <c r="B1493" s="388" t="s">
        <v>13505</v>
      </c>
      <c r="C1493" s="388" t="s">
        <v>13506</v>
      </c>
      <c r="D1493" s="389" t="s">
        <v>9926</v>
      </c>
      <c r="E1493" s="390" t="str">
        <f t="shared" si="46"/>
        <v>5.143,50</v>
      </c>
      <c r="F1493" s="381" t="str">
        <f t="shared" si="47"/>
        <v>98014</v>
      </c>
      <c r="H1493" s="391">
        <v>302.22000000000003</v>
      </c>
      <c r="I1493" s="392" t="s">
        <v>13507</v>
      </c>
    </row>
    <row r="1494" spans="2:9">
      <c r="B1494" s="388" t="s">
        <v>13508</v>
      </c>
      <c r="C1494" s="388" t="s">
        <v>13509</v>
      </c>
      <c r="D1494" s="389" t="s">
        <v>9706</v>
      </c>
      <c r="E1494" s="390" t="str">
        <f t="shared" si="46"/>
        <v>2.055,73</v>
      </c>
      <c r="F1494" s="381" t="str">
        <f t="shared" si="47"/>
        <v>98015</v>
      </c>
      <c r="H1494" s="391">
        <v>896.54</v>
      </c>
      <c r="I1494" s="392" t="s">
        <v>13483</v>
      </c>
    </row>
    <row r="1495" spans="2:9">
      <c r="B1495" s="388" t="s">
        <v>13510</v>
      </c>
      <c r="C1495" s="388" t="s">
        <v>13511</v>
      </c>
      <c r="D1495" s="389" t="s">
        <v>9926</v>
      </c>
      <c r="E1495" s="390" t="str">
        <f t="shared" si="46"/>
        <v>5.806,93</v>
      </c>
      <c r="F1495" s="381" t="str">
        <f t="shared" si="47"/>
        <v>98016</v>
      </c>
      <c r="H1495" s="391">
        <v>896.54</v>
      </c>
      <c r="I1495" s="392" t="s">
        <v>13512</v>
      </c>
    </row>
    <row r="1496" spans="2:9">
      <c r="B1496" s="388" t="s">
        <v>13513</v>
      </c>
      <c r="C1496" s="388" t="s">
        <v>13514</v>
      </c>
      <c r="D1496" s="389" t="s">
        <v>9706</v>
      </c>
      <c r="E1496" s="390" t="str">
        <f t="shared" si="46"/>
        <v>2.260,23</v>
      </c>
      <c r="F1496" s="381" t="str">
        <f t="shared" si="47"/>
        <v>98017</v>
      </c>
      <c r="H1496" s="393">
        <v>1079.28</v>
      </c>
      <c r="I1496" s="392" t="s">
        <v>13489</v>
      </c>
    </row>
    <row r="1497" spans="2:9">
      <c r="B1497" s="388" t="s">
        <v>13515</v>
      </c>
      <c r="C1497" s="388" t="s">
        <v>13516</v>
      </c>
      <c r="D1497" s="389" t="s">
        <v>9926</v>
      </c>
      <c r="E1497" s="390" t="str">
        <f t="shared" si="46"/>
        <v>6.470,32</v>
      </c>
      <c r="F1497" s="381" t="str">
        <f t="shared" si="47"/>
        <v>98018</v>
      </c>
      <c r="H1497" s="393">
        <v>1262.03</v>
      </c>
      <c r="I1497" s="392" t="s">
        <v>13517</v>
      </c>
    </row>
    <row r="1498" spans="2:9">
      <c r="B1498" s="388" t="s">
        <v>13518</v>
      </c>
      <c r="C1498" s="388" t="s">
        <v>13519</v>
      </c>
      <c r="D1498" s="389" t="s">
        <v>9706</v>
      </c>
      <c r="E1498" s="390" t="str">
        <f t="shared" si="46"/>
        <v>2.492,35</v>
      </c>
      <c r="F1498" s="381" t="str">
        <f t="shared" si="47"/>
        <v>98019</v>
      </c>
      <c r="H1498" s="393">
        <v>1361.27</v>
      </c>
      <c r="I1498" s="392" t="s">
        <v>13520</v>
      </c>
    </row>
    <row r="1499" spans="2:9">
      <c r="B1499" s="388" t="s">
        <v>13521</v>
      </c>
      <c r="C1499" s="388" t="s">
        <v>13522</v>
      </c>
      <c r="D1499" s="389" t="s">
        <v>9926</v>
      </c>
      <c r="E1499" s="390" t="str">
        <f t="shared" si="46"/>
        <v>4.619,53</v>
      </c>
      <c r="F1499" s="381" t="str">
        <f t="shared" si="47"/>
        <v>98020</v>
      </c>
      <c r="H1499" s="393">
        <v>1460.51</v>
      </c>
      <c r="I1499" s="392" t="s">
        <v>13523</v>
      </c>
    </row>
    <row r="1500" spans="2:9">
      <c r="B1500" s="388" t="s">
        <v>13524</v>
      </c>
      <c r="C1500" s="388" t="s">
        <v>13525</v>
      </c>
      <c r="D1500" s="389" t="s">
        <v>9706</v>
      </c>
      <c r="E1500" s="390" t="str">
        <f t="shared" si="46"/>
        <v>1.878,86</v>
      </c>
      <c r="F1500" s="381" t="str">
        <f t="shared" si="47"/>
        <v>98021</v>
      </c>
      <c r="H1500" s="393">
        <v>1270.1300000000001</v>
      </c>
      <c r="I1500" s="392" t="s">
        <v>13526</v>
      </c>
    </row>
    <row r="1501" spans="2:9">
      <c r="B1501" s="388" t="s">
        <v>13527</v>
      </c>
      <c r="C1501" s="388" t="s">
        <v>13528</v>
      </c>
      <c r="D1501" s="389" t="s">
        <v>9926</v>
      </c>
      <c r="E1501" s="390" t="str">
        <f t="shared" si="46"/>
        <v>5.408,78</v>
      </c>
      <c r="F1501" s="381" t="str">
        <f t="shared" si="47"/>
        <v>98022</v>
      </c>
      <c r="H1501" s="393">
        <v>1452.87</v>
      </c>
      <c r="I1501" s="392" t="s">
        <v>13529</v>
      </c>
    </row>
    <row r="1502" spans="2:9">
      <c r="B1502" s="388" t="s">
        <v>13530</v>
      </c>
      <c r="C1502" s="388" t="s">
        <v>13531</v>
      </c>
      <c r="D1502" s="389" t="s">
        <v>9706</v>
      </c>
      <c r="E1502" s="390" t="str">
        <f t="shared" si="46"/>
        <v>2.083,35</v>
      </c>
      <c r="F1502" s="381" t="str">
        <f t="shared" si="47"/>
        <v>98023</v>
      </c>
      <c r="H1502" s="393">
        <v>1635.62</v>
      </c>
      <c r="I1502" s="392" t="s">
        <v>13532</v>
      </c>
    </row>
    <row r="1503" spans="2:9">
      <c r="B1503" s="388" t="s">
        <v>13533</v>
      </c>
      <c r="C1503" s="388" t="s">
        <v>13534</v>
      </c>
      <c r="D1503" s="389" t="s">
        <v>9926</v>
      </c>
      <c r="E1503" s="390" t="str">
        <f t="shared" si="46"/>
        <v>6.234,37</v>
      </c>
      <c r="F1503" s="381" t="str">
        <f t="shared" si="47"/>
        <v>98024</v>
      </c>
      <c r="H1503" s="393">
        <v>1734.86</v>
      </c>
      <c r="I1503" s="392" t="s">
        <v>13535</v>
      </c>
    </row>
    <row r="1504" spans="2:9">
      <c r="B1504" s="388" t="s">
        <v>13536</v>
      </c>
      <c r="C1504" s="388" t="s">
        <v>13537</v>
      </c>
      <c r="D1504" s="389" t="s">
        <v>9706</v>
      </c>
      <c r="E1504" s="390" t="str">
        <f t="shared" si="46"/>
        <v>2.287,85</v>
      </c>
      <c r="F1504" s="381" t="str">
        <f t="shared" si="47"/>
        <v>98025</v>
      </c>
      <c r="H1504" s="393">
        <v>1834.1</v>
      </c>
      <c r="I1504" s="392" t="s">
        <v>13538</v>
      </c>
    </row>
    <row r="1505" spans="2:9">
      <c r="B1505" s="388" t="s">
        <v>13539</v>
      </c>
      <c r="C1505" s="388" t="s">
        <v>13540</v>
      </c>
      <c r="D1505" s="389" t="s">
        <v>9926</v>
      </c>
      <c r="E1505" s="390" t="str">
        <f t="shared" si="46"/>
        <v>7.028,12</v>
      </c>
      <c r="F1505" s="381" t="str">
        <f t="shared" si="47"/>
        <v>98026</v>
      </c>
      <c r="H1505" s="393">
        <v>2167.29</v>
      </c>
      <c r="I1505" s="392" t="s">
        <v>13541</v>
      </c>
    </row>
    <row r="1506" spans="2:9">
      <c r="B1506" s="388" t="s">
        <v>13542</v>
      </c>
      <c r="C1506" s="388" t="s">
        <v>13543</v>
      </c>
      <c r="D1506" s="389" t="s">
        <v>9706</v>
      </c>
      <c r="E1506" s="390" t="str">
        <f t="shared" si="46"/>
        <v>2.492,35</v>
      </c>
      <c r="F1506" s="381" t="str">
        <f t="shared" si="47"/>
        <v>98027</v>
      </c>
      <c r="H1506" s="393">
        <v>2806.67</v>
      </c>
      <c r="I1506" s="392" t="s">
        <v>13520</v>
      </c>
    </row>
    <row r="1507" spans="2:9">
      <c r="B1507" s="388" t="s">
        <v>13544</v>
      </c>
      <c r="C1507" s="388" t="s">
        <v>13545</v>
      </c>
      <c r="D1507" s="389" t="s">
        <v>9926</v>
      </c>
      <c r="E1507" s="390" t="str">
        <f t="shared" si="46"/>
        <v>7.821,83</v>
      </c>
      <c r="F1507" s="381" t="str">
        <f t="shared" si="47"/>
        <v>98028</v>
      </c>
      <c r="H1507" s="393">
        <v>3446.06</v>
      </c>
      <c r="I1507" s="392" t="s">
        <v>13546</v>
      </c>
    </row>
    <row r="1508" spans="2:9">
      <c r="B1508" s="388" t="s">
        <v>13547</v>
      </c>
      <c r="C1508" s="388" t="s">
        <v>13548</v>
      </c>
      <c r="D1508" s="389" t="s">
        <v>9706</v>
      </c>
      <c r="E1508" s="390" t="str">
        <f t="shared" si="46"/>
        <v>2.702,56</v>
      </c>
      <c r="F1508" s="381" t="str">
        <f t="shared" si="47"/>
        <v>98029</v>
      </c>
      <c r="H1508" s="393">
        <v>3798.5</v>
      </c>
      <c r="I1508" s="392" t="s">
        <v>13549</v>
      </c>
    </row>
    <row r="1509" spans="2:9">
      <c r="B1509" s="388" t="s">
        <v>13550</v>
      </c>
      <c r="C1509" s="388" t="s">
        <v>13551</v>
      </c>
      <c r="D1509" s="389" t="s">
        <v>9926</v>
      </c>
      <c r="E1509" s="390" t="str">
        <f t="shared" si="46"/>
        <v>6.384,66</v>
      </c>
      <c r="F1509" s="381" t="str">
        <f t="shared" si="47"/>
        <v>98030</v>
      </c>
      <c r="H1509" s="393">
        <v>4150.9399999999996</v>
      </c>
      <c r="I1509" s="392" t="s">
        <v>13552</v>
      </c>
    </row>
    <row r="1510" spans="2:9">
      <c r="B1510" s="388" t="s">
        <v>13553</v>
      </c>
      <c r="C1510" s="388" t="s">
        <v>13554</v>
      </c>
      <c r="D1510" s="389" t="s">
        <v>9706</v>
      </c>
      <c r="E1510" s="390" t="str">
        <f t="shared" si="46"/>
        <v>2.293,63</v>
      </c>
      <c r="F1510" s="381" t="str">
        <f t="shared" si="47"/>
        <v>98031</v>
      </c>
      <c r="H1510" s="393">
        <v>2540.88</v>
      </c>
      <c r="I1510" s="392" t="s">
        <v>13555</v>
      </c>
    </row>
    <row r="1511" spans="2:9">
      <c r="B1511" s="388" t="s">
        <v>13556</v>
      </c>
      <c r="C1511" s="388" t="s">
        <v>13557</v>
      </c>
      <c r="D1511" s="389" t="s">
        <v>9926</v>
      </c>
      <c r="E1511" s="390" t="str">
        <f t="shared" si="46"/>
        <v>7.339,47</v>
      </c>
      <c r="F1511" s="381" t="str">
        <f t="shared" si="47"/>
        <v>98032</v>
      </c>
      <c r="H1511" s="393">
        <v>3180.26</v>
      </c>
      <c r="I1511" s="392" t="s">
        <v>13558</v>
      </c>
    </row>
    <row r="1512" spans="2:9">
      <c r="B1512" s="388" t="s">
        <v>13559</v>
      </c>
      <c r="C1512" s="388" t="s">
        <v>13560</v>
      </c>
      <c r="D1512" s="389" t="s">
        <v>9706</v>
      </c>
      <c r="E1512" s="390" t="str">
        <f t="shared" si="46"/>
        <v>2.498,12</v>
      </c>
      <c r="F1512" s="381" t="str">
        <f t="shared" si="47"/>
        <v>98033</v>
      </c>
      <c r="H1512" s="393">
        <v>3819.65</v>
      </c>
      <c r="I1512" s="392" t="s">
        <v>13561</v>
      </c>
    </row>
    <row r="1513" spans="2:9">
      <c r="B1513" s="388" t="s">
        <v>13562</v>
      </c>
      <c r="C1513" s="388" t="s">
        <v>13563</v>
      </c>
      <c r="D1513" s="389" t="s">
        <v>9926</v>
      </c>
      <c r="E1513" s="390" t="str">
        <f t="shared" si="46"/>
        <v>8.294,30</v>
      </c>
      <c r="F1513" s="381" t="str">
        <f t="shared" si="47"/>
        <v>98034</v>
      </c>
      <c r="H1513" s="393">
        <v>4172.09</v>
      </c>
      <c r="I1513" s="392" t="s">
        <v>13564</v>
      </c>
    </row>
    <row r="1514" spans="2:9">
      <c r="B1514" s="388" t="s">
        <v>13565</v>
      </c>
      <c r="C1514" s="388" t="s">
        <v>13566</v>
      </c>
      <c r="D1514" s="389" t="s">
        <v>9706</v>
      </c>
      <c r="E1514" s="390" t="str">
        <f t="shared" si="46"/>
        <v>2.702,56</v>
      </c>
      <c r="F1514" s="381" t="str">
        <f t="shared" si="47"/>
        <v>98035</v>
      </c>
      <c r="H1514" s="393">
        <v>4524.53</v>
      </c>
      <c r="I1514" s="392" t="s">
        <v>13549</v>
      </c>
    </row>
    <row r="1515" spans="2:9">
      <c r="B1515" s="388" t="s">
        <v>13567</v>
      </c>
      <c r="C1515" s="388" t="s">
        <v>13568</v>
      </c>
      <c r="D1515" s="389" t="s">
        <v>9926</v>
      </c>
      <c r="E1515" s="390" t="str">
        <f t="shared" si="46"/>
        <v>9.249,19</v>
      </c>
      <c r="F1515" s="381" t="str">
        <f t="shared" si="47"/>
        <v>98036</v>
      </c>
      <c r="H1515" s="391">
        <v>400.62</v>
      </c>
      <c r="I1515" s="392" t="s">
        <v>13569</v>
      </c>
    </row>
    <row r="1516" spans="2:9">
      <c r="B1516" s="388" t="s">
        <v>13570</v>
      </c>
      <c r="C1516" s="388" t="s">
        <v>13571</v>
      </c>
      <c r="D1516" s="389" t="s">
        <v>9706</v>
      </c>
      <c r="E1516" s="390" t="str">
        <f t="shared" si="46"/>
        <v>2.912,83</v>
      </c>
      <c r="F1516" s="381" t="str">
        <f t="shared" si="47"/>
        <v>98037</v>
      </c>
      <c r="H1516" s="393">
        <v>1302.1600000000001</v>
      </c>
      <c r="I1516" s="392" t="s">
        <v>13572</v>
      </c>
    </row>
    <row r="1517" spans="2:9">
      <c r="B1517" s="388" t="s">
        <v>13573</v>
      </c>
      <c r="C1517" s="388" t="s">
        <v>13574</v>
      </c>
      <c r="D1517" s="389" t="s">
        <v>9926</v>
      </c>
      <c r="E1517" s="390" t="str">
        <f t="shared" si="46"/>
        <v>8.484,52</v>
      </c>
      <c r="F1517" s="381" t="str">
        <f t="shared" si="47"/>
        <v>98038</v>
      </c>
      <c r="H1517" s="393">
        <v>2100.1799999999998</v>
      </c>
      <c r="I1517" s="392" t="s">
        <v>13575</v>
      </c>
    </row>
    <row r="1518" spans="2:9">
      <c r="B1518" s="388" t="s">
        <v>13576</v>
      </c>
      <c r="C1518" s="388" t="s">
        <v>13577</v>
      </c>
      <c r="D1518" s="389" t="s">
        <v>9706</v>
      </c>
      <c r="E1518" s="390" t="str">
        <f t="shared" si="46"/>
        <v>2.708,32</v>
      </c>
      <c r="F1518" s="381" t="str">
        <f t="shared" si="47"/>
        <v>98039</v>
      </c>
      <c r="H1518" s="393">
        <v>1225</v>
      </c>
      <c r="I1518" s="392" t="s">
        <v>13578</v>
      </c>
    </row>
    <row r="1519" spans="2:9">
      <c r="B1519" s="388" t="s">
        <v>13579</v>
      </c>
      <c r="C1519" s="388" t="s">
        <v>13580</v>
      </c>
      <c r="D1519" s="389" t="s">
        <v>9926</v>
      </c>
      <c r="E1519" s="390" t="str">
        <f t="shared" si="46"/>
        <v>9.583,75</v>
      </c>
      <c r="F1519" s="381" t="str">
        <f t="shared" si="47"/>
        <v>98040</v>
      </c>
      <c r="H1519" s="393">
        <v>3505.79</v>
      </c>
      <c r="I1519" s="392" t="s">
        <v>13581</v>
      </c>
    </row>
    <row r="1520" spans="2:9">
      <c r="B1520" s="388" t="s">
        <v>13582</v>
      </c>
      <c r="C1520" s="388" t="s">
        <v>13583</v>
      </c>
      <c r="D1520" s="389" t="s">
        <v>9706</v>
      </c>
      <c r="E1520" s="390" t="str">
        <f t="shared" si="46"/>
        <v>2.912,83</v>
      </c>
      <c r="F1520" s="381" t="str">
        <f t="shared" si="47"/>
        <v>98041</v>
      </c>
      <c r="H1520" s="391">
        <v>625.5</v>
      </c>
      <c r="I1520" s="392" t="s">
        <v>13572</v>
      </c>
    </row>
    <row r="1521" spans="2:9">
      <c r="B1521" s="388" t="s">
        <v>13584</v>
      </c>
      <c r="C1521" s="388" t="s">
        <v>13585</v>
      </c>
      <c r="D1521" s="389" t="s">
        <v>9926</v>
      </c>
      <c r="E1521" s="390" t="str">
        <f t="shared" si="46"/>
        <v>10.683,01</v>
      </c>
      <c r="F1521" s="381" t="str">
        <f t="shared" si="47"/>
        <v>98042</v>
      </c>
      <c r="H1521" s="393">
        <v>1486.49</v>
      </c>
      <c r="I1521" s="392" t="s">
        <v>13586</v>
      </c>
    </row>
    <row r="1522" spans="2:9">
      <c r="B1522" s="388" t="s">
        <v>13587</v>
      </c>
      <c r="C1522" s="388" t="s">
        <v>13588</v>
      </c>
      <c r="D1522" s="389" t="s">
        <v>9706</v>
      </c>
      <c r="E1522" s="390" t="str">
        <f t="shared" si="46"/>
        <v>3.123,09</v>
      </c>
      <c r="F1522" s="381" t="str">
        <f t="shared" si="47"/>
        <v>98043</v>
      </c>
      <c r="H1522" s="393">
        <v>2670.83</v>
      </c>
      <c r="I1522" s="392" t="s">
        <v>13589</v>
      </c>
    </row>
    <row r="1523" spans="2:9">
      <c r="B1523" s="388" t="s">
        <v>13590</v>
      </c>
      <c r="C1523" s="388" t="s">
        <v>13591</v>
      </c>
      <c r="D1523" s="389" t="s">
        <v>9926</v>
      </c>
      <c r="E1523" s="390" t="str">
        <f t="shared" si="46"/>
        <v>10.881,45</v>
      </c>
      <c r="F1523" s="381" t="str">
        <f t="shared" si="47"/>
        <v>98044</v>
      </c>
      <c r="H1523" s="393">
        <v>1502.23</v>
      </c>
      <c r="I1523" s="392" t="s">
        <v>13592</v>
      </c>
    </row>
    <row r="1524" spans="2:9">
      <c r="B1524" s="388" t="s">
        <v>13593</v>
      </c>
      <c r="C1524" s="388" t="s">
        <v>13594</v>
      </c>
      <c r="D1524" s="389" t="s">
        <v>9706</v>
      </c>
      <c r="E1524" s="390" t="str">
        <f t="shared" si="46"/>
        <v>3.123,09</v>
      </c>
      <c r="F1524" s="381" t="str">
        <f t="shared" si="47"/>
        <v>98045</v>
      </c>
      <c r="H1524" s="393">
        <v>1838.81</v>
      </c>
      <c r="I1524" s="392" t="s">
        <v>13589</v>
      </c>
    </row>
    <row r="1525" spans="2:9">
      <c r="B1525" s="388" t="s">
        <v>13595</v>
      </c>
      <c r="C1525" s="388" t="s">
        <v>13596</v>
      </c>
      <c r="D1525" s="389" t="s">
        <v>9926</v>
      </c>
      <c r="E1525" s="390" t="str">
        <f t="shared" si="46"/>
        <v>12.126,29</v>
      </c>
      <c r="F1525" s="381" t="str">
        <f t="shared" si="47"/>
        <v>98046</v>
      </c>
      <c r="H1525" s="391">
        <v>933.47</v>
      </c>
      <c r="I1525" s="392" t="s">
        <v>13597</v>
      </c>
    </row>
    <row r="1526" spans="2:9">
      <c r="B1526" s="388" t="s">
        <v>13598</v>
      </c>
      <c r="C1526" s="388" t="s">
        <v>13599</v>
      </c>
      <c r="D1526" s="389" t="s">
        <v>9706</v>
      </c>
      <c r="E1526" s="390" t="str">
        <f t="shared" si="46"/>
        <v>3.333,37</v>
      </c>
      <c r="F1526" s="381" t="str">
        <f t="shared" si="47"/>
        <v>98047</v>
      </c>
      <c r="H1526" s="393">
        <v>4115.6899999999996</v>
      </c>
      <c r="I1526" s="392" t="s">
        <v>13600</v>
      </c>
    </row>
    <row r="1527" spans="2:9">
      <c r="B1527" s="388" t="s">
        <v>13601</v>
      </c>
      <c r="C1527" s="388" t="s">
        <v>13602</v>
      </c>
      <c r="D1527" s="389" t="s">
        <v>9926</v>
      </c>
      <c r="E1527" s="390" t="str">
        <f t="shared" si="46"/>
        <v>13.579,14</v>
      </c>
      <c r="F1527" s="381" t="str">
        <f t="shared" si="47"/>
        <v>98048</v>
      </c>
      <c r="H1527" s="393">
        <v>2323.92</v>
      </c>
      <c r="I1527" s="392" t="s">
        <v>13603</v>
      </c>
    </row>
    <row r="1528" spans="2:9">
      <c r="B1528" s="388" t="s">
        <v>13604</v>
      </c>
      <c r="C1528" s="388" t="s">
        <v>13605</v>
      </c>
      <c r="D1528" s="389" t="s">
        <v>9706</v>
      </c>
      <c r="E1528" s="390" t="str">
        <f t="shared" si="46"/>
        <v>3.487,21</v>
      </c>
      <c r="F1528" s="381" t="str">
        <f t="shared" si="47"/>
        <v>98049</v>
      </c>
      <c r="H1528" s="393">
        <v>1117.81</v>
      </c>
      <c r="I1528" s="392" t="s">
        <v>13606</v>
      </c>
    </row>
    <row r="1529" spans="2:9">
      <c r="B1529" s="388" t="s">
        <v>13607</v>
      </c>
      <c r="C1529" s="388" t="s">
        <v>13608</v>
      </c>
      <c r="D1529" s="389" t="s">
        <v>9706</v>
      </c>
      <c r="E1529" s="390" t="str">
        <f t="shared" si="46"/>
        <v>203,19</v>
      </c>
      <c r="F1529" s="381" t="str">
        <f t="shared" si="47"/>
        <v>98050</v>
      </c>
      <c r="H1529" s="393">
        <v>1670.84</v>
      </c>
      <c r="I1529" s="392" t="s">
        <v>13609</v>
      </c>
    </row>
    <row r="1530" spans="2:9">
      <c r="B1530" s="388" t="s">
        <v>13610</v>
      </c>
      <c r="C1530" s="388" t="s">
        <v>13611</v>
      </c>
      <c r="D1530" s="389" t="s">
        <v>9706</v>
      </c>
      <c r="E1530" s="390" t="str">
        <f t="shared" si="46"/>
        <v>751,45</v>
      </c>
      <c r="F1530" s="381" t="str">
        <f t="shared" si="47"/>
        <v>98051</v>
      </c>
      <c r="H1530" s="393">
        <v>2808.98</v>
      </c>
      <c r="I1530" s="392" t="s">
        <v>13612</v>
      </c>
    </row>
    <row r="1531" spans="2:9">
      <c r="B1531" s="388" t="s">
        <v>13613</v>
      </c>
      <c r="C1531" s="388" t="s">
        <v>13614</v>
      </c>
      <c r="D1531" s="389" t="s">
        <v>9926</v>
      </c>
      <c r="E1531" s="390" t="str">
        <f t="shared" si="46"/>
        <v>1.942,99</v>
      </c>
      <c r="F1531" s="381" t="str">
        <f t="shared" si="47"/>
        <v>98405</v>
      </c>
      <c r="H1531" s="393">
        <v>1302.1600000000001</v>
      </c>
      <c r="I1531" s="392" t="s">
        <v>13615</v>
      </c>
    </row>
    <row r="1532" spans="2:9">
      <c r="B1532" s="388" t="s">
        <v>13616</v>
      </c>
      <c r="C1532" s="388" t="s">
        <v>13617</v>
      </c>
      <c r="D1532" s="389" t="s">
        <v>9926</v>
      </c>
      <c r="E1532" s="390" t="str">
        <f t="shared" si="46"/>
        <v>4.671,42</v>
      </c>
      <c r="F1532" s="381" t="str">
        <f t="shared" si="47"/>
        <v>98406</v>
      </c>
      <c r="H1532" s="393">
        <v>3294.08</v>
      </c>
      <c r="I1532" s="392" t="s">
        <v>13618</v>
      </c>
    </row>
    <row r="1533" spans="2:9">
      <c r="B1533" s="388" t="s">
        <v>13619</v>
      </c>
      <c r="C1533" s="388" t="s">
        <v>13620</v>
      </c>
      <c r="D1533" s="389" t="s">
        <v>9926</v>
      </c>
      <c r="E1533" s="390" t="str">
        <f t="shared" si="46"/>
        <v>3.063,18</v>
      </c>
      <c r="F1533" s="381" t="str">
        <f t="shared" si="47"/>
        <v>98407</v>
      </c>
      <c r="H1533" s="393">
        <v>1486.49</v>
      </c>
      <c r="I1533" s="392" t="s">
        <v>13621</v>
      </c>
    </row>
    <row r="1534" spans="2:9">
      <c r="B1534" s="388" t="s">
        <v>13622</v>
      </c>
      <c r="C1534" s="388" t="s">
        <v>13623</v>
      </c>
      <c r="D1534" s="389" t="s">
        <v>9926</v>
      </c>
      <c r="E1534" s="390" t="str">
        <f t="shared" si="46"/>
        <v>3.591,68</v>
      </c>
      <c r="F1534" s="381" t="str">
        <f t="shared" si="47"/>
        <v>98408</v>
      </c>
      <c r="H1534" s="393">
        <v>4725.47</v>
      </c>
      <c r="I1534" s="392" t="s">
        <v>13624</v>
      </c>
    </row>
    <row r="1535" spans="2:9">
      <c r="B1535" s="388" t="s">
        <v>13625</v>
      </c>
      <c r="C1535" s="388" t="s">
        <v>13626</v>
      </c>
      <c r="D1535" s="389" t="s">
        <v>9706</v>
      </c>
      <c r="E1535" s="390" t="str">
        <f t="shared" si="46"/>
        <v>309,57</v>
      </c>
      <c r="F1535" s="381" t="str">
        <f t="shared" si="47"/>
        <v>98409</v>
      </c>
      <c r="H1535" s="391">
        <v>771.4</v>
      </c>
      <c r="I1535" s="392" t="s">
        <v>13627</v>
      </c>
    </row>
    <row r="1536" spans="2:9">
      <c r="B1536" s="388" t="s">
        <v>13628</v>
      </c>
      <c r="C1536" s="388" t="s">
        <v>13629</v>
      </c>
      <c r="D1536" s="389" t="s">
        <v>9926</v>
      </c>
      <c r="E1536" s="390" t="str">
        <f t="shared" si="46"/>
        <v>932,48</v>
      </c>
      <c r="F1536" s="381" t="str">
        <f t="shared" si="47"/>
        <v>98414</v>
      </c>
      <c r="H1536" s="393">
        <v>1118.51</v>
      </c>
      <c r="I1536" s="392" t="s">
        <v>13630</v>
      </c>
    </row>
    <row r="1537" spans="2:9">
      <c r="B1537" s="388" t="s">
        <v>13631</v>
      </c>
      <c r="C1537" s="388" t="s">
        <v>13632</v>
      </c>
      <c r="D1537" s="389" t="s">
        <v>9926</v>
      </c>
      <c r="E1537" s="390" t="str">
        <f t="shared" si="46"/>
        <v>932,48</v>
      </c>
      <c r="F1537" s="381" t="str">
        <f t="shared" si="47"/>
        <v>98415</v>
      </c>
      <c r="H1537" s="393">
        <v>3801.83</v>
      </c>
      <c r="I1537" s="392" t="s">
        <v>13630</v>
      </c>
    </row>
    <row r="1538" spans="2:9">
      <c r="B1538" s="388" t="s">
        <v>13633</v>
      </c>
      <c r="C1538" s="388" t="s">
        <v>13634</v>
      </c>
      <c r="D1538" s="389" t="s">
        <v>9926</v>
      </c>
      <c r="E1538" s="390" t="str">
        <f t="shared" ref="E1538:E1601" si="48">IF($K$2=$H$1,H1538,I1538)</f>
        <v>1.119,81</v>
      </c>
      <c r="F1538" s="381" t="str">
        <f t="shared" ref="F1538:F1601" si="49">IF(LEN($B1538)=7,CONCATENATE(MID($B1538,1,6),"00",RIGHT($B1538,1)),IF(LEN($B1538)=8,CONCATENATE(MID($B1538,1,6),"0",RIGHT($B1538,2)),$B1538))</f>
        <v>98416</v>
      </c>
      <c r="H1538" s="393">
        <v>1855.16</v>
      </c>
      <c r="I1538" s="392" t="s">
        <v>13635</v>
      </c>
    </row>
    <row r="1539" spans="2:9">
      <c r="B1539" s="388" t="s">
        <v>13636</v>
      </c>
      <c r="C1539" s="388" t="s">
        <v>13637</v>
      </c>
      <c r="D1539" s="389" t="s">
        <v>9926</v>
      </c>
      <c r="E1539" s="390" t="str">
        <f t="shared" si="48"/>
        <v>1.307,15</v>
      </c>
      <c r="F1539" s="381" t="str">
        <f t="shared" si="49"/>
        <v>98417</v>
      </c>
      <c r="H1539" s="393">
        <v>1670.84</v>
      </c>
      <c r="I1539" s="392" t="s">
        <v>13638</v>
      </c>
    </row>
    <row r="1540" spans="2:9">
      <c r="B1540" s="388" t="s">
        <v>13639</v>
      </c>
      <c r="C1540" s="388" t="s">
        <v>13640</v>
      </c>
      <c r="D1540" s="389" t="s">
        <v>9926</v>
      </c>
      <c r="E1540" s="390" t="str">
        <f t="shared" si="48"/>
        <v>1.408,74</v>
      </c>
      <c r="F1540" s="381" t="str">
        <f t="shared" si="49"/>
        <v>98418</v>
      </c>
      <c r="H1540" s="391">
        <v>297.39</v>
      </c>
      <c r="I1540" s="392" t="s">
        <v>13641</v>
      </c>
    </row>
    <row r="1541" spans="2:9">
      <c r="B1541" s="388" t="s">
        <v>13642</v>
      </c>
      <c r="C1541" s="388" t="s">
        <v>13643</v>
      </c>
      <c r="D1541" s="389" t="s">
        <v>9926</v>
      </c>
      <c r="E1541" s="390" t="str">
        <f t="shared" si="48"/>
        <v>1.510,34</v>
      </c>
      <c r="F1541" s="381" t="str">
        <f t="shared" si="49"/>
        <v>98419</v>
      </c>
      <c r="H1541" s="393">
        <v>4289.74</v>
      </c>
      <c r="I1541" s="392" t="s">
        <v>13644</v>
      </c>
    </row>
    <row r="1542" spans="2:9">
      <c r="B1542" s="388" t="s">
        <v>13645</v>
      </c>
      <c r="C1542" s="388" t="s">
        <v>13646</v>
      </c>
      <c r="D1542" s="389" t="s">
        <v>9926</v>
      </c>
      <c r="E1542" s="390" t="str">
        <f t="shared" si="48"/>
        <v>1.308,80</v>
      </c>
      <c r="F1542" s="381" t="str">
        <f t="shared" si="49"/>
        <v>98420</v>
      </c>
      <c r="H1542" s="393">
        <v>1443.82</v>
      </c>
      <c r="I1542" s="392" t="s">
        <v>13647</v>
      </c>
    </row>
    <row r="1543" spans="2:9">
      <c r="B1543" s="388" t="s">
        <v>13648</v>
      </c>
      <c r="C1543" s="388" t="s">
        <v>13649</v>
      </c>
      <c r="D1543" s="389" t="s">
        <v>9926</v>
      </c>
      <c r="E1543" s="390" t="str">
        <f t="shared" si="48"/>
        <v>1.496,13</v>
      </c>
      <c r="F1543" s="381" t="str">
        <f t="shared" si="49"/>
        <v>98421</v>
      </c>
      <c r="H1543" s="393">
        <v>1855.16</v>
      </c>
      <c r="I1543" s="392" t="s">
        <v>13650</v>
      </c>
    </row>
    <row r="1544" spans="2:9">
      <c r="B1544" s="388" t="s">
        <v>13651</v>
      </c>
      <c r="C1544" s="388" t="s">
        <v>13652</v>
      </c>
      <c r="D1544" s="389" t="s">
        <v>9926</v>
      </c>
      <c r="E1544" s="390" t="str">
        <f t="shared" si="48"/>
        <v>1.683,47</v>
      </c>
      <c r="F1544" s="381" t="str">
        <f t="shared" si="49"/>
        <v>98422</v>
      </c>
      <c r="H1544" s="393">
        <v>2065.66</v>
      </c>
      <c r="I1544" s="392" t="s">
        <v>13653</v>
      </c>
    </row>
    <row r="1545" spans="2:9">
      <c r="B1545" s="388" t="s">
        <v>13654</v>
      </c>
      <c r="C1545" s="388" t="s">
        <v>13655</v>
      </c>
      <c r="D1545" s="389" t="s">
        <v>9926</v>
      </c>
      <c r="E1545" s="390" t="str">
        <f t="shared" si="48"/>
        <v>1.785,06</v>
      </c>
      <c r="F1545" s="381" t="str">
        <f t="shared" si="49"/>
        <v>98423</v>
      </c>
      <c r="H1545" s="391">
        <v>855.34</v>
      </c>
      <c r="I1545" s="392" t="s">
        <v>13656</v>
      </c>
    </row>
    <row r="1546" spans="2:9">
      <c r="B1546" s="388" t="s">
        <v>13657</v>
      </c>
      <c r="C1546" s="388" t="s">
        <v>13658</v>
      </c>
      <c r="D1546" s="389" t="s">
        <v>9926</v>
      </c>
      <c r="E1546" s="390" t="str">
        <f t="shared" si="48"/>
        <v>1.886,66</v>
      </c>
      <c r="F1546" s="381" t="str">
        <f t="shared" si="49"/>
        <v>98424</v>
      </c>
      <c r="H1546" s="393">
        <v>5335.38</v>
      </c>
      <c r="I1546" s="392" t="s">
        <v>13659</v>
      </c>
    </row>
    <row r="1547" spans="2:9">
      <c r="B1547" s="388" t="s">
        <v>13660</v>
      </c>
      <c r="C1547" s="388" t="s">
        <v>13661</v>
      </c>
      <c r="D1547" s="389" t="s">
        <v>9926</v>
      </c>
      <c r="E1547" s="390" t="str">
        <f t="shared" si="48"/>
        <v>2.293,56</v>
      </c>
      <c r="F1547" s="381" t="str">
        <f t="shared" si="49"/>
        <v>98425</v>
      </c>
      <c r="H1547" s="393">
        <v>4777.75</v>
      </c>
      <c r="I1547" s="392" t="s">
        <v>13444</v>
      </c>
    </row>
    <row r="1548" spans="2:9">
      <c r="B1548" s="388" t="s">
        <v>13662</v>
      </c>
      <c r="C1548" s="388" t="s">
        <v>13663</v>
      </c>
      <c r="D1548" s="389" t="s">
        <v>9926</v>
      </c>
      <c r="E1548" s="390" t="str">
        <f t="shared" si="48"/>
        <v>2.973,27</v>
      </c>
      <c r="F1548" s="381" t="str">
        <f t="shared" si="49"/>
        <v>98426</v>
      </c>
      <c r="H1548" s="393">
        <v>6744.23</v>
      </c>
      <c r="I1548" s="392" t="s">
        <v>13664</v>
      </c>
    </row>
    <row r="1549" spans="2:9">
      <c r="B1549" s="388" t="s">
        <v>13665</v>
      </c>
      <c r="C1549" s="388" t="s">
        <v>13666</v>
      </c>
      <c r="D1549" s="389" t="s">
        <v>9926</v>
      </c>
      <c r="E1549" s="390" t="str">
        <f t="shared" si="48"/>
        <v>3.652,99</v>
      </c>
      <c r="F1549" s="381" t="str">
        <f t="shared" si="49"/>
        <v>98427</v>
      </c>
      <c r="H1549" s="391">
        <v>359.15</v>
      </c>
      <c r="I1549" s="392" t="s">
        <v>13667</v>
      </c>
    </row>
    <row r="1550" spans="2:9">
      <c r="B1550" s="388" t="s">
        <v>13668</v>
      </c>
      <c r="C1550" s="388" t="s">
        <v>13669</v>
      </c>
      <c r="D1550" s="389" t="s">
        <v>9926</v>
      </c>
      <c r="E1550" s="390" t="str">
        <f t="shared" si="48"/>
        <v>4.028,71</v>
      </c>
      <c r="F1550" s="381" t="str">
        <f t="shared" si="49"/>
        <v>98428</v>
      </c>
      <c r="H1550" s="393">
        <v>2039.52</v>
      </c>
      <c r="I1550" s="392" t="s">
        <v>13670</v>
      </c>
    </row>
    <row r="1551" spans="2:9">
      <c r="B1551" s="388" t="s">
        <v>13671</v>
      </c>
      <c r="C1551" s="388" t="s">
        <v>13672</v>
      </c>
      <c r="D1551" s="389" t="s">
        <v>9926</v>
      </c>
      <c r="E1551" s="390" t="str">
        <f t="shared" si="48"/>
        <v>4.404,44</v>
      </c>
      <c r="F1551" s="381" t="str">
        <f t="shared" si="49"/>
        <v>98429</v>
      </c>
      <c r="H1551" s="393">
        <v>2878.05</v>
      </c>
      <c r="I1551" s="392" t="s">
        <v>13673</v>
      </c>
    </row>
    <row r="1552" spans="2:9">
      <c r="B1552" s="388" t="s">
        <v>13674</v>
      </c>
      <c r="C1552" s="388" t="s">
        <v>13675</v>
      </c>
      <c r="D1552" s="389" t="s">
        <v>9926</v>
      </c>
      <c r="E1552" s="390" t="str">
        <f t="shared" si="48"/>
        <v>2.669,88</v>
      </c>
      <c r="F1552" s="381" t="str">
        <f t="shared" si="49"/>
        <v>98430</v>
      </c>
      <c r="H1552" s="393">
        <v>2039.52</v>
      </c>
      <c r="I1552" s="392" t="s">
        <v>13676</v>
      </c>
    </row>
    <row r="1553" spans="2:9">
      <c r="B1553" s="388" t="s">
        <v>13677</v>
      </c>
      <c r="C1553" s="388" t="s">
        <v>13678</v>
      </c>
      <c r="D1553" s="389" t="s">
        <v>9926</v>
      </c>
      <c r="E1553" s="390" t="str">
        <f t="shared" si="48"/>
        <v>3.349,59</v>
      </c>
      <c r="F1553" s="381" t="str">
        <f t="shared" si="49"/>
        <v>98431</v>
      </c>
      <c r="H1553" s="393">
        <v>1774.89</v>
      </c>
      <c r="I1553" s="392" t="s">
        <v>13679</v>
      </c>
    </row>
    <row r="1554" spans="2:9">
      <c r="B1554" s="388" t="s">
        <v>13680</v>
      </c>
      <c r="C1554" s="388" t="s">
        <v>13681</v>
      </c>
      <c r="D1554" s="389" t="s">
        <v>9926</v>
      </c>
      <c r="E1554" s="390" t="str">
        <f t="shared" si="48"/>
        <v>4.029,31</v>
      </c>
      <c r="F1554" s="381" t="str">
        <f t="shared" si="49"/>
        <v>98432</v>
      </c>
      <c r="H1554" s="393">
        <v>1040.17</v>
      </c>
      <c r="I1554" s="392" t="s">
        <v>13682</v>
      </c>
    </row>
    <row r="1555" spans="2:9">
      <c r="B1555" s="388" t="s">
        <v>13683</v>
      </c>
      <c r="C1555" s="388" t="s">
        <v>13684</v>
      </c>
      <c r="D1555" s="389" t="s">
        <v>9926</v>
      </c>
      <c r="E1555" s="390" t="str">
        <f t="shared" si="48"/>
        <v>4.405,03</v>
      </c>
      <c r="F1555" s="381" t="str">
        <f t="shared" si="49"/>
        <v>98433</v>
      </c>
      <c r="H1555" s="393">
        <v>5945.27</v>
      </c>
      <c r="I1555" s="392" t="s">
        <v>13685</v>
      </c>
    </row>
    <row r="1556" spans="2:9">
      <c r="B1556" s="388" t="s">
        <v>13686</v>
      </c>
      <c r="C1556" s="388" t="s">
        <v>13687</v>
      </c>
      <c r="D1556" s="389" t="s">
        <v>9926</v>
      </c>
      <c r="E1556" s="390" t="str">
        <f t="shared" si="48"/>
        <v>4.780,76</v>
      </c>
      <c r="F1556" s="381" t="str">
        <f t="shared" si="49"/>
        <v>98434</v>
      </c>
      <c r="H1556" s="393">
        <v>2249.9699999999998</v>
      </c>
      <c r="I1556" s="392" t="s">
        <v>13688</v>
      </c>
    </row>
    <row r="1557" spans="2:9">
      <c r="B1557" s="388" t="s">
        <v>13689</v>
      </c>
      <c r="C1557" s="388" t="s">
        <v>13690</v>
      </c>
      <c r="D1557" s="389" t="s">
        <v>9706</v>
      </c>
      <c r="E1557" s="390" t="str">
        <f t="shared" si="48"/>
        <v>410,28</v>
      </c>
      <c r="F1557" s="381" t="str">
        <f t="shared" si="49"/>
        <v>99240</v>
      </c>
      <c r="H1557" s="393">
        <v>2245.46</v>
      </c>
      <c r="I1557" s="392" t="s">
        <v>13691</v>
      </c>
    </row>
    <row r="1558" spans="2:9">
      <c r="B1558" s="388" t="s">
        <v>13692</v>
      </c>
      <c r="C1558" s="388" t="s">
        <v>13693</v>
      </c>
      <c r="D1558" s="389" t="s">
        <v>9706</v>
      </c>
      <c r="E1558" s="390" t="str">
        <f t="shared" si="48"/>
        <v>1.395,61</v>
      </c>
      <c r="F1558" s="381" t="str">
        <f t="shared" si="49"/>
        <v>99241</v>
      </c>
      <c r="H1558" s="393">
        <v>7621.83</v>
      </c>
      <c r="I1558" s="392" t="s">
        <v>13694</v>
      </c>
    </row>
    <row r="1559" spans="2:9">
      <c r="B1559" s="388" t="s">
        <v>13695</v>
      </c>
      <c r="C1559" s="388" t="s">
        <v>13696</v>
      </c>
      <c r="D1559" s="389" t="s">
        <v>9926</v>
      </c>
      <c r="E1559" s="390" t="str">
        <f t="shared" si="48"/>
        <v>2.218,68</v>
      </c>
      <c r="F1559" s="381" t="str">
        <f t="shared" si="49"/>
        <v>99242</v>
      </c>
      <c r="H1559" s="393">
        <v>2434.27</v>
      </c>
      <c r="I1559" s="392" t="s">
        <v>13697</v>
      </c>
    </row>
    <row r="1560" spans="2:9">
      <c r="B1560" s="388" t="s">
        <v>13698</v>
      </c>
      <c r="C1560" s="388" t="s">
        <v>13699</v>
      </c>
      <c r="D1560" s="389" t="s">
        <v>9706</v>
      </c>
      <c r="E1560" s="390" t="str">
        <f t="shared" si="48"/>
        <v>1.299,42</v>
      </c>
      <c r="F1560" s="381" t="str">
        <f t="shared" si="49"/>
        <v>99243</v>
      </c>
      <c r="H1560" s="393">
        <v>8499.44</v>
      </c>
      <c r="I1560" s="392" t="s">
        <v>13700</v>
      </c>
    </row>
    <row r="1561" spans="2:9">
      <c r="B1561" s="388" t="s">
        <v>13701</v>
      </c>
      <c r="C1561" s="388" t="s">
        <v>13702</v>
      </c>
      <c r="D1561" s="389" t="s">
        <v>9926</v>
      </c>
      <c r="E1561" s="390" t="str">
        <f t="shared" si="48"/>
        <v>3.720,86</v>
      </c>
      <c r="F1561" s="381" t="str">
        <f t="shared" si="49"/>
        <v>99244</v>
      </c>
      <c r="H1561" s="393">
        <v>4239.91</v>
      </c>
      <c r="I1561" s="392" t="s">
        <v>13703</v>
      </c>
    </row>
    <row r="1562" spans="2:9">
      <c r="B1562" s="388" t="s">
        <v>13704</v>
      </c>
      <c r="C1562" s="388" t="s">
        <v>13705</v>
      </c>
      <c r="D1562" s="389" t="s">
        <v>9706</v>
      </c>
      <c r="E1562" s="390" t="str">
        <f t="shared" si="48"/>
        <v>637,00</v>
      </c>
      <c r="F1562" s="381" t="str">
        <f t="shared" si="49"/>
        <v>99246</v>
      </c>
      <c r="H1562" s="393">
        <v>2623.12</v>
      </c>
      <c r="I1562" s="392" t="s">
        <v>13706</v>
      </c>
    </row>
    <row r="1563" spans="2:9">
      <c r="B1563" s="388" t="s">
        <v>13707</v>
      </c>
      <c r="C1563" s="388" t="s">
        <v>13708</v>
      </c>
      <c r="D1563" s="389" t="s">
        <v>9706</v>
      </c>
      <c r="E1563" s="390" t="str">
        <f t="shared" si="48"/>
        <v>1.593,25</v>
      </c>
      <c r="F1563" s="381" t="str">
        <f t="shared" si="49"/>
        <v>99247</v>
      </c>
      <c r="H1563" s="393">
        <v>7795.43</v>
      </c>
      <c r="I1563" s="392" t="s">
        <v>13709</v>
      </c>
    </row>
    <row r="1564" spans="2:9">
      <c r="B1564" s="388" t="s">
        <v>13710</v>
      </c>
      <c r="C1564" s="388" t="s">
        <v>13711</v>
      </c>
      <c r="D1564" s="389" t="s">
        <v>9926</v>
      </c>
      <c r="E1564" s="390" t="str">
        <f t="shared" si="48"/>
        <v>2.817,65</v>
      </c>
      <c r="F1564" s="381" t="str">
        <f t="shared" si="49"/>
        <v>99248</v>
      </c>
      <c r="H1564" s="393">
        <v>2438.77</v>
      </c>
      <c r="I1564" s="392" t="s">
        <v>13712</v>
      </c>
    </row>
    <row r="1565" spans="2:9">
      <c r="B1565" s="388" t="s">
        <v>13713</v>
      </c>
      <c r="C1565" s="388" t="s">
        <v>13714</v>
      </c>
      <c r="D1565" s="389" t="s">
        <v>9706</v>
      </c>
      <c r="E1565" s="390" t="str">
        <f t="shared" si="48"/>
        <v>1.592,75</v>
      </c>
      <c r="F1565" s="381" t="str">
        <f t="shared" si="49"/>
        <v>99249</v>
      </c>
      <c r="H1565" s="393">
        <v>8805.76</v>
      </c>
      <c r="I1565" s="392" t="s">
        <v>13715</v>
      </c>
    </row>
    <row r="1566" spans="2:9">
      <c r="B1566" s="388" t="s">
        <v>13716</v>
      </c>
      <c r="C1566" s="388" t="s">
        <v>13717</v>
      </c>
      <c r="D1566" s="389" t="s">
        <v>9926</v>
      </c>
      <c r="E1566" s="390" t="str">
        <f t="shared" si="48"/>
        <v>1.956,98</v>
      </c>
      <c r="F1566" s="381" t="str">
        <f t="shared" si="49"/>
        <v>99252</v>
      </c>
      <c r="H1566" s="393">
        <v>2623.12</v>
      </c>
      <c r="I1566" s="392" t="s">
        <v>13718</v>
      </c>
    </row>
    <row r="1567" spans="2:9">
      <c r="B1567" s="388" t="s">
        <v>13719</v>
      </c>
      <c r="C1567" s="388" t="s">
        <v>13720</v>
      </c>
      <c r="D1567" s="389" t="s">
        <v>9706</v>
      </c>
      <c r="E1567" s="390" t="str">
        <f t="shared" si="48"/>
        <v>1.000,31</v>
      </c>
      <c r="F1567" s="381" t="str">
        <f t="shared" si="49"/>
        <v>99254</v>
      </c>
      <c r="H1567" s="393">
        <v>1692.47</v>
      </c>
      <c r="I1567" s="392" t="s">
        <v>13721</v>
      </c>
    </row>
    <row r="1568" spans="2:9">
      <c r="B1568" s="388" t="s">
        <v>13722</v>
      </c>
      <c r="C1568" s="388" t="s">
        <v>13723</v>
      </c>
      <c r="D1568" s="389" t="s">
        <v>9926</v>
      </c>
      <c r="E1568" s="390" t="str">
        <f t="shared" si="48"/>
        <v>4.366,95</v>
      </c>
      <c r="F1568" s="381" t="str">
        <f t="shared" si="49"/>
        <v>99256</v>
      </c>
      <c r="H1568" s="393">
        <v>9816.1299999999992</v>
      </c>
      <c r="I1568" s="392" t="s">
        <v>13724</v>
      </c>
    </row>
    <row r="1569" spans="2:9">
      <c r="B1569" s="388" t="s">
        <v>13725</v>
      </c>
      <c r="C1569" s="388" t="s">
        <v>13726</v>
      </c>
      <c r="D1569" s="389" t="s">
        <v>9926</v>
      </c>
      <c r="E1569" s="390" t="str">
        <f t="shared" si="48"/>
        <v>2.472,30</v>
      </c>
      <c r="F1569" s="381" t="str">
        <f t="shared" si="49"/>
        <v>99259</v>
      </c>
      <c r="H1569" s="393">
        <v>2811.96</v>
      </c>
      <c r="I1569" s="392" t="s">
        <v>13727</v>
      </c>
    </row>
    <row r="1570" spans="2:9">
      <c r="B1570" s="388" t="s">
        <v>13728</v>
      </c>
      <c r="C1570" s="388" t="s">
        <v>13729</v>
      </c>
      <c r="D1570" s="389" t="s">
        <v>9706</v>
      </c>
      <c r="E1570" s="390" t="str">
        <f t="shared" si="48"/>
        <v>1.197,97</v>
      </c>
      <c r="F1570" s="381" t="str">
        <f t="shared" si="49"/>
        <v>99261</v>
      </c>
      <c r="H1570" s="393">
        <v>9997.01</v>
      </c>
      <c r="I1570" s="392" t="s">
        <v>13730</v>
      </c>
    </row>
    <row r="1571" spans="2:9">
      <c r="B1571" s="388" t="s">
        <v>13731</v>
      </c>
      <c r="C1571" s="388" t="s">
        <v>13732</v>
      </c>
      <c r="D1571" s="389" t="s">
        <v>9706</v>
      </c>
      <c r="E1571" s="390" t="str">
        <f t="shared" si="48"/>
        <v>1.790,93</v>
      </c>
      <c r="F1571" s="381" t="str">
        <f t="shared" si="49"/>
        <v>99263</v>
      </c>
      <c r="H1571" s="393">
        <v>2811.96</v>
      </c>
      <c r="I1571" s="392" t="s">
        <v>13733</v>
      </c>
    </row>
    <row r="1572" spans="2:9">
      <c r="B1572" s="388" t="s">
        <v>13734</v>
      </c>
      <c r="C1572" s="388" t="s">
        <v>13735</v>
      </c>
      <c r="D1572" s="389" t="s">
        <v>9926</v>
      </c>
      <c r="E1572" s="390" t="str">
        <f t="shared" si="48"/>
        <v>2.987,58</v>
      </c>
      <c r="F1572" s="381" t="str">
        <f t="shared" si="49"/>
        <v>99265</v>
      </c>
      <c r="H1572" s="393">
        <v>4965.1000000000004</v>
      </c>
      <c r="I1572" s="392" t="s">
        <v>13736</v>
      </c>
    </row>
    <row r="1573" spans="2:9">
      <c r="B1573" s="388" t="s">
        <v>13737</v>
      </c>
      <c r="C1573" s="388" t="s">
        <v>13738</v>
      </c>
      <c r="D1573" s="389" t="s">
        <v>9706</v>
      </c>
      <c r="E1573" s="390" t="str">
        <f t="shared" si="48"/>
        <v>1.395,61</v>
      </c>
      <c r="F1573" s="381" t="str">
        <f t="shared" si="49"/>
        <v>99266</v>
      </c>
      <c r="H1573" s="393">
        <v>11141.15</v>
      </c>
      <c r="I1573" s="392" t="s">
        <v>13694</v>
      </c>
    </row>
    <row r="1574" spans="2:9">
      <c r="B1574" s="388" t="s">
        <v>13739</v>
      </c>
      <c r="C1574" s="388" t="s">
        <v>13740</v>
      </c>
      <c r="D1574" s="389" t="s">
        <v>9926</v>
      </c>
      <c r="E1574" s="390" t="str">
        <f t="shared" si="48"/>
        <v>3.502,87</v>
      </c>
      <c r="F1574" s="381" t="str">
        <f t="shared" si="49"/>
        <v>99267</v>
      </c>
      <c r="H1574" s="393">
        <v>3000.8</v>
      </c>
      <c r="I1574" s="392" t="s">
        <v>13741</v>
      </c>
    </row>
    <row r="1575" spans="2:9">
      <c r="B1575" s="388" t="s">
        <v>13742</v>
      </c>
      <c r="C1575" s="388" t="s">
        <v>13743</v>
      </c>
      <c r="D1575" s="389" t="s">
        <v>9706</v>
      </c>
      <c r="E1575" s="390" t="str">
        <f t="shared" si="48"/>
        <v>1.593,25</v>
      </c>
      <c r="F1575" s="381" t="str">
        <f t="shared" si="49"/>
        <v>99269</v>
      </c>
      <c r="H1575" s="393">
        <v>12474.69</v>
      </c>
      <c r="I1575" s="392" t="s">
        <v>13709</v>
      </c>
    </row>
    <row r="1576" spans="2:9">
      <c r="B1576" s="388" t="s">
        <v>13744</v>
      </c>
      <c r="C1576" s="388" t="s">
        <v>13745</v>
      </c>
      <c r="D1576" s="389" t="s">
        <v>9926</v>
      </c>
      <c r="E1576" s="390" t="str">
        <f t="shared" si="48"/>
        <v>5.012,92</v>
      </c>
      <c r="F1576" s="381" t="str">
        <f t="shared" si="49"/>
        <v>99271</v>
      </c>
      <c r="H1576" s="393">
        <v>1876.8</v>
      </c>
      <c r="I1576" s="392" t="s">
        <v>13746</v>
      </c>
    </row>
    <row r="1577" spans="2:9">
      <c r="B1577" s="388" t="s">
        <v>13747</v>
      </c>
      <c r="C1577" s="388" t="s">
        <v>13748</v>
      </c>
      <c r="D1577" s="389" t="s">
        <v>9926</v>
      </c>
      <c r="E1577" s="390" t="str">
        <f t="shared" si="48"/>
        <v>820,34</v>
      </c>
      <c r="F1577" s="381" t="str">
        <f t="shared" si="49"/>
        <v>99272</v>
      </c>
      <c r="H1577" s="391">
        <v>196.3</v>
      </c>
      <c r="I1577" s="392" t="s">
        <v>13749</v>
      </c>
    </row>
    <row r="1578" spans="2:9">
      <c r="B1578" s="388" t="s">
        <v>13750</v>
      </c>
      <c r="C1578" s="388" t="s">
        <v>13751</v>
      </c>
      <c r="D1578" s="389" t="s">
        <v>9926</v>
      </c>
      <c r="E1578" s="390" t="str">
        <f t="shared" si="48"/>
        <v>1.189,15</v>
      </c>
      <c r="F1578" s="381" t="str">
        <f t="shared" si="49"/>
        <v>99273</v>
      </c>
      <c r="H1578" s="391">
        <v>669.22</v>
      </c>
      <c r="I1578" s="392" t="s">
        <v>13752</v>
      </c>
    </row>
    <row r="1579" spans="2:9">
      <c r="B1579" s="388" t="s">
        <v>13753</v>
      </c>
      <c r="C1579" s="388" t="s">
        <v>13754</v>
      </c>
      <c r="D1579" s="389" t="s">
        <v>9926</v>
      </c>
      <c r="E1579" s="390" t="str">
        <f t="shared" si="48"/>
        <v>4.038,40</v>
      </c>
      <c r="F1579" s="381" t="str">
        <f t="shared" si="49"/>
        <v>99274</v>
      </c>
      <c r="H1579" s="393">
        <v>5731.02</v>
      </c>
      <c r="I1579" s="392" t="s">
        <v>13755</v>
      </c>
    </row>
    <row r="1580" spans="2:9">
      <c r="B1580" s="388" t="s">
        <v>13756</v>
      </c>
      <c r="C1580" s="388" t="s">
        <v>13757</v>
      </c>
      <c r="D1580" s="389" t="s">
        <v>9706</v>
      </c>
      <c r="E1580" s="390" t="str">
        <f t="shared" si="48"/>
        <v>1.988,57</v>
      </c>
      <c r="F1580" s="381" t="str">
        <f t="shared" si="49"/>
        <v>99276</v>
      </c>
      <c r="H1580" s="393">
        <v>2061.15</v>
      </c>
      <c r="I1580" s="392" t="s">
        <v>13758</v>
      </c>
    </row>
    <row r="1581" spans="2:9">
      <c r="B1581" s="388" t="s">
        <v>13759</v>
      </c>
      <c r="C1581" s="388" t="s">
        <v>13760</v>
      </c>
      <c r="D1581" s="389" t="s">
        <v>9706</v>
      </c>
      <c r="E1581" s="390" t="str">
        <f t="shared" si="48"/>
        <v>1.790,93</v>
      </c>
      <c r="F1581" s="381" t="str">
        <f t="shared" si="49"/>
        <v>99277</v>
      </c>
      <c r="H1581" s="393">
        <v>6461.25</v>
      </c>
      <c r="I1581" s="392" t="s">
        <v>13733</v>
      </c>
    </row>
    <row r="1582" spans="2:9">
      <c r="B1582" s="388" t="s">
        <v>13761</v>
      </c>
      <c r="C1582" s="388" t="s">
        <v>13762</v>
      </c>
      <c r="D1582" s="389" t="s">
        <v>9706</v>
      </c>
      <c r="E1582" s="390" t="str">
        <f t="shared" si="48"/>
        <v>304,18</v>
      </c>
      <c r="F1582" s="381" t="str">
        <f t="shared" si="49"/>
        <v>99278</v>
      </c>
      <c r="H1582" s="393">
        <v>2245.46</v>
      </c>
      <c r="I1582" s="392" t="s">
        <v>13763</v>
      </c>
    </row>
    <row r="1583" spans="2:9">
      <c r="B1583" s="388" t="s">
        <v>13764</v>
      </c>
      <c r="C1583" s="388" t="s">
        <v>13765</v>
      </c>
      <c r="D1583" s="389" t="s">
        <v>9926</v>
      </c>
      <c r="E1583" s="390" t="str">
        <f t="shared" si="48"/>
        <v>4.556,17</v>
      </c>
      <c r="F1583" s="381" t="str">
        <f t="shared" si="49"/>
        <v>99279</v>
      </c>
      <c r="H1583" s="393">
        <v>7191.44</v>
      </c>
      <c r="I1583" s="392" t="s">
        <v>13766</v>
      </c>
    </row>
    <row r="1584" spans="2:9">
      <c r="B1584" s="388" t="s">
        <v>13767</v>
      </c>
      <c r="C1584" s="388" t="s">
        <v>13768</v>
      </c>
      <c r="D1584" s="389" t="s">
        <v>9926</v>
      </c>
      <c r="E1584" s="390" t="str">
        <f t="shared" si="48"/>
        <v>1.528,59</v>
      </c>
      <c r="F1584" s="381" t="str">
        <f t="shared" si="49"/>
        <v>99280</v>
      </c>
      <c r="H1584" s="393">
        <v>2434.27</v>
      </c>
      <c r="I1584" s="392" t="s">
        <v>13769</v>
      </c>
    </row>
    <row r="1585" spans="2:9">
      <c r="B1585" s="388" t="s">
        <v>13770</v>
      </c>
      <c r="C1585" s="388" t="s">
        <v>13771</v>
      </c>
      <c r="D1585" s="389" t="s">
        <v>9706</v>
      </c>
      <c r="E1585" s="390" t="str">
        <f t="shared" si="48"/>
        <v>1.988,57</v>
      </c>
      <c r="F1585" s="381" t="str">
        <f t="shared" si="49"/>
        <v>99281</v>
      </c>
      <c r="H1585" s="393">
        <v>5866.68</v>
      </c>
      <c r="I1585" s="392" t="s">
        <v>13758</v>
      </c>
    </row>
    <row r="1586" spans="2:9">
      <c r="B1586" s="388" t="s">
        <v>13772</v>
      </c>
      <c r="C1586" s="388" t="s">
        <v>13773</v>
      </c>
      <c r="D1586" s="389" t="s">
        <v>9706</v>
      </c>
      <c r="E1586" s="390" t="str">
        <f t="shared" si="48"/>
        <v>2.214,64</v>
      </c>
      <c r="F1586" s="381" t="str">
        <f t="shared" si="49"/>
        <v>99282</v>
      </c>
      <c r="H1586" s="393">
        <v>3145.49</v>
      </c>
      <c r="I1586" s="392" t="s">
        <v>13774</v>
      </c>
    </row>
    <row r="1587" spans="2:9">
      <c r="B1587" s="388" t="s">
        <v>13775</v>
      </c>
      <c r="C1587" s="388" t="s">
        <v>13776</v>
      </c>
      <c r="D1587" s="389" t="s">
        <v>9706</v>
      </c>
      <c r="E1587" s="390" t="str">
        <f t="shared" si="48"/>
        <v>908,34</v>
      </c>
      <c r="F1587" s="381" t="str">
        <f t="shared" si="49"/>
        <v>99283</v>
      </c>
      <c r="H1587" s="391">
        <v>23.18</v>
      </c>
      <c r="I1587" s="392" t="s">
        <v>13777</v>
      </c>
    </row>
    <row r="1588" spans="2:9">
      <c r="B1588" s="388" t="s">
        <v>13778</v>
      </c>
      <c r="C1588" s="388" t="s">
        <v>13779</v>
      </c>
      <c r="D1588" s="389" t="s">
        <v>9926</v>
      </c>
      <c r="E1588" s="390" t="str">
        <f t="shared" si="48"/>
        <v>5.659,02</v>
      </c>
      <c r="F1588" s="381" t="str">
        <f t="shared" si="49"/>
        <v>99284</v>
      </c>
      <c r="H1588" s="391">
        <v>25.92</v>
      </c>
      <c r="I1588" s="392" t="s">
        <v>13780</v>
      </c>
    </row>
    <row r="1589" spans="2:9">
      <c r="B1589" s="388" t="s">
        <v>13781</v>
      </c>
      <c r="C1589" s="388" t="s">
        <v>13782</v>
      </c>
      <c r="D1589" s="389" t="s">
        <v>9926</v>
      </c>
      <c r="E1589" s="390" t="str">
        <f t="shared" si="48"/>
        <v>5.074,11</v>
      </c>
      <c r="F1589" s="381" t="str">
        <f t="shared" si="49"/>
        <v>99286</v>
      </c>
      <c r="H1589" s="391">
        <v>30.3</v>
      </c>
      <c r="I1589" s="392" t="s">
        <v>13783</v>
      </c>
    </row>
    <row r="1590" spans="2:9">
      <c r="B1590" s="388" t="s">
        <v>13784</v>
      </c>
      <c r="C1590" s="388" t="s">
        <v>13785</v>
      </c>
      <c r="D1590" s="389" t="s">
        <v>9926</v>
      </c>
      <c r="E1590" s="390" t="str">
        <f t="shared" si="48"/>
        <v>7.141,14</v>
      </c>
      <c r="F1590" s="381" t="str">
        <f t="shared" si="49"/>
        <v>99287</v>
      </c>
      <c r="H1590" s="391">
        <v>33.409999999999997</v>
      </c>
      <c r="I1590" s="392" t="s">
        <v>13786</v>
      </c>
    </row>
    <row r="1591" spans="2:9">
      <c r="B1591" s="388" t="s">
        <v>13787</v>
      </c>
      <c r="C1591" s="388" t="s">
        <v>13788</v>
      </c>
      <c r="D1591" s="389" t="s">
        <v>9706</v>
      </c>
      <c r="E1591" s="390" t="str">
        <f t="shared" si="48"/>
        <v>367,60</v>
      </c>
      <c r="F1591" s="381" t="str">
        <f t="shared" si="49"/>
        <v>99288</v>
      </c>
      <c r="H1591" s="391">
        <v>35.909999999999997</v>
      </c>
      <c r="I1591" s="392" t="s">
        <v>13789</v>
      </c>
    </row>
    <row r="1592" spans="2:9">
      <c r="B1592" s="388" t="s">
        <v>13790</v>
      </c>
      <c r="C1592" s="388" t="s">
        <v>13791</v>
      </c>
      <c r="D1592" s="389" t="s">
        <v>9706</v>
      </c>
      <c r="E1592" s="390" t="str">
        <f t="shared" si="48"/>
        <v>2.186,23</v>
      </c>
      <c r="F1592" s="381" t="str">
        <f t="shared" si="49"/>
        <v>99289</v>
      </c>
      <c r="H1592" s="391">
        <v>39.36</v>
      </c>
      <c r="I1592" s="392" t="s">
        <v>13792</v>
      </c>
    </row>
    <row r="1593" spans="2:9">
      <c r="B1593" s="388" t="s">
        <v>13793</v>
      </c>
      <c r="C1593" s="388" t="s">
        <v>13794</v>
      </c>
      <c r="D1593" s="389" t="s">
        <v>9926</v>
      </c>
      <c r="E1593" s="390" t="str">
        <f t="shared" si="48"/>
        <v>3.058,91</v>
      </c>
      <c r="F1593" s="381" t="str">
        <f t="shared" si="49"/>
        <v>99290</v>
      </c>
      <c r="H1593" s="391">
        <v>51.18</v>
      </c>
      <c r="I1593" s="392" t="s">
        <v>13795</v>
      </c>
    </row>
    <row r="1594" spans="2:9">
      <c r="B1594" s="388" t="s">
        <v>13796</v>
      </c>
      <c r="C1594" s="388" t="s">
        <v>13797</v>
      </c>
      <c r="D1594" s="389" t="s">
        <v>9706</v>
      </c>
      <c r="E1594" s="390" t="str">
        <f t="shared" si="48"/>
        <v>2.186,23</v>
      </c>
      <c r="F1594" s="381" t="str">
        <f t="shared" si="49"/>
        <v>99291</v>
      </c>
      <c r="H1594" s="391">
        <v>55.96</v>
      </c>
      <c r="I1594" s="392" t="s">
        <v>13792</v>
      </c>
    </row>
    <row r="1595" spans="2:9">
      <c r="B1595" s="388" t="s">
        <v>13798</v>
      </c>
      <c r="C1595" s="388" t="s">
        <v>13799</v>
      </c>
      <c r="D1595" s="389" t="s">
        <v>9926</v>
      </c>
      <c r="E1595" s="390" t="str">
        <f t="shared" si="48"/>
        <v>1.876,94</v>
      </c>
      <c r="F1595" s="381" t="str">
        <f t="shared" si="49"/>
        <v>99292</v>
      </c>
      <c r="H1595" s="391">
        <v>62.48</v>
      </c>
      <c r="I1595" s="392" t="s">
        <v>13800</v>
      </c>
    </row>
    <row r="1596" spans="2:9">
      <c r="B1596" s="388" t="s">
        <v>13801</v>
      </c>
      <c r="C1596" s="388" t="s">
        <v>13802</v>
      </c>
      <c r="D1596" s="389" t="s">
        <v>9706</v>
      </c>
      <c r="E1596" s="390" t="str">
        <f t="shared" si="48"/>
        <v>1.103,87</v>
      </c>
      <c r="F1596" s="381" t="str">
        <f t="shared" si="49"/>
        <v>99293</v>
      </c>
      <c r="H1596" s="391">
        <v>68.849999999999994</v>
      </c>
      <c r="I1596" s="392" t="s">
        <v>13803</v>
      </c>
    </row>
    <row r="1597" spans="2:9">
      <c r="B1597" s="388" t="s">
        <v>13804</v>
      </c>
      <c r="C1597" s="388" t="s">
        <v>13805</v>
      </c>
      <c r="D1597" s="389" t="s">
        <v>9926</v>
      </c>
      <c r="E1597" s="390" t="str">
        <f t="shared" si="48"/>
        <v>6.305,06</v>
      </c>
      <c r="F1597" s="381" t="str">
        <f t="shared" si="49"/>
        <v>99294</v>
      </c>
      <c r="H1597" s="391">
        <v>36.29</v>
      </c>
      <c r="I1597" s="392" t="s">
        <v>13806</v>
      </c>
    </row>
    <row r="1598" spans="2:9">
      <c r="B1598" s="388" t="s">
        <v>13807</v>
      </c>
      <c r="C1598" s="388" t="s">
        <v>13808</v>
      </c>
      <c r="D1598" s="389" t="s">
        <v>9706</v>
      </c>
      <c r="E1598" s="390" t="str">
        <f t="shared" si="48"/>
        <v>2.412,28</v>
      </c>
      <c r="F1598" s="381" t="str">
        <f t="shared" si="49"/>
        <v>99296</v>
      </c>
      <c r="H1598" s="391">
        <v>39.22</v>
      </c>
      <c r="I1598" s="392" t="s">
        <v>13809</v>
      </c>
    </row>
    <row r="1599" spans="2:9">
      <c r="B1599" s="388" t="s">
        <v>13810</v>
      </c>
      <c r="C1599" s="388" t="s">
        <v>13811</v>
      </c>
      <c r="D1599" s="389" t="s">
        <v>9706</v>
      </c>
      <c r="E1599" s="390" t="str">
        <f t="shared" si="48"/>
        <v>2.407,37</v>
      </c>
      <c r="F1599" s="381" t="str">
        <f t="shared" si="49"/>
        <v>99297</v>
      </c>
      <c r="H1599" s="391">
        <v>34.770000000000003</v>
      </c>
      <c r="I1599" s="392" t="s">
        <v>13812</v>
      </c>
    </row>
    <row r="1600" spans="2:9">
      <c r="B1600" s="388" t="s">
        <v>13813</v>
      </c>
      <c r="C1600" s="388" t="s">
        <v>13814</v>
      </c>
      <c r="D1600" s="389" t="s">
        <v>9926</v>
      </c>
      <c r="E1600" s="390" t="str">
        <f t="shared" si="48"/>
        <v>8.068,53</v>
      </c>
      <c r="F1600" s="381" t="str">
        <f t="shared" si="49"/>
        <v>99298</v>
      </c>
      <c r="H1600" s="391">
        <v>37.700000000000003</v>
      </c>
      <c r="I1600" s="392" t="s">
        <v>13815</v>
      </c>
    </row>
    <row r="1601" spans="2:9">
      <c r="B1601" s="388" t="s">
        <v>13816</v>
      </c>
      <c r="C1601" s="388" t="s">
        <v>13817</v>
      </c>
      <c r="D1601" s="389" t="s">
        <v>9706</v>
      </c>
      <c r="E1601" s="390" t="str">
        <f t="shared" si="48"/>
        <v>2.609,88</v>
      </c>
      <c r="F1601" s="381" t="str">
        <f t="shared" si="49"/>
        <v>99299</v>
      </c>
      <c r="H1601" s="391">
        <v>35.68</v>
      </c>
      <c r="I1601" s="392" t="s">
        <v>13818</v>
      </c>
    </row>
    <row r="1602" spans="2:9">
      <c r="B1602" s="388" t="s">
        <v>13819</v>
      </c>
      <c r="C1602" s="388" t="s">
        <v>13820</v>
      </c>
      <c r="D1602" s="389" t="s">
        <v>9926</v>
      </c>
      <c r="E1602" s="390" t="str">
        <f t="shared" ref="E1602:E1665" si="50">IF($K$2=$H$1,H1602,I1602)</f>
        <v>8.995,99</v>
      </c>
      <c r="F1602" s="381" t="str">
        <f t="shared" ref="F1602:F1665" si="51">IF(LEN($B1602)=7,CONCATENATE(MID($B1602,1,6),"00",RIGHT($B1602,1)),IF(LEN($B1602)=8,CONCATENATE(MID($B1602,1,6),"0",RIGHT($B1602,2)),$B1602))</f>
        <v>99300</v>
      </c>
      <c r="H1602" s="391">
        <v>44.6</v>
      </c>
      <c r="I1602" s="392" t="s">
        <v>13821</v>
      </c>
    </row>
    <row r="1603" spans="2:9">
      <c r="B1603" s="388" t="s">
        <v>13822</v>
      </c>
      <c r="C1603" s="388" t="s">
        <v>13823</v>
      </c>
      <c r="D1603" s="389" t="s">
        <v>9926</v>
      </c>
      <c r="E1603" s="390" t="str">
        <f t="shared" si="50"/>
        <v>4.500,99</v>
      </c>
      <c r="F1603" s="381" t="str">
        <f t="shared" si="51"/>
        <v>99301</v>
      </c>
      <c r="H1603" s="391">
        <v>46.14</v>
      </c>
      <c r="I1603" s="392" t="s">
        <v>13824</v>
      </c>
    </row>
    <row r="1604" spans="2:9">
      <c r="B1604" s="388" t="s">
        <v>13825</v>
      </c>
      <c r="C1604" s="388" t="s">
        <v>13826</v>
      </c>
      <c r="D1604" s="389" t="s">
        <v>9706</v>
      </c>
      <c r="E1604" s="390" t="str">
        <f t="shared" si="50"/>
        <v>2.812,43</v>
      </c>
      <c r="F1604" s="381" t="str">
        <f t="shared" si="51"/>
        <v>99302</v>
      </c>
      <c r="H1604" s="391">
        <v>55.05</v>
      </c>
      <c r="I1604" s="392" t="s">
        <v>13827</v>
      </c>
    </row>
    <row r="1605" spans="2:9">
      <c r="B1605" s="388" t="s">
        <v>13828</v>
      </c>
      <c r="C1605" s="388" t="s">
        <v>13829</v>
      </c>
      <c r="D1605" s="389" t="s">
        <v>9926</v>
      </c>
      <c r="E1605" s="390" t="str">
        <f t="shared" si="50"/>
        <v>8.250,77</v>
      </c>
      <c r="F1605" s="381" t="str">
        <f t="shared" si="51"/>
        <v>99303</v>
      </c>
      <c r="H1605" s="391">
        <v>56.17</v>
      </c>
      <c r="I1605" s="392" t="s">
        <v>13830</v>
      </c>
    </row>
    <row r="1606" spans="2:9">
      <c r="B1606" s="388" t="s">
        <v>13831</v>
      </c>
      <c r="C1606" s="388" t="s">
        <v>13832</v>
      </c>
      <c r="D1606" s="389" t="s">
        <v>9706</v>
      </c>
      <c r="E1606" s="390" t="str">
        <f t="shared" si="50"/>
        <v>2.614,78</v>
      </c>
      <c r="F1606" s="381" t="str">
        <f t="shared" si="51"/>
        <v>99304</v>
      </c>
      <c r="H1606" s="391">
        <v>65.09</v>
      </c>
      <c r="I1606" s="392" t="s">
        <v>13833</v>
      </c>
    </row>
    <row r="1607" spans="2:9">
      <c r="B1607" s="388" t="s">
        <v>13834</v>
      </c>
      <c r="C1607" s="388" t="s">
        <v>13835</v>
      </c>
      <c r="D1607" s="389" t="s">
        <v>9926</v>
      </c>
      <c r="E1607" s="390" t="str">
        <f t="shared" si="50"/>
        <v>9.317,70</v>
      </c>
      <c r="F1607" s="381" t="str">
        <f t="shared" si="51"/>
        <v>99305</v>
      </c>
      <c r="H1607" s="391">
        <v>28.02</v>
      </c>
      <c r="I1607" s="392" t="s">
        <v>13836</v>
      </c>
    </row>
    <row r="1608" spans="2:9">
      <c r="B1608" s="388" t="s">
        <v>13837</v>
      </c>
      <c r="C1608" s="388" t="s">
        <v>13838</v>
      </c>
      <c r="D1608" s="389" t="s">
        <v>9706</v>
      </c>
      <c r="E1608" s="390" t="str">
        <f t="shared" si="50"/>
        <v>2.812,43</v>
      </c>
      <c r="F1608" s="381" t="str">
        <f t="shared" si="51"/>
        <v>99306</v>
      </c>
      <c r="H1608" s="391">
        <v>35.82</v>
      </c>
      <c r="I1608" s="392" t="s">
        <v>13827</v>
      </c>
    </row>
    <row r="1609" spans="2:9">
      <c r="B1609" s="388" t="s">
        <v>13839</v>
      </c>
      <c r="C1609" s="388" t="s">
        <v>13840</v>
      </c>
      <c r="D1609" s="389" t="s">
        <v>9706</v>
      </c>
      <c r="E1609" s="390" t="str">
        <f t="shared" si="50"/>
        <v>1.814,44</v>
      </c>
      <c r="F1609" s="381" t="str">
        <f t="shared" si="51"/>
        <v>99307</v>
      </c>
      <c r="H1609" s="391">
        <v>35.54</v>
      </c>
      <c r="I1609" s="392" t="s">
        <v>13841</v>
      </c>
    </row>
    <row r="1610" spans="2:9">
      <c r="B1610" s="388" t="s">
        <v>13842</v>
      </c>
      <c r="C1610" s="388" t="s">
        <v>13843</v>
      </c>
      <c r="D1610" s="389" t="s">
        <v>9926</v>
      </c>
      <c r="E1610" s="390" t="str">
        <f t="shared" si="50"/>
        <v>10.384,65</v>
      </c>
      <c r="F1610" s="381" t="str">
        <f t="shared" si="51"/>
        <v>99308</v>
      </c>
      <c r="H1610" s="391">
        <v>43.33</v>
      </c>
      <c r="I1610" s="392" t="s">
        <v>13844</v>
      </c>
    </row>
    <row r="1611" spans="2:9">
      <c r="B1611" s="388" t="s">
        <v>13845</v>
      </c>
      <c r="C1611" s="388" t="s">
        <v>13846</v>
      </c>
      <c r="D1611" s="389" t="s">
        <v>9706</v>
      </c>
      <c r="E1611" s="390" t="str">
        <f t="shared" si="50"/>
        <v>3.014,98</v>
      </c>
      <c r="F1611" s="381" t="str">
        <f t="shared" si="51"/>
        <v>99309</v>
      </c>
      <c r="H1611" s="391">
        <v>42.64</v>
      </c>
      <c r="I1611" s="392" t="s">
        <v>13847</v>
      </c>
    </row>
    <row r="1612" spans="2:9">
      <c r="B1612" s="388" t="s">
        <v>13848</v>
      </c>
      <c r="C1612" s="388" t="s">
        <v>13849</v>
      </c>
      <c r="D1612" s="389" t="s">
        <v>9926</v>
      </c>
      <c r="E1612" s="390" t="str">
        <f t="shared" si="50"/>
        <v>10.574,49</v>
      </c>
      <c r="F1612" s="381" t="str">
        <f t="shared" si="51"/>
        <v>99310</v>
      </c>
      <c r="H1612" s="391">
        <v>50.44</v>
      </c>
      <c r="I1612" s="392" t="s">
        <v>13850</v>
      </c>
    </row>
    <row r="1613" spans="2:9">
      <c r="B1613" s="388" t="s">
        <v>13851</v>
      </c>
      <c r="C1613" s="388" t="s">
        <v>13852</v>
      </c>
      <c r="D1613" s="389" t="s">
        <v>9706</v>
      </c>
      <c r="E1613" s="390" t="str">
        <f t="shared" si="50"/>
        <v>3.014,98</v>
      </c>
      <c r="F1613" s="381" t="str">
        <f t="shared" si="51"/>
        <v>99311</v>
      </c>
      <c r="H1613" s="391">
        <v>109.85</v>
      </c>
      <c r="I1613" s="392" t="s">
        <v>13847</v>
      </c>
    </row>
    <row r="1614" spans="2:9">
      <c r="B1614" s="388" t="s">
        <v>13853</v>
      </c>
      <c r="C1614" s="388" t="s">
        <v>13854</v>
      </c>
      <c r="D1614" s="389" t="s">
        <v>9926</v>
      </c>
      <c r="E1614" s="390" t="str">
        <f t="shared" si="50"/>
        <v>5.269,07</v>
      </c>
      <c r="F1614" s="381" t="str">
        <f t="shared" si="51"/>
        <v>99312</v>
      </c>
      <c r="H1614" s="391">
        <v>5.88</v>
      </c>
      <c r="I1614" s="392" t="s">
        <v>13855</v>
      </c>
    </row>
    <row r="1615" spans="2:9">
      <c r="B1615" s="388" t="s">
        <v>13856</v>
      </c>
      <c r="C1615" s="388" t="s">
        <v>13857</v>
      </c>
      <c r="D1615" s="389" t="s">
        <v>9926</v>
      </c>
      <c r="E1615" s="390" t="str">
        <f t="shared" si="50"/>
        <v>11.782,06</v>
      </c>
      <c r="F1615" s="381" t="str">
        <f t="shared" si="51"/>
        <v>99313</v>
      </c>
      <c r="H1615" s="391">
        <v>14.23</v>
      </c>
      <c r="I1615" s="392" t="s">
        <v>13858</v>
      </c>
    </row>
    <row r="1616" spans="2:9">
      <c r="B1616" s="388" t="s">
        <v>13859</v>
      </c>
      <c r="C1616" s="388" t="s">
        <v>13860</v>
      </c>
      <c r="D1616" s="389" t="s">
        <v>9706</v>
      </c>
      <c r="E1616" s="390" t="str">
        <f t="shared" si="50"/>
        <v>3.217,55</v>
      </c>
      <c r="F1616" s="381" t="str">
        <f t="shared" si="51"/>
        <v>99314</v>
      </c>
      <c r="H1616" s="391">
        <v>20.02</v>
      </c>
      <c r="I1616" s="392" t="s">
        <v>13861</v>
      </c>
    </row>
    <row r="1617" spans="2:9">
      <c r="B1617" s="388" t="s">
        <v>13862</v>
      </c>
      <c r="C1617" s="388" t="s">
        <v>13863</v>
      </c>
      <c r="D1617" s="389" t="s">
        <v>9926</v>
      </c>
      <c r="E1617" s="390" t="str">
        <f t="shared" si="50"/>
        <v>13.188,34</v>
      </c>
      <c r="F1617" s="381" t="str">
        <f t="shared" si="51"/>
        <v>99315</v>
      </c>
      <c r="H1617" s="391">
        <v>11.14</v>
      </c>
      <c r="I1617" s="392" t="s">
        <v>13864</v>
      </c>
    </row>
    <row r="1618" spans="2:9">
      <c r="B1618" s="388" t="s">
        <v>13865</v>
      </c>
      <c r="C1618" s="388" t="s">
        <v>13866</v>
      </c>
      <c r="D1618" s="389" t="s">
        <v>9706</v>
      </c>
      <c r="E1618" s="390" t="str">
        <f t="shared" si="50"/>
        <v>2.012,08</v>
      </c>
      <c r="F1618" s="381" t="str">
        <f t="shared" si="51"/>
        <v>99317</v>
      </c>
      <c r="H1618" s="391">
        <v>16.96</v>
      </c>
      <c r="I1618" s="392" t="s">
        <v>13867</v>
      </c>
    </row>
    <row r="1619" spans="2:9">
      <c r="B1619" s="388" t="s">
        <v>13868</v>
      </c>
      <c r="C1619" s="388" t="s">
        <v>13869</v>
      </c>
      <c r="D1619" s="389" t="s">
        <v>9706</v>
      </c>
      <c r="E1619" s="390" t="str">
        <f t="shared" si="50"/>
        <v>200,77</v>
      </c>
      <c r="F1619" s="381" t="str">
        <f t="shared" si="51"/>
        <v>99318</v>
      </c>
      <c r="H1619" s="391">
        <v>8.41</v>
      </c>
      <c r="I1619" s="392" t="s">
        <v>13870</v>
      </c>
    </row>
    <row r="1620" spans="2:9">
      <c r="B1620" s="388" t="s">
        <v>13871</v>
      </c>
      <c r="C1620" s="388" t="s">
        <v>13872</v>
      </c>
      <c r="D1620" s="389" t="s">
        <v>9706</v>
      </c>
      <c r="E1620" s="390" t="str">
        <f t="shared" si="50"/>
        <v>711,67</v>
      </c>
      <c r="F1620" s="381" t="str">
        <f t="shared" si="51"/>
        <v>99319</v>
      </c>
      <c r="H1620" s="391">
        <v>14.39</v>
      </c>
      <c r="I1620" s="392" t="s">
        <v>13873</v>
      </c>
    </row>
    <row r="1621" spans="2:9">
      <c r="B1621" s="388" t="s">
        <v>13874</v>
      </c>
      <c r="C1621" s="388" t="s">
        <v>13875</v>
      </c>
      <c r="D1621" s="389" t="s">
        <v>9926</v>
      </c>
      <c r="E1621" s="390" t="str">
        <f t="shared" si="50"/>
        <v>6.073,48</v>
      </c>
      <c r="F1621" s="381" t="str">
        <f t="shared" si="51"/>
        <v>99320</v>
      </c>
      <c r="H1621" s="391">
        <v>13.32</v>
      </c>
      <c r="I1621" s="392" t="s">
        <v>13876</v>
      </c>
    </row>
    <row r="1622" spans="2:9">
      <c r="B1622" s="388" t="s">
        <v>13877</v>
      </c>
      <c r="C1622" s="388" t="s">
        <v>13878</v>
      </c>
      <c r="D1622" s="389" t="s">
        <v>9706</v>
      </c>
      <c r="E1622" s="390" t="str">
        <f t="shared" si="50"/>
        <v>2.209,73</v>
      </c>
      <c r="F1622" s="381" t="str">
        <f t="shared" si="51"/>
        <v>99321</v>
      </c>
      <c r="H1622" s="391">
        <v>19.149999999999999</v>
      </c>
      <c r="I1622" s="392" t="s">
        <v>13879</v>
      </c>
    </row>
    <row r="1623" spans="2:9">
      <c r="B1623" s="388" t="s">
        <v>13880</v>
      </c>
      <c r="C1623" s="388" t="s">
        <v>13881</v>
      </c>
      <c r="D1623" s="389" t="s">
        <v>9926</v>
      </c>
      <c r="E1623" s="390" t="str">
        <f t="shared" si="50"/>
        <v>6.846,07</v>
      </c>
      <c r="F1623" s="381" t="str">
        <f t="shared" si="51"/>
        <v>99322</v>
      </c>
      <c r="H1623" s="391">
        <v>10.27</v>
      </c>
      <c r="I1623" s="392" t="s">
        <v>13882</v>
      </c>
    </row>
    <row r="1624" spans="2:9">
      <c r="B1624" s="388" t="s">
        <v>13883</v>
      </c>
      <c r="C1624" s="388" t="s">
        <v>13884</v>
      </c>
      <c r="D1624" s="389" t="s">
        <v>9706</v>
      </c>
      <c r="E1624" s="390" t="str">
        <f t="shared" si="50"/>
        <v>2.407,37</v>
      </c>
      <c r="F1624" s="381" t="str">
        <f t="shared" si="51"/>
        <v>99323</v>
      </c>
      <c r="H1624" s="391">
        <v>16.07</v>
      </c>
      <c r="I1624" s="392" t="s">
        <v>13812</v>
      </c>
    </row>
    <row r="1625" spans="2:9">
      <c r="B1625" s="388" t="s">
        <v>13885</v>
      </c>
      <c r="C1625" s="388" t="s">
        <v>13886</v>
      </c>
      <c r="D1625" s="389" t="s">
        <v>9926</v>
      </c>
      <c r="E1625" s="390" t="str">
        <f t="shared" si="50"/>
        <v>7.618,61</v>
      </c>
      <c r="F1625" s="381" t="str">
        <f t="shared" si="51"/>
        <v>99324</v>
      </c>
      <c r="H1625" s="391">
        <v>7.54</v>
      </c>
      <c r="I1625" s="392" t="s">
        <v>13887</v>
      </c>
    </row>
    <row r="1626" spans="2:9">
      <c r="B1626" s="388" t="s">
        <v>13888</v>
      </c>
      <c r="C1626" s="388" t="s">
        <v>13889</v>
      </c>
      <c r="D1626" s="389" t="s">
        <v>9706</v>
      </c>
      <c r="E1626" s="390" t="str">
        <f t="shared" si="50"/>
        <v>2.609,88</v>
      </c>
      <c r="F1626" s="381" t="str">
        <f t="shared" si="51"/>
        <v>99325</v>
      </c>
      <c r="H1626" s="391">
        <v>13.48</v>
      </c>
      <c r="I1626" s="392" t="s">
        <v>13818</v>
      </c>
    </row>
    <row r="1627" spans="2:9">
      <c r="B1627" s="388" t="s">
        <v>13890</v>
      </c>
      <c r="C1627" s="388" t="s">
        <v>13891</v>
      </c>
      <c r="D1627" s="389" t="s">
        <v>9926</v>
      </c>
      <c r="E1627" s="390" t="str">
        <f t="shared" si="50"/>
        <v>6.213,75</v>
      </c>
      <c r="F1627" s="381" t="str">
        <f t="shared" si="51"/>
        <v>99326</v>
      </c>
      <c r="H1627" s="391">
        <v>22.03</v>
      </c>
      <c r="I1627" s="392" t="s">
        <v>13892</v>
      </c>
    </row>
    <row r="1628" spans="2:9">
      <c r="B1628" s="388" t="s">
        <v>13893</v>
      </c>
      <c r="C1628" s="388" t="s">
        <v>13894</v>
      </c>
      <c r="D1628" s="389" t="s">
        <v>9706</v>
      </c>
      <c r="E1628" s="390" t="str">
        <f t="shared" si="50"/>
        <v>3.372,09</v>
      </c>
      <c r="F1628" s="381" t="str">
        <f t="shared" si="51"/>
        <v>99327</v>
      </c>
      <c r="H1628" s="391">
        <v>29.56</v>
      </c>
      <c r="I1628" s="392" t="s">
        <v>13895</v>
      </c>
    </row>
    <row r="1629" spans="2:9">
      <c r="B1629" s="388" t="s">
        <v>13896</v>
      </c>
      <c r="C1629" s="388" t="s">
        <v>13897</v>
      </c>
      <c r="D1629" s="389" t="s">
        <v>9706</v>
      </c>
      <c r="E1629" s="390" t="str">
        <f t="shared" si="50"/>
        <v>25,10</v>
      </c>
      <c r="F1629" s="381" t="str">
        <f t="shared" si="51"/>
        <v>94263</v>
      </c>
      <c r="H1629" s="391">
        <v>17.84</v>
      </c>
      <c r="I1629" s="392" t="s">
        <v>8278</v>
      </c>
    </row>
    <row r="1630" spans="2:9">
      <c r="B1630" s="388" t="s">
        <v>13898</v>
      </c>
      <c r="C1630" s="388" t="s">
        <v>13899</v>
      </c>
      <c r="D1630" s="389" t="s">
        <v>9706</v>
      </c>
      <c r="E1630" s="390" t="str">
        <f t="shared" si="50"/>
        <v>28,02</v>
      </c>
      <c r="F1630" s="381" t="str">
        <f t="shared" si="51"/>
        <v>94264</v>
      </c>
      <c r="H1630" s="391">
        <v>25.24</v>
      </c>
      <c r="I1630" s="392" t="s">
        <v>13900</v>
      </c>
    </row>
    <row r="1631" spans="2:9">
      <c r="B1631" s="388" t="s">
        <v>13901</v>
      </c>
      <c r="C1631" s="388" t="s">
        <v>13902</v>
      </c>
      <c r="D1631" s="389" t="s">
        <v>9706</v>
      </c>
      <c r="E1631" s="390" t="str">
        <f t="shared" si="50"/>
        <v>32,87</v>
      </c>
      <c r="F1631" s="381" t="str">
        <f t="shared" si="51"/>
        <v>94265</v>
      </c>
      <c r="H1631" s="391">
        <v>14.79</v>
      </c>
      <c r="I1631" s="392" t="s">
        <v>13903</v>
      </c>
    </row>
    <row r="1632" spans="2:9">
      <c r="B1632" s="388" t="s">
        <v>13904</v>
      </c>
      <c r="C1632" s="388" t="s">
        <v>13905</v>
      </c>
      <c r="D1632" s="389" t="s">
        <v>9706</v>
      </c>
      <c r="E1632" s="390" t="str">
        <f t="shared" si="50"/>
        <v>36,21</v>
      </c>
      <c r="F1632" s="381" t="str">
        <f t="shared" si="51"/>
        <v>94266</v>
      </c>
      <c r="H1632" s="391">
        <v>22.33</v>
      </c>
      <c r="I1632" s="392" t="s">
        <v>13906</v>
      </c>
    </row>
    <row r="1633" spans="2:9">
      <c r="B1633" s="388" t="s">
        <v>220</v>
      </c>
      <c r="C1633" s="388" t="s">
        <v>13907</v>
      </c>
      <c r="D1633" s="389" t="s">
        <v>9706</v>
      </c>
      <c r="E1633" s="390" t="str">
        <f t="shared" si="50"/>
        <v>38,95</v>
      </c>
      <c r="F1633" s="381" t="str">
        <f t="shared" si="51"/>
        <v>94267</v>
      </c>
      <c r="H1633" s="391">
        <v>20.88</v>
      </c>
      <c r="I1633" s="392" t="s">
        <v>13908</v>
      </c>
    </row>
    <row r="1634" spans="2:9">
      <c r="B1634" s="388" t="s">
        <v>13909</v>
      </c>
      <c r="C1634" s="388" t="s">
        <v>13910</v>
      </c>
      <c r="D1634" s="389" t="s">
        <v>9706</v>
      </c>
      <c r="E1634" s="390" t="str">
        <f t="shared" si="50"/>
        <v>42,62</v>
      </c>
      <c r="F1634" s="381" t="str">
        <f t="shared" si="51"/>
        <v>94268</v>
      </c>
      <c r="H1634" s="391">
        <v>28.41</v>
      </c>
      <c r="I1634" s="392" t="s">
        <v>13911</v>
      </c>
    </row>
    <row r="1635" spans="2:9">
      <c r="B1635" s="388" t="s">
        <v>13912</v>
      </c>
      <c r="C1635" s="388" t="s">
        <v>13913</v>
      </c>
      <c r="D1635" s="389" t="s">
        <v>9706</v>
      </c>
      <c r="E1635" s="390" t="str">
        <f t="shared" si="50"/>
        <v>55,55</v>
      </c>
      <c r="F1635" s="381" t="str">
        <f t="shared" si="51"/>
        <v>94269</v>
      </c>
      <c r="H1635" s="391">
        <v>16.7</v>
      </c>
      <c r="I1635" s="392" t="s">
        <v>3808</v>
      </c>
    </row>
    <row r="1636" spans="2:9">
      <c r="B1636" s="388" t="s">
        <v>13914</v>
      </c>
      <c r="C1636" s="388" t="s">
        <v>13915</v>
      </c>
      <c r="D1636" s="389" t="s">
        <v>9706</v>
      </c>
      <c r="E1636" s="390" t="str">
        <f t="shared" si="50"/>
        <v>60,68</v>
      </c>
      <c r="F1636" s="381" t="str">
        <f t="shared" si="51"/>
        <v>94270</v>
      </c>
      <c r="H1636" s="391">
        <v>24.08</v>
      </c>
      <c r="I1636" s="392" t="s">
        <v>13916</v>
      </c>
    </row>
    <row r="1637" spans="2:9">
      <c r="B1637" s="388" t="s">
        <v>13917</v>
      </c>
      <c r="C1637" s="388" t="s">
        <v>13918</v>
      </c>
      <c r="D1637" s="389" t="s">
        <v>9706</v>
      </c>
      <c r="E1637" s="390" t="str">
        <f t="shared" si="50"/>
        <v>67,80</v>
      </c>
      <c r="F1637" s="381" t="str">
        <f t="shared" si="51"/>
        <v>94271</v>
      </c>
      <c r="H1637" s="391">
        <v>13.64</v>
      </c>
      <c r="I1637" s="392" t="s">
        <v>13919</v>
      </c>
    </row>
    <row r="1638" spans="2:9">
      <c r="B1638" s="388" t="s">
        <v>13920</v>
      </c>
      <c r="C1638" s="388" t="s">
        <v>13921</v>
      </c>
      <c r="D1638" s="389" t="s">
        <v>9706</v>
      </c>
      <c r="E1638" s="390" t="str">
        <f t="shared" si="50"/>
        <v>74,64</v>
      </c>
      <c r="F1638" s="381" t="str">
        <f t="shared" si="51"/>
        <v>94272</v>
      </c>
      <c r="H1638" s="391">
        <v>21.17</v>
      </c>
      <c r="I1638" s="392" t="s">
        <v>13922</v>
      </c>
    </row>
    <row r="1639" spans="2:9">
      <c r="B1639" s="388" t="s">
        <v>13923</v>
      </c>
      <c r="C1639" s="388" t="s">
        <v>13924</v>
      </c>
      <c r="D1639" s="389" t="s">
        <v>9706</v>
      </c>
      <c r="E1639" s="390" t="str">
        <f t="shared" si="50"/>
        <v>40,54</v>
      </c>
      <c r="F1639" s="381" t="str">
        <f t="shared" si="51"/>
        <v>94273</v>
      </c>
      <c r="H1639" s="391">
        <v>131.19999999999999</v>
      </c>
      <c r="I1639" s="392" t="s">
        <v>13925</v>
      </c>
    </row>
    <row r="1640" spans="2:9">
      <c r="B1640" s="388" t="s">
        <v>13926</v>
      </c>
      <c r="C1640" s="388" t="s">
        <v>13927</v>
      </c>
      <c r="D1640" s="389" t="s">
        <v>9706</v>
      </c>
      <c r="E1640" s="390" t="str">
        <f t="shared" si="50"/>
        <v>43,73</v>
      </c>
      <c r="F1640" s="381" t="str">
        <f t="shared" si="51"/>
        <v>94274</v>
      </c>
      <c r="H1640" s="391">
        <v>9.74</v>
      </c>
      <c r="I1640" s="392" t="s">
        <v>13928</v>
      </c>
    </row>
    <row r="1641" spans="2:9">
      <c r="B1641" s="388" t="s">
        <v>13929</v>
      </c>
      <c r="C1641" s="388" t="s">
        <v>13930</v>
      </c>
      <c r="D1641" s="389" t="s">
        <v>9706</v>
      </c>
      <c r="E1641" s="390" t="str">
        <f t="shared" si="50"/>
        <v>38,88</v>
      </c>
      <c r="F1641" s="381" t="str">
        <f t="shared" si="51"/>
        <v>94275</v>
      </c>
      <c r="H1641" s="391">
        <v>15.5</v>
      </c>
      <c r="I1641" s="392" t="s">
        <v>13931</v>
      </c>
    </row>
    <row r="1642" spans="2:9">
      <c r="B1642" s="388" t="s">
        <v>13932</v>
      </c>
      <c r="C1642" s="388" t="s">
        <v>13933</v>
      </c>
      <c r="D1642" s="389" t="s">
        <v>9706</v>
      </c>
      <c r="E1642" s="390" t="str">
        <f t="shared" si="50"/>
        <v>42,07</v>
      </c>
      <c r="F1642" s="381" t="str">
        <f t="shared" si="51"/>
        <v>94276</v>
      </c>
      <c r="H1642" s="391">
        <v>17.88</v>
      </c>
      <c r="I1642" s="392" t="s">
        <v>11421</v>
      </c>
    </row>
    <row r="1643" spans="2:9">
      <c r="B1643" s="388" t="s">
        <v>13934</v>
      </c>
      <c r="C1643" s="388" t="s">
        <v>13935</v>
      </c>
      <c r="D1643" s="389" t="s">
        <v>9706</v>
      </c>
      <c r="E1643" s="390" t="str">
        <f t="shared" si="50"/>
        <v>38,83</v>
      </c>
      <c r="F1643" s="381" t="str">
        <f t="shared" si="51"/>
        <v>94281</v>
      </c>
      <c r="H1643" s="391">
        <v>74.709999999999994</v>
      </c>
      <c r="I1643" s="392" t="s">
        <v>13936</v>
      </c>
    </row>
    <row r="1644" spans="2:9">
      <c r="B1644" s="388" t="s">
        <v>13937</v>
      </c>
      <c r="C1644" s="388" t="s">
        <v>13938</v>
      </c>
      <c r="D1644" s="389" t="s">
        <v>9706</v>
      </c>
      <c r="E1644" s="390" t="str">
        <f t="shared" si="50"/>
        <v>48,53</v>
      </c>
      <c r="F1644" s="381" t="str">
        <f t="shared" si="51"/>
        <v>94282</v>
      </c>
      <c r="H1644" s="391">
        <v>744.88</v>
      </c>
      <c r="I1644" s="392" t="s">
        <v>13939</v>
      </c>
    </row>
    <row r="1645" spans="2:9">
      <c r="B1645" s="388" t="s">
        <v>13940</v>
      </c>
      <c r="C1645" s="388" t="s">
        <v>13941</v>
      </c>
      <c r="D1645" s="389" t="s">
        <v>9706</v>
      </c>
      <c r="E1645" s="390" t="str">
        <f t="shared" si="50"/>
        <v>50,24</v>
      </c>
      <c r="F1645" s="381" t="str">
        <f t="shared" si="51"/>
        <v>94283</v>
      </c>
      <c r="H1645" s="391">
        <v>621.66999999999996</v>
      </c>
      <c r="I1645" s="392" t="s">
        <v>13942</v>
      </c>
    </row>
    <row r="1646" spans="2:9">
      <c r="B1646" s="388" t="s">
        <v>13943</v>
      </c>
      <c r="C1646" s="388" t="s">
        <v>13944</v>
      </c>
      <c r="D1646" s="389" t="s">
        <v>9706</v>
      </c>
      <c r="E1646" s="390" t="str">
        <f t="shared" si="50"/>
        <v>59,95</v>
      </c>
      <c r="F1646" s="381" t="str">
        <f t="shared" si="51"/>
        <v>94284</v>
      </c>
      <c r="H1646" s="391">
        <v>506.89</v>
      </c>
      <c r="I1646" s="392" t="s">
        <v>13945</v>
      </c>
    </row>
    <row r="1647" spans="2:9">
      <c r="B1647" s="388" t="s">
        <v>13946</v>
      </c>
      <c r="C1647" s="388" t="s">
        <v>13947</v>
      </c>
      <c r="D1647" s="389" t="s">
        <v>9706</v>
      </c>
      <c r="E1647" s="390" t="str">
        <f t="shared" si="50"/>
        <v>61,19</v>
      </c>
      <c r="F1647" s="381" t="str">
        <f t="shared" si="51"/>
        <v>94285</v>
      </c>
      <c r="H1647" s="391">
        <v>523.66</v>
      </c>
      <c r="I1647" s="392" t="s">
        <v>9948</v>
      </c>
    </row>
    <row r="1648" spans="2:9">
      <c r="B1648" s="388" t="s">
        <v>13948</v>
      </c>
      <c r="C1648" s="388" t="s">
        <v>13949</v>
      </c>
      <c r="D1648" s="389" t="s">
        <v>9706</v>
      </c>
      <c r="E1648" s="390" t="str">
        <f t="shared" si="50"/>
        <v>70,89</v>
      </c>
      <c r="F1648" s="381" t="str">
        <f t="shared" si="51"/>
        <v>94286</v>
      </c>
      <c r="H1648" s="391">
        <v>527.99</v>
      </c>
      <c r="I1648" s="392" t="s">
        <v>13950</v>
      </c>
    </row>
    <row r="1649" spans="2:9">
      <c r="B1649" s="388" t="s">
        <v>13951</v>
      </c>
      <c r="C1649" s="388" t="s">
        <v>13952</v>
      </c>
      <c r="D1649" s="389" t="s">
        <v>9706</v>
      </c>
      <c r="E1649" s="390" t="str">
        <f t="shared" si="50"/>
        <v>30,47</v>
      </c>
      <c r="F1649" s="381" t="str">
        <f t="shared" si="51"/>
        <v>94287</v>
      </c>
      <c r="H1649" s="391">
        <v>564.16</v>
      </c>
      <c r="I1649" s="392" t="s">
        <v>13953</v>
      </c>
    </row>
    <row r="1650" spans="2:9">
      <c r="B1650" s="388" t="s">
        <v>13954</v>
      </c>
      <c r="C1650" s="388" t="s">
        <v>13955</v>
      </c>
      <c r="D1650" s="389" t="s">
        <v>9706</v>
      </c>
      <c r="E1650" s="390" t="str">
        <f t="shared" si="50"/>
        <v>38,96</v>
      </c>
      <c r="F1650" s="381" t="str">
        <f t="shared" si="51"/>
        <v>94288</v>
      </c>
      <c r="H1650" s="391">
        <v>585.77</v>
      </c>
      <c r="I1650" s="392" t="s">
        <v>12803</v>
      </c>
    </row>
    <row r="1651" spans="2:9">
      <c r="B1651" s="388" t="s">
        <v>13956</v>
      </c>
      <c r="C1651" s="388" t="s">
        <v>13957</v>
      </c>
      <c r="D1651" s="389" t="s">
        <v>9706</v>
      </c>
      <c r="E1651" s="390" t="str">
        <f t="shared" si="50"/>
        <v>38,64</v>
      </c>
      <c r="F1651" s="381" t="str">
        <f t="shared" si="51"/>
        <v>94289</v>
      </c>
      <c r="H1651" s="391">
        <v>602.20000000000005</v>
      </c>
      <c r="I1651" s="392" t="s">
        <v>13958</v>
      </c>
    </row>
    <row r="1652" spans="2:9">
      <c r="B1652" s="388" t="s">
        <v>13959</v>
      </c>
      <c r="C1652" s="388" t="s">
        <v>13960</v>
      </c>
      <c r="D1652" s="389" t="s">
        <v>9706</v>
      </c>
      <c r="E1652" s="390" t="str">
        <f t="shared" si="50"/>
        <v>47,13</v>
      </c>
      <c r="F1652" s="381" t="str">
        <f t="shared" si="51"/>
        <v>94290</v>
      </c>
      <c r="H1652" s="391">
        <v>160.68</v>
      </c>
      <c r="I1652" s="392" t="s">
        <v>11093</v>
      </c>
    </row>
    <row r="1653" spans="2:9">
      <c r="B1653" s="388" t="s">
        <v>13961</v>
      </c>
      <c r="C1653" s="388" t="s">
        <v>13962</v>
      </c>
      <c r="D1653" s="389" t="s">
        <v>9706</v>
      </c>
      <c r="E1653" s="390" t="str">
        <f t="shared" si="50"/>
        <v>46,40</v>
      </c>
      <c r="F1653" s="381" t="str">
        <f t="shared" si="51"/>
        <v>94291</v>
      </c>
      <c r="H1653" s="391">
        <v>167.42</v>
      </c>
      <c r="I1653" s="392" t="s">
        <v>13963</v>
      </c>
    </row>
    <row r="1654" spans="2:9">
      <c r="B1654" s="388" t="s">
        <v>13964</v>
      </c>
      <c r="C1654" s="388" t="s">
        <v>13965</v>
      </c>
      <c r="D1654" s="389" t="s">
        <v>9706</v>
      </c>
      <c r="E1654" s="390" t="str">
        <f t="shared" si="50"/>
        <v>54,89</v>
      </c>
      <c r="F1654" s="381" t="str">
        <f t="shared" si="51"/>
        <v>94292</v>
      </c>
      <c r="H1654" s="391">
        <v>174.17</v>
      </c>
      <c r="I1654" s="392" t="s">
        <v>13966</v>
      </c>
    </row>
    <row r="1655" spans="2:9">
      <c r="B1655" s="388" t="s">
        <v>13967</v>
      </c>
      <c r="C1655" s="388" t="s">
        <v>13968</v>
      </c>
      <c r="D1655" s="389" t="s">
        <v>9706</v>
      </c>
      <c r="E1655" s="390" t="str">
        <f t="shared" si="50"/>
        <v>119,74</v>
      </c>
      <c r="F1655" s="381" t="str">
        <f t="shared" si="51"/>
        <v>94293</v>
      </c>
      <c r="H1655" s="391">
        <v>180.91</v>
      </c>
      <c r="I1655" s="392" t="s">
        <v>13969</v>
      </c>
    </row>
    <row r="1656" spans="2:9">
      <c r="B1656" s="388" t="s">
        <v>13970</v>
      </c>
      <c r="C1656" s="388" t="s">
        <v>13971</v>
      </c>
      <c r="D1656" s="389" t="s">
        <v>9706</v>
      </c>
      <c r="E1656" s="390" t="str">
        <f t="shared" si="50"/>
        <v>6,26</v>
      </c>
      <c r="F1656" s="381" t="str">
        <f t="shared" si="51"/>
        <v>94294</v>
      </c>
      <c r="H1656" s="391">
        <v>217.7</v>
      </c>
      <c r="I1656" s="392" t="s">
        <v>2349</v>
      </c>
    </row>
    <row r="1657" spans="2:9">
      <c r="B1657" s="388" t="s">
        <v>13972</v>
      </c>
      <c r="C1657" s="388" t="s">
        <v>13973</v>
      </c>
      <c r="D1657" s="389" t="s">
        <v>121</v>
      </c>
      <c r="E1657" s="390" t="str">
        <f t="shared" si="50"/>
        <v>15,48</v>
      </c>
      <c r="F1657" s="381" t="str">
        <f t="shared" si="51"/>
        <v>94037</v>
      </c>
      <c r="H1657" s="391">
        <v>57.02</v>
      </c>
      <c r="I1657" s="392" t="s">
        <v>5991</v>
      </c>
    </row>
    <row r="1658" spans="2:9">
      <c r="B1658" s="388" t="s">
        <v>13974</v>
      </c>
      <c r="C1658" s="388" t="s">
        <v>13975</v>
      </c>
      <c r="D1658" s="389" t="s">
        <v>121</v>
      </c>
      <c r="E1658" s="390" t="str">
        <f t="shared" si="50"/>
        <v>21,77</v>
      </c>
      <c r="F1658" s="381" t="str">
        <f t="shared" si="51"/>
        <v>94038</v>
      </c>
      <c r="H1658" s="391">
        <v>229.2</v>
      </c>
      <c r="I1658" s="392" t="s">
        <v>2661</v>
      </c>
    </row>
    <row r="1659" spans="2:9">
      <c r="B1659" s="388" t="s">
        <v>13976</v>
      </c>
      <c r="C1659" s="388" t="s">
        <v>13977</v>
      </c>
      <c r="D1659" s="389" t="s">
        <v>121</v>
      </c>
      <c r="E1659" s="390" t="str">
        <f t="shared" si="50"/>
        <v>12,12</v>
      </c>
      <c r="F1659" s="381" t="str">
        <f t="shared" si="51"/>
        <v>94039</v>
      </c>
      <c r="H1659" s="391">
        <v>61.78</v>
      </c>
      <c r="I1659" s="392" t="s">
        <v>13978</v>
      </c>
    </row>
    <row r="1660" spans="2:9">
      <c r="B1660" s="388" t="s">
        <v>13979</v>
      </c>
      <c r="C1660" s="388" t="s">
        <v>13980</v>
      </c>
      <c r="D1660" s="389" t="s">
        <v>121</v>
      </c>
      <c r="E1660" s="390" t="str">
        <f t="shared" si="50"/>
        <v>18,45</v>
      </c>
      <c r="F1660" s="381" t="str">
        <f t="shared" si="51"/>
        <v>94040</v>
      </c>
      <c r="H1660" s="391">
        <v>240.69</v>
      </c>
      <c r="I1660" s="392" t="s">
        <v>13981</v>
      </c>
    </row>
    <row r="1661" spans="2:9">
      <c r="B1661" s="388" t="s">
        <v>13982</v>
      </c>
      <c r="C1661" s="388" t="s">
        <v>13983</v>
      </c>
      <c r="D1661" s="389" t="s">
        <v>121</v>
      </c>
      <c r="E1661" s="390" t="str">
        <f t="shared" si="50"/>
        <v>9,12</v>
      </c>
      <c r="F1661" s="381" t="str">
        <f t="shared" si="51"/>
        <v>94041</v>
      </c>
      <c r="H1661" s="391">
        <v>66.52</v>
      </c>
      <c r="I1661" s="392" t="s">
        <v>3056</v>
      </c>
    </row>
    <row r="1662" spans="2:9">
      <c r="B1662" s="388" t="s">
        <v>13984</v>
      </c>
      <c r="C1662" s="388" t="s">
        <v>13985</v>
      </c>
      <c r="D1662" s="389" t="s">
        <v>121</v>
      </c>
      <c r="E1662" s="390" t="str">
        <f t="shared" si="50"/>
        <v>15,62</v>
      </c>
      <c r="F1662" s="381" t="str">
        <f t="shared" si="51"/>
        <v>94042</v>
      </c>
      <c r="H1662" s="391">
        <v>252.23</v>
      </c>
      <c r="I1662" s="392" t="s">
        <v>13986</v>
      </c>
    </row>
    <row r="1663" spans="2:9">
      <c r="B1663" s="388" t="s">
        <v>13987</v>
      </c>
      <c r="C1663" s="388" t="s">
        <v>13988</v>
      </c>
      <c r="D1663" s="389" t="s">
        <v>121</v>
      </c>
      <c r="E1663" s="390" t="str">
        <f t="shared" si="50"/>
        <v>14,50</v>
      </c>
      <c r="F1663" s="381" t="str">
        <f t="shared" si="51"/>
        <v>94043</v>
      </c>
      <c r="H1663" s="391">
        <v>71.319999999999993</v>
      </c>
      <c r="I1663" s="392" t="s">
        <v>9689</v>
      </c>
    </row>
    <row r="1664" spans="2:9">
      <c r="B1664" s="388" t="s">
        <v>13989</v>
      </c>
      <c r="C1664" s="388" t="s">
        <v>13990</v>
      </c>
      <c r="D1664" s="389" t="s">
        <v>121</v>
      </c>
      <c r="E1664" s="390" t="str">
        <f t="shared" si="50"/>
        <v>20,82</v>
      </c>
      <c r="F1664" s="381" t="str">
        <f t="shared" si="51"/>
        <v>94044</v>
      </c>
      <c r="H1664" s="391">
        <v>350.83</v>
      </c>
      <c r="I1664" s="392" t="s">
        <v>13991</v>
      </c>
    </row>
    <row r="1665" spans="2:9">
      <c r="B1665" s="388" t="s">
        <v>13992</v>
      </c>
      <c r="C1665" s="388" t="s">
        <v>13993</v>
      </c>
      <c r="D1665" s="389" t="s">
        <v>121</v>
      </c>
      <c r="E1665" s="390" t="str">
        <f t="shared" si="50"/>
        <v>11,17</v>
      </c>
      <c r="F1665" s="381" t="str">
        <f t="shared" si="51"/>
        <v>94045</v>
      </c>
      <c r="H1665" s="391">
        <v>380.65</v>
      </c>
      <c r="I1665" s="392" t="s">
        <v>607</v>
      </c>
    </row>
    <row r="1666" spans="2:9">
      <c r="B1666" s="388" t="s">
        <v>13994</v>
      </c>
      <c r="C1666" s="388" t="s">
        <v>13995</v>
      </c>
      <c r="D1666" s="389" t="s">
        <v>121</v>
      </c>
      <c r="E1666" s="390" t="str">
        <f t="shared" ref="E1666:E1729" si="52">IF($K$2=$H$1,H1666,I1666)</f>
        <v>17,46</v>
      </c>
      <c r="F1666" s="381" t="str">
        <f t="shared" ref="F1666:F1729" si="53">IF(LEN($B1666)=7,CONCATENATE(MID($B1666,1,6),"00",RIGHT($B1666,1)),IF(LEN($B1666)=8,CONCATENATE(MID($B1666,1,6),"0",RIGHT($B1666,2)),$B1666))</f>
        <v>94046</v>
      </c>
      <c r="H1666" s="391">
        <v>375.46</v>
      </c>
      <c r="I1666" s="392" t="s">
        <v>13996</v>
      </c>
    </row>
    <row r="1667" spans="2:9">
      <c r="B1667" s="388" t="s">
        <v>13997</v>
      </c>
      <c r="C1667" s="388" t="s">
        <v>13998</v>
      </c>
      <c r="D1667" s="389" t="s">
        <v>121</v>
      </c>
      <c r="E1667" s="390" t="str">
        <f t="shared" si="52"/>
        <v>8,17</v>
      </c>
      <c r="F1667" s="381" t="str">
        <f t="shared" si="53"/>
        <v>94047</v>
      </c>
      <c r="H1667" s="391">
        <v>394.03</v>
      </c>
      <c r="I1667" s="392" t="s">
        <v>5946</v>
      </c>
    </row>
    <row r="1668" spans="2:9">
      <c r="B1668" s="388" t="s">
        <v>13999</v>
      </c>
      <c r="C1668" s="388" t="s">
        <v>14000</v>
      </c>
      <c r="D1668" s="389" t="s">
        <v>121</v>
      </c>
      <c r="E1668" s="390" t="str">
        <f t="shared" si="52"/>
        <v>14,63</v>
      </c>
      <c r="F1668" s="381" t="str">
        <f t="shared" si="53"/>
        <v>94048</v>
      </c>
      <c r="H1668" s="391">
        <v>24.25</v>
      </c>
      <c r="I1668" s="392" t="s">
        <v>10610</v>
      </c>
    </row>
    <row r="1669" spans="2:9">
      <c r="B1669" s="388" t="s">
        <v>14001</v>
      </c>
      <c r="C1669" s="388" t="s">
        <v>14002</v>
      </c>
      <c r="D1669" s="389" t="s">
        <v>121</v>
      </c>
      <c r="E1669" s="390" t="str">
        <f t="shared" si="52"/>
        <v>23,93</v>
      </c>
      <c r="F1669" s="381" t="str">
        <f t="shared" si="53"/>
        <v>94049</v>
      </c>
      <c r="H1669" s="391">
        <v>25.54</v>
      </c>
      <c r="I1669" s="392" t="s">
        <v>6592</v>
      </c>
    </row>
    <row r="1670" spans="2:9">
      <c r="B1670" s="388" t="s">
        <v>14003</v>
      </c>
      <c r="C1670" s="388" t="s">
        <v>14004</v>
      </c>
      <c r="D1670" s="389" t="s">
        <v>121</v>
      </c>
      <c r="E1670" s="390" t="str">
        <f t="shared" si="52"/>
        <v>32,11</v>
      </c>
      <c r="F1670" s="381" t="str">
        <f t="shared" si="53"/>
        <v>94050</v>
      </c>
      <c r="H1670" s="391">
        <v>26.84</v>
      </c>
      <c r="I1670" s="392" t="s">
        <v>6004</v>
      </c>
    </row>
    <row r="1671" spans="2:9">
      <c r="B1671" s="388" t="s">
        <v>14005</v>
      </c>
      <c r="C1671" s="388" t="s">
        <v>14006</v>
      </c>
      <c r="D1671" s="389" t="s">
        <v>121</v>
      </c>
      <c r="E1671" s="390" t="str">
        <f t="shared" si="52"/>
        <v>19,36</v>
      </c>
      <c r="F1671" s="381" t="str">
        <f t="shared" si="53"/>
        <v>94051</v>
      </c>
      <c r="H1671" s="391">
        <v>28.17</v>
      </c>
      <c r="I1671" s="392" t="s">
        <v>4976</v>
      </c>
    </row>
    <row r="1672" spans="2:9">
      <c r="B1672" s="388" t="s">
        <v>14007</v>
      </c>
      <c r="C1672" s="388" t="s">
        <v>14008</v>
      </c>
      <c r="D1672" s="389" t="s">
        <v>121</v>
      </c>
      <c r="E1672" s="390" t="str">
        <f t="shared" si="52"/>
        <v>27,41</v>
      </c>
      <c r="F1672" s="381" t="str">
        <f t="shared" si="53"/>
        <v>94052</v>
      </c>
      <c r="H1672" s="391">
        <v>89.79</v>
      </c>
      <c r="I1672" s="392" t="s">
        <v>12878</v>
      </c>
    </row>
    <row r="1673" spans="2:9">
      <c r="B1673" s="388" t="s">
        <v>14009</v>
      </c>
      <c r="C1673" s="388" t="s">
        <v>14010</v>
      </c>
      <c r="D1673" s="389" t="s">
        <v>121</v>
      </c>
      <c r="E1673" s="390" t="str">
        <f t="shared" si="52"/>
        <v>16,01</v>
      </c>
      <c r="F1673" s="381" t="str">
        <f t="shared" si="53"/>
        <v>94053</v>
      </c>
      <c r="H1673" s="391">
        <v>70.34</v>
      </c>
      <c r="I1673" s="392" t="s">
        <v>4321</v>
      </c>
    </row>
    <row r="1674" spans="2:9">
      <c r="B1674" s="388" t="s">
        <v>14011</v>
      </c>
      <c r="C1674" s="388" t="s">
        <v>14012</v>
      </c>
      <c r="D1674" s="389" t="s">
        <v>121</v>
      </c>
      <c r="E1674" s="390" t="str">
        <f t="shared" si="52"/>
        <v>24,21</v>
      </c>
      <c r="F1674" s="381" t="str">
        <f t="shared" si="53"/>
        <v>94054</v>
      </c>
      <c r="H1674" s="391">
        <v>687.37</v>
      </c>
      <c r="I1674" s="392" t="s">
        <v>14013</v>
      </c>
    </row>
    <row r="1675" spans="2:9">
      <c r="B1675" s="388" t="s">
        <v>14014</v>
      </c>
      <c r="C1675" s="388" t="s">
        <v>14015</v>
      </c>
      <c r="D1675" s="389" t="s">
        <v>121</v>
      </c>
      <c r="E1675" s="390" t="str">
        <f t="shared" si="52"/>
        <v>22,66</v>
      </c>
      <c r="F1675" s="381" t="str">
        <f t="shared" si="53"/>
        <v>94055</v>
      </c>
      <c r="H1675" s="391">
        <v>737.4</v>
      </c>
      <c r="I1675" s="392" t="s">
        <v>14016</v>
      </c>
    </row>
    <row r="1676" spans="2:9">
      <c r="B1676" s="388" t="s">
        <v>14017</v>
      </c>
      <c r="C1676" s="388" t="s">
        <v>14018</v>
      </c>
      <c r="D1676" s="389" t="s">
        <v>121</v>
      </c>
      <c r="E1676" s="390" t="str">
        <f t="shared" si="52"/>
        <v>30,86</v>
      </c>
      <c r="F1676" s="381" t="str">
        <f t="shared" si="53"/>
        <v>94056</v>
      </c>
      <c r="H1676" s="391">
        <v>759.62</v>
      </c>
      <c r="I1676" s="392" t="s">
        <v>14019</v>
      </c>
    </row>
    <row r="1677" spans="2:9">
      <c r="B1677" s="388" t="s">
        <v>14020</v>
      </c>
      <c r="C1677" s="388" t="s">
        <v>14021</v>
      </c>
      <c r="D1677" s="389" t="s">
        <v>121</v>
      </c>
      <c r="E1677" s="390" t="str">
        <f t="shared" si="52"/>
        <v>18,11</v>
      </c>
      <c r="F1677" s="381" t="str">
        <f t="shared" si="53"/>
        <v>94057</v>
      </c>
      <c r="H1677" s="391">
        <v>792.39</v>
      </c>
      <c r="I1677" s="392" t="s">
        <v>2211</v>
      </c>
    </row>
    <row r="1678" spans="2:9">
      <c r="B1678" s="388" t="s">
        <v>14022</v>
      </c>
      <c r="C1678" s="388" t="s">
        <v>14023</v>
      </c>
      <c r="D1678" s="389" t="s">
        <v>121</v>
      </c>
      <c r="E1678" s="390" t="str">
        <f t="shared" si="52"/>
        <v>26,14</v>
      </c>
      <c r="F1678" s="381" t="str">
        <f t="shared" si="53"/>
        <v>94058</v>
      </c>
      <c r="H1678" s="391">
        <v>617.03</v>
      </c>
      <c r="I1678" s="392" t="s">
        <v>4054</v>
      </c>
    </row>
    <row r="1679" spans="2:9">
      <c r="B1679" s="388" t="s">
        <v>14024</v>
      </c>
      <c r="C1679" s="388" t="s">
        <v>14025</v>
      </c>
      <c r="D1679" s="389" t="s">
        <v>121</v>
      </c>
      <c r="E1679" s="390" t="str">
        <f t="shared" si="52"/>
        <v>14,76</v>
      </c>
      <c r="F1679" s="381" t="str">
        <f t="shared" si="53"/>
        <v>94059</v>
      </c>
      <c r="H1679" s="391">
        <v>660.93</v>
      </c>
      <c r="I1679" s="392" t="s">
        <v>7911</v>
      </c>
    </row>
    <row r="1680" spans="2:9">
      <c r="B1680" s="388" t="s">
        <v>14026</v>
      </c>
      <c r="C1680" s="388" t="s">
        <v>14027</v>
      </c>
      <c r="D1680" s="389" t="s">
        <v>121</v>
      </c>
      <c r="E1680" s="390" t="str">
        <f t="shared" si="52"/>
        <v>22,96</v>
      </c>
      <c r="F1680" s="381" t="str">
        <f t="shared" si="53"/>
        <v>94060</v>
      </c>
      <c r="H1680" s="391">
        <v>669.83</v>
      </c>
      <c r="I1680" s="392" t="s">
        <v>14028</v>
      </c>
    </row>
    <row r="1681" spans="2:9">
      <c r="B1681" s="388" t="s">
        <v>14029</v>
      </c>
      <c r="C1681" s="388" t="s">
        <v>14030</v>
      </c>
      <c r="D1681" s="389" t="s">
        <v>121</v>
      </c>
      <c r="E1681" s="390" t="str">
        <f t="shared" si="52"/>
        <v>134,36</v>
      </c>
      <c r="F1681" s="381" t="str">
        <f t="shared" si="53"/>
        <v>83770</v>
      </c>
      <c r="H1681" s="391">
        <v>702.6</v>
      </c>
      <c r="I1681" s="392" t="s">
        <v>14031</v>
      </c>
    </row>
    <row r="1682" spans="2:9">
      <c r="B1682" s="388" t="s">
        <v>14032</v>
      </c>
      <c r="C1682" s="388" t="s">
        <v>14033</v>
      </c>
      <c r="D1682" s="389" t="s">
        <v>201</v>
      </c>
      <c r="E1682" s="390" t="str">
        <f t="shared" si="52"/>
        <v>10,03</v>
      </c>
      <c r="F1682" s="381" t="str">
        <f t="shared" si="53"/>
        <v>73301</v>
      </c>
      <c r="H1682" s="391">
        <v>359.06</v>
      </c>
      <c r="I1682" s="392" t="s">
        <v>8219</v>
      </c>
    </row>
    <row r="1683" spans="2:9">
      <c r="B1683" s="388" t="s">
        <v>14034</v>
      </c>
      <c r="C1683" s="388" t="s">
        <v>14035</v>
      </c>
      <c r="D1683" s="389" t="s">
        <v>201</v>
      </c>
      <c r="E1683" s="390" t="str">
        <f t="shared" si="52"/>
        <v>15,92</v>
      </c>
      <c r="F1683" s="381" t="str">
        <f t="shared" si="53"/>
        <v>83515</v>
      </c>
      <c r="H1683" s="391">
        <v>290.39999999999998</v>
      </c>
      <c r="I1683" s="392" t="s">
        <v>14036</v>
      </c>
    </row>
    <row r="1684" spans="2:9">
      <c r="B1684" s="388" t="s">
        <v>14037</v>
      </c>
      <c r="C1684" s="388" t="s">
        <v>14038</v>
      </c>
      <c r="D1684" s="389" t="s">
        <v>201</v>
      </c>
      <c r="E1684" s="390" t="str">
        <f t="shared" si="52"/>
        <v>18,38</v>
      </c>
      <c r="F1684" s="381" t="str">
        <f t="shared" si="53"/>
        <v>83516</v>
      </c>
      <c r="H1684" s="391">
        <v>406.3</v>
      </c>
      <c r="I1684" s="392" t="s">
        <v>9816</v>
      </c>
    </row>
    <row r="1685" spans="2:9">
      <c r="B1685" s="388" t="s">
        <v>14039</v>
      </c>
      <c r="C1685" s="388" t="s">
        <v>14040</v>
      </c>
      <c r="D1685" s="389" t="s">
        <v>9926</v>
      </c>
      <c r="E1685" s="390" t="str">
        <f t="shared" si="52"/>
        <v>517,28</v>
      </c>
      <c r="F1685" s="381" t="str">
        <f t="shared" si="53"/>
        <v>90788</v>
      </c>
      <c r="H1685" s="391">
        <v>387.69</v>
      </c>
      <c r="I1685" s="392" t="s">
        <v>14041</v>
      </c>
    </row>
    <row r="1686" spans="2:9">
      <c r="B1686" s="388" t="s">
        <v>14042</v>
      </c>
      <c r="C1686" s="388" t="s">
        <v>14043</v>
      </c>
      <c r="D1686" s="389" t="s">
        <v>9926</v>
      </c>
      <c r="E1686" s="390" t="str">
        <f t="shared" si="52"/>
        <v>534,51</v>
      </c>
      <c r="F1686" s="381" t="str">
        <f t="shared" si="53"/>
        <v>90789</v>
      </c>
      <c r="H1686" s="391">
        <v>625.26</v>
      </c>
      <c r="I1686" s="392" t="s">
        <v>14044</v>
      </c>
    </row>
    <row r="1687" spans="2:9">
      <c r="B1687" s="388" t="s">
        <v>14045</v>
      </c>
      <c r="C1687" s="388" t="s">
        <v>14046</v>
      </c>
      <c r="D1687" s="389" t="s">
        <v>9926</v>
      </c>
      <c r="E1687" s="390" t="str">
        <f t="shared" si="52"/>
        <v>539,01</v>
      </c>
      <c r="F1687" s="381" t="str">
        <f t="shared" si="53"/>
        <v>90790</v>
      </c>
      <c r="H1687" s="391">
        <v>570.67999999999995</v>
      </c>
      <c r="I1687" s="392" t="s">
        <v>14047</v>
      </c>
    </row>
    <row r="1688" spans="2:9">
      <c r="B1688" s="388" t="s">
        <v>14048</v>
      </c>
      <c r="C1688" s="388" t="s">
        <v>14049</v>
      </c>
      <c r="D1688" s="389" t="s">
        <v>9926</v>
      </c>
      <c r="E1688" s="390" t="str">
        <f t="shared" si="52"/>
        <v>576,31</v>
      </c>
      <c r="F1688" s="381" t="str">
        <f t="shared" si="53"/>
        <v>90791</v>
      </c>
      <c r="H1688" s="391">
        <v>700.67</v>
      </c>
      <c r="I1688" s="392" t="s">
        <v>14050</v>
      </c>
    </row>
    <row r="1689" spans="2:9">
      <c r="B1689" s="388" t="s">
        <v>14051</v>
      </c>
      <c r="C1689" s="388" t="s">
        <v>14052</v>
      </c>
      <c r="D1689" s="389" t="s">
        <v>9926</v>
      </c>
      <c r="E1689" s="390" t="str">
        <f t="shared" si="52"/>
        <v>613,41</v>
      </c>
      <c r="F1689" s="381" t="str">
        <f t="shared" si="53"/>
        <v>90793</v>
      </c>
      <c r="H1689" s="391">
        <v>696.26</v>
      </c>
      <c r="I1689" s="392" t="s">
        <v>14053</v>
      </c>
    </row>
    <row r="1690" spans="2:9">
      <c r="B1690" s="388" t="s">
        <v>14054</v>
      </c>
      <c r="C1690" s="388" t="s">
        <v>14055</v>
      </c>
      <c r="D1690" s="389" t="s">
        <v>9926</v>
      </c>
      <c r="E1690" s="390" t="str">
        <f t="shared" si="52"/>
        <v>554,45</v>
      </c>
      <c r="F1690" s="381" t="str">
        <f t="shared" si="53"/>
        <v>90794</v>
      </c>
      <c r="H1690" s="391">
        <v>128.53</v>
      </c>
      <c r="I1690" s="392" t="s">
        <v>14056</v>
      </c>
    </row>
    <row r="1691" spans="2:9">
      <c r="B1691" s="388" t="s">
        <v>14057</v>
      </c>
      <c r="C1691" s="388" t="s">
        <v>14058</v>
      </c>
      <c r="D1691" s="389" t="s">
        <v>9926</v>
      </c>
      <c r="E1691" s="390" t="str">
        <f t="shared" si="52"/>
        <v>575,81</v>
      </c>
      <c r="F1691" s="381" t="str">
        <f t="shared" si="53"/>
        <v>90795</v>
      </c>
      <c r="H1691" s="391">
        <v>135.27000000000001</v>
      </c>
      <c r="I1691" s="392" t="s">
        <v>14059</v>
      </c>
    </row>
    <row r="1692" spans="2:9">
      <c r="B1692" s="388" t="s">
        <v>14060</v>
      </c>
      <c r="C1692" s="388" t="s">
        <v>14061</v>
      </c>
      <c r="D1692" s="389" t="s">
        <v>9926</v>
      </c>
      <c r="E1692" s="390" t="str">
        <f t="shared" si="52"/>
        <v>584,49</v>
      </c>
      <c r="F1692" s="381" t="str">
        <f t="shared" si="53"/>
        <v>90796</v>
      </c>
      <c r="H1692" s="391">
        <v>142.02000000000001</v>
      </c>
      <c r="I1692" s="392" t="s">
        <v>14062</v>
      </c>
    </row>
    <row r="1693" spans="2:9">
      <c r="B1693" s="388" t="s">
        <v>14063</v>
      </c>
      <c r="C1693" s="388" t="s">
        <v>14064</v>
      </c>
      <c r="D1693" s="389" t="s">
        <v>9926</v>
      </c>
      <c r="E1693" s="390" t="str">
        <f t="shared" si="52"/>
        <v>619,85</v>
      </c>
      <c r="F1693" s="381" t="str">
        <f t="shared" si="53"/>
        <v>90797</v>
      </c>
      <c r="H1693" s="391">
        <v>148.76</v>
      </c>
      <c r="I1693" s="392" t="s">
        <v>14065</v>
      </c>
    </row>
    <row r="1694" spans="2:9">
      <c r="B1694" s="388" t="s">
        <v>14066</v>
      </c>
      <c r="C1694" s="388" t="s">
        <v>14067</v>
      </c>
      <c r="D1694" s="389" t="s">
        <v>9926</v>
      </c>
      <c r="E1694" s="390" t="str">
        <f t="shared" si="52"/>
        <v>624,28</v>
      </c>
      <c r="F1694" s="381" t="str">
        <f t="shared" si="53"/>
        <v>90798</v>
      </c>
      <c r="H1694" s="391">
        <v>185.55</v>
      </c>
      <c r="I1694" s="392" t="s">
        <v>14068</v>
      </c>
    </row>
    <row r="1695" spans="2:9">
      <c r="B1695" s="388" t="s">
        <v>14069</v>
      </c>
      <c r="C1695" s="388" t="s">
        <v>14070</v>
      </c>
      <c r="D1695" s="389" t="s">
        <v>9926</v>
      </c>
      <c r="E1695" s="390" t="str">
        <f t="shared" si="52"/>
        <v>644,74</v>
      </c>
      <c r="F1695" s="381" t="str">
        <f t="shared" si="53"/>
        <v>90799</v>
      </c>
      <c r="H1695" s="391">
        <v>197.05</v>
      </c>
      <c r="I1695" s="392" t="s">
        <v>14071</v>
      </c>
    </row>
    <row r="1696" spans="2:9">
      <c r="B1696" s="388" t="s">
        <v>14072</v>
      </c>
      <c r="C1696" s="388" t="s">
        <v>14073</v>
      </c>
      <c r="D1696" s="389" t="s">
        <v>9926</v>
      </c>
      <c r="E1696" s="390" t="str">
        <f t="shared" si="52"/>
        <v>179,57</v>
      </c>
      <c r="F1696" s="381" t="str">
        <f t="shared" si="53"/>
        <v>90801</v>
      </c>
      <c r="H1696" s="391">
        <v>208.54</v>
      </c>
      <c r="I1696" s="392" t="s">
        <v>14074</v>
      </c>
    </row>
    <row r="1697" spans="2:9">
      <c r="B1697" s="388" t="s">
        <v>14075</v>
      </c>
      <c r="C1697" s="388" t="s">
        <v>14076</v>
      </c>
      <c r="D1697" s="389" t="s">
        <v>9926</v>
      </c>
      <c r="E1697" s="390" t="str">
        <f t="shared" si="52"/>
        <v>246,90</v>
      </c>
      <c r="F1697" s="381" t="str">
        <f t="shared" si="53"/>
        <v>90806</v>
      </c>
      <c r="H1697" s="391">
        <v>220.08</v>
      </c>
      <c r="I1697" s="392" t="s">
        <v>14077</v>
      </c>
    </row>
    <row r="1698" spans="2:9">
      <c r="B1698" s="388" t="s">
        <v>14078</v>
      </c>
      <c r="C1698" s="388" t="s">
        <v>14079</v>
      </c>
      <c r="D1698" s="389" t="s">
        <v>9926</v>
      </c>
      <c r="E1698" s="390" t="str">
        <f t="shared" si="52"/>
        <v>335,46</v>
      </c>
      <c r="F1698" s="381" t="str">
        <f t="shared" si="53"/>
        <v>90820</v>
      </c>
      <c r="H1698" s="391">
        <v>336.94</v>
      </c>
      <c r="I1698" s="392" t="s">
        <v>14080</v>
      </c>
    </row>
    <row r="1699" spans="2:9">
      <c r="B1699" s="388" t="s">
        <v>14081</v>
      </c>
      <c r="C1699" s="388" t="s">
        <v>14082</v>
      </c>
      <c r="D1699" s="389" t="s">
        <v>9926</v>
      </c>
      <c r="E1699" s="390" t="str">
        <f t="shared" si="52"/>
        <v>366,17</v>
      </c>
      <c r="F1699" s="381" t="str">
        <f t="shared" si="53"/>
        <v>90821</v>
      </c>
      <c r="H1699" s="391">
        <v>356.6</v>
      </c>
      <c r="I1699" s="392" t="s">
        <v>14083</v>
      </c>
    </row>
    <row r="1700" spans="2:9">
      <c r="B1700" s="388" t="s">
        <v>14084</v>
      </c>
      <c r="C1700" s="388" t="s">
        <v>14085</v>
      </c>
      <c r="D1700" s="389" t="s">
        <v>9926</v>
      </c>
      <c r="E1700" s="390" t="str">
        <f t="shared" si="52"/>
        <v>361,11</v>
      </c>
      <c r="F1700" s="381" t="str">
        <f t="shared" si="53"/>
        <v>90822</v>
      </c>
      <c r="H1700" s="391">
        <v>408.56</v>
      </c>
      <c r="I1700" s="392" t="s">
        <v>14086</v>
      </c>
    </row>
    <row r="1701" spans="2:9">
      <c r="B1701" s="388" t="s">
        <v>14087</v>
      </c>
      <c r="C1701" s="388" t="s">
        <v>14088</v>
      </c>
      <c r="D1701" s="389" t="s">
        <v>9926</v>
      </c>
      <c r="E1701" s="390" t="str">
        <f t="shared" si="52"/>
        <v>380,33</v>
      </c>
      <c r="F1701" s="381" t="str">
        <f t="shared" si="53"/>
        <v>90823</v>
      </c>
      <c r="H1701" s="391">
        <v>578.66999999999996</v>
      </c>
      <c r="I1701" s="392" t="s">
        <v>14089</v>
      </c>
    </row>
    <row r="1702" spans="2:9">
      <c r="B1702" s="388" t="s">
        <v>14090</v>
      </c>
      <c r="C1702" s="388" t="s">
        <v>14091</v>
      </c>
      <c r="D1702" s="389" t="s">
        <v>9926</v>
      </c>
      <c r="E1702" s="390" t="str">
        <f t="shared" si="52"/>
        <v>389,27</v>
      </c>
      <c r="F1702" s="381" t="str">
        <f t="shared" si="53"/>
        <v>90824</v>
      </c>
      <c r="H1702" s="391">
        <v>788.84</v>
      </c>
      <c r="I1702" s="392" t="s">
        <v>14092</v>
      </c>
    </row>
    <row r="1703" spans="2:9">
      <c r="B1703" s="388" t="s">
        <v>14093</v>
      </c>
      <c r="C1703" s="388" t="s">
        <v>14094</v>
      </c>
      <c r="D1703" s="389" t="s">
        <v>9926</v>
      </c>
      <c r="E1703" s="390" t="str">
        <f t="shared" si="52"/>
        <v>417,67</v>
      </c>
      <c r="F1703" s="381" t="str">
        <f t="shared" si="53"/>
        <v>90825</v>
      </c>
      <c r="H1703" s="391">
        <v>20.5</v>
      </c>
      <c r="I1703" s="392" t="s">
        <v>14095</v>
      </c>
    </row>
    <row r="1704" spans="2:9">
      <c r="B1704" s="388" t="s">
        <v>14096</v>
      </c>
      <c r="C1704" s="388" t="s">
        <v>14097</v>
      </c>
      <c r="D1704" s="389" t="s">
        <v>9926</v>
      </c>
      <c r="E1704" s="390" t="str">
        <f t="shared" si="52"/>
        <v>94,99</v>
      </c>
      <c r="F1704" s="381" t="str">
        <f t="shared" si="53"/>
        <v>90830</v>
      </c>
      <c r="H1704" s="391">
        <v>21.73</v>
      </c>
      <c r="I1704" s="392" t="s">
        <v>14098</v>
      </c>
    </row>
    <row r="1705" spans="2:9">
      <c r="B1705" s="388" t="s">
        <v>14099</v>
      </c>
      <c r="C1705" s="388" t="s">
        <v>14100</v>
      </c>
      <c r="D1705" s="389" t="s">
        <v>9926</v>
      </c>
      <c r="E1705" s="390" t="str">
        <f t="shared" si="52"/>
        <v>74,38</v>
      </c>
      <c r="F1705" s="381" t="str">
        <f t="shared" si="53"/>
        <v>90831</v>
      </c>
      <c r="H1705" s="391">
        <v>22.96</v>
      </c>
      <c r="I1705" s="392" t="s">
        <v>14101</v>
      </c>
    </row>
    <row r="1706" spans="2:9">
      <c r="B1706" s="388" t="s">
        <v>14102</v>
      </c>
      <c r="C1706" s="388" t="s">
        <v>14103</v>
      </c>
      <c r="D1706" s="389" t="s">
        <v>9926</v>
      </c>
      <c r="E1706" s="390" t="str">
        <f t="shared" si="52"/>
        <v>709,92</v>
      </c>
      <c r="F1706" s="381" t="str">
        <f t="shared" si="53"/>
        <v>90841</v>
      </c>
      <c r="H1706" s="391">
        <v>24.22</v>
      </c>
      <c r="I1706" s="392" t="s">
        <v>14104</v>
      </c>
    </row>
    <row r="1707" spans="2:9">
      <c r="B1707" s="388" t="s">
        <v>14105</v>
      </c>
      <c r="C1707" s="388" t="s">
        <v>14106</v>
      </c>
      <c r="D1707" s="389" t="s">
        <v>9926</v>
      </c>
      <c r="E1707" s="390" t="str">
        <f t="shared" si="52"/>
        <v>748,13</v>
      </c>
      <c r="F1707" s="381" t="str">
        <f t="shared" si="53"/>
        <v>90842</v>
      </c>
      <c r="H1707" s="391">
        <v>68.37</v>
      </c>
      <c r="I1707" s="392" t="s">
        <v>14107</v>
      </c>
    </row>
    <row r="1708" spans="2:9">
      <c r="B1708" s="388" t="s">
        <v>14108</v>
      </c>
      <c r="C1708" s="388" t="s">
        <v>14109</v>
      </c>
      <c r="D1708" s="389" t="s">
        <v>9926</v>
      </c>
      <c r="E1708" s="390" t="str">
        <f t="shared" si="52"/>
        <v>758,40</v>
      </c>
      <c r="F1708" s="381" t="str">
        <f t="shared" si="53"/>
        <v>90843</v>
      </c>
      <c r="H1708" s="391">
        <v>51.62</v>
      </c>
      <c r="I1708" s="392" t="s">
        <v>14110</v>
      </c>
    </row>
    <row r="1709" spans="2:9">
      <c r="B1709" s="388" t="s">
        <v>14111</v>
      </c>
      <c r="C1709" s="388" t="s">
        <v>14112</v>
      </c>
      <c r="D1709" s="389" t="s">
        <v>9926</v>
      </c>
      <c r="E1709" s="390" t="str">
        <f t="shared" si="52"/>
        <v>778,72</v>
      </c>
      <c r="F1709" s="381" t="str">
        <f t="shared" si="53"/>
        <v>90844</v>
      </c>
      <c r="H1709" s="391">
        <v>76.47</v>
      </c>
      <c r="I1709" s="392" t="s">
        <v>14113</v>
      </c>
    </row>
    <row r="1710" spans="2:9">
      <c r="B1710" s="388" t="s">
        <v>14114</v>
      </c>
      <c r="C1710" s="388" t="s">
        <v>14115</v>
      </c>
      <c r="D1710" s="389" t="s">
        <v>9926</v>
      </c>
      <c r="E1710" s="390" t="str">
        <f t="shared" si="52"/>
        <v>635,54</v>
      </c>
      <c r="F1710" s="381" t="str">
        <f t="shared" si="53"/>
        <v>90847</v>
      </c>
      <c r="H1710" s="391">
        <v>54.14</v>
      </c>
      <c r="I1710" s="392" t="s">
        <v>14116</v>
      </c>
    </row>
    <row r="1711" spans="2:9">
      <c r="B1711" s="388" t="s">
        <v>14117</v>
      </c>
      <c r="C1711" s="388" t="s">
        <v>14118</v>
      </c>
      <c r="D1711" s="389" t="s">
        <v>9926</v>
      </c>
      <c r="E1711" s="390" t="str">
        <f t="shared" si="52"/>
        <v>667,36</v>
      </c>
      <c r="F1711" s="381" t="str">
        <f t="shared" si="53"/>
        <v>90848</v>
      </c>
      <c r="H1711" s="391">
        <v>629</v>
      </c>
      <c r="I1711" s="392" t="s">
        <v>14119</v>
      </c>
    </row>
    <row r="1712" spans="2:9">
      <c r="B1712" s="388" t="s">
        <v>14120</v>
      </c>
      <c r="C1712" s="388" t="s">
        <v>14121</v>
      </c>
      <c r="D1712" s="389" t="s">
        <v>9926</v>
      </c>
      <c r="E1712" s="390" t="str">
        <f t="shared" si="52"/>
        <v>663,41</v>
      </c>
      <c r="F1712" s="381" t="str">
        <f t="shared" si="53"/>
        <v>90849</v>
      </c>
      <c r="H1712" s="391">
        <v>675.3</v>
      </c>
      <c r="I1712" s="392" t="s">
        <v>14122</v>
      </c>
    </row>
    <row r="1713" spans="2:9">
      <c r="B1713" s="388" t="s">
        <v>14123</v>
      </c>
      <c r="C1713" s="388" t="s">
        <v>14124</v>
      </c>
      <c r="D1713" s="389" t="s">
        <v>9926</v>
      </c>
      <c r="E1713" s="390" t="str">
        <f t="shared" si="52"/>
        <v>683,73</v>
      </c>
      <c r="F1713" s="381" t="str">
        <f t="shared" si="53"/>
        <v>90850</v>
      </c>
      <c r="H1713" s="391">
        <v>698.29</v>
      </c>
      <c r="I1713" s="392" t="s">
        <v>14125</v>
      </c>
    </row>
    <row r="1714" spans="2:9">
      <c r="B1714" s="388" t="s">
        <v>14126</v>
      </c>
      <c r="C1714" s="388" t="s">
        <v>14127</v>
      </c>
      <c r="D1714" s="389" t="s">
        <v>9926</v>
      </c>
      <c r="E1714" s="390" t="str">
        <f t="shared" si="52"/>
        <v>343,87</v>
      </c>
      <c r="F1714" s="381" t="str">
        <f t="shared" si="53"/>
        <v>91009</v>
      </c>
      <c r="H1714" s="391">
        <v>730.92</v>
      </c>
      <c r="I1714" s="392" t="s">
        <v>14128</v>
      </c>
    </row>
    <row r="1715" spans="2:9">
      <c r="B1715" s="388" t="s">
        <v>14129</v>
      </c>
      <c r="C1715" s="388" t="s">
        <v>14130</v>
      </c>
      <c r="D1715" s="389" t="s">
        <v>9926</v>
      </c>
      <c r="E1715" s="390" t="str">
        <f t="shared" si="52"/>
        <v>274,04</v>
      </c>
      <c r="F1715" s="381" t="str">
        <f t="shared" si="53"/>
        <v>91010</v>
      </c>
      <c r="H1715" s="391">
        <v>577.38</v>
      </c>
      <c r="I1715" s="392" t="s">
        <v>14131</v>
      </c>
    </row>
    <row r="1716" spans="2:9">
      <c r="B1716" s="388" t="s">
        <v>14132</v>
      </c>
      <c r="C1716" s="388" t="s">
        <v>14133</v>
      </c>
      <c r="D1716" s="389" t="s">
        <v>9926</v>
      </c>
      <c r="E1716" s="390" t="str">
        <f t="shared" si="52"/>
        <v>392,59</v>
      </c>
      <c r="F1716" s="381" t="str">
        <f t="shared" si="53"/>
        <v>91011</v>
      </c>
      <c r="H1716" s="391">
        <v>621.16</v>
      </c>
      <c r="I1716" s="392" t="s">
        <v>14134</v>
      </c>
    </row>
    <row r="1717" spans="2:9">
      <c r="B1717" s="388" t="s">
        <v>14135</v>
      </c>
      <c r="C1717" s="388" t="s">
        <v>14136</v>
      </c>
      <c r="D1717" s="389" t="s">
        <v>9926</v>
      </c>
      <c r="E1717" s="390" t="str">
        <f t="shared" si="52"/>
        <v>373,86</v>
      </c>
      <c r="F1717" s="381" t="str">
        <f t="shared" si="53"/>
        <v>91012</v>
      </c>
      <c r="H1717" s="391">
        <v>629.91999999999996</v>
      </c>
      <c r="I1717" s="392" t="s">
        <v>14137</v>
      </c>
    </row>
    <row r="1718" spans="2:9">
      <c r="B1718" s="388" t="s">
        <v>14138</v>
      </c>
      <c r="C1718" s="388" t="s">
        <v>14139</v>
      </c>
      <c r="D1718" s="389" t="s">
        <v>9926</v>
      </c>
      <c r="E1718" s="390" t="str">
        <f t="shared" si="52"/>
        <v>643,95</v>
      </c>
      <c r="F1718" s="381" t="str">
        <f t="shared" si="53"/>
        <v>91013</v>
      </c>
      <c r="H1718" s="391">
        <v>662.55</v>
      </c>
      <c r="I1718" s="392" t="s">
        <v>14140</v>
      </c>
    </row>
    <row r="1719" spans="2:9">
      <c r="B1719" s="388" t="s">
        <v>14141</v>
      </c>
      <c r="C1719" s="388" t="s">
        <v>14142</v>
      </c>
      <c r="D1719" s="389" t="s">
        <v>9926</v>
      </c>
      <c r="E1719" s="390" t="str">
        <f t="shared" si="52"/>
        <v>575,23</v>
      </c>
      <c r="F1719" s="381" t="str">
        <f t="shared" si="53"/>
        <v>91014</v>
      </c>
      <c r="H1719" s="391">
        <v>585.61</v>
      </c>
      <c r="I1719" s="392" t="s">
        <v>14143</v>
      </c>
    </row>
    <row r="1720" spans="2:9">
      <c r="B1720" s="388" t="s">
        <v>14144</v>
      </c>
      <c r="C1720" s="388" t="s">
        <v>14145</v>
      </c>
      <c r="D1720" s="389" t="s">
        <v>9926</v>
      </c>
      <c r="E1720" s="390" t="str">
        <f t="shared" si="52"/>
        <v>694,89</v>
      </c>
      <c r="F1720" s="381" t="str">
        <f t="shared" si="53"/>
        <v>91015</v>
      </c>
      <c r="H1720" s="391">
        <v>530.91</v>
      </c>
      <c r="I1720" s="392" t="s">
        <v>14146</v>
      </c>
    </row>
    <row r="1721" spans="2:9">
      <c r="B1721" s="388" t="s">
        <v>14147</v>
      </c>
      <c r="C1721" s="388" t="s">
        <v>14148</v>
      </c>
      <c r="D1721" s="389" t="s">
        <v>9926</v>
      </c>
      <c r="E1721" s="390" t="str">
        <f t="shared" si="52"/>
        <v>677,26</v>
      </c>
      <c r="F1721" s="381" t="str">
        <f t="shared" si="53"/>
        <v>91016</v>
      </c>
      <c r="H1721" s="391">
        <v>660.76</v>
      </c>
      <c r="I1721" s="392" t="s">
        <v>14149</v>
      </c>
    </row>
    <row r="1722" spans="2:9">
      <c r="B1722" s="388" t="s">
        <v>14150</v>
      </c>
      <c r="C1722" s="388" t="s">
        <v>14151</v>
      </c>
      <c r="D1722" s="389" t="s">
        <v>9926</v>
      </c>
      <c r="E1722" s="390" t="str">
        <f t="shared" si="52"/>
        <v>146,08</v>
      </c>
      <c r="F1722" s="381" t="str">
        <f t="shared" si="53"/>
        <v>91287</v>
      </c>
      <c r="H1722" s="391">
        <v>656.21</v>
      </c>
      <c r="I1722" s="392" t="s">
        <v>14152</v>
      </c>
    </row>
    <row r="1723" spans="2:9">
      <c r="B1723" s="388" t="s">
        <v>14153</v>
      </c>
      <c r="C1723" s="388" t="s">
        <v>14154</v>
      </c>
      <c r="D1723" s="389" t="s">
        <v>9926</v>
      </c>
      <c r="E1723" s="390" t="str">
        <f t="shared" si="52"/>
        <v>213,41</v>
      </c>
      <c r="F1723" s="381" t="str">
        <f t="shared" si="53"/>
        <v>91292</v>
      </c>
      <c r="H1723" s="391">
        <v>603.14</v>
      </c>
      <c r="I1723" s="392" t="s">
        <v>14155</v>
      </c>
    </row>
    <row r="1724" spans="2:9">
      <c r="B1724" s="388" t="s">
        <v>14156</v>
      </c>
      <c r="C1724" s="388" t="s">
        <v>14157</v>
      </c>
      <c r="D1724" s="389" t="s">
        <v>9926</v>
      </c>
      <c r="E1724" s="390" t="str">
        <f t="shared" si="52"/>
        <v>321,29</v>
      </c>
      <c r="F1724" s="381" t="str">
        <f t="shared" si="53"/>
        <v>91295</v>
      </c>
      <c r="H1724" s="391">
        <v>563.49</v>
      </c>
      <c r="I1724" s="392" t="s">
        <v>14158</v>
      </c>
    </row>
    <row r="1725" spans="2:9">
      <c r="B1725" s="388" t="s">
        <v>14159</v>
      </c>
      <c r="C1725" s="388" t="s">
        <v>14160</v>
      </c>
      <c r="D1725" s="389" t="s">
        <v>9926</v>
      </c>
      <c r="E1725" s="390" t="str">
        <f t="shared" si="52"/>
        <v>341,61</v>
      </c>
      <c r="F1725" s="381" t="str">
        <f t="shared" si="53"/>
        <v>91296</v>
      </c>
      <c r="H1725" s="391">
        <v>636.88</v>
      </c>
      <c r="I1725" s="392" t="s">
        <v>14161</v>
      </c>
    </row>
    <row r="1726" spans="2:9">
      <c r="B1726" s="388" t="s">
        <v>14162</v>
      </c>
      <c r="C1726" s="388" t="s">
        <v>14163</v>
      </c>
      <c r="D1726" s="389" t="s">
        <v>9926</v>
      </c>
      <c r="E1726" s="390" t="str">
        <f t="shared" si="52"/>
        <v>394,90</v>
      </c>
      <c r="F1726" s="381" t="str">
        <f t="shared" si="53"/>
        <v>91297</v>
      </c>
      <c r="H1726" s="391">
        <v>597.11</v>
      </c>
      <c r="I1726" s="392" t="s">
        <v>14164</v>
      </c>
    </row>
    <row r="1727" spans="2:9">
      <c r="B1727" s="388" t="s">
        <v>14165</v>
      </c>
      <c r="C1727" s="388" t="s">
        <v>14166</v>
      </c>
      <c r="D1727" s="389" t="s">
        <v>9926</v>
      </c>
      <c r="E1727" s="390" t="str">
        <f t="shared" si="52"/>
        <v>577,58</v>
      </c>
      <c r="F1727" s="381" t="str">
        <f t="shared" si="53"/>
        <v>91298</v>
      </c>
      <c r="H1727" s="391">
        <v>702.93</v>
      </c>
      <c r="I1727" s="392" t="s">
        <v>14167</v>
      </c>
    </row>
    <row r="1728" spans="2:9">
      <c r="B1728" s="388" t="s">
        <v>14168</v>
      </c>
      <c r="C1728" s="388" t="s">
        <v>14169</v>
      </c>
      <c r="D1728" s="389" t="s">
        <v>9926</v>
      </c>
      <c r="E1728" s="390" t="str">
        <f t="shared" si="52"/>
        <v>797,23</v>
      </c>
      <c r="F1728" s="381" t="str">
        <f t="shared" si="53"/>
        <v>91299</v>
      </c>
      <c r="H1728" s="391">
        <v>663.02</v>
      </c>
      <c r="I1728" s="392" t="s">
        <v>14170</v>
      </c>
    </row>
    <row r="1729" spans="2:9">
      <c r="B1729" s="388" t="s">
        <v>14171</v>
      </c>
      <c r="C1729" s="388" t="s">
        <v>14172</v>
      </c>
      <c r="D1729" s="389" t="s">
        <v>9926</v>
      </c>
      <c r="E1729" s="390" t="str">
        <f t="shared" si="52"/>
        <v>72,66</v>
      </c>
      <c r="F1729" s="381" t="str">
        <f t="shared" si="53"/>
        <v>91304</v>
      </c>
      <c r="H1729" s="391">
        <v>873.04</v>
      </c>
      <c r="I1729" s="392" t="s">
        <v>14173</v>
      </c>
    </row>
    <row r="1730" spans="2:9">
      <c r="B1730" s="388" t="s">
        <v>14174</v>
      </c>
      <c r="C1730" s="388" t="s">
        <v>14175</v>
      </c>
      <c r="D1730" s="389" t="s">
        <v>9926</v>
      </c>
      <c r="E1730" s="390" t="str">
        <f t="shared" ref="E1730:E1793" si="54">IF($K$2=$H$1,H1730,I1730)</f>
        <v>54,87</v>
      </c>
      <c r="F1730" s="381" t="str">
        <f t="shared" ref="F1730:F1793" si="55">IF(LEN($B1730)=7,CONCATENATE(MID($B1730,1,6),"00",RIGHT($B1730,1)),IF(LEN($B1730)=8,CONCATENATE(MID($B1730,1,6),"0",RIGHT($B1730,2)),$B1730))</f>
        <v>91305</v>
      </c>
      <c r="H1730" s="391">
        <v>833.13</v>
      </c>
      <c r="I1730" s="392" t="s">
        <v>14176</v>
      </c>
    </row>
    <row r="1731" spans="2:9">
      <c r="B1731" s="388" t="s">
        <v>14177</v>
      </c>
      <c r="C1731" s="388" t="s">
        <v>14178</v>
      </c>
      <c r="D1731" s="389" t="s">
        <v>9926</v>
      </c>
      <c r="E1731" s="390" t="str">
        <f t="shared" si="54"/>
        <v>80,77</v>
      </c>
      <c r="F1731" s="381" t="str">
        <f t="shared" si="55"/>
        <v>91306</v>
      </c>
      <c r="H1731" s="393">
        <v>1083.21</v>
      </c>
      <c r="I1731" s="392" t="s">
        <v>14179</v>
      </c>
    </row>
    <row r="1732" spans="2:9">
      <c r="B1732" s="388" t="s">
        <v>14180</v>
      </c>
      <c r="C1732" s="388" t="s">
        <v>14181</v>
      </c>
      <c r="D1732" s="389" t="s">
        <v>9926</v>
      </c>
      <c r="E1732" s="390" t="str">
        <f t="shared" si="54"/>
        <v>57,49</v>
      </c>
      <c r="F1732" s="381" t="str">
        <f t="shared" si="55"/>
        <v>91307</v>
      </c>
      <c r="H1732" s="393">
        <v>1043.3</v>
      </c>
      <c r="I1732" s="392" t="s">
        <v>14182</v>
      </c>
    </row>
    <row r="1733" spans="2:9">
      <c r="B1733" s="388" t="s">
        <v>14183</v>
      </c>
      <c r="C1733" s="388" t="s">
        <v>14184</v>
      </c>
      <c r="D1733" s="389" t="s">
        <v>9926</v>
      </c>
      <c r="E1733" s="390" t="str">
        <f t="shared" si="54"/>
        <v>649,05</v>
      </c>
      <c r="F1733" s="381" t="str">
        <f t="shared" si="55"/>
        <v>91312</v>
      </c>
      <c r="H1733" s="393">
        <v>2089.71</v>
      </c>
      <c r="I1733" s="392" t="s">
        <v>14185</v>
      </c>
    </row>
    <row r="1734" spans="2:9">
      <c r="B1734" s="388" t="s">
        <v>14186</v>
      </c>
      <c r="C1734" s="388" t="s">
        <v>14187</v>
      </c>
      <c r="D1734" s="389" t="s">
        <v>9926</v>
      </c>
      <c r="E1734" s="390" t="str">
        <f t="shared" si="54"/>
        <v>683,32</v>
      </c>
      <c r="F1734" s="381" t="str">
        <f t="shared" si="55"/>
        <v>91313</v>
      </c>
      <c r="H1734" s="391">
        <v>563.4</v>
      </c>
      <c r="I1734" s="392" t="s">
        <v>14188</v>
      </c>
    </row>
    <row r="1735" spans="2:9">
      <c r="B1735" s="388" t="s">
        <v>14189</v>
      </c>
      <c r="C1735" s="388" t="s">
        <v>14190</v>
      </c>
      <c r="D1735" s="389" t="s">
        <v>9926</v>
      </c>
      <c r="E1735" s="390" t="str">
        <f t="shared" si="54"/>
        <v>694,38</v>
      </c>
      <c r="F1735" s="381" t="str">
        <f t="shared" si="55"/>
        <v>91314</v>
      </c>
      <c r="H1735" s="391">
        <v>895.39</v>
      </c>
      <c r="I1735" s="392" t="s">
        <v>14191</v>
      </c>
    </row>
    <row r="1736" spans="2:9">
      <c r="B1736" s="388" t="s">
        <v>14192</v>
      </c>
      <c r="C1736" s="388" t="s">
        <v>14193</v>
      </c>
      <c r="D1736" s="389" t="s">
        <v>9926</v>
      </c>
      <c r="E1736" s="390" t="str">
        <f t="shared" si="54"/>
        <v>714,54</v>
      </c>
      <c r="F1736" s="381" t="str">
        <f t="shared" si="55"/>
        <v>91315</v>
      </c>
      <c r="H1736" s="391">
        <v>904.94</v>
      </c>
      <c r="I1736" s="392" t="s">
        <v>14194</v>
      </c>
    </row>
    <row r="1737" spans="2:9">
      <c r="B1737" s="388" t="s">
        <v>14195</v>
      </c>
      <c r="C1737" s="388" t="s">
        <v>14196</v>
      </c>
      <c r="D1737" s="389" t="s">
        <v>9926</v>
      </c>
      <c r="E1737" s="390" t="str">
        <f t="shared" si="54"/>
        <v>594,18</v>
      </c>
      <c r="F1737" s="381" t="str">
        <f t="shared" si="55"/>
        <v>91318</v>
      </c>
      <c r="H1737" s="391">
        <v>904.94</v>
      </c>
      <c r="I1737" s="392" t="s">
        <v>14197</v>
      </c>
    </row>
    <row r="1738" spans="2:9">
      <c r="B1738" s="388" t="s">
        <v>14198</v>
      </c>
      <c r="C1738" s="388" t="s">
        <v>14199</v>
      </c>
      <c r="D1738" s="389" t="s">
        <v>9926</v>
      </c>
      <c r="E1738" s="390" t="str">
        <f t="shared" si="54"/>
        <v>625,83</v>
      </c>
      <c r="F1738" s="381" t="str">
        <f t="shared" si="55"/>
        <v>91319</v>
      </c>
      <c r="H1738" s="391">
        <v>704.9</v>
      </c>
      <c r="I1738" s="392" t="s">
        <v>14200</v>
      </c>
    </row>
    <row r="1739" spans="2:9">
      <c r="B1739" s="388" t="s">
        <v>14201</v>
      </c>
      <c r="C1739" s="388" t="s">
        <v>14202</v>
      </c>
      <c r="D1739" s="389" t="s">
        <v>9926</v>
      </c>
      <c r="E1739" s="390" t="str">
        <f t="shared" si="54"/>
        <v>621,72</v>
      </c>
      <c r="F1739" s="381" t="str">
        <f t="shared" si="55"/>
        <v>91320</v>
      </c>
      <c r="H1739" s="391">
        <v>456.27</v>
      </c>
      <c r="I1739" s="392" t="s">
        <v>14203</v>
      </c>
    </row>
    <row r="1740" spans="2:9">
      <c r="B1740" s="388" t="s">
        <v>14204</v>
      </c>
      <c r="C1740" s="388" t="s">
        <v>14205</v>
      </c>
      <c r="D1740" s="389" t="s">
        <v>9926</v>
      </c>
      <c r="E1740" s="390" t="str">
        <f t="shared" si="54"/>
        <v>641,88</v>
      </c>
      <c r="F1740" s="381" t="str">
        <f t="shared" si="55"/>
        <v>91321</v>
      </c>
      <c r="H1740" s="391">
        <v>427.02</v>
      </c>
      <c r="I1740" s="392" t="s">
        <v>14206</v>
      </c>
    </row>
    <row r="1741" spans="2:9">
      <c r="B1741" s="388" t="s">
        <v>14207</v>
      </c>
      <c r="C1741" s="388" t="s">
        <v>14208</v>
      </c>
      <c r="D1741" s="389" t="s">
        <v>9926</v>
      </c>
      <c r="E1741" s="390" t="str">
        <f t="shared" si="54"/>
        <v>602,59</v>
      </c>
      <c r="F1741" s="381" t="str">
        <f t="shared" si="55"/>
        <v>91324</v>
      </c>
      <c r="H1741" s="391">
        <v>112.86</v>
      </c>
      <c r="I1741" s="392" t="s">
        <v>14209</v>
      </c>
    </row>
    <row r="1742" spans="2:9">
      <c r="B1742" s="388" t="s">
        <v>14210</v>
      </c>
      <c r="C1742" s="388" t="s">
        <v>14211</v>
      </c>
      <c r="D1742" s="389" t="s">
        <v>9926</v>
      </c>
      <c r="E1742" s="390" t="str">
        <f t="shared" si="54"/>
        <v>533,70</v>
      </c>
      <c r="F1742" s="381" t="str">
        <f t="shared" si="55"/>
        <v>91325</v>
      </c>
      <c r="H1742" s="391">
        <v>124.89</v>
      </c>
      <c r="I1742" s="392" t="s">
        <v>14212</v>
      </c>
    </row>
    <row r="1743" spans="2:9">
      <c r="B1743" s="388" t="s">
        <v>14213</v>
      </c>
      <c r="C1743" s="388" t="s">
        <v>14214</v>
      </c>
      <c r="D1743" s="389" t="s">
        <v>9926</v>
      </c>
      <c r="E1743" s="390" t="str">
        <f t="shared" si="54"/>
        <v>653,20</v>
      </c>
      <c r="F1743" s="381" t="str">
        <f t="shared" si="55"/>
        <v>91326</v>
      </c>
      <c r="H1743" s="391">
        <v>366.73</v>
      </c>
      <c r="I1743" s="392" t="s">
        <v>14215</v>
      </c>
    </row>
    <row r="1744" spans="2:9">
      <c r="B1744" s="388" t="s">
        <v>14216</v>
      </c>
      <c r="C1744" s="388" t="s">
        <v>14217</v>
      </c>
      <c r="D1744" s="389" t="s">
        <v>9926</v>
      </c>
      <c r="E1744" s="390" t="str">
        <f t="shared" si="54"/>
        <v>635,41</v>
      </c>
      <c r="F1744" s="381" t="str">
        <f t="shared" si="55"/>
        <v>91327</v>
      </c>
      <c r="H1744" s="391">
        <v>316.31</v>
      </c>
      <c r="I1744" s="392" t="s">
        <v>14218</v>
      </c>
    </row>
    <row r="1745" spans="2:9">
      <c r="B1745" s="388" t="s">
        <v>14219</v>
      </c>
      <c r="C1745" s="388" t="s">
        <v>14220</v>
      </c>
      <c r="D1745" s="389" t="s">
        <v>9926</v>
      </c>
      <c r="E1745" s="390" t="str">
        <f t="shared" si="54"/>
        <v>621,37</v>
      </c>
      <c r="F1745" s="381" t="str">
        <f t="shared" si="55"/>
        <v>91328</v>
      </c>
      <c r="H1745" s="391">
        <v>233.9</v>
      </c>
      <c r="I1745" s="392" t="s">
        <v>14221</v>
      </c>
    </row>
    <row r="1746" spans="2:9">
      <c r="B1746" s="388" t="s">
        <v>14222</v>
      </c>
      <c r="C1746" s="388" t="s">
        <v>14223</v>
      </c>
      <c r="D1746" s="389" t="s">
        <v>9926</v>
      </c>
      <c r="E1746" s="390" t="str">
        <f t="shared" si="54"/>
        <v>580,01</v>
      </c>
      <c r="F1746" s="381" t="str">
        <f t="shared" si="55"/>
        <v>91329</v>
      </c>
      <c r="H1746" s="391">
        <v>30.49</v>
      </c>
      <c r="I1746" s="392" t="s">
        <v>14224</v>
      </c>
    </row>
    <row r="1747" spans="2:9">
      <c r="B1747" s="388" t="s">
        <v>14225</v>
      </c>
      <c r="C1747" s="388" t="s">
        <v>14226</v>
      </c>
      <c r="D1747" s="389" t="s">
        <v>9926</v>
      </c>
      <c r="E1747" s="390" t="str">
        <f t="shared" si="54"/>
        <v>642,80</v>
      </c>
      <c r="F1747" s="381" t="str">
        <f t="shared" si="55"/>
        <v>91330</v>
      </c>
      <c r="H1747" s="391">
        <v>565.03</v>
      </c>
      <c r="I1747" s="392" t="s">
        <v>14227</v>
      </c>
    </row>
    <row r="1748" spans="2:9">
      <c r="B1748" s="388" t="s">
        <v>14228</v>
      </c>
      <c r="C1748" s="388" t="s">
        <v>14229</v>
      </c>
      <c r="D1748" s="389" t="s">
        <v>9926</v>
      </c>
      <c r="E1748" s="390" t="str">
        <f t="shared" si="54"/>
        <v>601,27</v>
      </c>
      <c r="F1748" s="381" t="str">
        <f t="shared" si="55"/>
        <v>91331</v>
      </c>
      <c r="H1748" s="391">
        <v>516.94000000000005</v>
      </c>
      <c r="I1748" s="392" t="s">
        <v>14230</v>
      </c>
    </row>
    <row r="1749" spans="2:9">
      <c r="B1749" s="388" t="s">
        <v>14231</v>
      </c>
      <c r="C1749" s="388" t="s">
        <v>14232</v>
      </c>
      <c r="D1749" s="389" t="s">
        <v>9926</v>
      </c>
      <c r="E1749" s="390" t="str">
        <f t="shared" si="54"/>
        <v>697,20</v>
      </c>
      <c r="F1749" s="381" t="str">
        <f t="shared" si="55"/>
        <v>91332</v>
      </c>
      <c r="H1749" s="391">
        <v>542.5</v>
      </c>
      <c r="I1749" s="392" t="s">
        <v>14233</v>
      </c>
    </row>
    <row r="1750" spans="2:9">
      <c r="B1750" s="388" t="s">
        <v>14234</v>
      </c>
      <c r="C1750" s="388" t="s">
        <v>14235</v>
      </c>
      <c r="D1750" s="389" t="s">
        <v>9926</v>
      </c>
      <c r="E1750" s="390" t="str">
        <f t="shared" si="54"/>
        <v>655,51</v>
      </c>
      <c r="F1750" s="381" t="str">
        <f t="shared" si="55"/>
        <v>91333</v>
      </c>
      <c r="H1750" s="391">
        <v>682.24</v>
      </c>
      <c r="I1750" s="392" t="s">
        <v>14236</v>
      </c>
    </row>
    <row r="1751" spans="2:9">
      <c r="B1751" s="388" t="s">
        <v>14237</v>
      </c>
      <c r="C1751" s="388" t="s">
        <v>14238</v>
      </c>
      <c r="D1751" s="389" t="s">
        <v>9926</v>
      </c>
      <c r="E1751" s="390" t="str">
        <f t="shared" si="54"/>
        <v>879,88</v>
      </c>
      <c r="F1751" s="381" t="str">
        <f t="shared" si="55"/>
        <v>91334</v>
      </c>
      <c r="H1751" s="391">
        <v>517.86</v>
      </c>
      <c r="I1751" s="392" t="s">
        <v>14239</v>
      </c>
    </row>
    <row r="1752" spans="2:9">
      <c r="B1752" s="388" t="s">
        <v>14240</v>
      </c>
      <c r="C1752" s="388" t="s">
        <v>14241</v>
      </c>
      <c r="D1752" s="389" t="s">
        <v>9926</v>
      </c>
      <c r="E1752" s="390" t="str">
        <f t="shared" si="54"/>
        <v>838,19</v>
      </c>
      <c r="F1752" s="381" t="str">
        <f t="shared" si="55"/>
        <v>91335</v>
      </c>
      <c r="H1752" s="391">
        <v>501.28</v>
      </c>
      <c r="I1752" s="392" t="s">
        <v>14242</v>
      </c>
    </row>
    <row r="1753" spans="2:9">
      <c r="B1753" s="388" t="s">
        <v>14243</v>
      </c>
      <c r="C1753" s="388" t="s">
        <v>14244</v>
      </c>
      <c r="D1753" s="389" t="s">
        <v>9926</v>
      </c>
      <c r="E1753" s="390" t="str">
        <f t="shared" si="54"/>
        <v>1.099,53</v>
      </c>
      <c r="F1753" s="381" t="str">
        <f t="shared" si="55"/>
        <v>91336</v>
      </c>
      <c r="H1753" s="391">
        <v>521.83000000000004</v>
      </c>
      <c r="I1753" s="392" t="s">
        <v>14245</v>
      </c>
    </row>
    <row r="1754" spans="2:9">
      <c r="B1754" s="388" t="s">
        <v>14246</v>
      </c>
      <c r="C1754" s="388" t="s">
        <v>14247</v>
      </c>
      <c r="D1754" s="389" t="s">
        <v>9926</v>
      </c>
      <c r="E1754" s="390" t="str">
        <f t="shared" si="54"/>
        <v>1.057,84</v>
      </c>
      <c r="F1754" s="381" t="str">
        <f t="shared" si="55"/>
        <v>91337</v>
      </c>
      <c r="H1754" s="391">
        <v>657.94</v>
      </c>
      <c r="I1754" s="392" t="s">
        <v>14248</v>
      </c>
    </row>
    <row r="1755" spans="2:9">
      <c r="B1755" s="388" t="s">
        <v>14249</v>
      </c>
      <c r="C1755" s="388" t="s">
        <v>14250</v>
      </c>
      <c r="D1755" s="389" t="s">
        <v>9706</v>
      </c>
      <c r="E1755" s="390" t="str">
        <f t="shared" si="54"/>
        <v>5,54</v>
      </c>
      <c r="F1755" s="381" t="str">
        <f t="shared" si="55"/>
        <v>100659</v>
      </c>
      <c r="H1755" s="391">
        <v>354.89</v>
      </c>
      <c r="I1755" s="392" t="s">
        <v>1722</v>
      </c>
    </row>
    <row r="1756" spans="2:9">
      <c r="B1756" s="388" t="s">
        <v>14251</v>
      </c>
      <c r="C1756" s="388" t="s">
        <v>14252</v>
      </c>
      <c r="D1756" s="389" t="s">
        <v>9706</v>
      </c>
      <c r="E1756" s="390" t="str">
        <f t="shared" si="54"/>
        <v>4,72</v>
      </c>
      <c r="F1756" s="381" t="str">
        <f t="shared" si="55"/>
        <v>100660</v>
      </c>
      <c r="H1756" s="391">
        <v>305.05</v>
      </c>
      <c r="I1756" s="392" t="s">
        <v>9322</v>
      </c>
    </row>
    <row r="1757" spans="2:9">
      <c r="B1757" s="388" t="s">
        <v>14253</v>
      </c>
      <c r="C1757" s="388" t="s">
        <v>14254</v>
      </c>
      <c r="D1757" s="389" t="s">
        <v>9926</v>
      </c>
      <c r="E1757" s="390" t="str">
        <f t="shared" si="54"/>
        <v>590,22</v>
      </c>
      <c r="F1757" s="381" t="str">
        <f t="shared" si="55"/>
        <v>100675</v>
      </c>
      <c r="H1757" s="391">
        <v>739.08</v>
      </c>
      <c r="I1757" s="392" t="s">
        <v>14255</v>
      </c>
    </row>
    <row r="1758" spans="2:9">
      <c r="B1758" s="388" t="s">
        <v>14256</v>
      </c>
      <c r="C1758" s="388" t="s">
        <v>14257</v>
      </c>
      <c r="D1758" s="389" t="s">
        <v>9926</v>
      </c>
      <c r="E1758" s="390" t="str">
        <f t="shared" si="54"/>
        <v>120,25</v>
      </c>
      <c r="F1758" s="381" t="str">
        <f t="shared" si="55"/>
        <v>100676</v>
      </c>
      <c r="H1758" s="391">
        <v>61.55</v>
      </c>
      <c r="I1758" s="392" t="s">
        <v>14258</v>
      </c>
    </row>
    <row r="1759" spans="2:9">
      <c r="B1759" s="388" t="s">
        <v>14259</v>
      </c>
      <c r="C1759" s="388" t="s">
        <v>14260</v>
      </c>
      <c r="D1759" s="389" t="s">
        <v>9926</v>
      </c>
      <c r="E1759" s="390" t="str">
        <f t="shared" si="54"/>
        <v>38,20</v>
      </c>
      <c r="F1759" s="381" t="str">
        <f t="shared" si="55"/>
        <v>100677</v>
      </c>
      <c r="H1759" s="391">
        <v>58.01</v>
      </c>
      <c r="I1759" s="392" t="s">
        <v>14261</v>
      </c>
    </row>
    <row r="1760" spans="2:9">
      <c r="B1760" s="388" t="s">
        <v>14262</v>
      </c>
      <c r="C1760" s="388" t="s">
        <v>14263</v>
      </c>
      <c r="D1760" s="389" t="s">
        <v>9926</v>
      </c>
      <c r="E1760" s="390" t="str">
        <f t="shared" si="54"/>
        <v>718,33</v>
      </c>
      <c r="F1760" s="381" t="str">
        <f t="shared" si="55"/>
        <v>100678</v>
      </c>
      <c r="H1760" s="391">
        <v>390.42</v>
      </c>
      <c r="I1760" s="392" t="s">
        <v>14264</v>
      </c>
    </row>
    <row r="1761" spans="2:9">
      <c r="B1761" s="388" t="s">
        <v>14265</v>
      </c>
      <c r="C1761" s="388" t="s">
        <v>14266</v>
      </c>
      <c r="D1761" s="389" t="s">
        <v>9926</v>
      </c>
      <c r="E1761" s="390" t="str">
        <f t="shared" si="54"/>
        <v>657,46</v>
      </c>
      <c r="F1761" s="381" t="str">
        <f t="shared" si="55"/>
        <v>100679</v>
      </c>
      <c r="H1761" s="391">
        <v>383.17</v>
      </c>
      <c r="I1761" s="392" t="s">
        <v>14267</v>
      </c>
    </row>
    <row r="1762" spans="2:9">
      <c r="B1762" s="388" t="s">
        <v>14268</v>
      </c>
      <c r="C1762" s="388" t="s">
        <v>14269</v>
      </c>
      <c r="D1762" s="389" t="s">
        <v>9926</v>
      </c>
      <c r="E1762" s="390" t="str">
        <f t="shared" si="54"/>
        <v>656,00</v>
      </c>
      <c r="F1762" s="381" t="str">
        <f t="shared" si="55"/>
        <v>100680</v>
      </c>
      <c r="H1762" s="391">
        <v>58.69</v>
      </c>
      <c r="I1762" s="392" t="s">
        <v>14270</v>
      </c>
    </row>
    <row r="1763" spans="2:9">
      <c r="B1763" s="388" t="s">
        <v>14271</v>
      </c>
      <c r="C1763" s="388" t="s">
        <v>14272</v>
      </c>
      <c r="D1763" s="389" t="s">
        <v>9926</v>
      </c>
      <c r="E1763" s="390" t="str">
        <f t="shared" si="54"/>
        <v>723,57</v>
      </c>
      <c r="F1763" s="381" t="str">
        <f t="shared" si="55"/>
        <v>100681</v>
      </c>
      <c r="H1763" s="391">
        <v>231.83</v>
      </c>
      <c r="I1763" s="392" t="s">
        <v>14273</v>
      </c>
    </row>
    <row r="1764" spans="2:9">
      <c r="B1764" s="388" t="s">
        <v>14274</v>
      </c>
      <c r="C1764" s="388" t="s">
        <v>14275</v>
      </c>
      <c r="D1764" s="389" t="s">
        <v>9926</v>
      </c>
      <c r="E1764" s="390" t="str">
        <f t="shared" si="54"/>
        <v>658,76</v>
      </c>
      <c r="F1764" s="381" t="str">
        <f t="shared" si="55"/>
        <v>100682</v>
      </c>
      <c r="H1764" s="391">
        <v>583</v>
      </c>
      <c r="I1764" s="392" t="s">
        <v>14276</v>
      </c>
    </row>
    <row r="1765" spans="2:9">
      <c r="B1765" s="388" t="s">
        <v>14277</v>
      </c>
      <c r="C1765" s="388" t="s">
        <v>14278</v>
      </c>
      <c r="D1765" s="389" t="s">
        <v>9926</v>
      </c>
      <c r="E1765" s="390" t="str">
        <f t="shared" si="54"/>
        <v>789,88</v>
      </c>
      <c r="F1765" s="381" t="str">
        <f t="shared" si="55"/>
        <v>100683</v>
      </c>
      <c r="H1765" s="391">
        <v>869.41</v>
      </c>
      <c r="I1765" s="392" t="s">
        <v>14279</v>
      </c>
    </row>
    <row r="1766" spans="2:9">
      <c r="B1766" s="388" t="s">
        <v>14280</v>
      </c>
      <c r="C1766" s="388" t="s">
        <v>14281</v>
      </c>
      <c r="D1766" s="389" t="s">
        <v>9926</v>
      </c>
      <c r="E1766" s="390" t="str">
        <f t="shared" si="54"/>
        <v>725,86</v>
      </c>
      <c r="F1766" s="381" t="str">
        <f t="shared" si="55"/>
        <v>100684</v>
      </c>
      <c r="H1766" s="391">
        <v>970.47</v>
      </c>
      <c r="I1766" s="392" t="s">
        <v>14282</v>
      </c>
    </row>
    <row r="1767" spans="2:9">
      <c r="B1767" s="388" t="s">
        <v>14283</v>
      </c>
      <c r="C1767" s="388" t="s">
        <v>14284</v>
      </c>
      <c r="D1767" s="389" t="s">
        <v>9926</v>
      </c>
      <c r="E1767" s="390" t="str">
        <f t="shared" si="54"/>
        <v>772,25</v>
      </c>
      <c r="F1767" s="381" t="str">
        <f t="shared" si="55"/>
        <v>100685</v>
      </c>
      <c r="H1767" s="391">
        <v>711.73</v>
      </c>
      <c r="I1767" s="392" t="s">
        <v>14285</v>
      </c>
    </row>
    <row r="1768" spans="2:9">
      <c r="B1768" s="388" t="s">
        <v>14286</v>
      </c>
      <c r="C1768" s="388" t="s">
        <v>14287</v>
      </c>
      <c r="D1768" s="389" t="s">
        <v>9926</v>
      </c>
      <c r="E1768" s="390" t="str">
        <f t="shared" si="54"/>
        <v>708,07</v>
      </c>
      <c r="F1768" s="381" t="str">
        <f t="shared" si="55"/>
        <v>100686</v>
      </c>
      <c r="H1768" s="393">
        <v>1108.04</v>
      </c>
      <c r="I1768" s="392" t="s">
        <v>14288</v>
      </c>
    </row>
    <row r="1769" spans="2:9">
      <c r="B1769" s="388" t="s">
        <v>14289</v>
      </c>
      <c r="C1769" s="388" t="s">
        <v>14290</v>
      </c>
      <c r="D1769" s="389" t="s">
        <v>9926</v>
      </c>
      <c r="E1769" s="390" t="str">
        <f t="shared" si="54"/>
        <v>695,75</v>
      </c>
      <c r="F1769" s="381" t="str">
        <f t="shared" si="55"/>
        <v>100687</v>
      </c>
      <c r="H1769" s="391">
        <v>419.33</v>
      </c>
      <c r="I1769" s="392" t="s">
        <v>14291</v>
      </c>
    </row>
    <row r="1770" spans="2:9">
      <c r="B1770" s="388" t="s">
        <v>14292</v>
      </c>
      <c r="C1770" s="388" t="s">
        <v>14293</v>
      </c>
      <c r="D1770" s="389" t="s">
        <v>9926</v>
      </c>
      <c r="E1770" s="390" t="str">
        <f t="shared" si="54"/>
        <v>634,88</v>
      </c>
      <c r="F1770" s="381" t="str">
        <f t="shared" si="55"/>
        <v>100688</v>
      </c>
      <c r="H1770" s="391">
        <v>501.91</v>
      </c>
      <c r="I1770" s="392" t="s">
        <v>14294</v>
      </c>
    </row>
    <row r="1771" spans="2:9">
      <c r="B1771" s="388" t="s">
        <v>14295</v>
      </c>
      <c r="C1771" s="388" t="s">
        <v>14296</v>
      </c>
      <c r="D1771" s="389" t="s">
        <v>9926</v>
      </c>
      <c r="E1771" s="390" t="str">
        <f t="shared" si="54"/>
        <v>792,19</v>
      </c>
      <c r="F1771" s="381" t="str">
        <f t="shared" si="55"/>
        <v>100689</v>
      </c>
      <c r="H1771" s="391">
        <v>105.04</v>
      </c>
      <c r="I1771" s="392" t="s">
        <v>14297</v>
      </c>
    </row>
    <row r="1772" spans="2:9">
      <c r="B1772" s="388" t="s">
        <v>14298</v>
      </c>
      <c r="C1772" s="388" t="s">
        <v>14299</v>
      </c>
      <c r="D1772" s="389" t="s">
        <v>9926</v>
      </c>
      <c r="E1772" s="390" t="str">
        <f t="shared" si="54"/>
        <v>728,17</v>
      </c>
      <c r="F1772" s="381" t="str">
        <f t="shared" si="55"/>
        <v>100690</v>
      </c>
      <c r="H1772" s="391">
        <v>594.78</v>
      </c>
      <c r="I1772" s="392" t="s">
        <v>14300</v>
      </c>
    </row>
    <row r="1773" spans="2:9">
      <c r="B1773" s="388" t="s">
        <v>14301</v>
      </c>
      <c r="C1773" s="388" t="s">
        <v>14302</v>
      </c>
      <c r="D1773" s="389" t="s">
        <v>9926</v>
      </c>
      <c r="E1773" s="390" t="str">
        <f t="shared" si="54"/>
        <v>974,87</v>
      </c>
      <c r="F1773" s="381" t="str">
        <f t="shared" si="55"/>
        <v>100691</v>
      </c>
      <c r="H1773" s="393">
        <v>1070.1500000000001</v>
      </c>
      <c r="I1773" s="392" t="s">
        <v>14303</v>
      </c>
    </row>
    <row r="1774" spans="2:9">
      <c r="B1774" s="388" t="s">
        <v>14304</v>
      </c>
      <c r="C1774" s="388" t="s">
        <v>14305</v>
      </c>
      <c r="D1774" s="389" t="s">
        <v>9926</v>
      </c>
      <c r="E1774" s="390" t="str">
        <f t="shared" si="54"/>
        <v>910,85</v>
      </c>
      <c r="F1774" s="381" t="str">
        <f t="shared" si="55"/>
        <v>100692</v>
      </c>
      <c r="H1774" s="391">
        <v>18.22</v>
      </c>
      <c r="I1774" s="392" t="s">
        <v>14306</v>
      </c>
    </row>
    <row r="1775" spans="2:9">
      <c r="B1775" s="388" t="s">
        <v>14307</v>
      </c>
      <c r="C1775" s="388" t="s">
        <v>14308</v>
      </c>
      <c r="D1775" s="389" t="s">
        <v>9926</v>
      </c>
      <c r="E1775" s="390" t="str">
        <f t="shared" si="54"/>
        <v>1.194,52</v>
      </c>
      <c r="F1775" s="381" t="str">
        <f t="shared" si="55"/>
        <v>100693</v>
      </c>
      <c r="H1775" s="391">
        <v>182.74</v>
      </c>
      <c r="I1775" s="392" t="s">
        <v>14309</v>
      </c>
    </row>
    <row r="1776" spans="2:9">
      <c r="B1776" s="388" t="s">
        <v>14310</v>
      </c>
      <c r="C1776" s="388" t="s">
        <v>14311</v>
      </c>
      <c r="D1776" s="389" t="s">
        <v>9926</v>
      </c>
      <c r="E1776" s="390" t="str">
        <f t="shared" si="54"/>
        <v>1.130,50</v>
      </c>
      <c r="F1776" s="381" t="str">
        <f t="shared" si="55"/>
        <v>100694</v>
      </c>
      <c r="H1776" s="391">
        <v>34.770000000000003</v>
      </c>
      <c r="I1776" s="392" t="s">
        <v>14312</v>
      </c>
    </row>
    <row r="1777" spans="2:9">
      <c r="B1777" s="388" t="s">
        <v>14313</v>
      </c>
      <c r="C1777" s="388" t="s">
        <v>14314</v>
      </c>
      <c r="D1777" s="389" t="s">
        <v>9926</v>
      </c>
      <c r="E1777" s="390" t="str">
        <f t="shared" si="54"/>
        <v>46,57</v>
      </c>
      <c r="F1777" s="381" t="str">
        <f t="shared" si="55"/>
        <v>100695</v>
      </c>
      <c r="H1777" s="391">
        <v>28.22</v>
      </c>
      <c r="I1777" s="392" t="s">
        <v>14315</v>
      </c>
    </row>
    <row r="1778" spans="2:9">
      <c r="B1778" s="388" t="s">
        <v>14316</v>
      </c>
      <c r="C1778" s="388" t="s">
        <v>14317</v>
      </c>
      <c r="D1778" s="389" t="s">
        <v>9926</v>
      </c>
      <c r="E1778" s="390" t="str">
        <f t="shared" si="54"/>
        <v>51,81</v>
      </c>
      <c r="F1778" s="381" t="str">
        <f t="shared" si="55"/>
        <v>100696</v>
      </c>
      <c r="H1778" s="391">
        <v>153.05000000000001</v>
      </c>
      <c r="I1778" s="392" t="s">
        <v>9448</v>
      </c>
    </row>
    <row r="1779" spans="2:9">
      <c r="B1779" s="388" t="s">
        <v>14318</v>
      </c>
      <c r="C1779" s="388" t="s">
        <v>14319</v>
      </c>
      <c r="D1779" s="389" t="s">
        <v>9926</v>
      </c>
      <c r="E1779" s="390" t="str">
        <f t="shared" si="54"/>
        <v>57,09</v>
      </c>
      <c r="F1779" s="381" t="str">
        <f t="shared" si="55"/>
        <v>100697</v>
      </c>
      <c r="H1779" s="391">
        <v>48.92</v>
      </c>
      <c r="I1779" s="392" t="s">
        <v>14320</v>
      </c>
    </row>
    <row r="1780" spans="2:9">
      <c r="B1780" s="388" t="s">
        <v>14321</v>
      </c>
      <c r="C1780" s="388" t="s">
        <v>14322</v>
      </c>
      <c r="D1780" s="389" t="s">
        <v>9926</v>
      </c>
      <c r="E1780" s="390" t="str">
        <f t="shared" si="54"/>
        <v>62,35</v>
      </c>
      <c r="F1780" s="381" t="str">
        <f t="shared" si="55"/>
        <v>100698</v>
      </c>
      <c r="H1780" s="391">
        <v>36.54</v>
      </c>
      <c r="I1780" s="392" t="s">
        <v>14323</v>
      </c>
    </row>
    <row r="1781" spans="2:9">
      <c r="B1781" s="388" t="s">
        <v>14324</v>
      </c>
      <c r="C1781" s="388" t="s">
        <v>14325</v>
      </c>
      <c r="D1781" s="389" t="s">
        <v>9926</v>
      </c>
      <c r="E1781" s="390" t="str">
        <f t="shared" si="54"/>
        <v>74,52</v>
      </c>
      <c r="F1781" s="381" t="str">
        <f t="shared" si="55"/>
        <v>100699</v>
      </c>
      <c r="H1781" s="391">
        <v>100.8</v>
      </c>
      <c r="I1781" s="392" t="s">
        <v>14326</v>
      </c>
    </row>
    <row r="1782" spans="2:9">
      <c r="B1782" s="388" t="s">
        <v>14327</v>
      </c>
      <c r="C1782" s="388" t="s">
        <v>14328</v>
      </c>
      <c r="D1782" s="389" t="s">
        <v>9926</v>
      </c>
      <c r="E1782" s="390" t="str">
        <f t="shared" si="54"/>
        <v>742,42</v>
      </c>
      <c r="F1782" s="381" t="str">
        <f t="shared" si="55"/>
        <v>100700</v>
      </c>
      <c r="H1782" s="391">
        <v>129.06</v>
      </c>
      <c r="I1782" s="392" t="s">
        <v>14329</v>
      </c>
    </row>
    <row r="1783" spans="2:9">
      <c r="B1783" s="388" t="s">
        <v>14330</v>
      </c>
      <c r="C1783" s="388" t="s">
        <v>14331</v>
      </c>
      <c r="D1783" s="389" t="s">
        <v>9926</v>
      </c>
      <c r="E1783" s="390" t="str">
        <f t="shared" si="54"/>
        <v>591,19</v>
      </c>
      <c r="F1783" s="381" t="str">
        <f t="shared" si="55"/>
        <v>100712</v>
      </c>
      <c r="H1783" s="391">
        <v>165.79</v>
      </c>
      <c r="I1783" s="392" t="s">
        <v>14332</v>
      </c>
    </row>
    <row r="1784" spans="2:9">
      <c r="B1784" s="388" t="s">
        <v>14333</v>
      </c>
      <c r="C1784" s="388" t="s">
        <v>14334</v>
      </c>
      <c r="D1784" s="389" t="s">
        <v>121</v>
      </c>
      <c r="E1784" s="390" t="str">
        <f t="shared" si="54"/>
        <v>700,04</v>
      </c>
      <c r="F1784" s="381" t="str">
        <f t="shared" si="55"/>
        <v>100665</v>
      </c>
      <c r="H1784" s="391">
        <v>208.48</v>
      </c>
      <c r="I1784" s="392" t="s">
        <v>14335</v>
      </c>
    </row>
    <row r="1785" spans="2:9">
      <c r="B1785" s="388" t="s">
        <v>14336</v>
      </c>
      <c r="C1785" s="388" t="s">
        <v>14337</v>
      </c>
      <c r="D1785" s="389" t="s">
        <v>121</v>
      </c>
      <c r="E1785" s="390" t="str">
        <f t="shared" si="54"/>
        <v>552,81</v>
      </c>
      <c r="F1785" s="381" t="str">
        <f t="shared" si="55"/>
        <v>100666</v>
      </c>
      <c r="H1785" s="391">
        <v>262.89</v>
      </c>
      <c r="I1785" s="392" t="s">
        <v>14338</v>
      </c>
    </row>
    <row r="1786" spans="2:9">
      <c r="B1786" s="388" t="s">
        <v>14339</v>
      </c>
      <c r="C1786" s="388" t="s">
        <v>14340</v>
      </c>
      <c r="D1786" s="389" t="s">
        <v>121</v>
      </c>
      <c r="E1786" s="390" t="str">
        <f t="shared" si="54"/>
        <v>908,17</v>
      </c>
      <c r="F1786" s="381" t="str">
        <f t="shared" si="55"/>
        <v>100667</v>
      </c>
      <c r="H1786" s="391">
        <v>111.07</v>
      </c>
      <c r="I1786" s="392" t="s">
        <v>14341</v>
      </c>
    </row>
    <row r="1787" spans="2:9">
      <c r="B1787" s="388" t="s">
        <v>14342</v>
      </c>
      <c r="C1787" s="388" t="s">
        <v>14343</v>
      </c>
      <c r="D1787" s="389" t="s">
        <v>121</v>
      </c>
      <c r="E1787" s="390" t="str">
        <f t="shared" si="54"/>
        <v>1.087,51</v>
      </c>
      <c r="F1787" s="381" t="str">
        <f t="shared" si="55"/>
        <v>100668</v>
      </c>
      <c r="H1787" s="391">
        <v>293.07</v>
      </c>
      <c r="I1787" s="392" t="s">
        <v>14344</v>
      </c>
    </row>
    <row r="1788" spans="2:9">
      <c r="B1788" s="388" t="s">
        <v>14345</v>
      </c>
      <c r="C1788" s="388" t="s">
        <v>14346</v>
      </c>
      <c r="D1788" s="389" t="s">
        <v>121</v>
      </c>
      <c r="E1788" s="390" t="str">
        <f t="shared" si="54"/>
        <v>653,61</v>
      </c>
      <c r="F1788" s="381" t="str">
        <f t="shared" si="55"/>
        <v>100669</v>
      </c>
      <c r="H1788" s="393">
        <v>1871.61</v>
      </c>
      <c r="I1788" s="392" t="s">
        <v>14347</v>
      </c>
    </row>
    <row r="1789" spans="2:9">
      <c r="B1789" s="388" t="s">
        <v>14348</v>
      </c>
      <c r="C1789" s="388" t="s">
        <v>14349</v>
      </c>
      <c r="D1789" s="389" t="s">
        <v>121</v>
      </c>
      <c r="E1789" s="390" t="str">
        <f t="shared" si="54"/>
        <v>873,37</v>
      </c>
      <c r="F1789" s="381" t="str">
        <f t="shared" si="55"/>
        <v>100670</v>
      </c>
      <c r="H1789" s="391">
        <v>381.16</v>
      </c>
      <c r="I1789" s="392" t="s">
        <v>14350</v>
      </c>
    </row>
    <row r="1790" spans="2:9">
      <c r="B1790" s="388" t="s">
        <v>14351</v>
      </c>
      <c r="C1790" s="388" t="s">
        <v>14352</v>
      </c>
      <c r="D1790" s="389" t="s">
        <v>121</v>
      </c>
      <c r="E1790" s="390" t="str">
        <f t="shared" si="54"/>
        <v>1.084,90</v>
      </c>
      <c r="F1790" s="381" t="str">
        <f t="shared" si="55"/>
        <v>100671</v>
      </c>
      <c r="H1790" s="391">
        <v>415.19</v>
      </c>
      <c r="I1790" s="392" t="s">
        <v>14353</v>
      </c>
    </row>
    <row r="1791" spans="2:9">
      <c r="B1791" s="388" t="s">
        <v>14354</v>
      </c>
      <c r="C1791" s="388" t="s">
        <v>14355</v>
      </c>
      <c r="D1791" s="389" t="s">
        <v>121</v>
      </c>
      <c r="E1791" s="390" t="str">
        <f t="shared" si="54"/>
        <v>698,89</v>
      </c>
      <c r="F1791" s="381" t="str">
        <f t="shared" si="55"/>
        <v>100672</v>
      </c>
      <c r="H1791" s="391">
        <v>155.03</v>
      </c>
      <c r="I1791" s="392" t="s">
        <v>14356</v>
      </c>
    </row>
    <row r="1792" spans="2:9">
      <c r="B1792" s="388" t="s">
        <v>14357</v>
      </c>
      <c r="C1792" s="388" t="s">
        <v>14358</v>
      </c>
      <c r="D1792" s="389" t="s">
        <v>121</v>
      </c>
      <c r="E1792" s="390" t="str">
        <f t="shared" si="54"/>
        <v>84,52</v>
      </c>
      <c r="F1792" s="381" t="str">
        <f t="shared" si="55"/>
        <v>100673</v>
      </c>
      <c r="H1792" s="391">
        <v>181.03</v>
      </c>
      <c r="I1792" s="392" t="s">
        <v>14359</v>
      </c>
    </row>
    <row r="1793" spans="2:9">
      <c r="B1793" s="388" t="s">
        <v>14360</v>
      </c>
      <c r="C1793" s="388" t="s">
        <v>14361</v>
      </c>
      <c r="D1793" s="389" t="s">
        <v>121</v>
      </c>
      <c r="E1793" s="390" t="str">
        <f t="shared" si="54"/>
        <v>418,54</v>
      </c>
      <c r="F1793" s="381" t="str">
        <f t="shared" si="55"/>
        <v>100701</v>
      </c>
      <c r="H1793" s="391">
        <v>172.36</v>
      </c>
      <c r="I1793" s="392" t="s">
        <v>14362</v>
      </c>
    </row>
    <row r="1794" spans="2:9">
      <c r="B1794" s="388" t="s">
        <v>14363</v>
      </c>
      <c r="C1794" s="388" t="s">
        <v>14364</v>
      </c>
      <c r="D1794" s="389" t="s">
        <v>121</v>
      </c>
      <c r="E1794" s="390" t="str">
        <f t="shared" ref="E1794:E1857" si="56">IF($K$2=$H$1,H1794,I1794)</f>
        <v>572,99</v>
      </c>
      <c r="F1794" s="381" t="str">
        <f t="shared" ref="F1794:F1857" si="57">IF(LEN($B1794)=7,CONCATENATE(MID($B1794,1,6),"00",RIGHT($B1794,1)),IF(LEN($B1794)=8,CONCATENATE(MID($B1794,1,6),"0",RIGHT($B1794,2)),$B1794))</f>
        <v>94559</v>
      </c>
      <c r="H1794" s="391">
        <v>241.7</v>
      </c>
      <c r="I1794" s="392" t="s">
        <v>14365</v>
      </c>
    </row>
    <row r="1795" spans="2:9">
      <c r="B1795" s="388" t="s">
        <v>14366</v>
      </c>
      <c r="C1795" s="388" t="s">
        <v>14367</v>
      </c>
      <c r="D1795" s="389" t="s">
        <v>121</v>
      </c>
      <c r="E1795" s="390" t="str">
        <f t="shared" si="56"/>
        <v>517,58</v>
      </c>
      <c r="F1795" s="381" t="str">
        <f t="shared" si="57"/>
        <v>94560</v>
      </c>
      <c r="H1795" s="391">
        <v>120.36</v>
      </c>
      <c r="I1795" s="392" t="s">
        <v>14368</v>
      </c>
    </row>
    <row r="1796" spans="2:9">
      <c r="B1796" s="388" t="s">
        <v>14369</v>
      </c>
      <c r="C1796" s="388" t="s">
        <v>14370</v>
      </c>
      <c r="D1796" s="389" t="s">
        <v>121</v>
      </c>
      <c r="E1796" s="390" t="str">
        <f t="shared" si="56"/>
        <v>543,89</v>
      </c>
      <c r="F1796" s="381" t="str">
        <f t="shared" si="57"/>
        <v>94562</v>
      </c>
      <c r="H1796" s="391">
        <v>348.37</v>
      </c>
      <c r="I1796" s="392" t="s">
        <v>5459</v>
      </c>
    </row>
    <row r="1797" spans="2:9">
      <c r="B1797" s="388" t="s">
        <v>14371</v>
      </c>
      <c r="C1797" s="388" t="s">
        <v>14372</v>
      </c>
      <c r="D1797" s="389" t="s">
        <v>121</v>
      </c>
      <c r="E1797" s="390" t="str">
        <f t="shared" si="56"/>
        <v>683,30</v>
      </c>
      <c r="F1797" s="381" t="str">
        <f t="shared" si="57"/>
        <v>94563</v>
      </c>
      <c r="H1797" s="391">
        <v>247.48</v>
      </c>
      <c r="I1797" s="392" t="s">
        <v>14373</v>
      </c>
    </row>
    <row r="1798" spans="2:9">
      <c r="B1798" s="388" t="s">
        <v>14374</v>
      </c>
      <c r="C1798" s="388" t="s">
        <v>14375</v>
      </c>
      <c r="D1798" s="389" t="s">
        <v>9706</v>
      </c>
      <c r="E1798" s="390" t="str">
        <f t="shared" si="56"/>
        <v>42,22</v>
      </c>
      <c r="F1798" s="381" t="str">
        <f t="shared" si="57"/>
        <v>94587</v>
      </c>
      <c r="H1798" s="391">
        <v>386.34</v>
      </c>
      <c r="I1798" s="392" t="s">
        <v>14376</v>
      </c>
    </row>
    <row r="1799" spans="2:9">
      <c r="B1799" s="388" t="s">
        <v>14377</v>
      </c>
      <c r="C1799" s="388" t="s">
        <v>14378</v>
      </c>
      <c r="D1799" s="389" t="s">
        <v>9706</v>
      </c>
      <c r="E1799" s="390" t="str">
        <f t="shared" si="56"/>
        <v>35,87</v>
      </c>
      <c r="F1799" s="381" t="str">
        <f t="shared" si="57"/>
        <v>94588</v>
      </c>
      <c r="H1799" s="391">
        <v>614.23</v>
      </c>
      <c r="I1799" s="392" t="s">
        <v>14379</v>
      </c>
    </row>
    <row r="1800" spans="2:9">
      <c r="B1800" s="388" t="s">
        <v>14380</v>
      </c>
      <c r="C1800" s="388" t="s">
        <v>14381</v>
      </c>
      <c r="D1800" s="389" t="s">
        <v>9706</v>
      </c>
      <c r="E1800" s="390" t="str">
        <f t="shared" si="56"/>
        <v>381,00</v>
      </c>
      <c r="F1800" s="381" t="str">
        <f t="shared" si="57"/>
        <v>99837</v>
      </c>
      <c r="H1800" s="391">
        <v>605.75</v>
      </c>
      <c r="I1800" s="392" t="s">
        <v>14382</v>
      </c>
    </row>
    <row r="1801" spans="2:9">
      <c r="B1801" s="388" t="s">
        <v>14383</v>
      </c>
      <c r="C1801" s="388" t="s">
        <v>14384</v>
      </c>
      <c r="D1801" s="389" t="s">
        <v>9706</v>
      </c>
      <c r="E1801" s="390" t="str">
        <f t="shared" si="56"/>
        <v>324,41</v>
      </c>
      <c r="F1801" s="381" t="str">
        <f t="shared" si="57"/>
        <v>99839</v>
      </c>
      <c r="H1801" s="393">
        <v>1212.0899999999999</v>
      </c>
      <c r="I1801" s="392" t="s">
        <v>14385</v>
      </c>
    </row>
    <row r="1802" spans="2:9">
      <c r="B1802" s="388" t="s">
        <v>14386</v>
      </c>
      <c r="C1802" s="388" t="s">
        <v>14387</v>
      </c>
      <c r="D1802" s="389" t="s">
        <v>9706</v>
      </c>
      <c r="E1802" s="390" t="str">
        <f t="shared" si="56"/>
        <v>757,35</v>
      </c>
      <c r="F1802" s="381" t="str">
        <f t="shared" si="57"/>
        <v>99841</v>
      </c>
      <c r="H1802" s="391">
        <v>490.38</v>
      </c>
      <c r="I1802" s="392" t="s">
        <v>14388</v>
      </c>
    </row>
    <row r="1803" spans="2:9">
      <c r="B1803" s="388" t="s">
        <v>14389</v>
      </c>
      <c r="C1803" s="388" t="s">
        <v>14390</v>
      </c>
      <c r="D1803" s="389" t="s">
        <v>9706</v>
      </c>
      <c r="E1803" s="390" t="str">
        <f t="shared" si="56"/>
        <v>69,03</v>
      </c>
      <c r="F1803" s="381" t="str">
        <f t="shared" si="57"/>
        <v>99855</v>
      </c>
      <c r="H1803" s="391">
        <v>667.97</v>
      </c>
      <c r="I1803" s="392" t="s">
        <v>14391</v>
      </c>
    </row>
    <row r="1804" spans="2:9">
      <c r="B1804" s="388" t="s">
        <v>14392</v>
      </c>
      <c r="C1804" s="388" t="s">
        <v>14393</v>
      </c>
      <c r="D1804" s="389" t="s">
        <v>9706</v>
      </c>
      <c r="E1804" s="390" t="str">
        <f t="shared" si="56"/>
        <v>62,34</v>
      </c>
      <c r="F1804" s="381" t="str">
        <f t="shared" si="57"/>
        <v>99857</v>
      </c>
      <c r="H1804" s="391">
        <v>431.7</v>
      </c>
      <c r="I1804" s="392" t="s">
        <v>14394</v>
      </c>
    </row>
    <row r="1805" spans="2:9">
      <c r="B1805" s="388" t="s">
        <v>14395</v>
      </c>
      <c r="C1805" s="388" t="s">
        <v>14396</v>
      </c>
      <c r="D1805" s="389" t="s">
        <v>121</v>
      </c>
      <c r="E1805" s="390" t="str">
        <f t="shared" si="56"/>
        <v>413,53</v>
      </c>
      <c r="F1805" s="381" t="str">
        <f t="shared" si="57"/>
        <v>99861</v>
      </c>
      <c r="H1805" s="391">
        <v>654.01</v>
      </c>
      <c r="I1805" s="392" t="s">
        <v>14397</v>
      </c>
    </row>
    <row r="1806" spans="2:9">
      <c r="B1806" s="388" t="s">
        <v>14398</v>
      </c>
      <c r="C1806" s="388" t="s">
        <v>14399</v>
      </c>
      <c r="D1806" s="389" t="s">
        <v>121</v>
      </c>
      <c r="E1806" s="390" t="str">
        <f t="shared" si="56"/>
        <v>412,79</v>
      </c>
      <c r="F1806" s="381" t="str">
        <f t="shared" si="57"/>
        <v>99862</v>
      </c>
      <c r="H1806" s="391">
        <v>495.17</v>
      </c>
      <c r="I1806" s="392" t="s">
        <v>14400</v>
      </c>
    </row>
    <row r="1807" spans="2:9">
      <c r="B1807" s="388" t="s">
        <v>14401</v>
      </c>
      <c r="C1807" s="388" t="s">
        <v>14402</v>
      </c>
      <c r="D1807" s="389" t="s">
        <v>9706</v>
      </c>
      <c r="E1807" s="390" t="str">
        <f t="shared" si="56"/>
        <v>63,40</v>
      </c>
      <c r="F1807" s="381" t="str">
        <f t="shared" si="57"/>
        <v>73665</v>
      </c>
      <c r="H1807" s="391">
        <v>735.86</v>
      </c>
      <c r="I1807" s="392" t="s">
        <v>14403</v>
      </c>
    </row>
    <row r="1808" spans="2:9">
      <c r="B1808" s="388" t="s">
        <v>14404</v>
      </c>
      <c r="C1808" s="388" t="s">
        <v>14405</v>
      </c>
      <c r="D1808" s="389" t="s">
        <v>9706</v>
      </c>
      <c r="E1808" s="390" t="str">
        <f t="shared" si="56"/>
        <v>249,50</v>
      </c>
      <c r="F1808" s="381" t="str">
        <f t="shared" si="57"/>
        <v>74194/001</v>
      </c>
      <c r="H1808" s="391">
        <v>703.64</v>
      </c>
      <c r="I1808" s="392" t="s">
        <v>14406</v>
      </c>
    </row>
    <row r="1809" spans="2:9">
      <c r="B1809" s="388" t="s">
        <v>14407</v>
      </c>
      <c r="C1809" s="388" t="s">
        <v>14408</v>
      </c>
      <c r="D1809" s="389" t="s">
        <v>9926</v>
      </c>
      <c r="E1809" s="390" t="str">
        <f t="shared" si="56"/>
        <v>944,15</v>
      </c>
      <c r="F1809" s="381" t="str">
        <f t="shared" si="57"/>
        <v>90838</v>
      </c>
      <c r="H1809" s="391">
        <v>441.57</v>
      </c>
      <c r="I1809" s="392" t="s">
        <v>14409</v>
      </c>
    </row>
    <row r="1810" spans="2:9">
      <c r="B1810" s="388" t="s">
        <v>14410</v>
      </c>
      <c r="C1810" s="388" t="s">
        <v>14411</v>
      </c>
      <c r="D1810" s="389" t="s">
        <v>121</v>
      </c>
      <c r="E1810" s="390" t="str">
        <f t="shared" si="56"/>
        <v>657,19</v>
      </c>
      <c r="F1810" s="381" t="str">
        <f t="shared" si="57"/>
        <v>91338</v>
      </c>
      <c r="H1810" s="391">
        <v>664.04</v>
      </c>
      <c r="I1810" s="392" t="s">
        <v>14412</v>
      </c>
    </row>
    <row r="1811" spans="2:9">
      <c r="B1811" s="388" t="s">
        <v>14413</v>
      </c>
      <c r="C1811" s="388" t="s">
        <v>14414</v>
      </c>
      <c r="D1811" s="389" t="s">
        <v>121</v>
      </c>
      <c r="E1811" s="390" t="str">
        <f t="shared" si="56"/>
        <v>480,69</v>
      </c>
      <c r="F1811" s="381" t="str">
        <f t="shared" si="57"/>
        <v>91341</v>
      </c>
      <c r="H1811" s="391">
        <v>506.05</v>
      </c>
      <c r="I1811" s="392" t="s">
        <v>14415</v>
      </c>
    </row>
    <row r="1812" spans="2:9">
      <c r="B1812" s="388" t="s">
        <v>14416</v>
      </c>
      <c r="C1812" s="388" t="s">
        <v>14417</v>
      </c>
      <c r="D1812" s="389" t="s">
        <v>9926</v>
      </c>
      <c r="E1812" s="390" t="str">
        <f t="shared" si="56"/>
        <v>766,97</v>
      </c>
      <c r="F1812" s="381" t="str">
        <f t="shared" si="57"/>
        <v>94805</v>
      </c>
      <c r="H1812" s="391">
        <v>746.37</v>
      </c>
      <c r="I1812" s="392" t="s">
        <v>14418</v>
      </c>
    </row>
    <row r="1813" spans="2:9">
      <c r="B1813" s="388" t="s">
        <v>14419</v>
      </c>
      <c r="C1813" s="388" t="s">
        <v>14420</v>
      </c>
      <c r="D1813" s="389" t="s">
        <v>9926</v>
      </c>
      <c r="E1813" s="390" t="str">
        <f t="shared" si="56"/>
        <v>437,42</v>
      </c>
      <c r="F1813" s="381" t="str">
        <f t="shared" si="57"/>
        <v>94806</v>
      </c>
      <c r="H1813" s="391">
        <v>702.98</v>
      </c>
      <c r="I1813" s="392" t="s">
        <v>14421</v>
      </c>
    </row>
    <row r="1814" spans="2:9">
      <c r="B1814" s="388" t="s">
        <v>14422</v>
      </c>
      <c r="C1814" s="388" t="s">
        <v>14423</v>
      </c>
      <c r="D1814" s="389" t="s">
        <v>9926</v>
      </c>
      <c r="E1814" s="390" t="str">
        <f t="shared" si="56"/>
        <v>527,06</v>
      </c>
      <c r="F1814" s="381" t="str">
        <f t="shared" si="57"/>
        <v>94807</v>
      </c>
      <c r="H1814" s="391">
        <v>441.81</v>
      </c>
      <c r="I1814" s="392" t="s">
        <v>14424</v>
      </c>
    </row>
    <row r="1815" spans="2:9">
      <c r="B1815" s="388" t="s">
        <v>14425</v>
      </c>
      <c r="C1815" s="388" t="s">
        <v>14426</v>
      </c>
      <c r="D1815" s="389" t="s">
        <v>121</v>
      </c>
      <c r="E1815" s="390" t="str">
        <f t="shared" si="56"/>
        <v>395,61</v>
      </c>
      <c r="F1815" s="381" t="str">
        <f t="shared" si="57"/>
        <v>100702</v>
      </c>
      <c r="H1815" s="391">
        <v>669.97</v>
      </c>
      <c r="I1815" s="392" t="s">
        <v>14427</v>
      </c>
    </row>
    <row r="1816" spans="2:9">
      <c r="B1816" s="388" t="s">
        <v>14428</v>
      </c>
      <c r="C1816" s="388" t="s">
        <v>14429</v>
      </c>
      <c r="D1816" s="389" t="s">
        <v>9926</v>
      </c>
      <c r="E1816" s="390" t="str">
        <f t="shared" si="56"/>
        <v>632,20</v>
      </c>
      <c r="F1816" s="381" t="str">
        <f t="shared" si="57"/>
        <v>84885</v>
      </c>
      <c r="H1816" s="391">
        <v>505.51</v>
      </c>
      <c r="I1816" s="392" t="s">
        <v>4224</v>
      </c>
    </row>
    <row r="1817" spans="2:9">
      <c r="B1817" s="388" t="s">
        <v>14430</v>
      </c>
      <c r="C1817" s="388" t="s">
        <v>14431</v>
      </c>
      <c r="D1817" s="389" t="s">
        <v>9926</v>
      </c>
      <c r="E1817" s="390" t="str">
        <f t="shared" si="56"/>
        <v>1.116,39</v>
      </c>
      <c r="F1817" s="381" t="str">
        <f t="shared" si="57"/>
        <v>84886</v>
      </c>
      <c r="H1817" s="391">
        <v>753.14</v>
      </c>
      <c r="I1817" s="392" t="s">
        <v>14432</v>
      </c>
    </row>
    <row r="1818" spans="2:9">
      <c r="B1818" s="388" t="s">
        <v>14433</v>
      </c>
      <c r="C1818" s="388" t="s">
        <v>14434</v>
      </c>
      <c r="D1818" s="389" t="s">
        <v>9926</v>
      </c>
      <c r="E1818" s="390" t="str">
        <f t="shared" si="56"/>
        <v>36,09</v>
      </c>
      <c r="F1818" s="381" t="str">
        <f t="shared" si="57"/>
        <v>74046/002</v>
      </c>
      <c r="H1818" s="391">
        <v>38.99</v>
      </c>
      <c r="I1818" s="392" t="s">
        <v>14435</v>
      </c>
    </row>
    <row r="1819" spans="2:9">
      <c r="B1819" s="388" t="s">
        <v>14436</v>
      </c>
      <c r="C1819" s="388" t="s">
        <v>14437</v>
      </c>
      <c r="D1819" s="389" t="s">
        <v>9926</v>
      </c>
      <c r="E1819" s="390" t="str">
        <f t="shared" si="56"/>
        <v>21,31</v>
      </c>
      <c r="F1819" s="381" t="str">
        <f t="shared" si="57"/>
        <v>100703</v>
      </c>
      <c r="H1819" s="391">
        <v>29.91</v>
      </c>
      <c r="I1819" s="392" t="s">
        <v>8875</v>
      </c>
    </row>
    <row r="1820" spans="2:9">
      <c r="B1820" s="388" t="s">
        <v>14438</v>
      </c>
      <c r="C1820" s="388" t="s">
        <v>14439</v>
      </c>
      <c r="D1820" s="389" t="s">
        <v>9926</v>
      </c>
      <c r="E1820" s="390" t="str">
        <f t="shared" si="56"/>
        <v>162,79</v>
      </c>
      <c r="F1820" s="381" t="str">
        <f t="shared" si="57"/>
        <v>100704</v>
      </c>
      <c r="H1820" s="391">
        <v>19.79</v>
      </c>
      <c r="I1820" s="392" t="s">
        <v>559</v>
      </c>
    </row>
    <row r="1821" spans="2:9">
      <c r="B1821" s="388" t="s">
        <v>14440</v>
      </c>
      <c r="C1821" s="388" t="s">
        <v>14441</v>
      </c>
      <c r="D1821" s="389" t="s">
        <v>9926</v>
      </c>
      <c r="E1821" s="390" t="str">
        <f t="shared" si="56"/>
        <v>53,26</v>
      </c>
      <c r="F1821" s="381" t="str">
        <f t="shared" si="57"/>
        <v>100705</v>
      </c>
      <c r="H1821" s="391">
        <v>25.32</v>
      </c>
      <c r="I1821" s="392" t="s">
        <v>14442</v>
      </c>
    </row>
    <row r="1822" spans="2:9">
      <c r="B1822" s="388" t="s">
        <v>14443</v>
      </c>
      <c r="C1822" s="388" t="s">
        <v>14444</v>
      </c>
      <c r="D1822" s="389" t="s">
        <v>9926</v>
      </c>
      <c r="E1822" s="390" t="str">
        <f t="shared" si="56"/>
        <v>97,62</v>
      </c>
      <c r="F1822" s="381" t="str">
        <f t="shared" si="57"/>
        <v>100706</v>
      </c>
      <c r="H1822" s="391">
        <v>575.07000000000005</v>
      </c>
      <c r="I1822" s="392" t="s">
        <v>613</v>
      </c>
    </row>
    <row r="1823" spans="2:9">
      <c r="B1823" s="388" t="s">
        <v>14445</v>
      </c>
      <c r="C1823" s="388" t="s">
        <v>14446</v>
      </c>
      <c r="D1823" s="389" t="s">
        <v>9926</v>
      </c>
      <c r="E1823" s="390" t="str">
        <f t="shared" si="56"/>
        <v>55,56</v>
      </c>
      <c r="F1823" s="381" t="str">
        <f t="shared" si="57"/>
        <v>100707</v>
      </c>
      <c r="H1823" s="391">
        <v>548.12</v>
      </c>
      <c r="I1823" s="392" t="s">
        <v>14447</v>
      </c>
    </row>
    <row r="1824" spans="2:9">
      <c r="B1824" s="388" t="s">
        <v>14448</v>
      </c>
      <c r="C1824" s="388" t="s">
        <v>14449</v>
      </c>
      <c r="D1824" s="389" t="s">
        <v>9926</v>
      </c>
      <c r="E1824" s="390" t="str">
        <f t="shared" si="56"/>
        <v>71,76</v>
      </c>
      <c r="F1824" s="381" t="str">
        <f t="shared" si="57"/>
        <v>100708</v>
      </c>
      <c r="H1824" s="391">
        <v>510.48</v>
      </c>
      <c r="I1824" s="392" t="s">
        <v>14450</v>
      </c>
    </row>
    <row r="1825" spans="2:9">
      <c r="B1825" s="388" t="s">
        <v>14451</v>
      </c>
      <c r="C1825" s="388" t="s">
        <v>14452</v>
      </c>
      <c r="D1825" s="389" t="s">
        <v>9926</v>
      </c>
      <c r="E1825" s="390" t="str">
        <f t="shared" si="56"/>
        <v>40,02</v>
      </c>
      <c r="F1825" s="381" t="str">
        <f t="shared" si="57"/>
        <v>100709</v>
      </c>
      <c r="H1825" s="391">
        <v>485.79</v>
      </c>
      <c r="I1825" s="392" t="s">
        <v>3485</v>
      </c>
    </row>
    <row r="1826" spans="2:9">
      <c r="B1826" s="388" t="s">
        <v>14453</v>
      </c>
      <c r="C1826" s="388" t="s">
        <v>14454</v>
      </c>
      <c r="D1826" s="389" t="s">
        <v>9926</v>
      </c>
      <c r="E1826" s="390" t="str">
        <f t="shared" si="56"/>
        <v>106,39</v>
      </c>
      <c r="F1826" s="381" t="str">
        <f t="shared" si="57"/>
        <v>100710</v>
      </c>
      <c r="H1826" s="391">
        <v>556.77</v>
      </c>
      <c r="I1826" s="392" t="s">
        <v>14455</v>
      </c>
    </row>
    <row r="1827" spans="2:9">
      <c r="B1827" s="388" t="s">
        <v>14456</v>
      </c>
      <c r="C1827" s="388" t="s">
        <v>14457</v>
      </c>
      <c r="D1827" s="389" t="s">
        <v>121</v>
      </c>
      <c r="E1827" s="390" t="str">
        <f t="shared" si="56"/>
        <v>101,95</v>
      </c>
      <c r="F1827" s="381" t="str">
        <f t="shared" si="57"/>
        <v>72116</v>
      </c>
      <c r="H1827" s="391">
        <v>532.83000000000004</v>
      </c>
      <c r="I1827" s="392" t="s">
        <v>14458</v>
      </c>
    </row>
    <row r="1828" spans="2:9">
      <c r="B1828" s="388" t="s">
        <v>14459</v>
      </c>
      <c r="C1828" s="388" t="s">
        <v>14460</v>
      </c>
      <c r="D1828" s="389" t="s">
        <v>121</v>
      </c>
      <c r="E1828" s="390" t="str">
        <f t="shared" si="56"/>
        <v>130,35</v>
      </c>
      <c r="F1828" s="381" t="str">
        <f t="shared" si="57"/>
        <v>72117</v>
      </c>
      <c r="H1828" s="391">
        <v>492.55</v>
      </c>
      <c r="I1828" s="392" t="s">
        <v>14461</v>
      </c>
    </row>
    <row r="1829" spans="2:9">
      <c r="B1829" s="388" t="s">
        <v>14462</v>
      </c>
      <c r="C1829" s="388" t="s">
        <v>14463</v>
      </c>
      <c r="D1829" s="389" t="s">
        <v>121</v>
      </c>
      <c r="E1829" s="390" t="str">
        <f t="shared" si="56"/>
        <v>189,16</v>
      </c>
      <c r="F1829" s="381" t="str">
        <f t="shared" si="57"/>
        <v>72118</v>
      </c>
      <c r="H1829" s="391">
        <v>462.27</v>
      </c>
      <c r="I1829" s="392" t="s">
        <v>14464</v>
      </c>
    </row>
    <row r="1830" spans="2:9">
      <c r="B1830" s="388" t="s">
        <v>14465</v>
      </c>
      <c r="C1830" s="388" t="s">
        <v>14466</v>
      </c>
      <c r="D1830" s="389" t="s">
        <v>121</v>
      </c>
      <c r="E1830" s="390" t="str">
        <f t="shared" si="56"/>
        <v>238,54</v>
      </c>
      <c r="F1830" s="381" t="str">
        <f t="shared" si="57"/>
        <v>72119</v>
      </c>
      <c r="H1830" s="391">
        <v>554.4</v>
      </c>
      <c r="I1830" s="392" t="s">
        <v>14467</v>
      </c>
    </row>
    <row r="1831" spans="2:9">
      <c r="B1831" s="388" t="s">
        <v>14468</v>
      </c>
      <c r="C1831" s="388" t="s">
        <v>14469</v>
      </c>
      <c r="D1831" s="389" t="s">
        <v>121</v>
      </c>
      <c r="E1831" s="390" t="str">
        <f t="shared" si="56"/>
        <v>301,49</v>
      </c>
      <c r="F1831" s="381" t="str">
        <f t="shared" si="57"/>
        <v>72120</v>
      </c>
      <c r="H1831" s="391">
        <v>523.28</v>
      </c>
      <c r="I1831" s="392" t="s">
        <v>14470</v>
      </c>
    </row>
    <row r="1832" spans="2:9">
      <c r="B1832" s="388" t="s">
        <v>14471</v>
      </c>
      <c r="C1832" s="388" t="s">
        <v>14472</v>
      </c>
      <c r="D1832" s="389" t="s">
        <v>121</v>
      </c>
      <c r="E1832" s="390" t="str">
        <f t="shared" si="56"/>
        <v>112,36</v>
      </c>
      <c r="F1832" s="381" t="str">
        <f t="shared" si="57"/>
        <v>72122</v>
      </c>
      <c r="H1832" s="391">
        <v>478.69</v>
      </c>
      <c r="I1832" s="392" t="s">
        <v>14473</v>
      </c>
    </row>
    <row r="1833" spans="2:9">
      <c r="B1833" s="388" t="s">
        <v>14474</v>
      </c>
      <c r="C1833" s="388" t="s">
        <v>14475</v>
      </c>
      <c r="D1833" s="389" t="s">
        <v>121</v>
      </c>
      <c r="E1833" s="390" t="str">
        <f t="shared" si="56"/>
        <v>294,36</v>
      </c>
      <c r="F1833" s="381" t="str">
        <f t="shared" si="57"/>
        <v>72123</v>
      </c>
      <c r="H1833" s="391">
        <v>444.83</v>
      </c>
      <c r="I1833" s="392" t="s">
        <v>14476</v>
      </c>
    </row>
    <row r="1834" spans="2:9">
      <c r="B1834" s="388" t="s">
        <v>14477</v>
      </c>
      <c r="C1834" s="388" t="s">
        <v>14478</v>
      </c>
      <c r="D1834" s="389" t="s">
        <v>9926</v>
      </c>
      <c r="E1834" s="390" t="str">
        <f t="shared" si="56"/>
        <v>2.002,23</v>
      </c>
      <c r="F1834" s="381" t="str">
        <f t="shared" si="57"/>
        <v>73838/001</v>
      </c>
      <c r="H1834" s="391">
        <v>543.19000000000005</v>
      </c>
      <c r="I1834" s="392" t="s">
        <v>14479</v>
      </c>
    </row>
    <row r="1835" spans="2:9">
      <c r="B1835" s="388" t="s">
        <v>14480</v>
      </c>
      <c r="C1835" s="388" t="s">
        <v>14481</v>
      </c>
      <c r="D1835" s="389" t="s">
        <v>121</v>
      </c>
      <c r="E1835" s="390" t="str">
        <f t="shared" si="56"/>
        <v>388,17</v>
      </c>
      <c r="F1835" s="381" t="str">
        <f t="shared" si="57"/>
        <v>74125/001</v>
      </c>
      <c r="H1835" s="391">
        <v>490.32</v>
      </c>
      <c r="I1835" s="392" t="s">
        <v>14482</v>
      </c>
    </row>
    <row r="1836" spans="2:9">
      <c r="B1836" s="388" t="s">
        <v>14483</v>
      </c>
      <c r="C1836" s="388" t="s">
        <v>14484</v>
      </c>
      <c r="D1836" s="389" t="s">
        <v>121</v>
      </c>
      <c r="E1836" s="390" t="str">
        <f t="shared" si="56"/>
        <v>422,77</v>
      </c>
      <c r="F1836" s="381" t="str">
        <f t="shared" si="57"/>
        <v>74125/002</v>
      </c>
      <c r="H1836" s="391">
        <v>463.72</v>
      </c>
      <c r="I1836" s="392" t="s">
        <v>14485</v>
      </c>
    </row>
    <row r="1837" spans="2:9">
      <c r="B1837" s="388" t="s">
        <v>14486</v>
      </c>
      <c r="C1837" s="388" t="s">
        <v>14487</v>
      </c>
      <c r="D1837" s="389" t="s">
        <v>121</v>
      </c>
      <c r="E1837" s="390" t="str">
        <f t="shared" si="56"/>
        <v>156,90</v>
      </c>
      <c r="F1837" s="381" t="str">
        <f t="shared" si="57"/>
        <v>84957</v>
      </c>
      <c r="H1837" s="391">
        <v>447.01</v>
      </c>
      <c r="I1837" s="392" t="s">
        <v>14488</v>
      </c>
    </row>
    <row r="1838" spans="2:9">
      <c r="B1838" s="388" t="s">
        <v>14489</v>
      </c>
      <c r="C1838" s="388" t="s">
        <v>14490</v>
      </c>
      <c r="D1838" s="389" t="s">
        <v>121</v>
      </c>
      <c r="E1838" s="390" t="str">
        <f t="shared" si="56"/>
        <v>182,90</v>
      </c>
      <c r="F1838" s="381" t="str">
        <f t="shared" si="57"/>
        <v>84959</v>
      </c>
      <c r="H1838" s="391">
        <v>464.4</v>
      </c>
      <c r="I1838" s="392" t="s">
        <v>14491</v>
      </c>
    </row>
    <row r="1839" spans="2:9">
      <c r="B1839" s="388" t="s">
        <v>14492</v>
      </c>
      <c r="C1839" s="388" t="s">
        <v>14493</v>
      </c>
      <c r="D1839" s="389" t="s">
        <v>121</v>
      </c>
      <c r="E1839" s="390" t="str">
        <f t="shared" si="56"/>
        <v>174,23</v>
      </c>
      <c r="F1839" s="381" t="str">
        <f t="shared" si="57"/>
        <v>85001</v>
      </c>
      <c r="H1839" s="391">
        <v>453.16</v>
      </c>
      <c r="I1839" s="392" t="s">
        <v>14494</v>
      </c>
    </row>
    <row r="1840" spans="2:9">
      <c r="B1840" s="388" t="s">
        <v>14495</v>
      </c>
      <c r="C1840" s="388" t="s">
        <v>14496</v>
      </c>
      <c r="D1840" s="389" t="s">
        <v>121</v>
      </c>
      <c r="E1840" s="390" t="str">
        <f t="shared" si="56"/>
        <v>243,57</v>
      </c>
      <c r="F1840" s="381" t="str">
        <f t="shared" si="57"/>
        <v>85002</v>
      </c>
      <c r="H1840" s="391">
        <v>430.22</v>
      </c>
      <c r="I1840" s="392" t="s">
        <v>14497</v>
      </c>
    </row>
    <row r="1841" spans="2:9">
      <c r="B1841" s="388" t="s">
        <v>14498</v>
      </c>
      <c r="C1841" s="388" t="s">
        <v>14499</v>
      </c>
      <c r="D1841" s="389" t="s">
        <v>121</v>
      </c>
      <c r="E1841" s="390" t="str">
        <f t="shared" si="56"/>
        <v>122,23</v>
      </c>
      <c r="F1841" s="381" t="str">
        <f t="shared" si="57"/>
        <v>85004</v>
      </c>
      <c r="H1841" s="391">
        <v>411.13</v>
      </c>
      <c r="I1841" s="392" t="s">
        <v>14500</v>
      </c>
    </row>
    <row r="1842" spans="2:9">
      <c r="B1842" s="388" t="s">
        <v>14501</v>
      </c>
      <c r="C1842" s="388" t="s">
        <v>14502</v>
      </c>
      <c r="D1842" s="389" t="s">
        <v>121</v>
      </c>
      <c r="E1842" s="390" t="str">
        <f t="shared" si="56"/>
        <v>351,51</v>
      </c>
      <c r="F1842" s="381" t="str">
        <f t="shared" si="57"/>
        <v>85005</v>
      </c>
      <c r="H1842" s="391">
        <v>446.19</v>
      </c>
      <c r="I1842" s="392" t="s">
        <v>14503</v>
      </c>
    </row>
    <row r="1843" spans="2:9">
      <c r="B1843" s="388" t="s">
        <v>14504</v>
      </c>
      <c r="C1843" s="388" t="s">
        <v>14505</v>
      </c>
      <c r="D1843" s="389" t="s">
        <v>121</v>
      </c>
      <c r="E1843" s="390" t="str">
        <f t="shared" si="56"/>
        <v>408,36</v>
      </c>
      <c r="F1843" s="381" t="str">
        <f t="shared" si="57"/>
        <v>94569</v>
      </c>
      <c r="H1843" s="391">
        <v>431.04</v>
      </c>
      <c r="I1843" s="392" t="s">
        <v>14506</v>
      </c>
    </row>
    <row r="1844" spans="2:9">
      <c r="B1844" s="388" t="s">
        <v>14507</v>
      </c>
      <c r="C1844" s="388" t="s">
        <v>14508</v>
      </c>
      <c r="D1844" s="389" t="s">
        <v>121</v>
      </c>
      <c r="E1844" s="390" t="str">
        <f t="shared" si="56"/>
        <v>253,99</v>
      </c>
      <c r="F1844" s="381" t="str">
        <f t="shared" si="57"/>
        <v>94570</v>
      </c>
      <c r="H1844" s="391">
        <v>407.42</v>
      </c>
      <c r="I1844" s="392" t="s">
        <v>14509</v>
      </c>
    </row>
    <row r="1845" spans="2:9">
      <c r="B1845" s="388" t="s">
        <v>14510</v>
      </c>
      <c r="C1845" s="388" t="s">
        <v>14511</v>
      </c>
      <c r="D1845" s="389" t="s">
        <v>121</v>
      </c>
      <c r="E1845" s="390" t="str">
        <f t="shared" si="56"/>
        <v>380,48</v>
      </c>
      <c r="F1845" s="381" t="str">
        <f t="shared" si="57"/>
        <v>94572</v>
      </c>
      <c r="H1845" s="391">
        <v>386.96</v>
      </c>
      <c r="I1845" s="392" t="s">
        <v>14512</v>
      </c>
    </row>
    <row r="1846" spans="2:9">
      <c r="B1846" s="388" t="s">
        <v>14513</v>
      </c>
      <c r="C1846" s="388" t="s">
        <v>14514</v>
      </c>
      <c r="D1846" s="389" t="s">
        <v>121</v>
      </c>
      <c r="E1846" s="390" t="str">
        <f t="shared" si="56"/>
        <v>294,73</v>
      </c>
      <c r="F1846" s="381" t="str">
        <f t="shared" si="57"/>
        <v>94573</v>
      </c>
      <c r="H1846" s="391">
        <v>640.09</v>
      </c>
      <c r="I1846" s="392" t="s">
        <v>14515</v>
      </c>
    </row>
    <row r="1847" spans="2:9">
      <c r="B1847" s="388" t="s">
        <v>14516</v>
      </c>
      <c r="C1847" s="388" t="s">
        <v>14517</v>
      </c>
      <c r="D1847" s="389" t="s">
        <v>121</v>
      </c>
      <c r="E1847" s="390" t="str">
        <f t="shared" si="56"/>
        <v>431,03</v>
      </c>
      <c r="F1847" s="381" t="str">
        <f t="shared" si="57"/>
        <v>94580</v>
      </c>
      <c r="H1847" s="391">
        <v>611.66</v>
      </c>
      <c r="I1847" s="392" t="s">
        <v>14518</v>
      </c>
    </row>
    <row r="1848" spans="2:9">
      <c r="B1848" s="388" t="s">
        <v>14519</v>
      </c>
      <c r="C1848" s="388" t="s">
        <v>14520</v>
      </c>
      <c r="D1848" s="389" t="s">
        <v>121</v>
      </c>
      <c r="E1848" s="390" t="str">
        <f t="shared" si="56"/>
        <v>280,01</v>
      </c>
      <c r="F1848" s="381" t="str">
        <f t="shared" si="57"/>
        <v>100674</v>
      </c>
      <c r="H1848" s="391">
        <v>572.35</v>
      </c>
      <c r="I1848" s="392" t="s">
        <v>14521</v>
      </c>
    </row>
    <row r="1849" spans="2:9">
      <c r="B1849" s="388" t="s">
        <v>14522</v>
      </c>
      <c r="C1849" s="388" t="s">
        <v>14523</v>
      </c>
      <c r="D1849" s="389" t="s">
        <v>9706</v>
      </c>
      <c r="E1849" s="390" t="str">
        <f t="shared" si="56"/>
        <v>41,66</v>
      </c>
      <c r="F1849" s="381" t="str">
        <f t="shared" si="57"/>
        <v>73908/001</v>
      </c>
      <c r="H1849" s="391">
        <v>546.98</v>
      </c>
      <c r="I1849" s="392" t="s">
        <v>14524</v>
      </c>
    </row>
    <row r="1850" spans="2:9">
      <c r="B1850" s="388" t="s">
        <v>14525</v>
      </c>
      <c r="C1850" s="388" t="s">
        <v>14526</v>
      </c>
      <c r="D1850" s="389" t="s">
        <v>9706</v>
      </c>
      <c r="E1850" s="390" t="str">
        <f t="shared" si="56"/>
        <v>32,11</v>
      </c>
      <c r="F1850" s="381" t="str">
        <f t="shared" si="57"/>
        <v>73908/002</v>
      </c>
      <c r="H1850" s="391">
        <v>610.91</v>
      </c>
      <c r="I1850" s="392" t="s">
        <v>6004</v>
      </c>
    </row>
    <row r="1851" spans="2:9">
      <c r="B1851" s="388" t="s">
        <v>14527</v>
      </c>
      <c r="C1851" s="388" t="s">
        <v>14528</v>
      </c>
      <c r="D1851" s="389" t="s">
        <v>9706</v>
      </c>
      <c r="E1851" s="390" t="str">
        <f t="shared" si="56"/>
        <v>21,45</v>
      </c>
      <c r="F1851" s="381" t="str">
        <f t="shared" si="57"/>
        <v>85015</v>
      </c>
      <c r="H1851" s="391">
        <v>586.82000000000005</v>
      </c>
      <c r="I1851" s="392" t="s">
        <v>14529</v>
      </c>
    </row>
    <row r="1852" spans="2:9">
      <c r="B1852" s="388" t="s">
        <v>14530</v>
      </c>
      <c r="C1852" s="388" t="s">
        <v>14531</v>
      </c>
      <c r="D1852" s="389" t="s">
        <v>9706</v>
      </c>
      <c r="E1852" s="390" t="str">
        <f t="shared" si="56"/>
        <v>26,87</v>
      </c>
      <c r="F1852" s="381" t="str">
        <f t="shared" si="57"/>
        <v>85016</v>
      </c>
      <c r="H1852" s="391">
        <v>545.09</v>
      </c>
      <c r="I1852" s="392" t="s">
        <v>3289</v>
      </c>
    </row>
    <row r="1853" spans="2:9">
      <c r="B1853" s="388" t="s">
        <v>14532</v>
      </c>
      <c r="C1853" s="388" t="s">
        <v>14533</v>
      </c>
      <c r="D1853" s="389" t="s">
        <v>201</v>
      </c>
      <c r="E1853" s="390" t="str">
        <f t="shared" si="56"/>
        <v>607,81</v>
      </c>
      <c r="F1853" s="381" t="str">
        <f t="shared" si="57"/>
        <v>97751</v>
      </c>
      <c r="H1853" s="391">
        <v>513.29</v>
      </c>
      <c r="I1853" s="392" t="s">
        <v>14534</v>
      </c>
    </row>
    <row r="1854" spans="2:9">
      <c r="B1854" s="388" t="s">
        <v>14535</v>
      </c>
      <c r="C1854" s="388" t="s">
        <v>14536</v>
      </c>
      <c r="D1854" s="389" t="s">
        <v>201</v>
      </c>
      <c r="E1854" s="390" t="str">
        <f t="shared" si="56"/>
        <v>578,75</v>
      </c>
      <c r="F1854" s="381" t="str">
        <f t="shared" si="57"/>
        <v>97752</v>
      </c>
      <c r="H1854" s="391">
        <v>608.01</v>
      </c>
      <c r="I1854" s="392" t="s">
        <v>14537</v>
      </c>
    </row>
    <row r="1855" spans="2:9">
      <c r="B1855" s="388" t="s">
        <v>14538</v>
      </c>
      <c r="C1855" s="388" t="s">
        <v>14539</v>
      </c>
      <c r="D1855" s="389" t="s">
        <v>201</v>
      </c>
      <c r="E1855" s="390" t="str">
        <f t="shared" si="56"/>
        <v>538,15</v>
      </c>
      <c r="F1855" s="381" t="str">
        <f t="shared" si="57"/>
        <v>97753</v>
      </c>
      <c r="H1855" s="391">
        <v>575.69000000000005</v>
      </c>
      <c r="I1855" s="392" t="s">
        <v>4689</v>
      </c>
    </row>
    <row r="1856" spans="2:9">
      <c r="B1856" s="388" t="s">
        <v>14540</v>
      </c>
      <c r="C1856" s="388" t="s">
        <v>14541</v>
      </c>
      <c r="D1856" s="389" t="s">
        <v>201</v>
      </c>
      <c r="E1856" s="390" t="str">
        <f t="shared" si="56"/>
        <v>511,55</v>
      </c>
      <c r="F1856" s="381" t="str">
        <f t="shared" si="57"/>
        <v>97754</v>
      </c>
      <c r="H1856" s="391">
        <v>529.17999999999995</v>
      </c>
      <c r="I1856" s="392" t="s">
        <v>14542</v>
      </c>
    </row>
    <row r="1857" spans="2:9">
      <c r="B1857" s="388" t="s">
        <v>14543</v>
      </c>
      <c r="C1857" s="388" t="s">
        <v>14544</v>
      </c>
      <c r="D1857" s="389" t="s">
        <v>201</v>
      </c>
      <c r="E1857" s="390" t="str">
        <f t="shared" si="56"/>
        <v>588,33</v>
      </c>
      <c r="F1857" s="381" t="str">
        <f t="shared" si="57"/>
        <v>97755</v>
      </c>
      <c r="H1857" s="391">
        <v>493.23</v>
      </c>
      <c r="I1857" s="392" t="s">
        <v>14545</v>
      </c>
    </row>
    <row r="1858" spans="2:9">
      <c r="B1858" s="388" t="s">
        <v>14546</v>
      </c>
      <c r="C1858" s="388" t="s">
        <v>14547</v>
      </c>
      <c r="D1858" s="389" t="s">
        <v>201</v>
      </c>
      <c r="E1858" s="390" t="str">
        <f t="shared" ref="E1858:E1921" si="58">IF($K$2=$H$1,H1858,I1858)</f>
        <v>562,46</v>
      </c>
      <c r="F1858" s="381" t="str">
        <f t="shared" ref="F1858:F1921" si="59">IF(LEN($B1858)=7,CONCATENATE(MID($B1858,1,6),"00",RIGHT($B1858,1)),IF(LEN($B1858)=8,CONCATENATE(MID($B1858,1,6),"0",RIGHT($B1858,2)),$B1858))</f>
        <v>97756</v>
      </c>
      <c r="H1858" s="391">
        <v>575.08000000000004</v>
      </c>
      <c r="I1858" s="392" t="s">
        <v>14548</v>
      </c>
    </row>
    <row r="1859" spans="2:9">
      <c r="B1859" s="388" t="s">
        <v>14549</v>
      </c>
      <c r="C1859" s="388" t="s">
        <v>14550</v>
      </c>
      <c r="D1859" s="389" t="s">
        <v>201</v>
      </c>
      <c r="E1859" s="390" t="str">
        <f t="shared" si="58"/>
        <v>519,08</v>
      </c>
      <c r="F1859" s="381" t="str">
        <f t="shared" si="59"/>
        <v>97757</v>
      </c>
      <c r="H1859" s="391">
        <v>553.86</v>
      </c>
      <c r="I1859" s="392" t="s">
        <v>14551</v>
      </c>
    </row>
    <row r="1860" spans="2:9">
      <c r="B1860" s="388" t="s">
        <v>14552</v>
      </c>
      <c r="C1860" s="388" t="s">
        <v>14553</v>
      </c>
      <c r="D1860" s="389" t="s">
        <v>201</v>
      </c>
      <c r="E1860" s="390" t="str">
        <f t="shared" si="58"/>
        <v>486,57</v>
      </c>
      <c r="F1860" s="381" t="str">
        <f t="shared" si="59"/>
        <v>97758</v>
      </c>
      <c r="H1860" s="391">
        <v>525.59</v>
      </c>
      <c r="I1860" s="392" t="s">
        <v>14554</v>
      </c>
    </row>
    <row r="1861" spans="2:9">
      <c r="B1861" s="388" t="s">
        <v>14555</v>
      </c>
      <c r="C1861" s="388" t="s">
        <v>14556</v>
      </c>
      <c r="D1861" s="389" t="s">
        <v>201</v>
      </c>
      <c r="E1861" s="390" t="str">
        <f t="shared" si="58"/>
        <v>585,89</v>
      </c>
      <c r="F1861" s="381" t="str">
        <f t="shared" si="59"/>
        <v>97759</v>
      </c>
      <c r="H1861" s="391">
        <v>508.2</v>
      </c>
      <c r="I1861" s="392" t="s">
        <v>14557</v>
      </c>
    </row>
    <row r="1862" spans="2:9">
      <c r="B1862" s="388" t="s">
        <v>14558</v>
      </c>
      <c r="C1862" s="388" t="s">
        <v>14559</v>
      </c>
      <c r="D1862" s="389" t="s">
        <v>201</v>
      </c>
      <c r="E1862" s="390" t="str">
        <f t="shared" si="58"/>
        <v>552,39</v>
      </c>
      <c r="F1862" s="381" t="str">
        <f t="shared" si="59"/>
        <v>97760</v>
      </c>
      <c r="H1862" s="391">
        <v>518.54</v>
      </c>
      <c r="I1862" s="392" t="s">
        <v>14560</v>
      </c>
    </row>
    <row r="1863" spans="2:9">
      <c r="B1863" s="388" t="s">
        <v>14561</v>
      </c>
      <c r="C1863" s="388" t="s">
        <v>14562</v>
      </c>
      <c r="D1863" s="389" t="s">
        <v>201</v>
      </c>
      <c r="E1863" s="390" t="str">
        <f t="shared" si="58"/>
        <v>504,45</v>
      </c>
      <c r="F1863" s="381" t="str">
        <f t="shared" si="59"/>
        <v>97761</v>
      </c>
      <c r="H1863" s="391">
        <v>507.15</v>
      </c>
      <c r="I1863" s="392" t="s">
        <v>14563</v>
      </c>
    </row>
    <row r="1864" spans="2:9">
      <c r="B1864" s="388" t="s">
        <v>14564</v>
      </c>
      <c r="C1864" s="388" t="s">
        <v>14565</v>
      </c>
      <c r="D1864" s="389" t="s">
        <v>201</v>
      </c>
      <c r="E1864" s="390" t="str">
        <f t="shared" si="58"/>
        <v>468,14</v>
      </c>
      <c r="F1864" s="381" t="str">
        <f t="shared" si="59"/>
        <v>97762</v>
      </c>
      <c r="H1864" s="391">
        <v>482.76</v>
      </c>
      <c r="I1864" s="392" t="s">
        <v>14566</v>
      </c>
    </row>
    <row r="1865" spans="2:9">
      <c r="B1865" s="388" t="s">
        <v>14567</v>
      </c>
      <c r="C1865" s="388" t="s">
        <v>14568</v>
      </c>
      <c r="D1865" s="389" t="s">
        <v>201</v>
      </c>
      <c r="E1865" s="390" t="str">
        <f t="shared" si="58"/>
        <v>535,77</v>
      </c>
      <c r="F1865" s="381" t="str">
        <f t="shared" si="59"/>
        <v>97763</v>
      </c>
      <c r="H1865" s="391">
        <v>462.15</v>
      </c>
      <c r="I1865" s="392" t="s">
        <v>14569</v>
      </c>
    </row>
    <row r="1866" spans="2:9">
      <c r="B1866" s="388" t="s">
        <v>14570</v>
      </c>
      <c r="C1866" s="388" t="s">
        <v>14571</v>
      </c>
      <c r="D1866" s="389" t="s">
        <v>201</v>
      </c>
      <c r="E1866" s="390" t="str">
        <f t="shared" si="58"/>
        <v>515,17</v>
      </c>
      <c r="F1866" s="381" t="str">
        <f t="shared" si="59"/>
        <v>97764</v>
      </c>
      <c r="H1866" s="391">
        <v>499.8</v>
      </c>
      <c r="I1866" s="392" t="s">
        <v>14572</v>
      </c>
    </row>
    <row r="1867" spans="2:9">
      <c r="B1867" s="388" t="s">
        <v>14573</v>
      </c>
      <c r="C1867" s="388" t="s">
        <v>14574</v>
      </c>
      <c r="D1867" s="389" t="s">
        <v>201</v>
      </c>
      <c r="E1867" s="390" t="str">
        <f t="shared" si="58"/>
        <v>487,36</v>
      </c>
      <c r="F1867" s="381" t="str">
        <f t="shared" si="59"/>
        <v>97765</v>
      </c>
      <c r="H1867" s="391">
        <v>483.45</v>
      </c>
      <c r="I1867" s="392" t="s">
        <v>14575</v>
      </c>
    </row>
    <row r="1868" spans="2:9">
      <c r="B1868" s="388" t="s">
        <v>14576</v>
      </c>
      <c r="C1868" s="388" t="s">
        <v>14577</v>
      </c>
      <c r="D1868" s="389" t="s">
        <v>201</v>
      </c>
      <c r="E1868" s="390" t="str">
        <f t="shared" si="58"/>
        <v>469,90</v>
      </c>
      <c r="F1868" s="381" t="str">
        <f t="shared" si="59"/>
        <v>97766</v>
      </c>
      <c r="H1868" s="391">
        <v>457.91</v>
      </c>
      <c r="I1868" s="392" t="s">
        <v>14578</v>
      </c>
    </row>
    <row r="1869" spans="2:9">
      <c r="B1869" s="388" t="s">
        <v>14579</v>
      </c>
      <c r="C1869" s="388" t="s">
        <v>14580</v>
      </c>
      <c r="D1869" s="389" t="s">
        <v>201</v>
      </c>
      <c r="E1869" s="390" t="str">
        <f t="shared" si="58"/>
        <v>488,06</v>
      </c>
      <c r="F1869" s="381" t="str">
        <f t="shared" si="59"/>
        <v>97767</v>
      </c>
      <c r="H1869" s="391">
        <v>435.36</v>
      </c>
      <c r="I1869" s="392" t="s">
        <v>14581</v>
      </c>
    </row>
    <row r="1870" spans="2:9">
      <c r="B1870" s="388" t="s">
        <v>14582</v>
      </c>
      <c r="C1870" s="388" t="s">
        <v>14583</v>
      </c>
      <c r="D1870" s="389" t="s">
        <v>201</v>
      </c>
      <c r="E1870" s="390" t="str">
        <f t="shared" si="58"/>
        <v>476,34</v>
      </c>
      <c r="F1870" s="381" t="str">
        <f t="shared" si="59"/>
        <v>97768</v>
      </c>
      <c r="H1870" s="391">
        <v>509.85</v>
      </c>
      <c r="I1870" s="392" t="s">
        <v>14584</v>
      </c>
    </row>
    <row r="1871" spans="2:9">
      <c r="B1871" s="388" t="s">
        <v>14585</v>
      </c>
      <c r="C1871" s="388" t="s">
        <v>14586</v>
      </c>
      <c r="D1871" s="389" t="s">
        <v>201</v>
      </c>
      <c r="E1871" s="390" t="str">
        <f t="shared" si="58"/>
        <v>452,29</v>
      </c>
      <c r="F1871" s="381" t="str">
        <f t="shared" si="59"/>
        <v>97769</v>
      </c>
      <c r="H1871" s="391">
        <v>576.34</v>
      </c>
      <c r="I1871" s="392" t="s">
        <v>14587</v>
      </c>
    </row>
    <row r="1872" spans="2:9">
      <c r="B1872" s="388" t="s">
        <v>14588</v>
      </c>
      <c r="C1872" s="388" t="s">
        <v>14589</v>
      </c>
      <c r="D1872" s="389" t="s">
        <v>201</v>
      </c>
      <c r="E1872" s="390" t="str">
        <f t="shared" si="58"/>
        <v>432,23</v>
      </c>
      <c r="F1872" s="381" t="str">
        <f t="shared" si="59"/>
        <v>97770</v>
      </c>
      <c r="H1872" s="391">
        <v>73.23</v>
      </c>
      <c r="I1872" s="392" t="s">
        <v>14590</v>
      </c>
    </row>
    <row r="1873" spans="2:9">
      <c r="B1873" s="388" t="s">
        <v>14591</v>
      </c>
      <c r="C1873" s="388" t="s">
        <v>14592</v>
      </c>
      <c r="D1873" s="389" t="s">
        <v>201</v>
      </c>
      <c r="E1873" s="390" t="str">
        <f t="shared" si="58"/>
        <v>469,04</v>
      </c>
      <c r="F1873" s="381" t="str">
        <f t="shared" si="59"/>
        <v>97771</v>
      </c>
      <c r="H1873" s="391">
        <v>96.31</v>
      </c>
      <c r="I1873" s="392" t="s">
        <v>14593</v>
      </c>
    </row>
    <row r="1874" spans="2:9">
      <c r="B1874" s="388" t="s">
        <v>14594</v>
      </c>
      <c r="C1874" s="388" t="s">
        <v>14595</v>
      </c>
      <c r="D1874" s="389" t="s">
        <v>201</v>
      </c>
      <c r="E1874" s="390" t="str">
        <f t="shared" si="58"/>
        <v>453,14</v>
      </c>
      <c r="F1874" s="381" t="str">
        <f t="shared" si="59"/>
        <v>97772</v>
      </c>
      <c r="H1874" s="391">
        <v>226.51</v>
      </c>
      <c r="I1874" s="392" t="s">
        <v>14596</v>
      </c>
    </row>
    <row r="1875" spans="2:9">
      <c r="B1875" s="388" t="s">
        <v>14597</v>
      </c>
      <c r="C1875" s="388" t="s">
        <v>14598</v>
      </c>
      <c r="D1875" s="389" t="s">
        <v>201</v>
      </c>
      <c r="E1875" s="390" t="str">
        <f t="shared" si="58"/>
        <v>428,33</v>
      </c>
      <c r="F1875" s="381" t="str">
        <f t="shared" si="59"/>
        <v>97773</v>
      </c>
      <c r="H1875" s="391">
        <v>58.23</v>
      </c>
      <c r="I1875" s="392" t="s">
        <v>14599</v>
      </c>
    </row>
    <row r="1876" spans="2:9">
      <c r="B1876" s="388" t="s">
        <v>14600</v>
      </c>
      <c r="C1876" s="388" t="s">
        <v>14601</v>
      </c>
      <c r="D1876" s="389" t="s">
        <v>201</v>
      </c>
      <c r="E1876" s="390" t="str">
        <f t="shared" si="58"/>
        <v>406,82</v>
      </c>
      <c r="F1876" s="381" t="str">
        <f t="shared" si="59"/>
        <v>97774</v>
      </c>
      <c r="H1876" s="391">
        <v>75.52</v>
      </c>
      <c r="I1876" s="392" t="s">
        <v>14602</v>
      </c>
    </row>
    <row r="1877" spans="2:9">
      <c r="B1877" s="388" t="s">
        <v>14603</v>
      </c>
      <c r="C1877" s="388" t="s">
        <v>14604</v>
      </c>
      <c r="D1877" s="389" t="s">
        <v>201</v>
      </c>
      <c r="E1877" s="390" t="str">
        <f t="shared" si="58"/>
        <v>692,93</v>
      </c>
      <c r="F1877" s="381" t="str">
        <f t="shared" si="59"/>
        <v>97775</v>
      </c>
      <c r="H1877" s="391">
        <v>177.06</v>
      </c>
      <c r="I1877" s="392" t="s">
        <v>14605</v>
      </c>
    </row>
    <row r="1878" spans="2:9">
      <c r="B1878" s="388" t="s">
        <v>14606</v>
      </c>
      <c r="C1878" s="388" t="s">
        <v>14607</v>
      </c>
      <c r="D1878" s="389" t="s">
        <v>201</v>
      </c>
      <c r="E1878" s="390" t="str">
        <f t="shared" si="58"/>
        <v>662,02</v>
      </c>
      <c r="F1878" s="381" t="str">
        <f t="shared" si="59"/>
        <v>97776</v>
      </c>
      <c r="H1878" s="391">
        <v>52.95</v>
      </c>
      <c r="I1878" s="392" t="s">
        <v>14608</v>
      </c>
    </row>
    <row r="1879" spans="2:9">
      <c r="B1879" s="388" t="s">
        <v>14609</v>
      </c>
      <c r="C1879" s="388" t="s">
        <v>14610</v>
      </c>
      <c r="D1879" s="389" t="s">
        <v>201</v>
      </c>
      <c r="E1879" s="390" t="str">
        <f t="shared" si="58"/>
        <v>619,27</v>
      </c>
      <c r="F1879" s="381" t="str">
        <f t="shared" si="59"/>
        <v>97777</v>
      </c>
      <c r="H1879" s="391">
        <v>69.34</v>
      </c>
      <c r="I1879" s="392" t="s">
        <v>14611</v>
      </c>
    </row>
    <row r="1880" spans="2:9">
      <c r="B1880" s="388" t="s">
        <v>14612</v>
      </c>
      <c r="C1880" s="388" t="s">
        <v>14613</v>
      </c>
      <c r="D1880" s="389" t="s">
        <v>201</v>
      </c>
      <c r="E1880" s="390" t="str">
        <f t="shared" si="58"/>
        <v>591,68</v>
      </c>
      <c r="F1880" s="381" t="str">
        <f t="shared" si="59"/>
        <v>97778</v>
      </c>
      <c r="H1880" s="391">
        <v>165.33</v>
      </c>
      <c r="I1880" s="392" t="s">
        <v>14614</v>
      </c>
    </row>
    <row r="1881" spans="2:9">
      <c r="B1881" s="388" t="s">
        <v>14615</v>
      </c>
      <c r="C1881" s="388" t="s">
        <v>14616</v>
      </c>
      <c r="D1881" s="389" t="s">
        <v>201</v>
      </c>
      <c r="E1881" s="390" t="str">
        <f t="shared" si="58"/>
        <v>660,98</v>
      </c>
      <c r="F1881" s="381" t="str">
        <f t="shared" si="59"/>
        <v>97779</v>
      </c>
      <c r="H1881" s="391">
        <v>69.06</v>
      </c>
      <c r="I1881" s="392" t="s">
        <v>14617</v>
      </c>
    </row>
    <row r="1882" spans="2:9">
      <c r="B1882" s="388" t="s">
        <v>14618</v>
      </c>
      <c r="C1882" s="388" t="s">
        <v>14619</v>
      </c>
      <c r="D1882" s="389" t="s">
        <v>201</v>
      </c>
      <c r="E1882" s="390" t="str">
        <f t="shared" si="58"/>
        <v>634,82</v>
      </c>
      <c r="F1882" s="381" t="str">
        <f t="shared" si="59"/>
        <v>97780</v>
      </c>
      <c r="H1882" s="391">
        <v>66.88</v>
      </c>
      <c r="I1882" s="392" t="s">
        <v>14620</v>
      </c>
    </row>
    <row r="1883" spans="2:9">
      <c r="B1883" s="388" t="s">
        <v>14621</v>
      </c>
      <c r="C1883" s="388" t="s">
        <v>14622</v>
      </c>
      <c r="D1883" s="389" t="s">
        <v>201</v>
      </c>
      <c r="E1883" s="390" t="str">
        <f t="shared" si="58"/>
        <v>589,42</v>
      </c>
      <c r="F1883" s="381" t="str">
        <f t="shared" si="59"/>
        <v>97781</v>
      </c>
      <c r="H1883" s="391">
        <v>150.51</v>
      </c>
      <c r="I1883" s="392" t="s">
        <v>14623</v>
      </c>
    </row>
    <row r="1884" spans="2:9">
      <c r="B1884" s="388" t="s">
        <v>14624</v>
      </c>
      <c r="C1884" s="388" t="s">
        <v>14625</v>
      </c>
      <c r="D1884" s="389" t="s">
        <v>201</v>
      </c>
      <c r="E1884" s="390" t="str">
        <f t="shared" si="58"/>
        <v>554,79</v>
      </c>
      <c r="F1884" s="381" t="str">
        <f t="shared" si="59"/>
        <v>97782</v>
      </c>
      <c r="H1884" s="391">
        <v>143.96</v>
      </c>
      <c r="I1884" s="392" t="s">
        <v>14626</v>
      </c>
    </row>
    <row r="1885" spans="2:9">
      <c r="B1885" s="388" t="s">
        <v>14627</v>
      </c>
      <c r="C1885" s="388" t="s">
        <v>14628</v>
      </c>
      <c r="D1885" s="389" t="s">
        <v>201</v>
      </c>
      <c r="E1885" s="390" t="str">
        <f t="shared" si="58"/>
        <v>657,75</v>
      </c>
      <c r="F1885" s="381" t="str">
        <f t="shared" si="59"/>
        <v>97783</v>
      </c>
      <c r="H1885" s="391">
        <v>260.81</v>
      </c>
      <c r="I1885" s="392" t="s">
        <v>14629</v>
      </c>
    </row>
    <row r="1886" spans="2:9">
      <c r="B1886" s="388" t="s">
        <v>14630</v>
      </c>
      <c r="C1886" s="388" t="s">
        <v>14631</v>
      </c>
      <c r="D1886" s="389" t="s">
        <v>201</v>
      </c>
      <c r="E1886" s="390" t="str">
        <f t="shared" si="58"/>
        <v>622,61</v>
      </c>
      <c r="F1886" s="381" t="str">
        <f t="shared" si="59"/>
        <v>97784</v>
      </c>
      <c r="H1886" s="391">
        <v>251.81</v>
      </c>
      <c r="I1886" s="392" t="s">
        <v>14632</v>
      </c>
    </row>
    <row r="1887" spans="2:9">
      <c r="B1887" s="388" t="s">
        <v>14633</v>
      </c>
      <c r="C1887" s="388" t="s">
        <v>14634</v>
      </c>
      <c r="D1887" s="389" t="s">
        <v>201</v>
      </c>
      <c r="E1887" s="390" t="str">
        <f t="shared" si="58"/>
        <v>571,99</v>
      </c>
      <c r="F1887" s="381" t="str">
        <f t="shared" si="59"/>
        <v>97785</v>
      </c>
      <c r="H1887" s="391">
        <v>317.83</v>
      </c>
      <c r="I1887" s="392" t="s">
        <v>14635</v>
      </c>
    </row>
    <row r="1888" spans="2:9">
      <c r="B1888" s="388" t="s">
        <v>14636</v>
      </c>
      <c r="C1888" s="388" t="s">
        <v>14637</v>
      </c>
      <c r="D1888" s="389" t="s">
        <v>201</v>
      </c>
      <c r="E1888" s="390" t="str">
        <f t="shared" si="58"/>
        <v>532,84</v>
      </c>
      <c r="F1888" s="381" t="str">
        <f t="shared" si="59"/>
        <v>97786</v>
      </c>
      <c r="H1888" s="391">
        <v>386.34</v>
      </c>
      <c r="I1888" s="392" t="s">
        <v>14638</v>
      </c>
    </row>
    <row r="1889" spans="2:9">
      <c r="B1889" s="388" t="s">
        <v>14639</v>
      </c>
      <c r="C1889" s="388" t="s">
        <v>14640</v>
      </c>
      <c r="D1889" s="389" t="s">
        <v>201</v>
      </c>
      <c r="E1889" s="390" t="str">
        <f t="shared" si="58"/>
        <v>620,89</v>
      </c>
      <c r="F1889" s="381" t="str">
        <f t="shared" si="59"/>
        <v>97787</v>
      </c>
      <c r="H1889" s="391">
        <v>41.98</v>
      </c>
      <c r="I1889" s="392" t="s">
        <v>14641</v>
      </c>
    </row>
    <row r="1890" spans="2:9">
      <c r="B1890" s="388" t="s">
        <v>14642</v>
      </c>
      <c r="C1890" s="388" t="s">
        <v>14643</v>
      </c>
      <c r="D1890" s="389" t="s">
        <v>201</v>
      </c>
      <c r="E1890" s="390" t="str">
        <f t="shared" si="58"/>
        <v>598,44</v>
      </c>
      <c r="F1890" s="381" t="str">
        <f t="shared" si="59"/>
        <v>97788</v>
      </c>
      <c r="H1890" s="391">
        <v>40.39</v>
      </c>
      <c r="I1890" s="392" t="s">
        <v>14644</v>
      </c>
    </row>
    <row r="1891" spans="2:9">
      <c r="B1891" s="388" t="s">
        <v>14645</v>
      </c>
      <c r="C1891" s="388" t="s">
        <v>14646</v>
      </c>
      <c r="D1891" s="389" t="s">
        <v>201</v>
      </c>
      <c r="E1891" s="390" t="str">
        <f t="shared" si="58"/>
        <v>568,48</v>
      </c>
      <c r="F1891" s="381" t="str">
        <f t="shared" si="59"/>
        <v>97789</v>
      </c>
      <c r="H1891" s="391">
        <v>54.12</v>
      </c>
      <c r="I1891" s="392" t="s">
        <v>14647</v>
      </c>
    </row>
    <row r="1892" spans="2:9">
      <c r="B1892" s="388" t="s">
        <v>14648</v>
      </c>
      <c r="C1892" s="388" t="s">
        <v>14649</v>
      </c>
      <c r="D1892" s="389" t="s">
        <v>201</v>
      </c>
      <c r="E1892" s="390" t="str">
        <f t="shared" si="58"/>
        <v>550,03</v>
      </c>
      <c r="F1892" s="381" t="str">
        <f t="shared" si="59"/>
        <v>97790</v>
      </c>
      <c r="H1892" s="391">
        <v>50.13</v>
      </c>
      <c r="I1892" s="392" t="s">
        <v>14650</v>
      </c>
    </row>
    <row r="1893" spans="2:9">
      <c r="B1893" s="388" t="s">
        <v>14651</v>
      </c>
      <c r="C1893" s="388" t="s">
        <v>14652</v>
      </c>
      <c r="D1893" s="389" t="s">
        <v>201</v>
      </c>
      <c r="E1893" s="390" t="str">
        <f t="shared" si="58"/>
        <v>560,71</v>
      </c>
      <c r="F1893" s="381" t="str">
        <f t="shared" si="59"/>
        <v>97791</v>
      </c>
      <c r="H1893" s="391">
        <v>74.27</v>
      </c>
      <c r="I1893" s="392" t="s">
        <v>14653</v>
      </c>
    </row>
    <row r="1894" spans="2:9">
      <c r="B1894" s="388" t="s">
        <v>14654</v>
      </c>
      <c r="C1894" s="388" t="s">
        <v>14655</v>
      </c>
      <c r="D1894" s="389" t="s">
        <v>201</v>
      </c>
      <c r="E1894" s="390" t="str">
        <f t="shared" si="58"/>
        <v>548,70</v>
      </c>
      <c r="F1894" s="381" t="str">
        <f t="shared" si="59"/>
        <v>97792</v>
      </c>
      <c r="H1894" s="391">
        <v>72.41</v>
      </c>
      <c r="I1894" s="392" t="s">
        <v>14656</v>
      </c>
    </row>
    <row r="1895" spans="2:9">
      <c r="B1895" s="388" t="s">
        <v>14657</v>
      </c>
      <c r="C1895" s="388" t="s">
        <v>14658</v>
      </c>
      <c r="D1895" s="389" t="s">
        <v>201</v>
      </c>
      <c r="E1895" s="390" t="str">
        <f t="shared" si="58"/>
        <v>522,63</v>
      </c>
      <c r="F1895" s="381" t="str">
        <f t="shared" si="59"/>
        <v>97793</v>
      </c>
      <c r="H1895" s="391">
        <v>71.569999999999993</v>
      </c>
      <c r="I1895" s="392" t="s">
        <v>14659</v>
      </c>
    </row>
    <row r="1896" spans="2:9">
      <c r="B1896" s="388" t="s">
        <v>14660</v>
      </c>
      <c r="C1896" s="388" t="s">
        <v>14661</v>
      </c>
      <c r="D1896" s="389" t="s">
        <v>201</v>
      </c>
      <c r="E1896" s="390" t="str">
        <f t="shared" si="58"/>
        <v>500,45</v>
      </c>
      <c r="F1896" s="381" t="str">
        <f t="shared" si="59"/>
        <v>97794</v>
      </c>
      <c r="H1896" s="391">
        <v>146.62</v>
      </c>
      <c r="I1896" s="392" t="s">
        <v>14662</v>
      </c>
    </row>
    <row r="1897" spans="2:9">
      <c r="B1897" s="388" t="s">
        <v>14663</v>
      </c>
      <c r="C1897" s="388" t="s">
        <v>14664</v>
      </c>
      <c r="D1897" s="389" t="s">
        <v>201</v>
      </c>
      <c r="E1897" s="390" t="str">
        <f t="shared" si="58"/>
        <v>540,90</v>
      </c>
      <c r="F1897" s="381" t="str">
        <f t="shared" si="59"/>
        <v>97795</v>
      </c>
      <c r="H1897" s="391">
        <v>144.57</v>
      </c>
      <c r="I1897" s="392" t="s">
        <v>14665</v>
      </c>
    </row>
    <row r="1898" spans="2:9">
      <c r="B1898" s="388" t="s">
        <v>14666</v>
      </c>
      <c r="C1898" s="388" t="s">
        <v>14667</v>
      </c>
      <c r="D1898" s="389" t="s">
        <v>201</v>
      </c>
      <c r="E1898" s="390" t="str">
        <f t="shared" si="58"/>
        <v>523,36</v>
      </c>
      <c r="F1898" s="381" t="str">
        <f t="shared" si="59"/>
        <v>97796</v>
      </c>
      <c r="H1898" s="391">
        <v>143.68</v>
      </c>
      <c r="I1898" s="392" t="s">
        <v>14668</v>
      </c>
    </row>
    <row r="1899" spans="2:9">
      <c r="B1899" s="388" t="s">
        <v>14669</v>
      </c>
      <c r="C1899" s="388" t="s">
        <v>14670</v>
      </c>
      <c r="D1899" s="389" t="s">
        <v>201</v>
      </c>
      <c r="E1899" s="390" t="str">
        <f t="shared" si="58"/>
        <v>495,87</v>
      </c>
      <c r="F1899" s="381" t="str">
        <f t="shared" si="59"/>
        <v>97797</v>
      </c>
      <c r="H1899" s="391">
        <v>172.99</v>
      </c>
      <c r="I1899" s="392" t="s">
        <v>14671</v>
      </c>
    </row>
    <row r="1900" spans="2:9">
      <c r="B1900" s="388" t="s">
        <v>14672</v>
      </c>
      <c r="C1900" s="388" t="s">
        <v>14673</v>
      </c>
      <c r="D1900" s="389" t="s">
        <v>201</v>
      </c>
      <c r="E1900" s="390" t="str">
        <f t="shared" si="58"/>
        <v>471,52</v>
      </c>
      <c r="F1900" s="381" t="str">
        <f t="shared" si="59"/>
        <v>97798</v>
      </c>
      <c r="H1900" s="391">
        <v>169.9</v>
      </c>
      <c r="I1900" s="392" t="s">
        <v>14674</v>
      </c>
    </row>
    <row r="1901" spans="2:9">
      <c r="B1901" s="388" t="s">
        <v>14675</v>
      </c>
      <c r="C1901" s="388" t="s">
        <v>14676</v>
      </c>
      <c r="D1901" s="389" t="s">
        <v>201</v>
      </c>
      <c r="E1901" s="390" t="str">
        <f t="shared" si="58"/>
        <v>537,72</v>
      </c>
      <c r="F1901" s="381" t="str">
        <f t="shared" si="59"/>
        <v>97799</v>
      </c>
      <c r="H1901" s="391">
        <v>168.53</v>
      </c>
      <c r="I1901" s="392" t="s">
        <v>14677</v>
      </c>
    </row>
    <row r="1902" spans="2:9">
      <c r="B1902" s="388" t="s">
        <v>14678</v>
      </c>
      <c r="C1902" s="388" t="s">
        <v>14679</v>
      </c>
      <c r="D1902" s="389" t="s">
        <v>201</v>
      </c>
      <c r="E1902" s="390" t="str">
        <f t="shared" si="58"/>
        <v>624,20</v>
      </c>
      <c r="F1902" s="381" t="str">
        <f t="shared" si="59"/>
        <v>97800</v>
      </c>
      <c r="H1902" s="391">
        <v>12.98</v>
      </c>
      <c r="I1902" s="392" t="s">
        <v>14680</v>
      </c>
    </row>
    <row r="1903" spans="2:9">
      <c r="B1903" s="388" t="s">
        <v>14681</v>
      </c>
      <c r="C1903" s="388" t="s">
        <v>14682</v>
      </c>
      <c r="D1903" s="389" t="s">
        <v>9706</v>
      </c>
      <c r="E1903" s="390" t="str">
        <f t="shared" si="58"/>
        <v>44,34</v>
      </c>
      <c r="F1903" s="381" t="str">
        <f t="shared" si="59"/>
        <v>90877</v>
      </c>
      <c r="H1903" s="391">
        <v>16.62</v>
      </c>
      <c r="I1903" s="392" t="s">
        <v>14683</v>
      </c>
    </row>
    <row r="1904" spans="2:9">
      <c r="B1904" s="388" t="s">
        <v>14684</v>
      </c>
      <c r="C1904" s="388" t="s">
        <v>14685</v>
      </c>
      <c r="D1904" s="389" t="s">
        <v>9706</v>
      </c>
      <c r="E1904" s="390" t="str">
        <f t="shared" si="58"/>
        <v>42,70</v>
      </c>
      <c r="F1904" s="381" t="str">
        <f t="shared" si="59"/>
        <v>90878</v>
      </c>
      <c r="H1904" s="391">
        <v>21.8</v>
      </c>
      <c r="I1904" s="392" t="s">
        <v>14686</v>
      </c>
    </row>
    <row r="1905" spans="2:9">
      <c r="B1905" s="388" t="s">
        <v>14687</v>
      </c>
      <c r="C1905" s="388" t="s">
        <v>14688</v>
      </c>
      <c r="D1905" s="389" t="s">
        <v>9706</v>
      </c>
      <c r="E1905" s="390" t="str">
        <f t="shared" si="58"/>
        <v>57,49</v>
      </c>
      <c r="F1905" s="381" t="str">
        <f t="shared" si="59"/>
        <v>90880</v>
      </c>
      <c r="H1905" s="391">
        <v>28.72</v>
      </c>
      <c r="I1905" s="392" t="s">
        <v>14182</v>
      </c>
    </row>
    <row r="1906" spans="2:9">
      <c r="B1906" s="388" t="s">
        <v>14689</v>
      </c>
      <c r="C1906" s="388" t="s">
        <v>14690</v>
      </c>
      <c r="D1906" s="389" t="s">
        <v>9706</v>
      </c>
      <c r="E1906" s="390" t="str">
        <f t="shared" si="58"/>
        <v>53,25</v>
      </c>
      <c r="F1906" s="381" t="str">
        <f t="shared" si="59"/>
        <v>90881</v>
      </c>
      <c r="H1906" s="391">
        <v>45.04</v>
      </c>
      <c r="I1906" s="392" t="s">
        <v>6216</v>
      </c>
    </row>
    <row r="1907" spans="2:9">
      <c r="B1907" s="388" t="s">
        <v>14691</v>
      </c>
      <c r="C1907" s="388" t="s">
        <v>14692</v>
      </c>
      <c r="D1907" s="389" t="s">
        <v>9706</v>
      </c>
      <c r="E1907" s="390" t="str">
        <f t="shared" si="58"/>
        <v>79,73</v>
      </c>
      <c r="F1907" s="381" t="str">
        <f t="shared" si="59"/>
        <v>90883</v>
      </c>
      <c r="H1907" s="391">
        <v>5.26</v>
      </c>
      <c r="I1907" s="392" t="s">
        <v>14693</v>
      </c>
    </row>
    <row r="1908" spans="2:9">
      <c r="B1908" s="388" t="s">
        <v>14694</v>
      </c>
      <c r="C1908" s="388" t="s">
        <v>14695</v>
      </c>
      <c r="D1908" s="389" t="s">
        <v>9706</v>
      </c>
      <c r="E1908" s="390" t="str">
        <f t="shared" si="58"/>
        <v>77,82</v>
      </c>
      <c r="F1908" s="381" t="str">
        <f t="shared" si="59"/>
        <v>90884</v>
      </c>
      <c r="H1908" s="391">
        <v>6.06</v>
      </c>
      <c r="I1908" s="392" t="s">
        <v>14696</v>
      </c>
    </row>
    <row r="1909" spans="2:9">
      <c r="B1909" s="388" t="s">
        <v>14697</v>
      </c>
      <c r="C1909" s="388" t="s">
        <v>14698</v>
      </c>
      <c r="D1909" s="389" t="s">
        <v>9706</v>
      </c>
      <c r="E1909" s="390" t="str">
        <f t="shared" si="58"/>
        <v>76,95</v>
      </c>
      <c r="F1909" s="381" t="str">
        <f t="shared" si="59"/>
        <v>90885</v>
      </c>
      <c r="H1909" s="391">
        <v>6.75</v>
      </c>
      <c r="I1909" s="392" t="s">
        <v>14699</v>
      </c>
    </row>
    <row r="1910" spans="2:9">
      <c r="B1910" s="388" t="s">
        <v>14700</v>
      </c>
      <c r="C1910" s="388" t="s">
        <v>14701</v>
      </c>
      <c r="D1910" s="389" t="s">
        <v>9706</v>
      </c>
      <c r="E1910" s="390" t="str">
        <f t="shared" si="58"/>
        <v>158,55</v>
      </c>
      <c r="F1910" s="381" t="str">
        <f t="shared" si="59"/>
        <v>90886</v>
      </c>
      <c r="H1910" s="391">
        <v>168.84</v>
      </c>
      <c r="I1910" s="392" t="s">
        <v>6604</v>
      </c>
    </row>
    <row r="1911" spans="2:9">
      <c r="B1911" s="388" t="s">
        <v>14702</v>
      </c>
      <c r="C1911" s="388" t="s">
        <v>14703</v>
      </c>
      <c r="D1911" s="389" t="s">
        <v>9706</v>
      </c>
      <c r="E1911" s="390" t="str">
        <f t="shared" si="58"/>
        <v>156,40</v>
      </c>
      <c r="F1911" s="381" t="str">
        <f t="shared" si="59"/>
        <v>90887</v>
      </c>
      <c r="H1911" s="391">
        <v>250.09</v>
      </c>
      <c r="I1911" s="392" t="s">
        <v>14704</v>
      </c>
    </row>
    <row r="1912" spans="2:9">
      <c r="B1912" s="388" t="s">
        <v>14705</v>
      </c>
      <c r="C1912" s="388" t="s">
        <v>14706</v>
      </c>
      <c r="D1912" s="389" t="s">
        <v>9706</v>
      </c>
      <c r="E1912" s="390" t="str">
        <f t="shared" si="58"/>
        <v>155,49</v>
      </c>
      <c r="F1912" s="381" t="str">
        <f t="shared" si="59"/>
        <v>90888</v>
      </c>
      <c r="H1912" s="391">
        <v>325.3</v>
      </c>
      <c r="I1912" s="392" t="s">
        <v>14707</v>
      </c>
    </row>
    <row r="1913" spans="2:9">
      <c r="B1913" s="388" t="s">
        <v>14708</v>
      </c>
      <c r="C1913" s="388" t="s">
        <v>14709</v>
      </c>
      <c r="D1913" s="389" t="s">
        <v>9706</v>
      </c>
      <c r="E1913" s="390" t="str">
        <f t="shared" si="58"/>
        <v>187,37</v>
      </c>
      <c r="F1913" s="381" t="str">
        <f t="shared" si="59"/>
        <v>90889</v>
      </c>
      <c r="H1913" s="391">
        <v>368.51</v>
      </c>
      <c r="I1913" s="392" t="s">
        <v>14710</v>
      </c>
    </row>
    <row r="1914" spans="2:9">
      <c r="B1914" s="388" t="s">
        <v>14711</v>
      </c>
      <c r="C1914" s="388" t="s">
        <v>14712</v>
      </c>
      <c r="D1914" s="389" t="s">
        <v>9706</v>
      </c>
      <c r="E1914" s="390" t="str">
        <f t="shared" si="58"/>
        <v>184,10</v>
      </c>
      <c r="F1914" s="381" t="str">
        <f t="shared" si="59"/>
        <v>90890</v>
      </c>
      <c r="H1914" s="391">
        <v>154.44</v>
      </c>
      <c r="I1914" s="392" t="s">
        <v>14713</v>
      </c>
    </row>
    <row r="1915" spans="2:9">
      <c r="B1915" s="388" t="s">
        <v>14714</v>
      </c>
      <c r="C1915" s="388" t="s">
        <v>14715</v>
      </c>
      <c r="D1915" s="389" t="s">
        <v>9706</v>
      </c>
      <c r="E1915" s="390" t="str">
        <f t="shared" si="58"/>
        <v>182,66</v>
      </c>
      <c r="F1915" s="381" t="str">
        <f t="shared" si="59"/>
        <v>90891</v>
      </c>
      <c r="H1915" s="391">
        <v>230.3</v>
      </c>
      <c r="I1915" s="392" t="s">
        <v>14716</v>
      </c>
    </row>
    <row r="1916" spans="2:9">
      <c r="B1916" s="388" t="s">
        <v>14717</v>
      </c>
      <c r="C1916" s="388" t="s">
        <v>14718</v>
      </c>
      <c r="D1916" s="389" t="s">
        <v>9926</v>
      </c>
      <c r="E1916" s="390" t="str">
        <f t="shared" si="58"/>
        <v>13,91</v>
      </c>
      <c r="F1916" s="381" t="str">
        <f t="shared" si="59"/>
        <v>95601</v>
      </c>
      <c r="H1916" s="391">
        <v>294.91000000000003</v>
      </c>
      <c r="I1916" s="392" t="s">
        <v>5197</v>
      </c>
    </row>
    <row r="1917" spans="2:9">
      <c r="B1917" s="388" t="s">
        <v>14719</v>
      </c>
      <c r="C1917" s="388" t="s">
        <v>14720</v>
      </c>
      <c r="D1917" s="389" t="s">
        <v>9926</v>
      </c>
      <c r="E1917" s="390" t="str">
        <f t="shared" si="58"/>
        <v>17,79</v>
      </c>
      <c r="F1917" s="381" t="str">
        <f t="shared" si="59"/>
        <v>95602</v>
      </c>
      <c r="H1917" s="391">
        <v>325.3</v>
      </c>
      <c r="I1917" s="392" t="s">
        <v>3499</v>
      </c>
    </row>
    <row r="1918" spans="2:9">
      <c r="B1918" s="388" t="s">
        <v>14721</v>
      </c>
      <c r="C1918" s="388" t="s">
        <v>14722</v>
      </c>
      <c r="D1918" s="389" t="s">
        <v>9926</v>
      </c>
      <c r="E1918" s="390" t="str">
        <f t="shared" si="58"/>
        <v>23,34</v>
      </c>
      <c r="F1918" s="381" t="str">
        <f t="shared" si="59"/>
        <v>95603</v>
      </c>
      <c r="H1918" s="391">
        <v>147.43</v>
      </c>
      <c r="I1918" s="392" t="s">
        <v>14723</v>
      </c>
    </row>
    <row r="1919" spans="2:9">
      <c r="B1919" s="388" t="s">
        <v>14724</v>
      </c>
      <c r="C1919" s="388" t="s">
        <v>14725</v>
      </c>
      <c r="D1919" s="389" t="s">
        <v>9926</v>
      </c>
      <c r="E1919" s="390" t="str">
        <f t="shared" si="58"/>
        <v>30,73</v>
      </c>
      <c r="F1919" s="381" t="str">
        <f t="shared" si="59"/>
        <v>95604</v>
      </c>
      <c r="H1919" s="391">
        <v>221.33</v>
      </c>
      <c r="I1919" s="392" t="s">
        <v>8178</v>
      </c>
    </row>
    <row r="1920" spans="2:9">
      <c r="B1920" s="388" t="s">
        <v>14726</v>
      </c>
      <c r="C1920" s="388" t="s">
        <v>14727</v>
      </c>
      <c r="D1920" s="389" t="s">
        <v>9926</v>
      </c>
      <c r="E1920" s="390" t="str">
        <f t="shared" si="58"/>
        <v>48,19</v>
      </c>
      <c r="F1920" s="381" t="str">
        <f t="shared" si="59"/>
        <v>95605</v>
      </c>
      <c r="H1920" s="391">
        <v>283.85000000000002</v>
      </c>
      <c r="I1920" s="392" t="s">
        <v>14728</v>
      </c>
    </row>
    <row r="1921" spans="2:9">
      <c r="B1921" s="388" t="s">
        <v>14729</v>
      </c>
      <c r="C1921" s="388" t="s">
        <v>14730</v>
      </c>
      <c r="D1921" s="389" t="s">
        <v>9926</v>
      </c>
      <c r="E1921" s="390" t="str">
        <f t="shared" si="58"/>
        <v>5,72</v>
      </c>
      <c r="F1921" s="381" t="str">
        <f t="shared" si="59"/>
        <v>95607</v>
      </c>
      <c r="H1921" s="391">
        <v>310.48</v>
      </c>
      <c r="I1921" s="392" t="s">
        <v>6822</v>
      </c>
    </row>
    <row r="1922" spans="2:9">
      <c r="B1922" s="388" t="s">
        <v>14731</v>
      </c>
      <c r="C1922" s="388" t="s">
        <v>14732</v>
      </c>
      <c r="D1922" s="389" t="s">
        <v>9926</v>
      </c>
      <c r="E1922" s="390" t="str">
        <f t="shared" ref="E1922:E1985" si="60">IF($K$2=$H$1,H1922,I1922)</f>
        <v>6,59</v>
      </c>
      <c r="F1922" s="381" t="str">
        <f t="shared" ref="F1922:F1985" si="61">IF(LEN($B1922)=7,CONCATENATE(MID($B1922,1,6),"00",RIGHT($B1922,1)),IF(LEN($B1922)=8,CONCATENATE(MID($B1922,1,6),"0",RIGHT($B1922,2)),$B1922))</f>
        <v>95608</v>
      </c>
      <c r="H1922" s="391">
        <v>179.36</v>
      </c>
      <c r="I1922" s="392" t="s">
        <v>14733</v>
      </c>
    </row>
    <row r="1923" spans="2:9">
      <c r="B1923" s="388" t="s">
        <v>14734</v>
      </c>
      <c r="C1923" s="388" t="s">
        <v>14735</v>
      </c>
      <c r="D1923" s="389" t="s">
        <v>9926</v>
      </c>
      <c r="E1923" s="390" t="str">
        <f t="shared" si="60"/>
        <v>7,35</v>
      </c>
      <c r="F1923" s="381" t="str">
        <f t="shared" si="61"/>
        <v>95609</v>
      </c>
      <c r="H1923" s="391">
        <v>263.26</v>
      </c>
      <c r="I1923" s="392" t="s">
        <v>4717</v>
      </c>
    </row>
    <row r="1924" spans="2:9">
      <c r="B1924" s="388" t="s">
        <v>14736</v>
      </c>
      <c r="C1924" s="388" t="s">
        <v>14737</v>
      </c>
      <c r="D1924" s="389" t="s">
        <v>9706</v>
      </c>
      <c r="E1924" s="390" t="str">
        <f t="shared" si="60"/>
        <v>182,26</v>
      </c>
      <c r="F1924" s="381" t="str">
        <f t="shared" si="61"/>
        <v>96160</v>
      </c>
      <c r="H1924" s="391">
        <v>342.14</v>
      </c>
      <c r="I1924" s="392" t="s">
        <v>14738</v>
      </c>
    </row>
    <row r="1925" spans="2:9">
      <c r="B1925" s="388" t="s">
        <v>14739</v>
      </c>
      <c r="C1925" s="388" t="s">
        <v>14740</v>
      </c>
      <c r="D1925" s="389" t="s">
        <v>9706</v>
      </c>
      <c r="E1925" s="390" t="str">
        <f t="shared" si="60"/>
        <v>268,06</v>
      </c>
      <c r="F1925" s="381" t="str">
        <f t="shared" si="61"/>
        <v>96161</v>
      </c>
      <c r="H1925" s="391">
        <v>388.1</v>
      </c>
      <c r="I1925" s="392" t="s">
        <v>14741</v>
      </c>
    </row>
    <row r="1926" spans="2:9">
      <c r="B1926" s="388" t="s">
        <v>14742</v>
      </c>
      <c r="C1926" s="388" t="s">
        <v>14743</v>
      </c>
      <c r="D1926" s="389" t="s">
        <v>9706</v>
      </c>
      <c r="E1926" s="390" t="str">
        <f t="shared" si="60"/>
        <v>345,52</v>
      </c>
      <c r="F1926" s="381" t="str">
        <f t="shared" si="61"/>
        <v>96162</v>
      </c>
      <c r="H1926" s="391">
        <v>161.41999999999999</v>
      </c>
      <c r="I1926" s="392" t="s">
        <v>14744</v>
      </c>
    </row>
    <row r="1927" spans="2:9">
      <c r="B1927" s="388" t="s">
        <v>14745</v>
      </c>
      <c r="C1927" s="388" t="s">
        <v>14746</v>
      </c>
      <c r="D1927" s="389" t="s">
        <v>9706</v>
      </c>
      <c r="E1927" s="390" t="str">
        <f t="shared" si="60"/>
        <v>387,98</v>
      </c>
      <c r="F1927" s="381" t="str">
        <f t="shared" si="61"/>
        <v>96163</v>
      </c>
      <c r="H1927" s="391">
        <v>238.39</v>
      </c>
      <c r="I1927" s="392" t="s">
        <v>14747</v>
      </c>
    </row>
    <row r="1928" spans="2:9">
      <c r="B1928" s="388" t="s">
        <v>14748</v>
      </c>
      <c r="C1928" s="388" t="s">
        <v>14749</v>
      </c>
      <c r="D1928" s="389" t="s">
        <v>9706</v>
      </c>
      <c r="E1928" s="390" t="str">
        <f t="shared" si="60"/>
        <v>168,38</v>
      </c>
      <c r="F1928" s="381" t="str">
        <f t="shared" si="61"/>
        <v>96164</v>
      </c>
      <c r="H1928" s="391">
        <v>304.45</v>
      </c>
      <c r="I1928" s="392" t="s">
        <v>14750</v>
      </c>
    </row>
    <row r="1929" spans="2:9">
      <c r="B1929" s="388" t="s">
        <v>14751</v>
      </c>
      <c r="C1929" s="388" t="s">
        <v>14752</v>
      </c>
      <c r="D1929" s="389" t="s">
        <v>9706</v>
      </c>
      <c r="E1929" s="390" t="str">
        <f t="shared" si="60"/>
        <v>248,95</v>
      </c>
      <c r="F1929" s="381" t="str">
        <f t="shared" si="61"/>
        <v>96165</v>
      </c>
      <c r="H1929" s="391">
        <v>335.67</v>
      </c>
      <c r="I1929" s="392" t="s">
        <v>14753</v>
      </c>
    </row>
    <row r="1930" spans="2:9">
      <c r="B1930" s="388" t="s">
        <v>14754</v>
      </c>
      <c r="C1930" s="388" t="s">
        <v>14755</v>
      </c>
      <c r="D1930" s="389" t="s">
        <v>9706</v>
      </c>
      <c r="E1930" s="390" t="str">
        <f t="shared" si="60"/>
        <v>315,74</v>
      </c>
      <c r="F1930" s="381" t="str">
        <f t="shared" si="61"/>
        <v>96166</v>
      </c>
      <c r="H1930" s="391">
        <v>152.58000000000001</v>
      </c>
      <c r="I1930" s="392" t="s">
        <v>14756</v>
      </c>
    </row>
    <row r="1931" spans="2:9">
      <c r="B1931" s="388" t="s">
        <v>14757</v>
      </c>
      <c r="C1931" s="388" t="s">
        <v>14758</v>
      </c>
      <c r="D1931" s="389" t="s">
        <v>9706</v>
      </c>
      <c r="E1931" s="390" t="str">
        <f t="shared" si="60"/>
        <v>345,28</v>
      </c>
      <c r="F1931" s="381" t="str">
        <f t="shared" si="61"/>
        <v>96167</v>
      </c>
      <c r="H1931" s="391">
        <v>227.33</v>
      </c>
      <c r="I1931" s="392" t="s">
        <v>14759</v>
      </c>
    </row>
    <row r="1932" spans="2:9">
      <c r="B1932" s="388" t="s">
        <v>14760</v>
      </c>
      <c r="C1932" s="388" t="s">
        <v>14761</v>
      </c>
      <c r="D1932" s="389" t="s">
        <v>9706</v>
      </c>
      <c r="E1932" s="390" t="str">
        <f t="shared" si="60"/>
        <v>161,57</v>
      </c>
      <c r="F1932" s="381" t="str">
        <f t="shared" si="61"/>
        <v>96168</v>
      </c>
      <c r="H1932" s="391">
        <v>289.69</v>
      </c>
      <c r="I1932" s="392" t="s">
        <v>14762</v>
      </c>
    </row>
    <row r="1933" spans="2:9">
      <c r="B1933" s="388" t="s">
        <v>14763</v>
      </c>
      <c r="C1933" s="388" t="s">
        <v>14764</v>
      </c>
      <c r="D1933" s="389" t="s">
        <v>9706</v>
      </c>
      <c r="E1933" s="390" t="str">
        <f t="shared" si="60"/>
        <v>240,18</v>
      </c>
      <c r="F1933" s="381" t="str">
        <f t="shared" si="61"/>
        <v>96169</v>
      </c>
      <c r="H1933" s="391">
        <v>317.52999999999997</v>
      </c>
      <c r="I1933" s="392" t="s">
        <v>14765</v>
      </c>
    </row>
    <row r="1934" spans="2:9">
      <c r="B1934" s="388" t="s">
        <v>14766</v>
      </c>
      <c r="C1934" s="388" t="s">
        <v>14767</v>
      </c>
      <c r="D1934" s="389" t="s">
        <v>9706</v>
      </c>
      <c r="E1934" s="390" t="str">
        <f t="shared" si="60"/>
        <v>304,96</v>
      </c>
      <c r="F1934" s="381" t="str">
        <f t="shared" si="61"/>
        <v>96170</v>
      </c>
      <c r="H1934" s="391">
        <v>46.3</v>
      </c>
      <c r="I1934" s="392" t="s">
        <v>14768</v>
      </c>
    </row>
    <row r="1935" spans="2:9">
      <c r="B1935" s="388" t="s">
        <v>14769</v>
      </c>
      <c r="C1935" s="388" t="s">
        <v>14770</v>
      </c>
      <c r="D1935" s="389" t="s">
        <v>9706</v>
      </c>
      <c r="E1935" s="390" t="str">
        <f t="shared" si="60"/>
        <v>330,61</v>
      </c>
      <c r="F1935" s="381" t="str">
        <f t="shared" si="61"/>
        <v>96171</v>
      </c>
      <c r="H1935" s="391">
        <v>62.35</v>
      </c>
      <c r="I1935" s="392" t="s">
        <v>14771</v>
      </c>
    </row>
    <row r="1936" spans="2:9">
      <c r="B1936" s="388" t="s">
        <v>14772</v>
      </c>
      <c r="C1936" s="388" t="s">
        <v>14773</v>
      </c>
      <c r="D1936" s="389" t="s">
        <v>9706</v>
      </c>
      <c r="E1936" s="390" t="str">
        <f t="shared" si="60"/>
        <v>192,67</v>
      </c>
      <c r="F1936" s="381" t="str">
        <f t="shared" si="61"/>
        <v>96172</v>
      </c>
      <c r="H1936" s="391">
        <v>84.68</v>
      </c>
      <c r="I1936" s="392" t="s">
        <v>14774</v>
      </c>
    </row>
    <row r="1937" spans="2:9">
      <c r="B1937" s="388" t="s">
        <v>14775</v>
      </c>
      <c r="C1937" s="388" t="s">
        <v>14776</v>
      </c>
      <c r="D1937" s="389" t="s">
        <v>9706</v>
      </c>
      <c r="E1937" s="390" t="str">
        <f t="shared" si="60"/>
        <v>281,09</v>
      </c>
      <c r="F1937" s="381" t="str">
        <f t="shared" si="61"/>
        <v>96173</v>
      </c>
      <c r="H1937" s="391">
        <v>472.47</v>
      </c>
      <c r="I1937" s="392" t="s">
        <v>14777</v>
      </c>
    </row>
    <row r="1938" spans="2:9">
      <c r="B1938" s="388" t="s">
        <v>14778</v>
      </c>
      <c r="C1938" s="388" t="s">
        <v>14779</v>
      </c>
      <c r="D1938" s="389" t="s">
        <v>9706</v>
      </c>
      <c r="E1938" s="390" t="str">
        <f t="shared" si="60"/>
        <v>362,18</v>
      </c>
      <c r="F1938" s="381" t="str">
        <f t="shared" si="61"/>
        <v>96174</v>
      </c>
      <c r="H1938" s="391">
        <v>11.9</v>
      </c>
      <c r="I1938" s="392" t="s">
        <v>14780</v>
      </c>
    </row>
    <row r="1939" spans="2:9">
      <c r="B1939" s="388" t="s">
        <v>14781</v>
      </c>
      <c r="C1939" s="388" t="s">
        <v>14782</v>
      </c>
      <c r="D1939" s="389" t="s">
        <v>9706</v>
      </c>
      <c r="E1939" s="390" t="str">
        <f t="shared" si="60"/>
        <v>407,38</v>
      </c>
      <c r="F1939" s="381" t="str">
        <f t="shared" si="61"/>
        <v>96175</v>
      </c>
      <c r="H1939" s="391">
        <v>19.84</v>
      </c>
      <c r="I1939" s="392" t="s">
        <v>14783</v>
      </c>
    </row>
    <row r="1940" spans="2:9">
      <c r="B1940" s="388" t="s">
        <v>14784</v>
      </c>
      <c r="C1940" s="388" t="s">
        <v>14785</v>
      </c>
      <c r="D1940" s="389" t="s">
        <v>9706</v>
      </c>
      <c r="E1940" s="390" t="str">
        <f t="shared" si="60"/>
        <v>175,32</v>
      </c>
      <c r="F1940" s="381" t="str">
        <f t="shared" si="61"/>
        <v>96176</v>
      </c>
      <c r="H1940" s="391">
        <v>414.22</v>
      </c>
      <c r="I1940" s="392" t="s">
        <v>14786</v>
      </c>
    </row>
    <row r="1941" spans="2:9">
      <c r="B1941" s="388" t="s">
        <v>14787</v>
      </c>
      <c r="C1941" s="388" t="s">
        <v>14788</v>
      </c>
      <c r="D1941" s="389" t="s">
        <v>9706</v>
      </c>
      <c r="E1941" s="390" t="str">
        <f t="shared" si="60"/>
        <v>256,96</v>
      </c>
      <c r="F1941" s="381" t="str">
        <f t="shared" si="61"/>
        <v>96177</v>
      </c>
      <c r="H1941" s="391">
        <v>12.41</v>
      </c>
      <c r="I1941" s="392" t="s">
        <v>14789</v>
      </c>
    </row>
    <row r="1942" spans="2:9">
      <c r="B1942" s="388" t="s">
        <v>14790</v>
      </c>
      <c r="C1942" s="388" t="s">
        <v>14791</v>
      </c>
      <c r="D1942" s="389" t="s">
        <v>9706</v>
      </c>
      <c r="E1942" s="390" t="str">
        <f t="shared" si="60"/>
        <v>325,21</v>
      </c>
      <c r="F1942" s="381" t="str">
        <f t="shared" si="61"/>
        <v>96178</v>
      </c>
      <c r="H1942" s="391">
        <v>20.69</v>
      </c>
      <c r="I1942" s="392" t="s">
        <v>14792</v>
      </c>
    </row>
    <row r="1943" spans="2:9">
      <c r="B1943" s="388" t="s">
        <v>14793</v>
      </c>
      <c r="C1943" s="388" t="s">
        <v>14794</v>
      </c>
      <c r="D1943" s="389" t="s">
        <v>9706</v>
      </c>
      <c r="E1943" s="390" t="str">
        <f t="shared" si="60"/>
        <v>355,53</v>
      </c>
      <c r="F1943" s="381" t="str">
        <f t="shared" si="61"/>
        <v>96179</v>
      </c>
      <c r="H1943" s="391">
        <v>397.03</v>
      </c>
      <c r="I1943" s="392" t="s">
        <v>14795</v>
      </c>
    </row>
    <row r="1944" spans="2:9">
      <c r="B1944" s="388" t="s">
        <v>14796</v>
      </c>
      <c r="C1944" s="388" t="s">
        <v>14797</v>
      </c>
      <c r="D1944" s="389" t="s">
        <v>9706</v>
      </c>
      <c r="E1944" s="390" t="str">
        <f t="shared" si="60"/>
        <v>166,68</v>
      </c>
      <c r="F1944" s="381" t="str">
        <f t="shared" si="61"/>
        <v>96180</v>
      </c>
      <c r="H1944" s="391">
        <v>156.33000000000001</v>
      </c>
      <c r="I1944" s="392" t="s">
        <v>14798</v>
      </c>
    </row>
    <row r="1945" spans="2:9">
      <c r="B1945" s="388" t="s">
        <v>14799</v>
      </c>
      <c r="C1945" s="388" t="s">
        <v>14800</v>
      </c>
      <c r="D1945" s="389" t="s">
        <v>9706</v>
      </c>
      <c r="E1945" s="390" t="str">
        <f t="shared" si="60"/>
        <v>246,10</v>
      </c>
      <c r="F1945" s="381" t="str">
        <f t="shared" si="61"/>
        <v>96181</v>
      </c>
      <c r="H1945" s="391">
        <v>105.8</v>
      </c>
      <c r="I1945" s="392" t="s">
        <v>14801</v>
      </c>
    </row>
    <row r="1946" spans="2:9">
      <c r="B1946" s="388" t="s">
        <v>14802</v>
      </c>
      <c r="C1946" s="388" t="s">
        <v>14803</v>
      </c>
      <c r="D1946" s="389" t="s">
        <v>9706</v>
      </c>
      <c r="E1946" s="390" t="str">
        <f t="shared" si="60"/>
        <v>310,68</v>
      </c>
      <c r="F1946" s="381" t="str">
        <f t="shared" si="61"/>
        <v>96182</v>
      </c>
      <c r="H1946" s="391">
        <v>144.56</v>
      </c>
      <c r="I1946" s="392" t="s">
        <v>14804</v>
      </c>
    </row>
    <row r="1947" spans="2:9">
      <c r="B1947" s="388" t="s">
        <v>14805</v>
      </c>
      <c r="C1947" s="388" t="s">
        <v>14806</v>
      </c>
      <c r="D1947" s="389" t="s">
        <v>9706</v>
      </c>
      <c r="E1947" s="390" t="str">
        <f t="shared" si="60"/>
        <v>337,59</v>
      </c>
      <c r="F1947" s="381" t="str">
        <f t="shared" si="61"/>
        <v>96183</v>
      </c>
      <c r="H1947" s="391">
        <v>101.65</v>
      </c>
      <c r="I1947" s="392" t="s">
        <v>14807</v>
      </c>
    </row>
    <row r="1948" spans="2:9">
      <c r="B1948" s="388" t="s">
        <v>14808</v>
      </c>
      <c r="C1948" s="388" t="s">
        <v>14809</v>
      </c>
      <c r="D1948" s="389" t="s">
        <v>9706</v>
      </c>
      <c r="E1948" s="390" t="str">
        <f t="shared" si="60"/>
        <v>49,64</v>
      </c>
      <c r="F1948" s="381" t="str">
        <f t="shared" si="61"/>
        <v>98228</v>
      </c>
      <c r="H1948" s="391">
        <v>42.71</v>
      </c>
      <c r="I1948" s="392" t="s">
        <v>14810</v>
      </c>
    </row>
    <row r="1949" spans="2:9">
      <c r="B1949" s="388" t="s">
        <v>14811</v>
      </c>
      <c r="C1949" s="388" t="s">
        <v>14812</v>
      </c>
      <c r="D1949" s="389" t="s">
        <v>9706</v>
      </c>
      <c r="E1949" s="390" t="str">
        <f t="shared" si="60"/>
        <v>66,94</v>
      </c>
      <c r="F1949" s="381" t="str">
        <f t="shared" si="61"/>
        <v>98229</v>
      </c>
      <c r="H1949" s="391">
        <v>2.23</v>
      </c>
      <c r="I1949" s="392" t="s">
        <v>14813</v>
      </c>
    </row>
    <row r="1950" spans="2:9">
      <c r="B1950" s="388" t="s">
        <v>14814</v>
      </c>
      <c r="C1950" s="388" t="s">
        <v>14815</v>
      </c>
      <c r="D1950" s="389" t="s">
        <v>9706</v>
      </c>
      <c r="E1950" s="390" t="str">
        <f t="shared" si="60"/>
        <v>89,44</v>
      </c>
      <c r="F1950" s="381" t="str">
        <f t="shared" si="61"/>
        <v>98230</v>
      </c>
      <c r="H1950" s="391">
        <v>0.45</v>
      </c>
      <c r="I1950" s="392" t="s">
        <v>14816</v>
      </c>
    </row>
    <row r="1951" spans="2:9">
      <c r="B1951" s="388" t="s">
        <v>14817</v>
      </c>
      <c r="C1951" s="388" t="s">
        <v>14818</v>
      </c>
      <c r="D1951" s="389" t="s">
        <v>10325</v>
      </c>
      <c r="E1951" s="390" t="str">
        <f t="shared" si="60"/>
        <v>7,67</v>
      </c>
      <c r="F1951" s="381" t="str">
        <f t="shared" si="61"/>
        <v>100035</v>
      </c>
      <c r="H1951" s="391">
        <v>75.31</v>
      </c>
      <c r="I1951" s="392" t="s">
        <v>3378</v>
      </c>
    </row>
    <row r="1952" spans="2:9">
      <c r="B1952" s="388" t="s">
        <v>14819</v>
      </c>
      <c r="C1952" s="388" t="s">
        <v>14820</v>
      </c>
      <c r="D1952" s="389" t="s">
        <v>10325</v>
      </c>
      <c r="E1952" s="390" t="str">
        <f t="shared" si="60"/>
        <v>7,54</v>
      </c>
      <c r="F1952" s="381" t="str">
        <f t="shared" si="61"/>
        <v>100036</v>
      </c>
      <c r="H1952" s="391">
        <v>467.63</v>
      </c>
      <c r="I1952" s="392" t="s">
        <v>3116</v>
      </c>
    </row>
    <row r="1953" spans="2:9">
      <c r="B1953" s="388" t="s">
        <v>14821</v>
      </c>
      <c r="C1953" s="388" t="s">
        <v>14822</v>
      </c>
      <c r="D1953" s="389" t="s">
        <v>10325</v>
      </c>
      <c r="E1953" s="390" t="str">
        <f t="shared" si="60"/>
        <v>7,34</v>
      </c>
      <c r="F1953" s="381" t="str">
        <f t="shared" si="61"/>
        <v>100037</v>
      </c>
      <c r="H1953" s="391">
        <v>439.22</v>
      </c>
      <c r="I1953" s="392" t="s">
        <v>8252</v>
      </c>
    </row>
    <row r="1954" spans="2:9">
      <c r="B1954" s="388" t="s">
        <v>14823</v>
      </c>
      <c r="C1954" s="388" t="s">
        <v>14824</v>
      </c>
      <c r="D1954" s="389" t="s">
        <v>9706</v>
      </c>
      <c r="E1954" s="390" t="str">
        <f t="shared" si="60"/>
        <v>97,36</v>
      </c>
      <c r="F1954" s="381" t="str">
        <f t="shared" si="61"/>
        <v>100651</v>
      </c>
      <c r="H1954" s="391">
        <v>424.62</v>
      </c>
      <c r="I1954" s="392" t="s">
        <v>14825</v>
      </c>
    </row>
    <row r="1955" spans="2:9">
      <c r="B1955" s="388" t="s">
        <v>14826</v>
      </c>
      <c r="C1955" s="388" t="s">
        <v>14827</v>
      </c>
      <c r="D1955" s="389" t="s">
        <v>9706</v>
      </c>
      <c r="E1955" s="390" t="str">
        <f t="shared" si="60"/>
        <v>195,24</v>
      </c>
      <c r="F1955" s="381" t="str">
        <f t="shared" si="61"/>
        <v>100652</v>
      </c>
      <c r="H1955" s="391">
        <v>11.38</v>
      </c>
      <c r="I1955" s="392" t="s">
        <v>14828</v>
      </c>
    </row>
    <row r="1956" spans="2:9">
      <c r="B1956" s="388" t="s">
        <v>14829</v>
      </c>
      <c r="C1956" s="388" t="s">
        <v>14830</v>
      </c>
      <c r="D1956" s="389" t="s">
        <v>9706</v>
      </c>
      <c r="E1956" s="390" t="str">
        <f t="shared" si="60"/>
        <v>332,21</v>
      </c>
      <c r="F1956" s="381" t="str">
        <f t="shared" si="61"/>
        <v>100653</v>
      </c>
      <c r="H1956" s="391">
        <v>15.44</v>
      </c>
      <c r="I1956" s="392" t="s">
        <v>14831</v>
      </c>
    </row>
    <row r="1957" spans="2:9">
      <c r="B1957" s="388" t="s">
        <v>14832</v>
      </c>
      <c r="C1957" s="388" t="s">
        <v>14833</v>
      </c>
      <c r="D1957" s="389" t="s">
        <v>9706</v>
      </c>
      <c r="E1957" s="390" t="str">
        <f t="shared" si="60"/>
        <v>442,34</v>
      </c>
      <c r="F1957" s="381" t="str">
        <f t="shared" si="61"/>
        <v>100654</v>
      </c>
      <c r="H1957" s="391">
        <v>18.62</v>
      </c>
      <c r="I1957" s="392" t="s">
        <v>14834</v>
      </c>
    </row>
    <row r="1958" spans="2:9">
      <c r="B1958" s="388" t="s">
        <v>14835</v>
      </c>
      <c r="C1958" s="388" t="s">
        <v>14836</v>
      </c>
      <c r="D1958" s="389" t="s">
        <v>9706</v>
      </c>
      <c r="E1958" s="390" t="str">
        <f t="shared" si="60"/>
        <v>516,52</v>
      </c>
      <c r="F1958" s="381" t="str">
        <f t="shared" si="61"/>
        <v>100655</v>
      </c>
      <c r="H1958" s="391">
        <v>14.24</v>
      </c>
      <c r="I1958" s="392" t="s">
        <v>14837</v>
      </c>
    </row>
    <row r="1959" spans="2:9">
      <c r="B1959" s="388" t="s">
        <v>14838</v>
      </c>
      <c r="C1959" s="388" t="s">
        <v>14839</v>
      </c>
      <c r="D1959" s="389" t="s">
        <v>9706</v>
      </c>
      <c r="E1959" s="390" t="str">
        <f t="shared" si="60"/>
        <v>58,83</v>
      </c>
      <c r="F1959" s="381" t="str">
        <f t="shared" si="61"/>
        <v>100656</v>
      </c>
      <c r="H1959" s="391">
        <v>13.1</v>
      </c>
      <c r="I1959" s="392" t="s">
        <v>14840</v>
      </c>
    </row>
    <row r="1960" spans="2:9">
      <c r="B1960" s="388" t="s">
        <v>14841</v>
      </c>
      <c r="C1960" s="388" t="s">
        <v>14842</v>
      </c>
      <c r="D1960" s="389" t="s">
        <v>9706</v>
      </c>
      <c r="E1960" s="390" t="str">
        <f t="shared" si="60"/>
        <v>75,10</v>
      </c>
      <c r="F1960" s="381" t="str">
        <f t="shared" si="61"/>
        <v>100657</v>
      </c>
      <c r="H1960" s="391">
        <v>15.16</v>
      </c>
      <c r="I1960" s="392" t="s">
        <v>13043</v>
      </c>
    </row>
    <row r="1961" spans="2:9">
      <c r="B1961" s="388" t="s">
        <v>14843</v>
      </c>
      <c r="C1961" s="388" t="s">
        <v>14844</v>
      </c>
      <c r="D1961" s="389" t="s">
        <v>9706</v>
      </c>
      <c r="E1961" s="390" t="str">
        <f t="shared" si="60"/>
        <v>170,37</v>
      </c>
      <c r="F1961" s="381" t="str">
        <f t="shared" si="61"/>
        <v>100658</v>
      </c>
      <c r="H1961" s="391">
        <v>12.01</v>
      </c>
      <c r="I1961" s="392" t="s">
        <v>14845</v>
      </c>
    </row>
    <row r="1962" spans="2:9">
      <c r="B1962" s="388" t="s">
        <v>14846</v>
      </c>
      <c r="C1962" s="388" t="s">
        <v>14847</v>
      </c>
      <c r="D1962" s="389" t="s">
        <v>201</v>
      </c>
      <c r="E1962" s="390" t="str">
        <f t="shared" si="60"/>
        <v>490,67</v>
      </c>
      <c r="F1962" s="381" t="str">
        <f t="shared" si="61"/>
        <v>83534</v>
      </c>
      <c r="H1962" s="391">
        <v>14.39</v>
      </c>
      <c r="I1962" s="392" t="s">
        <v>14848</v>
      </c>
    </row>
    <row r="1963" spans="2:9">
      <c r="B1963" s="388" t="s">
        <v>14849</v>
      </c>
      <c r="C1963" s="388" t="s">
        <v>14850</v>
      </c>
      <c r="D1963" s="389" t="s">
        <v>121</v>
      </c>
      <c r="E1963" s="390" t="str">
        <f t="shared" si="60"/>
        <v>12,71</v>
      </c>
      <c r="F1963" s="381" t="str">
        <f t="shared" si="61"/>
        <v>95240</v>
      </c>
      <c r="H1963" s="391">
        <v>11.11</v>
      </c>
      <c r="I1963" s="392" t="s">
        <v>14851</v>
      </c>
    </row>
    <row r="1964" spans="2:9">
      <c r="B1964" s="388" t="s">
        <v>14852</v>
      </c>
      <c r="C1964" s="388" t="s">
        <v>14853</v>
      </c>
      <c r="D1964" s="389" t="s">
        <v>121</v>
      </c>
      <c r="E1964" s="390" t="str">
        <f t="shared" si="60"/>
        <v>21,21</v>
      </c>
      <c r="F1964" s="381" t="str">
        <f t="shared" si="61"/>
        <v>95241</v>
      </c>
      <c r="H1964" s="391">
        <v>9.98</v>
      </c>
      <c r="I1964" s="392" t="s">
        <v>14854</v>
      </c>
    </row>
    <row r="1965" spans="2:9">
      <c r="B1965" s="388" t="s">
        <v>14855</v>
      </c>
      <c r="C1965" s="388" t="s">
        <v>14856</v>
      </c>
      <c r="D1965" s="389" t="s">
        <v>201</v>
      </c>
      <c r="E1965" s="390" t="str">
        <f t="shared" si="60"/>
        <v>443,14</v>
      </c>
      <c r="F1965" s="381" t="str">
        <f t="shared" si="61"/>
        <v>96616</v>
      </c>
      <c r="H1965" s="391">
        <v>12.03</v>
      </c>
      <c r="I1965" s="392" t="s">
        <v>14857</v>
      </c>
    </row>
    <row r="1966" spans="2:9">
      <c r="B1966" s="388" t="s">
        <v>14858</v>
      </c>
      <c r="C1966" s="388" t="s">
        <v>14859</v>
      </c>
      <c r="D1966" s="389" t="s">
        <v>121</v>
      </c>
      <c r="E1966" s="390" t="str">
        <f t="shared" si="60"/>
        <v>13,28</v>
      </c>
      <c r="F1966" s="381" t="str">
        <f t="shared" si="61"/>
        <v>96617</v>
      </c>
      <c r="H1966" s="391">
        <v>96.35</v>
      </c>
      <c r="I1966" s="392" t="s">
        <v>14860</v>
      </c>
    </row>
    <row r="1967" spans="2:9">
      <c r="B1967" s="388" t="s">
        <v>14861</v>
      </c>
      <c r="C1967" s="388" t="s">
        <v>14862</v>
      </c>
      <c r="D1967" s="389" t="s">
        <v>121</v>
      </c>
      <c r="E1967" s="390" t="str">
        <f t="shared" si="60"/>
        <v>22,15</v>
      </c>
      <c r="F1967" s="381" t="str">
        <f t="shared" si="61"/>
        <v>96619</v>
      </c>
      <c r="H1967" s="391">
        <v>119.64</v>
      </c>
      <c r="I1967" s="392" t="s">
        <v>8810</v>
      </c>
    </row>
    <row r="1968" spans="2:9">
      <c r="B1968" s="388" t="s">
        <v>14863</v>
      </c>
      <c r="C1968" s="388" t="s">
        <v>14864</v>
      </c>
      <c r="D1968" s="389" t="s">
        <v>201</v>
      </c>
      <c r="E1968" s="390" t="str">
        <f t="shared" si="60"/>
        <v>424,37</v>
      </c>
      <c r="F1968" s="381" t="str">
        <f t="shared" si="61"/>
        <v>96620</v>
      </c>
      <c r="H1968" s="391">
        <v>72.959999999999994</v>
      </c>
      <c r="I1968" s="392" t="s">
        <v>14865</v>
      </c>
    </row>
    <row r="1969" spans="2:9">
      <c r="B1969" s="388" t="s">
        <v>14866</v>
      </c>
      <c r="C1969" s="388" t="s">
        <v>14867</v>
      </c>
      <c r="D1969" s="389" t="s">
        <v>201</v>
      </c>
      <c r="E1969" s="390" t="str">
        <f t="shared" si="60"/>
        <v>176,37</v>
      </c>
      <c r="F1969" s="381" t="str">
        <f t="shared" si="61"/>
        <v>96621</v>
      </c>
      <c r="H1969" s="391">
        <v>93.72</v>
      </c>
      <c r="I1969" s="392" t="s">
        <v>14868</v>
      </c>
    </row>
    <row r="1970" spans="2:9">
      <c r="B1970" s="388" t="s">
        <v>14869</v>
      </c>
      <c r="C1970" s="388" t="s">
        <v>14870</v>
      </c>
      <c r="D1970" s="389" t="s">
        <v>201</v>
      </c>
      <c r="E1970" s="390" t="str">
        <f t="shared" si="60"/>
        <v>121,12</v>
      </c>
      <c r="F1970" s="381" t="str">
        <f t="shared" si="61"/>
        <v>96622</v>
      </c>
      <c r="H1970" s="391">
        <v>25.88</v>
      </c>
      <c r="I1970" s="392" t="s">
        <v>14871</v>
      </c>
    </row>
    <row r="1971" spans="2:9">
      <c r="B1971" s="388" t="s">
        <v>14872</v>
      </c>
      <c r="C1971" s="388" t="s">
        <v>14873</v>
      </c>
      <c r="D1971" s="389" t="s">
        <v>201</v>
      </c>
      <c r="E1971" s="390" t="str">
        <f t="shared" si="60"/>
        <v>163,52</v>
      </c>
      <c r="F1971" s="381" t="str">
        <f t="shared" si="61"/>
        <v>96623</v>
      </c>
      <c r="H1971" s="391">
        <v>44.2</v>
      </c>
      <c r="I1971" s="392" t="s">
        <v>14874</v>
      </c>
    </row>
    <row r="1972" spans="2:9">
      <c r="B1972" s="388" t="s">
        <v>14875</v>
      </c>
      <c r="C1972" s="388" t="s">
        <v>14876</v>
      </c>
      <c r="D1972" s="389" t="s">
        <v>201</v>
      </c>
      <c r="E1972" s="390" t="str">
        <f t="shared" si="60"/>
        <v>116,59</v>
      </c>
      <c r="F1972" s="381" t="str">
        <f t="shared" si="61"/>
        <v>96624</v>
      </c>
      <c r="H1972" s="391">
        <v>62.06</v>
      </c>
      <c r="I1972" s="392" t="s">
        <v>14877</v>
      </c>
    </row>
    <row r="1973" spans="2:9">
      <c r="B1973" s="388" t="s">
        <v>14878</v>
      </c>
      <c r="C1973" s="388" t="s">
        <v>14879</v>
      </c>
      <c r="D1973" s="389" t="s">
        <v>201</v>
      </c>
      <c r="E1973" s="390" t="str">
        <f t="shared" si="60"/>
        <v>46,31</v>
      </c>
      <c r="F1973" s="381" t="str">
        <f t="shared" si="61"/>
        <v>97082</v>
      </c>
      <c r="H1973" s="391">
        <v>47.76</v>
      </c>
      <c r="I1973" s="392" t="s">
        <v>14880</v>
      </c>
    </row>
    <row r="1974" spans="2:9">
      <c r="B1974" s="388" t="s">
        <v>14881</v>
      </c>
      <c r="C1974" s="388" t="s">
        <v>14882</v>
      </c>
      <c r="D1974" s="389" t="s">
        <v>121</v>
      </c>
      <c r="E1974" s="390" t="str">
        <f t="shared" si="60"/>
        <v>2,45</v>
      </c>
      <c r="F1974" s="381" t="str">
        <f t="shared" si="61"/>
        <v>97083</v>
      </c>
      <c r="H1974" s="391">
        <v>28.8</v>
      </c>
      <c r="I1974" s="392" t="s">
        <v>352</v>
      </c>
    </row>
    <row r="1975" spans="2:9">
      <c r="B1975" s="388" t="s">
        <v>14883</v>
      </c>
      <c r="C1975" s="388" t="s">
        <v>14884</v>
      </c>
      <c r="D1975" s="389" t="s">
        <v>121</v>
      </c>
      <c r="E1975" s="390" t="str">
        <f t="shared" si="60"/>
        <v>0,50</v>
      </c>
      <c r="F1975" s="381" t="str">
        <f t="shared" si="61"/>
        <v>97084</v>
      </c>
      <c r="H1975" s="391">
        <v>21.91</v>
      </c>
      <c r="I1975" s="392" t="s">
        <v>1865</v>
      </c>
    </row>
    <row r="1976" spans="2:9">
      <c r="B1976" s="388" t="s">
        <v>14885</v>
      </c>
      <c r="C1976" s="388" t="s">
        <v>14886</v>
      </c>
      <c r="D1976" s="389" t="s">
        <v>121</v>
      </c>
      <c r="E1976" s="390" t="str">
        <f t="shared" si="60"/>
        <v>81,54</v>
      </c>
      <c r="F1976" s="381" t="str">
        <f t="shared" si="61"/>
        <v>97086</v>
      </c>
      <c r="H1976" s="391">
        <v>9.75</v>
      </c>
      <c r="I1976" s="392" t="s">
        <v>14887</v>
      </c>
    </row>
    <row r="1977" spans="2:9">
      <c r="B1977" s="388" t="s">
        <v>14888</v>
      </c>
      <c r="C1977" s="388" t="s">
        <v>14889</v>
      </c>
      <c r="D1977" s="389" t="s">
        <v>201</v>
      </c>
      <c r="E1977" s="390" t="str">
        <f t="shared" si="60"/>
        <v>511,71</v>
      </c>
      <c r="F1977" s="381" t="str">
        <f t="shared" si="61"/>
        <v>97094</v>
      </c>
      <c r="H1977" s="391">
        <v>135.09</v>
      </c>
      <c r="I1977" s="392" t="s">
        <v>14890</v>
      </c>
    </row>
    <row r="1978" spans="2:9">
      <c r="B1978" s="388" t="s">
        <v>14891</v>
      </c>
      <c r="C1978" s="388" t="s">
        <v>14892</v>
      </c>
      <c r="D1978" s="389" t="s">
        <v>201</v>
      </c>
      <c r="E1978" s="390" t="str">
        <f t="shared" si="60"/>
        <v>480,62</v>
      </c>
      <c r="F1978" s="381" t="str">
        <f t="shared" si="61"/>
        <v>97095</v>
      </c>
      <c r="H1978" s="391">
        <v>126.76</v>
      </c>
      <c r="I1978" s="392" t="s">
        <v>14893</v>
      </c>
    </row>
    <row r="1979" spans="2:9">
      <c r="B1979" s="388" t="s">
        <v>14894</v>
      </c>
      <c r="C1979" s="388" t="s">
        <v>14895</v>
      </c>
      <c r="D1979" s="389" t="s">
        <v>201</v>
      </c>
      <c r="E1979" s="390" t="str">
        <f t="shared" si="60"/>
        <v>464,66</v>
      </c>
      <c r="F1979" s="381" t="str">
        <f t="shared" si="61"/>
        <v>97096</v>
      </c>
      <c r="H1979" s="391">
        <v>96.31</v>
      </c>
      <c r="I1979" s="392" t="s">
        <v>14896</v>
      </c>
    </row>
    <row r="1980" spans="2:9">
      <c r="B1980" s="388" t="s">
        <v>14897</v>
      </c>
      <c r="C1980" s="388" t="s">
        <v>14898</v>
      </c>
      <c r="D1980" s="389" t="s">
        <v>201</v>
      </c>
      <c r="E1980" s="390" t="str">
        <f t="shared" si="60"/>
        <v>116,59</v>
      </c>
      <c r="F1980" s="381" t="str">
        <f t="shared" si="61"/>
        <v>100322</v>
      </c>
      <c r="H1980" s="391">
        <v>88.96</v>
      </c>
      <c r="I1980" s="392" t="s">
        <v>14877</v>
      </c>
    </row>
    <row r="1981" spans="2:9">
      <c r="B1981" s="388" t="s">
        <v>14899</v>
      </c>
      <c r="C1981" s="388" t="s">
        <v>14900</v>
      </c>
      <c r="D1981" s="389" t="s">
        <v>201</v>
      </c>
      <c r="E1981" s="390" t="str">
        <f t="shared" si="60"/>
        <v>96,81</v>
      </c>
      <c r="F1981" s="381" t="str">
        <f t="shared" si="61"/>
        <v>100323</v>
      </c>
      <c r="H1981" s="391">
        <v>65.95</v>
      </c>
      <c r="I1981" s="392" t="s">
        <v>14901</v>
      </c>
    </row>
    <row r="1982" spans="2:9">
      <c r="B1982" s="388" t="s">
        <v>14902</v>
      </c>
      <c r="C1982" s="388" t="s">
        <v>14903</v>
      </c>
      <c r="D1982" s="389" t="s">
        <v>201</v>
      </c>
      <c r="E1982" s="390" t="str">
        <f t="shared" si="60"/>
        <v>116,59</v>
      </c>
      <c r="F1982" s="381" t="str">
        <f t="shared" si="61"/>
        <v>100324</v>
      </c>
      <c r="H1982" s="391">
        <v>60.28</v>
      </c>
      <c r="I1982" s="392" t="s">
        <v>14877</v>
      </c>
    </row>
    <row r="1983" spans="2:9">
      <c r="B1983" s="388" t="s">
        <v>14904</v>
      </c>
      <c r="C1983" s="388" t="s">
        <v>14905</v>
      </c>
      <c r="D1983" s="389" t="s">
        <v>121</v>
      </c>
      <c r="E1983" s="390" t="str">
        <f t="shared" si="60"/>
        <v>11,99</v>
      </c>
      <c r="F1983" s="381" t="str">
        <f t="shared" si="61"/>
        <v>90996</v>
      </c>
      <c r="H1983" s="391">
        <v>92.44</v>
      </c>
      <c r="I1983" s="392" t="s">
        <v>1131</v>
      </c>
    </row>
    <row r="1984" spans="2:9">
      <c r="B1984" s="388" t="s">
        <v>14906</v>
      </c>
      <c r="C1984" s="388" t="s">
        <v>14907</v>
      </c>
      <c r="D1984" s="389" t="s">
        <v>121</v>
      </c>
      <c r="E1984" s="390" t="str">
        <f t="shared" si="60"/>
        <v>16,42</v>
      </c>
      <c r="F1984" s="381" t="str">
        <f t="shared" si="61"/>
        <v>90997</v>
      </c>
      <c r="H1984" s="391">
        <v>85.07</v>
      </c>
      <c r="I1984" s="392" t="s">
        <v>14908</v>
      </c>
    </row>
    <row r="1985" spans="2:9">
      <c r="B1985" s="388" t="s">
        <v>14909</v>
      </c>
      <c r="C1985" s="388" t="s">
        <v>14910</v>
      </c>
      <c r="D1985" s="389" t="s">
        <v>121</v>
      </c>
      <c r="E1985" s="390" t="str">
        <f t="shared" si="60"/>
        <v>19,90</v>
      </c>
      <c r="F1985" s="381" t="str">
        <f t="shared" si="61"/>
        <v>90998</v>
      </c>
      <c r="H1985" s="391">
        <v>107.57</v>
      </c>
      <c r="I1985" s="392" t="s">
        <v>14911</v>
      </c>
    </row>
    <row r="1986" spans="2:9">
      <c r="B1986" s="388" t="s">
        <v>14912</v>
      </c>
      <c r="C1986" s="388" t="s">
        <v>14913</v>
      </c>
      <c r="D1986" s="389" t="s">
        <v>121</v>
      </c>
      <c r="E1986" s="390" t="str">
        <f t="shared" ref="E1986:E2049" si="62">IF($K$2=$H$1,H1986,I1986)</f>
        <v>15,10</v>
      </c>
      <c r="F1986" s="381" t="str">
        <f t="shared" ref="F1986:F2049" si="63">IF(LEN($B1986)=7,CONCATENATE(MID($B1986,1,6),"00",RIGHT($B1986,1)),IF(LEN($B1986)=8,CONCATENATE(MID($B1986,1,6),"0",RIGHT($B1986,2)),$B1986))</f>
        <v>91000</v>
      </c>
      <c r="H1986" s="391">
        <v>100.24</v>
      </c>
      <c r="I1986" s="392" t="s">
        <v>6072</v>
      </c>
    </row>
    <row r="1987" spans="2:9">
      <c r="B1987" s="388" t="s">
        <v>14914</v>
      </c>
      <c r="C1987" s="388" t="s">
        <v>14915</v>
      </c>
      <c r="D1987" s="389" t="s">
        <v>121</v>
      </c>
      <c r="E1987" s="390" t="str">
        <f t="shared" si="62"/>
        <v>13,87</v>
      </c>
      <c r="F1987" s="381" t="str">
        <f t="shared" si="63"/>
        <v>91002</v>
      </c>
      <c r="H1987" s="391">
        <v>60.08</v>
      </c>
      <c r="I1987" s="392" t="s">
        <v>14916</v>
      </c>
    </row>
    <row r="1988" spans="2:9">
      <c r="B1988" s="388" t="s">
        <v>14917</v>
      </c>
      <c r="C1988" s="388" t="s">
        <v>14918</v>
      </c>
      <c r="D1988" s="389" t="s">
        <v>121</v>
      </c>
      <c r="E1988" s="390" t="str">
        <f t="shared" si="62"/>
        <v>16,10</v>
      </c>
      <c r="F1988" s="381" t="str">
        <f t="shared" si="63"/>
        <v>91003</v>
      </c>
      <c r="H1988" s="391">
        <v>54.44</v>
      </c>
      <c r="I1988" s="392" t="s">
        <v>14919</v>
      </c>
    </row>
    <row r="1989" spans="2:9">
      <c r="B1989" s="388" t="s">
        <v>14920</v>
      </c>
      <c r="C1989" s="388" t="s">
        <v>14921</v>
      </c>
      <c r="D1989" s="389" t="s">
        <v>121</v>
      </c>
      <c r="E1989" s="390" t="str">
        <f t="shared" si="62"/>
        <v>12,73</v>
      </c>
      <c r="F1989" s="381" t="str">
        <f t="shared" si="63"/>
        <v>91004</v>
      </c>
      <c r="H1989" s="391">
        <v>71.72</v>
      </c>
      <c r="I1989" s="392" t="s">
        <v>2758</v>
      </c>
    </row>
    <row r="1990" spans="2:9">
      <c r="B1990" s="388" t="s">
        <v>14922</v>
      </c>
      <c r="C1990" s="388" t="s">
        <v>14923</v>
      </c>
      <c r="D1990" s="389" t="s">
        <v>121</v>
      </c>
      <c r="E1990" s="390" t="str">
        <f t="shared" si="62"/>
        <v>15,32</v>
      </c>
      <c r="F1990" s="381" t="str">
        <f t="shared" si="63"/>
        <v>91005</v>
      </c>
      <c r="H1990" s="391">
        <v>66.06</v>
      </c>
      <c r="I1990" s="392" t="s">
        <v>14924</v>
      </c>
    </row>
    <row r="1991" spans="2:9">
      <c r="B1991" s="388" t="s">
        <v>14925</v>
      </c>
      <c r="C1991" s="388" t="s">
        <v>14926</v>
      </c>
      <c r="D1991" s="389" t="s">
        <v>121</v>
      </c>
      <c r="E1991" s="390" t="str">
        <f t="shared" si="62"/>
        <v>11,74</v>
      </c>
      <c r="F1991" s="381" t="str">
        <f t="shared" si="63"/>
        <v>91006</v>
      </c>
      <c r="H1991" s="391">
        <v>49.73</v>
      </c>
      <c r="I1991" s="392" t="s">
        <v>7296</v>
      </c>
    </row>
    <row r="1992" spans="2:9">
      <c r="B1992" s="388" t="s">
        <v>14927</v>
      </c>
      <c r="C1992" s="388" t="s">
        <v>14928</v>
      </c>
      <c r="D1992" s="389" t="s">
        <v>121</v>
      </c>
      <c r="E1992" s="390" t="str">
        <f t="shared" si="62"/>
        <v>10,51</v>
      </c>
      <c r="F1992" s="381" t="str">
        <f t="shared" si="63"/>
        <v>91007</v>
      </c>
      <c r="H1992" s="391">
        <v>44.83</v>
      </c>
      <c r="I1992" s="392" t="s">
        <v>3669</v>
      </c>
    </row>
    <row r="1993" spans="2:9">
      <c r="B1993" s="388" t="s">
        <v>14929</v>
      </c>
      <c r="C1993" s="388" t="s">
        <v>14930</v>
      </c>
      <c r="D1993" s="389" t="s">
        <v>121</v>
      </c>
      <c r="E1993" s="390" t="str">
        <f t="shared" si="62"/>
        <v>12,74</v>
      </c>
      <c r="F1993" s="381" t="str">
        <f t="shared" si="63"/>
        <v>91008</v>
      </c>
      <c r="H1993" s="391">
        <v>59.86</v>
      </c>
      <c r="I1993" s="392" t="s">
        <v>2362</v>
      </c>
    </row>
    <row r="1994" spans="2:9">
      <c r="B1994" s="388" t="s">
        <v>14931</v>
      </c>
      <c r="C1994" s="388" t="s">
        <v>14932</v>
      </c>
      <c r="D1994" s="389" t="s">
        <v>121</v>
      </c>
      <c r="E1994" s="390" t="str">
        <f t="shared" si="62"/>
        <v>97,01</v>
      </c>
      <c r="F1994" s="381" t="str">
        <f t="shared" si="63"/>
        <v>92263</v>
      </c>
      <c r="H1994" s="391">
        <v>54.94</v>
      </c>
      <c r="I1994" s="392" t="s">
        <v>14933</v>
      </c>
    </row>
    <row r="1995" spans="2:9">
      <c r="B1995" s="388" t="s">
        <v>14934</v>
      </c>
      <c r="C1995" s="388" t="s">
        <v>14935</v>
      </c>
      <c r="D1995" s="389" t="s">
        <v>121</v>
      </c>
      <c r="E1995" s="390" t="str">
        <f t="shared" si="62"/>
        <v>114,36</v>
      </c>
      <c r="F1995" s="381" t="str">
        <f t="shared" si="63"/>
        <v>92264</v>
      </c>
      <c r="H1995" s="391">
        <v>44.53</v>
      </c>
      <c r="I1995" s="392" t="s">
        <v>14936</v>
      </c>
    </row>
    <row r="1996" spans="2:9">
      <c r="B1996" s="388" t="s">
        <v>14937</v>
      </c>
      <c r="C1996" s="388" t="s">
        <v>14938</v>
      </c>
      <c r="D1996" s="389" t="s">
        <v>121</v>
      </c>
      <c r="E1996" s="390" t="str">
        <f t="shared" si="62"/>
        <v>73,80</v>
      </c>
      <c r="F1996" s="381" t="str">
        <f t="shared" si="63"/>
        <v>92265</v>
      </c>
      <c r="H1996" s="391">
        <v>39.979999999999997</v>
      </c>
      <c r="I1996" s="392" t="s">
        <v>14939</v>
      </c>
    </row>
    <row r="1997" spans="2:9">
      <c r="B1997" s="388" t="s">
        <v>14940</v>
      </c>
      <c r="C1997" s="388" t="s">
        <v>14941</v>
      </c>
      <c r="D1997" s="389" t="s">
        <v>121</v>
      </c>
      <c r="E1997" s="390" t="str">
        <f t="shared" si="62"/>
        <v>89,25</v>
      </c>
      <c r="F1997" s="381" t="str">
        <f t="shared" si="63"/>
        <v>92266</v>
      </c>
      <c r="H1997" s="391">
        <v>53.9</v>
      </c>
      <c r="I1997" s="392" t="s">
        <v>14942</v>
      </c>
    </row>
    <row r="1998" spans="2:9">
      <c r="B1998" s="388" t="s">
        <v>14943</v>
      </c>
      <c r="C1998" s="388" t="s">
        <v>14944</v>
      </c>
      <c r="D1998" s="389" t="s">
        <v>121</v>
      </c>
      <c r="E1998" s="390" t="str">
        <f t="shared" si="62"/>
        <v>25,33</v>
      </c>
      <c r="F1998" s="381" t="str">
        <f t="shared" si="63"/>
        <v>92267</v>
      </c>
      <c r="H1998" s="391">
        <v>49.34</v>
      </c>
      <c r="I1998" s="392" t="s">
        <v>14945</v>
      </c>
    </row>
    <row r="1999" spans="2:9">
      <c r="B1999" s="388" t="s">
        <v>14946</v>
      </c>
      <c r="C1999" s="388" t="s">
        <v>14947</v>
      </c>
      <c r="D1999" s="389" t="s">
        <v>121</v>
      </c>
      <c r="E1999" s="390" t="str">
        <f t="shared" si="62"/>
        <v>38,97</v>
      </c>
      <c r="F1999" s="381" t="str">
        <f t="shared" si="63"/>
        <v>92268</v>
      </c>
      <c r="H1999" s="391">
        <v>41.65</v>
      </c>
      <c r="I1999" s="392" t="s">
        <v>14948</v>
      </c>
    </row>
    <row r="2000" spans="2:9">
      <c r="B2000" s="388" t="s">
        <v>14949</v>
      </c>
      <c r="C2000" s="388" t="s">
        <v>14950</v>
      </c>
      <c r="D2000" s="389" t="s">
        <v>121</v>
      </c>
      <c r="E2000" s="390" t="str">
        <f t="shared" si="62"/>
        <v>65,23</v>
      </c>
      <c r="F2000" s="381" t="str">
        <f t="shared" si="63"/>
        <v>92269</v>
      </c>
      <c r="H2000" s="391">
        <v>37.340000000000003</v>
      </c>
      <c r="I2000" s="392" t="s">
        <v>14951</v>
      </c>
    </row>
    <row r="2001" spans="2:9">
      <c r="B2001" s="388" t="s">
        <v>14952</v>
      </c>
      <c r="C2001" s="388" t="s">
        <v>14953</v>
      </c>
      <c r="D2001" s="389" t="s">
        <v>121</v>
      </c>
      <c r="E2001" s="390" t="str">
        <f t="shared" si="62"/>
        <v>50,54</v>
      </c>
      <c r="F2001" s="381" t="str">
        <f t="shared" si="63"/>
        <v>92270</v>
      </c>
      <c r="H2001" s="391">
        <v>50.56</v>
      </c>
      <c r="I2001" s="392" t="s">
        <v>14954</v>
      </c>
    </row>
    <row r="2002" spans="2:9">
      <c r="B2002" s="388" t="s">
        <v>14955</v>
      </c>
      <c r="C2002" s="388" t="s">
        <v>14956</v>
      </c>
      <c r="D2002" s="389" t="s">
        <v>121</v>
      </c>
      <c r="E2002" s="390" t="str">
        <f t="shared" si="62"/>
        <v>31,06</v>
      </c>
      <c r="F2002" s="381" t="str">
        <f t="shared" si="63"/>
        <v>92271</v>
      </c>
      <c r="H2002" s="391">
        <v>46.24</v>
      </c>
      <c r="I2002" s="392" t="s">
        <v>9934</v>
      </c>
    </row>
    <row r="2003" spans="2:9">
      <c r="B2003" s="388" t="s">
        <v>14957</v>
      </c>
      <c r="C2003" s="388" t="s">
        <v>14958</v>
      </c>
      <c r="D2003" s="389" t="s">
        <v>9706</v>
      </c>
      <c r="E2003" s="390" t="str">
        <f t="shared" si="62"/>
        <v>21,03</v>
      </c>
      <c r="F2003" s="381" t="str">
        <f t="shared" si="63"/>
        <v>92272</v>
      </c>
      <c r="H2003" s="391">
        <v>39.72</v>
      </c>
      <c r="I2003" s="392" t="s">
        <v>2577</v>
      </c>
    </row>
    <row r="2004" spans="2:9">
      <c r="B2004" s="388" t="s">
        <v>14959</v>
      </c>
      <c r="C2004" s="388" t="s">
        <v>14960</v>
      </c>
      <c r="D2004" s="389" t="s">
        <v>9706</v>
      </c>
      <c r="E2004" s="390" t="str">
        <f t="shared" si="62"/>
        <v>9,49</v>
      </c>
      <c r="F2004" s="381" t="str">
        <f t="shared" si="63"/>
        <v>92273</v>
      </c>
      <c r="H2004" s="391">
        <v>35.54</v>
      </c>
      <c r="I2004" s="392" t="s">
        <v>14961</v>
      </c>
    </row>
    <row r="2005" spans="2:9">
      <c r="B2005" s="388" t="s">
        <v>14962</v>
      </c>
      <c r="C2005" s="388" t="s">
        <v>14963</v>
      </c>
      <c r="D2005" s="389" t="s">
        <v>121</v>
      </c>
      <c r="E2005" s="390" t="str">
        <f t="shared" si="62"/>
        <v>144,89</v>
      </c>
      <c r="F2005" s="381" t="str">
        <f t="shared" si="63"/>
        <v>92408</v>
      </c>
      <c r="H2005" s="391">
        <v>48.3</v>
      </c>
      <c r="I2005" s="392" t="s">
        <v>14964</v>
      </c>
    </row>
    <row r="2006" spans="2:9">
      <c r="B2006" s="388" t="s">
        <v>14965</v>
      </c>
      <c r="C2006" s="388" t="s">
        <v>14966</v>
      </c>
      <c r="D2006" s="389" t="s">
        <v>121</v>
      </c>
      <c r="E2006" s="390" t="str">
        <f t="shared" si="62"/>
        <v>135,78</v>
      </c>
      <c r="F2006" s="381" t="str">
        <f t="shared" si="63"/>
        <v>92409</v>
      </c>
      <c r="H2006" s="391">
        <v>44.14</v>
      </c>
      <c r="I2006" s="392" t="s">
        <v>14967</v>
      </c>
    </row>
    <row r="2007" spans="2:9">
      <c r="B2007" s="388" t="s">
        <v>14968</v>
      </c>
      <c r="C2007" s="388" t="s">
        <v>14969</v>
      </c>
      <c r="D2007" s="389" t="s">
        <v>121</v>
      </c>
      <c r="E2007" s="390" t="str">
        <f t="shared" si="62"/>
        <v>103,78</v>
      </c>
      <c r="F2007" s="381" t="str">
        <f t="shared" si="63"/>
        <v>92410</v>
      </c>
      <c r="H2007" s="391">
        <v>38.32</v>
      </c>
      <c r="I2007" s="392" t="s">
        <v>14970</v>
      </c>
    </row>
    <row r="2008" spans="2:9">
      <c r="B2008" s="388" t="s">
        <v>14971</v>
      </c>
      <c r="C2008" s="388" t="s">
        <v>14972</v>
      </c>
      <c r="D2008" s="389" t="s">
        <v>121</v>
      </c>
      <c r="E2008" s="390" t="str">
        <f t="shared" si="62"/>
        <v>95,74</v>
      </c>
      <c r="F2008" s="381" t="str">
        <f t="shared" si="63"/>
        <v>92411</v>
      </c>
      <c r="H2008" s="391">
        <v>34.26</v>
      </c>
      <c r="I2008" s="392" t="s">
        <v>14973</v>
      </c>
    </row>
    <row r="2009" spans="2:9">
      <c r="B2009" s="388" t="s">
        <v>14974</v>
      </c>
      <c r="C2009" s="388" t="s">
        <v>14975</v>
      </c>
      <c r="D2009" s="389" t="s">
        <v>121</v>
      </c>
      <c r="E2009" s="390" t="str">
        <f t="shared" si="62"/>
        <v>71,26</v>
      </c>
      <c r="F2009" s="381" t="str">
        <f t="shared" si="63"/>
        <v>92412</v>
      </c>
      <c r="H2009" s="391">
        <v>46.67</v>
      </c>
      <c r="I2009" s="392" t="s">
        <v>14976</v>
      </c>
    </row>
    <row r="2010" spans="2:9">
      <c r="B2010" s="388" t="s">
        <v>14977</v>
      </c>
      <c r="C2010" s="388" t="s">
        <v>14978</v>
      </c>
      <c r="D2010" s="389" t="s">
        <v>121</v>
      </c>
      <c r="E2010" s="390" t="str">
        <f t="shared" si="62"/>
        <v>65,07</v>
      </c>
      <c r="F2010" s="381" t="str">
        <f t="shared" si="63"/>
        <v>92413</v>
      </c>
      <c r="H2010" s="391">
        <v>42.64</v>
      </c>
      <c r="I2010" s="392" t="s">
        <v>14979</v>
      </c>
    </row>
    <row r="2011" spans="2:9">
      <c r="B2011" s="388" t="s">
        <v>14980</v>
      </c>
      <c r="C2011" s="388" t="s">
        <v>14981</v>
      </c>
      <c r="D2011" s="389" t="s">
        <v>121</v>
      </c>
      <c r="E2011" s="390" t="str">
        <f t="shared" si="62"/>
        <v>95,61</v>
      </c>
      <c r="F2011" s="381" t="str">
        <f t="shared" si="63"/>
        <v>92414</v>
      </c>
      <c r="H2011" s="391">
        <v>35.450000000000003</v>
      </c>
      <c r="I2011" s="392" t="s">
        <v>14982</v>
      </c>
    </row>
    <row r="2012" spans="2:9">
      <c r="B2012" s="388" t="s">
        <v>14983</v>
      </c>
      <c r="C2012" s="388" t="s">
        <v>14984</v>
      </c>
      <c r="D2012" s="389" t="s">
        <v>121</v>
      </c>
      <c r="E2012" s="390" t="str">
        <f t="shared" si="62"/>
        <v>87,56</v>
      </c>
      <c r="F2012" s="381" t="str">
        <f t="shared" si="63"/>
        <v>92415</v>
      </c>
      <c r="H2012" s="391">
        <v>31.53</v>
      </c>
      <c r="I2012" s="392" t="s">
        <v>14985</v>
      </c>
    </row>
    <row r="2013" spans="2:9">
      <c r="B2013" s="388" t="s">
        <v>14986</v>
      </c>
      <c r="C2013" s="388" t="s">
        <v>14987</v>
      </c>
      <c r="D2013" s="389" t="s">
        <v>121</v>
      </c>
      <c r="E2013" s="390" t="str">
        <f t="shared" si="62"/>
        <v>112,14</v>
      </c>
      <c r="F2013" s="381" t="str">
        <f t="shared" si="63"/>
        <v>92416</v>
      </c>
      <c r="H2013" s="391">
        <v>43.54</v>
      </c>
      <c r="I2013" s="392" t="s">
        <v>14988</v>
      </c>
    </row>
    <row r="2014" spans="2:9">
      <c r="B2014" s="388" t="s">
        <v>14989</v>
      </c>
      <c r="C2014" s="388" t="s">
        <v>14990</v>
      </c>
      <c r="D2014" s="389" t="s">
        <v>121</v>
      </c>
      <c r="E2014" s="390" t="str">
        <f t="shared" si="62"/>
        <v>104,13</v>
      </c>
      <c r="F2014" s="381" t="str">
        <f t="shared" si="63"/>
        <v>92417</v>
      </c>
      <c r="H2014" s="391">
        <v>39.61</v>
      </c>
      <c r="I2014" s="392" t="s">
        <v>14991</v>
      </c>
    </row>
    <row r="2015" spans="2:9">
      <c r="B2015" s="388" t="s">
        <v>14992</v>
      </c>
      <c r="C2015" s="388" t="s">
        <v>14993</v>
      </c>
      <c r="D2015" s="389" t="s">
        <v>121</v>
      </c>
      <c r="E2015" s="390" t="str">
        <f t="shared" si="62"/>
        <v>62,41</v>
      </c>
      <c r="F2015" s="381" t="str">
        <f t="shared" si="63"/>
        <v>92418</v>
      </c>
      <c r="H2015" s="391">
        <v>122.66</v>
      </c>
      <c r="I2015" s="392" t="s">
        <v>14994</v>
      </c>
    </row>
    <row r="2016" spans="2:9">
      <c r="B2016" s="388" t="s">
        <v>14995</v>
      </c>
      <c r="C2016" s="388" t="s">
        <v>14996</v>
      </c>
      <c r="D2016" s="389" t="s">
        <v>121</v>
      </c>
      <c r="E2016" s="390" t="str">
        <f t="shared" si="62"/>
        <v>56,25</v>
      </c>
      <c r="F2016" s="381" t="str">
        <f t="shared" si="63"/>
        <v>92419</v>
      </c>
      <c r="H2016" s="391">
        <v>91.22</v>
      </c>
      <c r="I2016" s="392" t="s">
        <v>14997</v>
      </c>
    </row>
    <row r="2017" spans="2:9">
      <c r="B2017" s="388" t="s">
        <v>14998</v>
      </c>
      <c r="C2017" s="388" t="s">
        <v>14999</v>
      </c>
      <c r="D2017" s="389" t="s">
        <v>121</v>
      </c>
      <c r="E2017" s="390" t="str">
        <f t="shared" si="62"/>
        <v>75,13</v>
      </c>
      <c r="F2017" s="381" t="str">
        <f t="shared" si="63"/>
        <v>92420</v>
      </c>
      <c r="H2017" s="391">
        <v>76.209999999999994</v>
      </c>
      <c r="I2017" s="392" t="s">
        <v>15000</v>
      </c>
    </row>
    <row r="2018" spans="2:9">
      <c r="B2018" s="388" t="s">
        <v>15001</v>
      </c>
      <c r="C2018" s="388" t="s">
        <v>15002</v>
      </c>
      <c r="D2018" s="389" t="s">
        <v>121</v>
      </c>
      <c r="E2018" s="390" t="str">
        <f t="shared" si="62"/>
        <v>68,95</v>
      </c>
      <c r="F2018" s="381" t="str">
        <f t="shared" si="63"/>
        <v>92421</v>
      </c>
      <c r="H2018" s="391">
        <v>163.81</v>
      </c>
      <c r="I2018" s="392" t="s">
        <v>15003</v>
      </c>
    </row>
    <row r="2019" spans="2:9">
      <c r="B2019" s="388" t="s">
        <v>15004</v>
      </c>
      <c r="C2019" s="388" t="s">
        <v>15005</v>
      </c>
      <c r="D2019" s="389" t="s">
        <v>121</v>
      </c>
      <c r="E2019" s="390" t="str">
        <f t="shared" si="62"/>
        <v>51,72</v>
      </c>
      <c r="F2019" s="381" t="str">
        <f t="shared" si="63"/>
        <v>92422</v>
      </c>
      <c r="H2019" s="391">
        <v>188.76</v>
      </c>
      <c r="I2019" s="392" t="s">
        <v>15006</v>
      </c>
    </row>
    <row r="2020" spans="2:9">
      <c r="B2020" s="388" t="s">
        <v>15007</v>
      </c>
      <c r="C2020" s="388" t="s">
        <v>15008</v>
      </c>
      <c r="D2020" s="389" t="s">
        <v>121</v>
      </c>
      <c r="E2020" s="390" t="str">
        <f t="shared" si="62"/>
        <v>46,37</v>
      </c>
      <c r="F2020" s="381" t="str">
        <f t="shared" si="63"/>
        <v>92423</v>
      </c>
      <c r="H2020" s="391">
        <v>111.65</v>
      </c>
      <c r="I2020" s="392" t="s">
        <v>3262</v>
      </c>
    </row>
    <row r="2021" spans="2:9">
      <c r="B2021" s="388" t="s">
        <v>15009</v>
      </c>
      <c r="C2021" s="388" t="s">
        <v>15010</v>
      </c>
      <c r="D2021" s="389" t="s">
        <v>121</v>
      </c>
      <c r="E2021" s="390" t="str">
        <f t="shared" si="62"/>
        <v>62,79</v>
      </c>
      <c r="F2021" s="381" t="str">
        <f t="shared" si="63"/>
        <v>92424</v>
      </c>
      <c r="H2021" s="391">
        <v>102.55</v>
      </c>
      <c r="I2021" s="392" t="s">
        <v>15011</v>
      </c>
    </row>
    <row r="2022" spans="2:9">
      <c r="B2022" s="388" t="s">
        <v>15012</v>
      </c>
      <c r="C2022" s="388" t="s">
        <v>15013</v>
      </c>
      <c r="D2022" s="389" t="s">
        <v>121</v>
      </c>
      <c r="E2022" s="390" t="str">
        <f t="shared" si="62"/>
        <v>57,42</v>
      </c>
      <c r="F2022" s="381" t="str">
        <f t="shared" si="63"/>
        <v>92425</v>
      </c>
      <c r="H2022" s="391">
        <v>141.16</v>
      </c>
      <c r="I2022" s="392" t="s">
        <v>15014</v>
      </c>
    </row>
    <row r="2023" spans="2:9">
      <c r="B2023" s="388" t="s">
        <v>15015</v>
      </c>
      <c r="C2023" s="388" t="s">
        <v>15016</v>
      </c>
      <c r="D2023" s="389" t="s">
        <v>121</v>
      </c>
      <c r="E2023" s="390" t="str">
        <f t="shared" si="62"/>
        <v>46,35</v>
      </c>
      <c r="F2023" s="381" t="str">
        <f t="shared" si="63"/>
        <v>92426</v>
      </c>
      <c r="H2023" s="391">
        <v>207.57</v>
      </c>
      <c r="I2023" s="392" t="s">
        <v>15017</v>
      </c>
    </row>
    <row r="2024" spans="2:9">
      <c r="B2024" s="388" t="s">
        <v>15018</v>
      </c>
      <c r="C2024" s="388" t="s">
        <v>15019</v>
      </c>
      <c r="D2024" s="389" t="s">
        <v>121</v>
      </c>
      <c r="E2024" s="390" t="str">
        <f t="shared" si="62"/>
        <v>41,38</v>
      </c>
      <c r="F2024" s="381" t="str">
        <f t="shared" si="63"/>
        <v>92427</v>
      </c>
      <c r="H2024" s="391">
        <v>92.12</v>
      </c>
      <c r="I2024" s="392" t="s">
        <v>3734</v>
      </c>
    </row>
    <row r="2025" spans="2:9">
      <c r="B2025" s="388" t="s">
        <v>15020</v>
      </c>
      <c r="C2025" s="388" t="s">
        <v>15021</v>
      </c>
      <c r="D2025" s="389" t="s">
        <v>121</v>
      </c>
      <c r="E2025" s="390" t="str">
        <f t="shared" si="62"/>
        <v>56,59</v>
      </c>
      <c r="F2025" s="381" t="str">
        <f t="shared" si="63"/>
        <v>92428</v>
      </c>
      <c r="H2025" s="391">
        <v>87.3</v>
      </c>
      <c r="I2025" s="392" t="s">
        <v>15022</v>
      </c>
    </row>
    <row r="2026" spans="2:9">
      <c r="B2026" s="388" t="s">
        <v>15023</v>
      </c>
      <c r="C2026" s="388" t="s">
        <v>15024</v>
      </c>
      <c r="D2026" s="389" t="s">
        <v>121</v>
      </c>
      <c r="E2026" s="390" t="str">
        <f t="shared" si="62"/>
        <v>51,62</v>
      </c>
      <c r="F2026" s="381" t="str">
        <f t="shared" si="63"/>
        <v>92429</v>
      </c>
      <c r="H2026" s="391">
        <v>122.39</v>
      </c>
      <c r="I2026" s="392" t="s">
        <v>15025</v>
      </c>
    </row>
    <row r="2027" spans="2:9">
      <c r="B2027" s="388" t="s">
        <v>15026</v>
      </c>
      <c r="C2027" s="388" t="s">
        <v>15027</v>
      </c>
      <c r="D2027" s="389" t="s">
        <v>121</v>
      </c>
      <c r="E2027" s="390" t="str">
        <f t="shared" si="62"/>
        <v>42,75</v>
      </c>
      <c r="F2027" s="381" t="str">
        <f t="shared" si="63"/>
        <v>92430</v>
      </c>
      <c r="H2027" s="391">
        <v>195.58</v>
      </c>
      <c r="I2027" s="392" t="s">
        <v>15028</v>
      </c>
    </row>
    <row r="2028" spans="2:9">
      <c r="B2028" s="388" t="s">
        <v>15029</v>
      </c>
      <c r="C2028" s="388" t="s">
        <v>15030</v>
      </c>
      <c r="D2028" s="389" t="s">
        <v>121</v>
      </c>
      <c r="E2028" s="390" t="str">
        <f t="shared" si="62"/>
        <v>38,03</v>
      </c>
      <c r="F2028" s="381" t="str">
        <f t="shared" si="63"/>
        <v>92431</v>
      </c>
      <c r="H2028" s="391">
        <v>78.040000000000006</v>
      </c>
      <c r="I2028" s="392" t="s">
        <v>15031</v>
      </c>
    </row>
    <row r="2029" spans="2:9">
      <c r="B2029" s="388" t="s">
        <v>15032</v>
      </c>
      <c r="C2029" s="388" t="s">
        <v>15033</v>
      </c>
      <c r="D2029" s="389" t="s">
        <v>121</v>
      </c>
      <c r="E2029" s="390" t="str">
        <f t="shared" si="62"/>
        <v>52,47</v>
      </c>
      <c r="F2029" s="381" t="str">
        <f t="shared" si="63"/>
        <v>92432</v>
      </c>
      <c r="H2029" s="391">
        <v>71.38</v>
      </c>
      <c r="I2029" s="392" t="s">
        <v>15034</v>
      </c>
    </row>
    <row r="2030" spans="2:9">
      <c r="B2030" s="388" t="s">
        <v>15035</v>
      </c>
      <c r="C2030" s="388" t="s">
        <v>15036</v>
      </c>
      <c r="D2030" s="389" t="s">
        <v>121</v>
      </c>
      <c r="E2030" s="390" t="str">
        <f t="shared" si="62"/>
        <v>47,75</v>
      </c>
      <c r="F2030" s="381" t="str">
        <f t="shared" si="63"/>
        <v>92433</v>
      </c>
      <c r="H2030" s="391">
        <v>112.7</v>
      </c>
      <c r="I2030" s="392" t="s">
        <v>15037</v>
      </c>
    </row>
    <row r="2031" spans="2:9">
      <c r="B2031" s="388" t="s">
        <v>15038</v>
      </c>
      <c r="C2031" s="388" t="s">
        <v>15039</v>
      </c>
      <c r="D2031" s="389" t="s">
        <v>121</v>
      </c>
      <c r="E2031" s="390" t="str">
        <f t="shared" si="62"/>
        <v>40,82</v>
      </c>
      <c r="F2031" s="381" t="str">
        <f t="shared" si="63"/>
        <v>92434</v>
      </c>
      <c r="H2031" s="391">
        <v>187.95</v>
      </c>
      <c r="I2031" s="392" t="s">
        <v>2602</v>
      </c>
    </row>
    <row r="2032" spans="2:9">
      <c r="B2032" s="388" t="s">
        <v>15040</v>
      </c>
      <c r="C2032" s="388" t="s">
        <v>15041</v>
      </c>
      <c r="D2032" s="389" t="s">
        <v>121</v>
      </c>
      <c r="E2032" s="390" t="str">
        <f t="shared" si="62"/>
        <v>36,25</v>
      </c>
      <c r="F2032" s="381" t="str">
        <f t="shared" si="63"/>
        <v>92435</v>
      </c>
      <c r="H2032" s="391">
        <v>70.56</v>
      </c>
      <c r="I2032" s="392" t="s">
        <v>15042</v>
      </c>
    </row>
    <row r="2033" spans="2:9">
      <c r="B2033" s="388" t="s">
        <v>15043</v>
      </c>
      <c r="C2033" s="388" t="s">
        <v>15044</v>
      </c>
      <c r="D2033" s="389" t="s">
        <v>121</v>
      </c>
      <c r="E2033" s="390" t="str">
        <f t="shared" si="62"/>
        <v>50,19</v>
      </c>
      <c r="F2033" s="381" t="str">
        <f t="shared" si="63"/>
        <v>92436</v>
      </c>
      <c r="H2033" s="391">
        <v>68.13</v>
      </c>
      <c r="I2033" s="392" t="s">
        <v>15045</v>
      </c>
    </row>
    <row r="2034" spans="2:9">
      <c r="B2034" s="388" t="s">
        <v>15046</v>
      </c>
      <c r="C2034" s="388" t="s">
        <v>15047</v>
      </c>
      <c r="D2034" s="389" t="s">
        <v>121</v>
      </c>
      <c r="E2034" s="390" t="str">
        <f t="shared" si="62"/>
        <v>45,64</v>
      </c>
      <c r="F2034" s="381" t="str">
        <f t="shared" si="63"/>
        <v>92437</v>
      </c>
      <c r="H2034" s="391">
        <v>89.38</v>
      </c>
      <c r="I2034" s="392" t="s">
        <v>15048</v>
      </c>
    </row>
    <row r="2035" spans="2:9">
      <c r="B2035" s="388" t="s">
        <v>15049</v>
      </c>
      <c r="C2035" s="388" t="s">
        <v>15050</v>
      </c>
      <c r="D2035" s="389" t="s">
        <v>121</v>
      </c>
      <c r="E2035" s="390" t="str">
        <f t="shared" si="62"/>
        <v>39,42</v>
      </c>
      <c r="F2035" s="381" t="str">
        <f t="shared" si="63"/>
        <v>92438</v>
      </c>
      <c r="H2035" s="391">
        <v>183.22</v>
      </c>
      <c r="I2035" s="392" t="s">
        <v>15051</v>
      </c>
    </row>
    <row r="2036" spans="2:9">
      <c r="B2036" s="388" t="s">
        <v>15052</v>
      </c>
      <c r="C2036" s="388" t="s">
        <v>15053</v>
      </c>
      <c r="D2036" s="389" t="s">
        <v>121</v>
      </c>
      <c r="E2036" s="390" t="str">
        <f t="shared" si="62"/>
        <v>34,97</v>
      </c>
      <c r="F2036" s="381" t="str">
        <f t="shared" si="63"/>
        <v>92439</v>
      </c>
      <c r="H2036" s="391">
        <v>57.65</v>
      </c>
      <c r="I2036" s="392" t="s">
        <v>593</v>
      </c>
    </row>
    <row r="2037" spans="2:9">
      <c r="B2037" s="388" t="s">
        <v>15054</v>
      </c>
      <c r="C2037" s="388" t="s">
        <v>15055</v>
      </c>
      <c r="D2037" s="389" t="s">
        <v>121</v>
      </c>
      <c r="E2037" s="390" t="str">
        <f t="shared" si="62"/>
        <v>48,55</v>
      </c>
      <c r="F2037" s="381" t="str">
        <f t="shared" si="63"/>
        <v>92440</v>
      </c>
      <c r="H2037" s="391">
        <v>63.65</v>
      </c>
      <c r="I2037" s="392" t="s">
        <v>15056</v>
      </c>
    </row>
    <row r="2038" spans="2:9">
      <c r="B2038" s="388" t="s">
        <v>15057</v>
      </c>
      <c r="C2038" s="388" t="s">
        <v>15058</v>
      </c>
      <c r="D2038" s="389" t="s">
        <v>121</v>
      </c>
      <c r="E2038" s="390" t="str">
        <f t="shared" si="62"/>
        <v>44,14</v>
      </c>
      <c r="F2038" s="381" t="str">
        <f t="shared" si="63"/>
        <v>92441</v>
      </c>
      <c r="H2038" s="391">
        <v>81.180000000000007</v>
      </c>
      <c r="I2038" s="392" t="s">
        <v>15059</v>
      </c>
    </row>
    <row r="2039" spans="2:9">
      <c r="B2039" s="388" t="s">
        <v>15060</v>
      </c>
      <c r="C2039" s="388" t="s">
        <v>15061</v>
      </c>
      <c r="D2039" s="389" t="s">
        <v>121</v>
      </c>
      <c r="E2039" s="390" t="str">
        <f t="shared" si="62"/>
        <v>36,60</v>
      </c>
      <c r="F2039" s="381" t="str">
        <f t="shared" si="63"/>
        <v>92442</v>
      </c>
      <c r="H2039" s="391">
        <v>178.93</v>
      </c>
      <c r="I2039" s="392" t="s">
        <v>15062</v>
      </c>
    </row>
    <row r="2040" spans="2:9">
      <c r="B2040" s="388" t="s">
        <v>15063</v>
      </c>
      <c r="C2040" s="388" t="s">
        <v>15064</v>
      </c>
      <c r="D2040" s="389" t="s">
        <v>121</v>
      </c>
      <c r="E2040" s="390" t="str">
        <f t="shared" si="62"/>
        <v>32,31</v>
      </c>
      <c r="F2040" s="381" t="str">
        <f t="shared" si="63"/>
        <v>92443</v>
      </c>
      <c r="H2040" s="391">
        <v>52.43</v>
      </c>
      <c r="I2040" s="392" t="s">
        <v>11568</v>
      </c>
    </row>
    <row r="2041" spans="2:9">
      <c r="B2041" s="388" t="s">
        <v>15065</v>
      </c>
      <c r="C2041" s="388" t="s">
        <v>15066</v>
      </c>
      <c r="D2041" s="389" t="s">
        <v>121</v>
      </c>
      <c r="E2041" s="390" t="str">
        <f t="shared" si="62"/>
        <v>45,43</v>
      </c>
      <c r="F2041" s="381" t="str">
        <f t="shared" si="63"/>
        <v>92444</v>
      </c>
      <c r="H2041" s="391">
        <v>59.9</v>
      </c>
      <c r="I2041" s="392" t="s">
        <v>4720</v>
      </c>
    </row>
    <row r="2042" spans="2:9">
      <c r="B2042" s="388" t="s">
        <v>15067</v>
      </c>
      <c r="C2042" s="388" t="s">
        <v>15068</v>
      </c>
      <c r="D2042" s="389" t="s">
        <v>121</v>
      </c>
      <c r="E2042" s="390" t="str">
        <f t="shared" si="62"/>
        <v>41,14</v>
      </c>
      <c r="F2042" s="381" t="str">
        <f t="shared" si="63"/>
        <v>92445</v>
      </c>
      <c r="H2042" s="391">
        <v>74.510000000000005</v>
      </c>
      <c r="I2042" s="392" t="s">
        <v>15069</v>
      </c>
    </row>
    <row r="2043" spans="2:9">
      <c r="B2043" s="388" t="s">
        <v>15070</v>
      </c>
      <c r="C2043" s="388" t="s">
        <v>15071</v>
      </c>
      <c r="D2043" s="389" t="s">
        <v>121</v>
      </c>
      <c r="E2043" s="390" t="str">
        <f t="shared" si="62"/>
        <v>130,16</v>
      </c>
      <c r="F2043" s="381" t="str">
        <f t="shared" si="63"/>
        <v>92446</v>
      </c>
      <c r="H2043" s="391">
        <v>175.2</v>
      </c>
      <c r="I2043" s="392" t="s">
        <v>15072</v>
      </c>
    </row>
    <row r="2044" spans="2:9">
      <c r="B2044" s="388" t="s">
        <v>15073</v>
      </c>
      <c r="C2044" s="388" t="s">
        <v>15074</v>
      </c>
      <c r="D2044" s="389" t="s">
        <v>121</v>
      </c>
      <c r="E2044" s="390" t="str">
        <f t="shared" si="62"/>
        <v>96,66</v>
      </c>
      <c r="F2044" s="381" t="str">
        <f t="shared" si="63"/>
        <v>92447</v>
      </c>
      <c r="H2044" s="391">
        <v>48.17</v>
      </c>
      <c r="I2044" s="392" t="s">
        <v>7462</v>
      </c>
    </row>
    <row r="2045" spans="2:9">
      <c r="B2045" s="388" t="s">
        <v>15075</v>
      </c>
      <c r="C2045" s="388" t="s">
        <v>15076</v>
      </c>
      <c r="D2045" s="389" t="s">
        <v>121</v>
      </c>
      <c r="E2045" s="390" t="str">
        <f t="shared" si="62"/>
        <v>80,19</v>
      </c>
      <c r="F2045" s="381" t="str">
        <f t="shared" si="63"/>
        <v>92448</v>
      </c>
      <c r="H2045" s="391">
        <v>56.7</v>
      </c>
      <c r="I2045" s="392" t="s">
        <v>15077</v>
      </c>
    </row>
    <row r="2046" spans="2:9">
      <c r="B2046" s="388" t="s">
        <v>15078</v>
      </c>
      <c r="C2046" s="388" t="s">
        <v>15079</v>
      </c>
      <c r="D2046" s="389" t="s">
        <v>121</v>
      </c>
      <c r="E2046" s="390" t="str">
        <f t="shared" si="62"/>
        <v>164,56</v>
      </c>
      <c r="F2046" s="381" t="str">
        <f t="shared" si="63"/>
        <v>92449</v>
      </c>
      <c r="H2046" s="391">
        <v>60.35</v>
      </c>
      <c r="I2046" s="392" t="s">
        <v>15080</v>
      </c>
    </row>
    <row r="2047" spans="2:9">
      <c r="B2047" s="388" t="s">
        <v>15081</v>
      </c>
      <c r="C2047" s="388" t="s">
        <v>15082</v>
      </c>
      <c r="D2047" s="389" t="s">
        <v>121</v>
      </c>
      <c r="E2047" s="390" t="str">
        <f t="shared" si="62"/>
        <v>231,40</v>
      </c>
      <c r="F2047" s="381" t="str">
        <f t="shared" si="63"/>
        <v>92450</v>
      </c>
      <c r="H2047" s="391">
        <v>167.91</v>
      </c>
      <c r="I2047" s="392" t="s">
        <v>15083</v>
      </c>
    </row>
    <row r="2048" spans="2:9">
      <c r="B2048" s="388" t="s">
        <v>15084</v>
      </c>
      <c r="C2048" s="388" t="s">
        <v>15085</v>
      </c>
      <c r="D2048" s="389" t="s">
        <v>121</v>
      </c>
      <c r="E2048" s="390" t="str">
        <f t="shared" si="62"/>
        <v>112,88</v>
      </c>
      <c r="F2048" s="381" t="str">
        <f t="shared" si="63"/>
        <v>92451</v>
      </c>
      <c r="H2048" s="391">
        <v>39.11</v>
      </c>
      <c r="I2048" s="392" t="s">
        <v>15086</v>
      </c>
    </row>
    <row r="2049" spans="2:9">
      <c r="B2049" s="388" t="s">
        <v>15087</v>
      </c>
      <c r="C2049" s="388" t="s">
        <v>15088</v>
      </c>
      <c r="D2049" s="389" t="s">
        <v>121</v>
      </c>
      <c r="E2049" s="390" t="str">
        <f t="shared" si="62"/>
        <v>110,01</v>
      </c>
      <c r="F2049" s="381" t="str">
        <f t="shared" si="63"/>
        <v>92452</v>
      </c>
      <c r="H2049" s="391">
        <v>50.35</v>
      </c>
      <c r="I2049" s="392" t="s">
        <v>15089</v>
      </c>
    </row>
    <row r="2050" spans="2:9">
      <c r="B2050" s="388" t="s">
        <v>15090</v>
      </c>
      <c r="C2050" s="388" t="s">
        <v>15091</v>
      </c>
      <c r="D2050" s="389" t="s">
        <v>121</v>
      </c>
      <c r="E2050" s="390" t="str">
        <f t="shared" ref="E2050:E2113" si="64">IF($K$2=$H$1,H2050,I2050)</f>
        <v>141,58</v>
      </c>
      <c r="F2050" s="381" t="str">
        <f t="shared" ref="F2050:F2113" si="65">IF(LEN($B2050)=7,CONCATENATE(MID($B2050,1,6),"00",RIGHT($B2050,1)),IF(LEN($B2050)=8,CONCATENATE(MID($B2050,1,6),"0",RIGHT($B2050,2)),$B2050))</f>
        <v>92453</v>
      </c>
      <c r="H2050" s="391">
        <v>152.65</v>
      </c>
      <c r="I2050" s="392" t="s">
        <v>15092</v>
      </c>
    </row>
    <row r="2051" spans="2:9">
      <c r="B2051" s="388" t="s">
        <v>15093</v>
      </c>
      <c r="C2051" s="388" t="s">
        <v>15094</v>
      </c>
      <c r="D2051" s="389" t="s">
        <v>121</v>
      </c>
      <c r="E2051" s="390" t="str">
        <f t="shared" si="64"/>
        <v>212,09</v>
      </c>
      <c r="F2051" s="381" t="str">
        <f t="shared" si="65"/>
        <v>92454</v>
      </c>
      <c r="H2051" s="391">
        <v>142.94999999999999</v>
      </c>
      <c r="I2051" s="392" t="s">
        <v>15095</v>
      </c>
    </row>
    <row r="2052" spans="2:9">
      <c r="B2052" s="388" t="s">
        <v>15096</v>
      </c>
      <c r="C2052" s="388" t="s">
        <v>15097</v>
      </c>
      <c r="D2052" s="389" t="s">
        <v>121</v>
      </c>
      <c r="E2052" s="390" t="str">
        <f t="shared" si="64"/>
        <v>93,02</v>
      </c>
      <c r="F2052" s="381" t="str">
        <f t="shared" si="65"/>
        <v>92455</v>
      </c>
      <c r="H2052" s="391">
        <v>121.09</v>
      </c>
      <c r="I2052" s="392" t="s">
        <v>15098</v>
      </c>
    </row>
    <row r="2053" spans="2:9">
      <c r="B2053" s="388" t="s">
        <v>15099</v>
      </c>
      <c r="C2053" s="388" t="s">
        <v>15100</v>
      </c>
      <c r="D2053" s="389" t="s">
        <v>121</v>
      </c>
      <c r="E2053" s="390" t="str">
        <f t="shared" si="64"/>
        <v>90,63</v>
      </c>
      <c r="F2053" s="381" t="str">
        <f t="shared" si="65"/>
        <v>92456</v>
      </c>
      <c r="H2053" s="391">
        <v>112.52</v>
      </c>
      <c r="I2053" s="392" t="s">
        <v>15101</v>
      </c>
    </row>
    <row r="2054" spans="2:9">
      <c r="B2054" s="388" t="s">
        <v>15102</v>
      </c>
      <c r="C2054" s="388" t="s">
        <v>15103</v>
      </c>
      <c r="D2054" s="389" t="s">
        <v>121</v>
      </c>
      <c r="E2054" s="390" t="str">
        <f t="shared" si="64"/>
        <v>122,80</v>
      </c>
      <c r="F2054" s="381" t="str">
        <f t="shared" si="65"/>
        <v>92457</v>
      </c>
      <c r="H2054" s="391">
        <v>89.5</v>
      </c>
      <c r="I2054" s="392" t="s">
        <v>15104</v>
      </c>
    </row>
    <row r="2055" spans="2:9">
      <c r="B2055" s="388" t="s">
        <v>15105</v>
      </c>
      <c r="C2055" s="388" t="s">
        <v>15106</v>
      </c>
      <c r="D2055" s="389" t="s">
        <v>121</v>
      </c>
      <c r="E2055" s="390" t="str">
        <f t="shared" si="64"/>
        <v>199,68</v>
      </c>
      <c r="F2055" s="381" t="str">
        <f t="shared" si="65"/>
        <v>92458</v>
      </c>
      <c r="H2055" s="391">
        <v>82.91</v>
      </c>
      <c r="I2055" s="392" t="s">
        <v>15107</v>
      </c>
    </row>
    <row r="2056" spans="2:9">
      <c r="B2056" s="388" t="s">
        <v>15108</v>
      </c>
      <c r="C2056" s="388" t="s">
        <v>15109</v>
      </c>
      <c r="D2056" s="389" t="s">
        <v>121</v>
      </c>
      <c r="E2056" s="390" t="str">
        <f t="shared" si="64"/>
        <v>78,84</v>
      </c>
      <c r="F2056" s="381" t="str">
        <f t="shared" si="65"/>
        <v>92459</v>
      </c>
      <c r="H2056" s="391">
        <v>69.8</v>
      </c>
      <c r="I2056" s="392" t="s">
        <v>15110</v>
      </c>
    </row>
    <row r="2057" spans="2:9">
      <c r="B2057" s="388" t="s">
        <v>15111</v>
      </c>
      <c r="C2057" s="388" t="s">
        <v>15112</v>
      </c>
      <c r="D2057" s="389" t="s">
        <v>121</v>
      </c>
      <c r="E2057" s="390" t="str">
        <f t="shared" si="64"/>
        <v>74,40</v>
      </c>
      <c r="F2057" s="381" t="str">
        <f t="shared" si="65"/>
        <v>92460</v>
      </c>
      <c r="H2057" s="391">
        <v>67.52</v>
      </c>
      <c r="I2057" s="392" t="s">
        <v>15113</v>
      </c>
    </row>
    <row r="2058" spans="2:9">
      <c r="B2058" s="388" t="s">
        <v>15114</v>
      </c>
      <c r="C2058" s="388" t="s">
        <v>15115</v>
      </c>
      <c r="D2058" s="389" t="s">
        <v>121</v>
      </c>
      <c r="E2058" s="390" t="str">
        <f t="shared" si="64"/>
        <v>112,96</v>
      </c>
      <c r="F2058" s="381" t="str">
        <f t="shared" si="65"/>
        <v>92461</v>
      </c>
      <c r="H2058" s="391">
        <v>38.99</v>
      </c>
      <c r="I2058" s="392" t="s">
        <v>15116</v>
      </c>
    </row>
    <row r="2059" spans="2:9">
      <c r="B2059" s="388" t="s">
        <v>15117</v>
      </c>
      <c r="C2059" s="388" t="s">
        <v>15118</v>
      </c>
      <c r="D2059" s="389" t="s">
        <v>121</v>
      </c>
      <c r="E2059" s="390" t="str">
        <f t="shared" si="64"/>
        <v>191,70</v>
      </c>
      <c r="F2059" s="381" t="str">
        <f t="shared" si="65"/>
        <v>92462</v>
      </c>
      <c r="H2059" s="391">
        <v>36.92</v>
      </c>
      <c r="I2059" s="392" t="s">
        <v>15119</v>
      </c>
    </row>
    <row r="2060" spans="2:9">
      <c r="B2060" s="388" t="s">
        <v>15120</v>
      </c>
      <c r="C2060" s="388" t="s">
        <v>15121</v>
      </c>
      <c r="D2060" s="389" t="s">
        <v>121</v>
      </c>
      <c r="E2060" s="390" t="str">
        <f t="shared" si="64"/>
        <v>71,24</v>
      </c>
      <c r="F2060" s="381" t="str">
        <f t="shared" si="65"/>
        <v>92463</v>
      </c>
      <c r="H2060" s="391">
        <v>67.53</v>
      </c>
      <c r="I2060" s="392" t="s">
        <v>15122</v>
      </c>
    </row>
    <row r="2061" spans="2:9">
      <c r="B2061" s="388" t="s">
        <v>15123</v>
      </c>
      <c r="C2061" s="388" t="s">
        <v>15124</v>
      </c>
      <c r="D2061" s="389" t="s">
        <v>121</v>
      </c>
      <c r="E2061" s="390" t="str">
        <f t="shared" si="64"/>
        <v>70,90</v>
      </c>
      <c r="F2061" s="381" t="str">
        <f t="shared" si="65"/>
        <v>92464</v>
      </c>
      <c r="H2061" s="391">
        <v>65.36</v>
      </c>
      <c r="I2061" s="392" t="s">
        <v>15125</v>
      </c>
    </row>
    <row r="2062" spans="2:9">
      <c r="B2062" s="388" t="s">
        <v>15126</v>
      </c>
      <c r="C2062" s="388" t="s">
        <v>15127</v>
      </c>
      <c r="D2062" s="389" t="s">
        <v>121</v>
      </c>
      <c r="E2062" s="390" t="str">
        <f t="shared" si="64"/>
        <v>89,29</v>
      </c>
      <c r="F2062" s="381" t="str">
        <f t="shared" si="65"/>
        <v>92465</v>
      </c>
      <c r="H2062" s="391">
        <v>34.71</v>
      </c>
      <c r="I2062" s="392" t="s">
        <v>15128</v>
      </c>
    </row>
    <row r="2063" spans="2:9">
      <c r="B2063" s="388" t="s">
        <v>15129</v>
      </c>
      <c r="C2063" s="388" t="s">
        <v>15130</v>
      </c>
      <c r="D2063" s="389" t="s">
        <v>121</v>
      </c>
      <c r="E2063" s="390" t="str">
        <f t="shared" si="64"/>
        <v>185,78</v>
      </c>
      <c r="F2063" s="381" t="str">
        <f t="shared" si="65"/>
        <v>92466</v>
      </c>
      <c r="H2063" s="391">
        <v>35.090000000000003</v>
      </c>
      <c r="I2063" s="392" t="s">
        <v>15131</v>
      </c>
    </row>
    <row r="2064" spans="2:9">
      <c r="B2064" s="388" t="s">
        <v>15132</v>
      </c>
      <c r="C2064" s="388" t="s">
        <v>15133</v>
      </c>
      <c r="D2064" s="389" t="s">
        <v>121</v>
      </c>
      <c r="E2064" s="390" t="str">
        <f t="shared" si="64"/>
        <v>57,65</v>
      </c>
      <c r="F2064" s="381" t="str">
        <f t="shared" si="65"/>
        <v>92467</v>
      </c>
      <c r="H2064" s="391">
        <v>65.98</v>
      </c>
      <c r="I2064" s="392" t="s">
        <v>15134</v>
      </c>
    </row>
    <row r="2065" spans="2:9">
      <c r="B2065" s="388" t="s">
        <v>15135</v>
      </c>
      <c r="C2065" s="388" t="s">
        <v>15136</v>
      </c>
      <c r="D2065" s="389" t="s">
        <v>121</v>
      </c>
      <c r="E2065" s="390" t="str">
        <f t="shared" si="64"/>
        <v>65,31</v>
      </c>
      <c r="F2065" s="381" t="str">
        <f t="shared" si="65"/>
        <v>92468</v>
      </c>
      <c r="H2065" s="391">
        <v>63.91</v>
      </c>
      <c r="I2065" s="392" t="s">
        <v>15137</v>
      </c>
    </row>
    <row r="2066" spans="2:9">
      <c r="B2066" s="388" t="s">
        <v>15138</v>
      </c>
      <c r="C2066" s="388" t="s">
        <v>15139</v>
      </c>
      <c r="D2066" s="389" t="s">
        <v>121</v>
      </c>
      <c r="E2066" s="390" t="str">
        <f t="shared" si="64"/>
        <v>81,17</v>
      </c>
      <c r="F2066" s="381" t="str">
        <f t="shared" si="65"/>
        <v>92469</v>
      </c>
      <c r="H2066" s="391">
        <v>35.79</v>
      </c>
      <c r="I2066" s="392" t="s">
        <v>15140</v>
      </c>
    </row>
    <row r="2067" spans="2:9">
      <c r="B2067" s="388" t="s">
        <v>15141</v>
      </c>
      <c r="C2067" s="388" t="s">
        <v>15142</v>
      </c>
      <c r="D2067" s="389" t="s">
        <v>121</v>
      </c>
      <c r="E2067" s="390" t="str">
        <f t="shared" si="64"/>
        <v>181,29</v>
      </c>
      <c r="F2067" s="381" t="str">
        <f t="shared" si="65"/>
        <v>92470</v>
      </c>
      <c r="H2067" s="391">
        <v>33.86</v>
      </c>
      <c r="I2067" s="392" t="s">
        <v>15143</v>
      </c>
    </row>
    <row r="2068" spans="2:9">
      <c r="B2068" s="388" t="s">
        <v>15144</v>
      </c>
      <c r="C2068" s="388" t="s">
        <v>15145</v>
      </c>
      <c r="D2068" s="389" t="s">
        <v>121</v>
      </c>
      <c r="E2068" s="390" t="str">
        <f t="shared" si="64"/>
        <v>52,48</v>
      </c>
      <c r="F2068" s="381" t="str">
        <f t="shared" si="65"/>
        <v>92471</v>
      </c>
      <c r="H2068" s="391">
        <v>65.069999999999993</v>
      </c>
      <c r="I2068" s="392" t="s">
        <v>15146</v>
      </c>
    </row>
    <row r="2069" spans="2:9">
      <c r="B2069" s="388" t="s">
        <v>15147</v>
      </c>
      <c r="C2069" s="388" t="s">
        <v>15148</v>
      </c>
      <c r="D2069" s="389" t="s">
        <v>121</v>
      </c>
      <c r="E2069" s="390" t="str">
        <f t="shared" si="64"/>
        <v>61,44</v>
      </c>
      <c r="F2069" s="381" t="str">
        <f t="shared" si="65"/>
        <v>92472</v>
      </c>
      <c r="H2069" s="391">
        <v>63.04</v>
      </c>
      <c r="I2069" s="392" t="s">
        <v>15149</v>
      </c>
    </row>
    <row r="2070" spans="2:9">
      <c r="B2070" s="388" t="s">
        <v>15150</v>
      </c>
      <c r="C2070" s="388" t="s">
        <v>15151</v>
      </c>
      <c r="D2070" s="389" t="s">
        <v>121</v>
      </c>
      <c r="E2070" s="390" t="str">
        <f t="shared" si="64"/>
        <v>74,57</v>
      </c>
      <c r="F2070" s="381" t="str">
        <f t="shared" si="65"/>
        <v>92473</v>
      </c>
      <c r="H2070" s="391">
        <v>35.04</v>
      </c>
      <c r="I2070" s="392" t="s">
        <v>15152</v>
      </c>
    </row>
    <row r="2071" spans="2:9">
      <c r="B2071" s="388" t="s">
        <v>15153</v>
      </c>
      <c r="C2071" s="388" t="s">
        <v>15154</v>
      </c>
      <c r="D2071" s="389" t="s">
        <v>121</v>
      </c>
      <c r="E2071" s="390" t="str">
        <f t="shared" si="64"/>
        <v>177,40</v>
      </c>
      <c r="F2071" s="381" t="str">
        <f t="shared" si="65"/>
        <v>92474</v>
      </c>
      <c r="H2071" s="391">
        <v>33.159999999999997</v>
      </c>
      <c r="I2071" s="392" t="s">
        <v>15155</v>
      </c>
    </row>
    <row r="2072" spans="2:9">
      <c r="B2072" s="388" t="s">
        <v>15156</v>
      </c>
      <c r="C2072" s="388" t="s">
        <v>15157</v>
      </c>
      <c r="D2072" s="389" t="s">
        <v>121</v>
      </c>
      <c r="E2072" s="390" t="str">
        <f t="shared" si="64"/>
        <v>48,25</v>
      </c>
      <c r="F2072" s="381" t="str">
        <f t="shared" si="65"/>
        <v>92475</v>
      </c>
      <c r="H2072" s="391">
        <v>63.58</v>
      </c>
      <c r="I2072" s="392" t="s">
        <v>9316</v>
      </c>
    </row>
    <row r="2073" spans="2:9">
      <c r="B2073" s="388" t="s">
        <v>15158</v>
      </c>
      <c r="C2073" s="388" t="s">
        <v>15159</v>
      </c>
      <c r="D2073" s="389" t="s">
        <v>121</v>
      </c>
      <c r="E2073" s="390" t="str">
        <f t="shared" si="64"/>
        <v>58,14</v>
      </c>
      <c r="F2073" s="381" t="str">
        <f t="shared" si="65"/>
        <v>92476</v>
      </c>
      <c r="H2073" s="391">
        <v>38.07</v>
      </c>
      <c r="I2073" s="392" t="s">
        <v>15160</v>
      </c>
    </row>
    <row r="2074" spans="2:9">
      <c r="B2074" s="388" t="s">
        <v>15161</v>
      </c>
      <c r="C2074" s="388" t="s">
        <v>15162</v>
      </c>
      <c r="D2074" s="389" t="s">
        <v>121</v>
      </c>
      <c r="E2074" s="390" t="str">
        <f t="shared" si="64"/>
        <v>60,58</v>
      </c>
      <c r="F2074" s="381" t="str">
        <f t="shared" si="65"/>
        <v>92477</v>
      </c>
      <c r="H2074" s="391">
        <v>33.79</v>
      </c>
      <c r="I2074" s="392" t="s">
        <v>15163</v>
      </c>
    </row>
    <row r="2075" spans="2:9">
      <c r="B2075" s="388" t="s">
        <v>15164</v>
      </c>
      <c r="C2075" s="388" t="s">
        <v>15165</v>
      </c>
      <c r="D2075" s="389" t="s">
        <v>121</v>
      </c>
      <c r="E2075" s="390" t="str">
        <f t="shared" si="64"/>
        <v>169,83</v>
      </c>
      <c r="F2075" s="381" t="str">
        <f t="shared" si="65"/>
        <v>92478</v>
      </c>
      <c r="H2075" s="391">
        <v>31.97</v>
      </c>
      <c r="I2075" s="392" t="s">
        <v>15166</v>
      </c>
    </row>
    <row r="2076" spans="2:9">
      <c r="B2076" s="388" t="s">
        <v>15167</v>
      </c>
      <c r="C2076" s="388" t="s">
        <v>15168</v>
      </c>
      <c r="D2076" s="389" t="s">
        <v>121</v>
      </c>
      <c r="E2076" s="390" t="str">
        <f t="shared" si="64"/>
        <v>39,29</v>
      </c>
      <c r="F2076" s="381" t="str">
        <f t="shared" si="65"/>
        <v>92479</v>
      </c>
      <c r="H2076" s="391">
        <v>60.78</v>
      </c>
      <c r="I2076" s="392" t="s">
        <v>15169</v>
      </c>
    </row>
    <row r="2077" spans="2:9">
      <c r="B2077" s="388" t="s">
        <v>15170</v>
      </c>
      <c r="C2077" s="388" t="s">
        <v>15171</v>
      </c>
      <c r="D2077" s="389" t="s">
        <v>121</v>
      </c>
      <c r="E2077" s="390" t="str">
        <f t="shared" si="64"/>
        <v>51,62</v>
      </c>
      <c r="F2077" s="381" t="str">
        <f t="shared" si="65"/>
        <v>92480</v>
      </c>
      <c r="H2077" s="391">
        <v>58.97</v>
      </c>
      <c r="I2077" s="392" t="s">
        <v>15025</v>
      </c>
    </row>
    <row r="2078" spans="2:9">
      <c r="B2078" s="388" t="s">
        <v>15172</v>
      </c>
      <c r="C2078" s="388" t="s">
        <v>15173</v>
      </c>
      <c r="D2078" s="389" t="s">
        <v>121</v>
      </c>
      <c r="E2078" s="390" t="str">
        <f t="shared" si="64"/>
        <v>164,45</v>
      </c>
      <c r="F2078" s="381" t="str">
        <f t="shared" si="65"/>
        <v>92481</v>
      </c>
      <c r="H2078" s="391">
        <v>33.78</v>
      </c>
      <c r="I2078" s="392" t="s">
        <v>15174</v>
      </c>
    </row>
    <row r="2079" spans="2:9">
      <c r="B2079" s="388" t="s">
        <v>15175</v>
      </c>
      <c r="C2079" s="388" t="s">
        <v>15176</v>
      </c>
      <c r="D2079" s="389" t="s">
        <v>121</v>
      </c>
      <c r="E2079" s="390" t="str">
        <f t="shared" si="64"/>
        <v>153,84</v>
      </c>
      <c r="F2079" s="381" t="str">
        <f t="shared" si="65"/>
        <v>92482</v>
      </c>
      <c r="H2079" s="391">
        <v>32.11</v>
      </c>
      <c r="I2079" s="392" t="s">
        <v>15177</v>
      </c>
    </row>
    <row r="2080" spans="2:9">
      <c r="B2080" s="388" t="s">
        <v>15178</v>
      </c>
      <c r="C2080" s="388" t="s">
        <v>15179</v>
      </c>
      <c r="D2080" s="389" t="s">
        <v>121</v>
      </c>
      <c r="E2080" s="390" t="str">
        <f t="shared" si="64"/>
        <v>130,37</v>
      </c>
      <c r="F2080" s="381" t="str">
        <f t="shared" si="65"/>
        <v>92483</v>
      </c>
      <c r="H2080" s="391">
        <v>56.78</v>
      </c>
      <c r="I2080" s="392" t="s">
        <v>15180</v>
      </c>
    </row>
    <row r="2081" spans="2:9">
      <c r="B2081" s="388" t="s">
        <v>15181</v>
      </c>
      <c r="C2081" s="388" t="s">
        <v>15182</v>
      </c>
      <c r="D2081" s="389" t="s">
        <v>121</v>
      </c>
      <c r="E2081" s="390" t="str">
        <f t="shared" si="64"/>
        <v>121,00</v>
      </c>
      <c r="F2081" s="381" t="str">
        <f t="shared" si="65"/>
        <v>92484</v>
      </c>
      <c r="H2081" s="391">
        <v>55.38</v>
      </c>
      <c r="I2081" s="392" t="s">
        <v>15183</v>
      </c>
    </row>
    <row r="2082" spans="2:9">
      <c r="B2082" s="388" t="s">
        <v>15184</v>
      </c>
      <c r="C2082" s="388" t="s">
        <v>15185</v>
      </c>
      <c r="D2082" s="389" t="s">
        <v>121</v>
      </c>
      <c r="E2082" s="390" t="str">
        <f t="shared" si="64"/>
        <v>96,15</v>
      </c>
      <c r="F2082" s="381" t="str">
        <f t="shared" si="65"/>
        <v>92485</v>
      </c>
      <c r="H2082" s="391">
        <v>25.19</v>
      </c>
      <c r="I2082" s="392" t="s">
        <v>15186</v>
      </c>
    </row>
    <row r="2083" spans="2:9">
      <c r="B2083" s="388" t="s">
        <v>15187</v>
      </c>
      <c r="C2083" s="388" t="s">
        <v>15188</v>
      </c>
      <c r="D2083" s="389" t="s">
        <v>121</v>
      </c>
      <c r="E2083" s="390" t="str">
        <f t="shared" si="64"/>
        <v>88,95</v>
      </c>
      <c r="F2083" s="381" t="str">
        <f t="shared" si="65"/>
        <v>92486</v>
      </c>
      <c r="H2083" s="391">
        <v>23.9</v>
      </c>
      <c r="I2083" s="392" t="s">
        <v>15189</v>
      </c>
    </row>
    <row r="2084" spans="2:9">
      <c r="B2084" s="388" t="s">
        <v>15190</v>
      </c>
      <c r="C2084" s="388" t="s">
        <v>15191</v>
      </c>
      <c r="D2084" s="389" t="s">
        <v>121</v>
      </c>
      <c r="E2084" s="390" t="str">
        <f t="shared" si="64"/>
        <v>72,27</v>
      </c>
      <c r="F2084" s="381" t="str">
        <f t="shared" si="65"/>
        <v>92487</v>
      </c>
      <c r="H2084" s="391">
        <v>51.61</v>
      </c>
      <c r="I2084" s="392" t="s">
        <v>15192</v>
      </c>
    </row>
    <row r="2085" spans="2:9">
      <c r="B2085" s="388" t="s">
        <v>15193</v>
      </c>
      <c r="C2085" s="388" t="s">
        <v>15194</v>
      </c>
      <c r="D2085" s="389" t="s">
        <v>121</v>
      </c>
      <c r="E2085" s="390" t="str">
        <f t="shared" si="64"/>
        <v>69,79</v>
      </c>
      <c r="F2085" s="381" t="str">
        <f t="shared" si="65"/>
        <v>92488</v>
      </c>
      <c r="H2085" s="391">
        <v>50.41</v>
      </c>
      <c r="I2085" s="392" t="s">
        <v>15195</v>
      </c>
    </row>
    <row r="2086" spans="2:9">
      <c r="B2086" s="388" t="s">
        <v>15196</v>
      </c>
      <c r="C2086" s="388" t="s">
        <v>15197</v>
      </c>
      <c r="D2086" s="389" t="s">
        <v>121</v>
      </c>
      <c r="E2086" s="390" t="str">
        <f t="shared" si="64"/>
        <v>40,79</v>
      </c>
      <c r="F2086" s="381" t="str">
        <f t="shared" si="65"/>
        <v>92489</v>
      </c>
      <c r="H2086" s="391">
        <v>21.1</v>
      </c>
      <c r="I2086" s="392" t="s">
        <v>15198</v>
      </c>
    </row>
    <row r="2087" spans="2:9">
      <c r="B2087" s="388" t="s">
        <v>15199</v>
      </c>
      <c r="C2087" s="388" t="s">
        <v>15200</v>
      </c>
      <c r="D2087" s="389" t="s">
        <v>121</v>
      </c>
      <c r="E2087" s="390" t="str">
        <f t="shared" si="64"/>
        <v>38,51</v>
      </c>
      <c r="F2087" s="381" t="str">
        <f t="shared" si="65"/>
        <v>92490</v>
      </c>
      <c r="H2087" s="391">
        <v>19.98</v>
      </c>
      <c r="I2087" s="392" t="s">
        <v>6139</v>
      </c>
    </row>
    <row r="2088" spans="2:9">
      <c r="B2088" s="388" t="s">
        <v>15201</v>
      </c>
      <c r="C2088" s="388" t="s">
        <v>15202</v>
      </c>
      <c r="D2088" s="389" t="s">
        <v>121</v>
      </c>
      <c r="E2088" s="390" t="str">
        <f t="shared" si="64"/>
        <v>69,90</v>
      </c>
      <c r="F2088" s="381" t="str">
        <f t="shared" si="65"/>
        <v>92491</v>
      </c>
      <c r="H2088" s="391">
        <v>48.97</v>
      </c>
      <c r="I2088" s="392" t="s">
        <v>714</v>
      </c>
    </row>
    <row r="2089" spans="2:9">
      <c r="B2089" s="388" t="s">
        <v>15203</v>
      </c>
      <c r="C2089" s="388" t="s">
        <v>15204</v>
      </c>
      <c r="D2089" s="389" t="s">
        <v>121</v>
      </c>
      <c r="E2089" s="390" t="str">
        <f t="shared" si="64"/>
        <v>67,53</v>
      </c>
      <c r="F2089" s="381" t="str">
        <f t="shared" si="65"/>
        <v>92492</v>
      </c>
      <c r="H2089" s="391">
        <v>47.86</v>
      </c>
      <c r="I2089" s="392" t="s">
        <v>15205</v>
      </c>
    </row>
    <row r="2090" spans="2:9">
      <c r="B2090" s="388" t="s">
        <v>15206</v>
      </c>
      <c r="C2090" s="388" t="s">
        <v>15207</v>
      </c>
      <c r="D2090" s="389" t="s">
        <v>121</v>
      </c>
      <c r="E2090" s="390" t="str">
        <f t="shared" si="64"/>
        <v>36,44</v>
      </c>
      <c r="F2090" s="381" t="str">
        <f t="shared" si="65"/>
        <v>92493</v>
      </c>
      <c r="H2090" s="391">
        <v>18.989999999999998</v>
      </c>
      <c r="I2090" s="392" t="s">
        <v>15208</v>
      </c>
    </row>
    <row r="2091" spans="2:9">
      <c r="B2091" s="388" t="s">
        <v>15209</v>
      </c>
      <c r="C2091" s="388" t="s">
        <v>15210</v>
      </c>
      <c r="D2091" s="389" t="s">
        <v>121</v>
      </c>
      <c r="E2091" s="390" t="str">
        <f t="shared" si="64"/>
        <v>36,62</v>
      </c>
      <c r="F2091" s="381" t="str">
        <f t="shared" si="65"/>
        <v>92494</v>
      </c>
      <c r="H2091" s="391">
        <v>17.95</v>
      </c>
      <c r="I2091" s="392" t="s">
        <v>15211</v>
      </c>
    </row>
    <row r="2092" spans="2:9">
      <c r="B2092" s="388" t="s">
        <v>15212</v>
      </c>
      <c r="C2092" s="388" t="s">
        <v>15213</v>
      </c>
      <c r="D2092" s="389" t="s">
        <v>121</v>
      </c>
      <c r="E2092" s="390" t="str">
        <f t="shared" si="64"/>
        <v>68,29</v>
      </c>
      <c r="F2092" s="381" t="str">
        <f t="shared" si="65"/>
        <v>92495</v>
      </c>
      <c r="H2092" s="391">
        <v>49.09</v>
      </c>
      <c r="I2092" s="392" t="s">
        <v>15214</v>
      </c>
    </row>
    <row r="2093" spans="2:9">
      <c r="B2093" s="388" t="s">
        <v>15215</v>
      </c>
      <c r="C2093" s="388" t="s">
        <v>15216</v>
      </c>
      <c r="D2093" s="389" t="s">
        <v>121</v>
      </c>
      <c r="E2093" s="390" t="str">
        <f t="shared" si="64"/>
        <v>66,02</v>
      </c>
      <c r="F2093" s="381" t="str">
        <f t="shared" si="65"/>
        <v>92496</v>
      </c>
      <c r="H2093" s="391">
        <v>48.03</v>
      </c>
      <c r="I2093" s="392" t="s">
        <v>2931</v>
      </c>
    </row>
    <row r="2094" spans="2:9">
      <c r="B2094" s="388" t="s">
        <v>15217</v>
      </c>
      <c r="C2094" s="388" t="s">
        <v>15218</v>
      </c>
      <c r="D2094" s="389" t="s">
        <v>121</v>
      </c>
      <c r="E2094" s="390" t="str">
        <f t="shared" si="64"/>
        <v>37,48</v>
      </c>
      <c r="F2094" s="381" t="str">
        <f t="shared" si="65"/>
        <v>92497</v>
      </c>
      <c r="H2094" s="391">
        <v>19.440000000000001</v>
      </c>
      <c r="I2094" s="392" t="s">
        <v>9591</v>
      </c>
    </row>
    <row r="2095" spans="2:9">
      <c r="B2095" s="388" t="s">
        <v>15219</v>
      </c>
      <c r="C2095" s="388" t="s">
        <v>15220</v>
      </c>
      <c r="D2095" s="389" t="s">
        <v>121</v>
      </c>
      <c r="E2095" s="390" t="str">
        <f t="shared" si="64"/>
        <v>35,36</v>
      </c>
      <c r="F2095" s="381" t="str">
        <f t="shared" si="65"/>
        <v>92498</v>
      </c>
      <c r="H2095" s="391">
        <v>18.45</v>
      </c>
      <c r="I2095" s="392" t="s">
        <v>9937</v>
      </c>
    </row>
    <row r="2096" spans="2:9">
      <c r="B2096" s="388" t="s">
        <v>15221</v>
      </c>
      <c r="C2096" s="388" t="s">
        <v>15222</v>
      </c>
      <c r="D2096" s="389" t="s">
        <v>121</v>
      </c>
      <c r="E2096" s="390" t="str">
        <f t="shared" si="64"/>
        <v>67,31</v>
      </c>
      <c r="F2096" s="381" t="str">
        <f t="shared" si="65"/>
        <v>92499</v>
      </c>
      <c r="H2096" s="391">
        <v>47.94</v>
      </c>
      <c r="I2096" s="392" t="s">
        <v>15223</v>
      </c>
    </row>
    <row r="2097" spans="2:9">
      <c r="B2097" s="388" t="s">
        <v>15224</v>
      </c>
      <c r="C2097" s="388" t="s">
        <v>15225</v>
      </c>
      <c r="D2097" s="389" t="s">
        <v>121</v>
      </c>
      <c r="E2097" s="390" t="str">
        <f t="shared" si="64"/>
        <v>65,10</v>
      </c>
      <c r="F2097" s="381" t="str">
        <f t="shared" si="65"/>
        <v>92500</v>
      </c>
      <c r="H2097" s="391">
        <v>46.91</v>
      </c>
      <c r="I2097" s="392" t="s">
        <v>7467</v>
      </c>
    </row>
    <row r="2098" spans="2:9">
      <c r="B2098" s="388" t="s">
        <v>15226</v>
      </c>
      <c r="C2098" s="388" t="s">
        <v>15227</v>
      </c>
      <c r="D2098" s="389" t="s">
        <v>121</v>
      </c>
      <c r="E2098" s="390" t="str">
        <f t="shared" si="64"/>
        <v>36,67</v>
      </c>
      <c r="F2098" s="381" t="str">
        <f t="shared" si="65"/>
        <v>92501</v>
      </c>
      <c r="H2098" s="391">
        <v>18.489999999999998</v>
      </c>
      <c r="I2098" s="392" t="s">
        <v>12601</v>
      </c>
    </row>
    <row r="2099" spans="2:9">
      <c r="B2099" s="388" t="s">
        <v>15228</v>
      </c>
      <c r="C2099" s="388" t="s">
        <v>15229</v>
      </c>
      <c r="D2099" s="389" t="s">
        <v>121</v>
      </c>
      <c r="E2099" s="390" t="str">
        <f t="shared" si="64"/>
        <v>34,61</v>
      </c>
      <c r="F2099" s="381" t="str">
        <f t="shared" si="65"/>
        <v>92502</v>
      </c>
      <c r="H2099" s="391">
        <v>17.52</v>
      </c>
      <c r="I2099" s="392" t="s">
        <v>15230</v>
      </c>
    </row>
    <row r="2100" spans="2:9">
      <c r="B2100" s="388" t="s">
        <v>15231</v>
      </c>
      <c r="C2100" s="388" t="s">
        <v>15232</v>
      </c>
      <c r="D2100" s="389" t="s">
        <v>121</v>
      </c>
      <c r="E2100" s="390" t="str">
        <f t="shared" si="64"/>
        <v>65,76</v>
      </c>
      <c r="F2100" s="381" t="str">
        <f t="shared" si="65"/>
        <v>92503</v>
      </c>
      <c r="H2100" s="391">
        <v>47.06</v>
      </c>
      <c r="I2100" s="392" t="s">
        <v>15233</v>
      </c>
    </row>
    <row r="2101" spans="2:9">
      <c r="B2101" s="388" t="s">
        <v>15234</v>
      </c>
      <c r="C2101" s="388" t="s">
        <v>15235</v>
      </c>
      <c r="D2101" s="389" t="s">
        <v>121</v>
      </c>
      <c r="E2101" s="390" t="str">
        <f t="shared" si="64"/>
        <v>40,07</v>
      </c>
      <c r="F2101" s="381" t="str">
        <f t="shared" si="65"/>
        <v>92504</v>
      </c>
      <c r="H2101" s="391">
        <v>46.06</v>
      </c>
      <c r="I2101" s="392" t="s">
        <v>15236</v>
      </c>
    </row>
    <row r="2102" spans="2:9">
      <c r="B2102" s="388" t="s">
        <v>15237</v>
      </c>
      <c r="C2102" s="388" t="s">
        <v>15238</v>
      </c>
      <c r="D2102" s="389" t="s">
        <v>121</v>
      </c>
      <c r="E2102" s="390" t="str">
        <f t="shared" si="64"/>
        <v>35,37</v>
      </c>
      <c r="F2102" s="381" t="str">
        <f t="shared" si="65"/>
        <v>92505</v>
      </c>
      <c r="H2102" s="391">
        <v>17.77</v>
      </c>
      <c r="I2102" s="392" t="s">
        <v>15239</v>
      </c>
    </row>
    <row r="2103" spans="2:9">
      <c r="B2103" s="388" t="s">
        <v>15240</v>
      </c>
      <c r="C2103" s="388" t="s">
        <v>15241</v>
      </c>
      <c r="D2103" s="389" t="s">
        <v>121</v>
      </c>
      <c r="E2103" s="390" t="str">
        <f t="shared" si="64"/>
        <v>33,39</v>
      </c>
      <c r="F2103" s="381" t="str">
        <f t="shared" si="65"/>
        <v>92506</v>
      </c>
      <c r="H2103" s="391">
        <v>16.850000000000001</v>
      </c>
      <c r="I2103" s="392" t="s">
        <v>15242</v>
      </c>
    </row>
    <row r="2104" spans="2:9">
      <c r="B2104" s="388" t="s">
        <v>15243</v>
      </c>
      <c r="C2104" s="388" t="s">
        <v>15244</v>
      </c>
      <c r="D2104" s="389" t="s">
        <v>121</v>
      </c>
      <c r="E2104" s="390" t="str">
        <f t="shared" si="64"/>
        <v>71,18</v>
      </c>
      <c r="F2104" s="381" t="str">
        <f t="shared" si="65"/>
        <v>92507</v>
      </c>
      <c r="H2104" s="391">
        <v>45.49</v>
      </c>
      <c r="I2104" s="392" t="s">
        <v>15245</v>
      </c>
    </row>
    <row r="2105" spans="2:9">
      <c r="B2105" s="388" t="s">
        <v>15246</v>
      </c>
      <c r="C2105" s="388" t="s">
        <v>15247</v>
      </c>
      <c r="D2105" s="389" t="s">
        <v>121</v>
      </c>
      <c r="E2105" s="390" t="str">
        <f t="shared" si="64"/>
        <v>69,21</v>
      </c>
      <c r="F2105" s="381" t="str">
        <f t="shared" si="65"/>
        <v>92508</v>
      </c>
      <c r="H2105" s="391">
        <v>44.52</v>
      </c>
      <c r="I2105" s="392" t="s">
        <v>15248</v>
      </c>
    </row>
    <row r="2106" spans="2:9">
      <c r="B2106" s="388" t="s">
        <v>15249</v>
      </c>
      <c r="C2106" s="388" t="s">
        <v>15250</v>
      </c>
      <c r="D2106" s="389" t="s">
        <v>121</v>
      </c>
      <c r="E2106" s="390" t="str">
        <f t="shared" si="64"/>
        <v>36,18</v>
      </c>
      <c r="F2106" s="381" t="str">
        <f t="shared" si="65"/>
        <v>92509</v>
      </c>
      <c r="H2106" s="391">
        <v>16.39</v>
      </c>
      <c r="I2106" s="392" t="s">
        <v>15251</v>
      </c>
    </row>
    <row r="2107" spans="2:9">
      <c r="B2107" s="388" t="s">
        <v>15252</v>
      </c>
      <c r="C2107" s="388" t="s">
        <v>15253</v>
      </c>
      <c r="D2107" s="389" t="s">
        <v>121</v>
      </c>
      <c r="E2107" s="390" t="str">
        <f t="shared" si="64"/>
        <v>34,35</v>
      </c>
      <c r="F2107" s="381" t="str">
        <f t="shared" si="65"/>
        <v>92510</v>
      </c>
      <c r="H2107" s="391">
        <v>15.5</v>
      </c>
      <c r="I2107" s="392" t="s">
        <v>15254</v>
      </c>
    </row>
    <row r="2108" spans="2:9">
      <c r="B2108" s="388" t="s">
        <v>15255</v>
      </c>
      <c r="C2108" s="388" t="s">
        <v>15256</v>
      </c>
      <c r="D2108" s="389" t="s">
        <v>121</v>
      </c>
      <c r="E2108" s="390" t="str">
        <f t="shared" si="64"/>
        <v>58,51</v>
      </c>
      <c r="F2108" s="381" t="str">
        <f t="shared" si="65"/>
        <v>92511</v>
      </c>
      <c r="H2108" s="391">
        <v>118.33</v>
      </c>
      <c r="I2108" s="392" t="s">
        <v>1436</v>
      </c>
    </row>
    <row r="2109" spans="2:9">
      <c r="B2109" s="388" t="s">
        <v>15257</v>
      </c>
      <c r="C2109" s="388" t="s">
        <v>15258</v>
      </c>
      <c r="D2109" s="389" t="s">
        <v>121</v>
      </c>
      <c r="E2109" s="390" t="str">
        <f t="shared" si="64"/>
        <v>56,99</v>
      </c>
      <c r="F2109" s="381" t="str">
        <f t="shared" si="65"/>
        <v>92512</v>
      </c>
      <c r="H2109" s="391">
        <v>94.86</v>
      </c>
      <c r="I2109" s="392" t="s">
        <v>15259</v>
      </c>
    </row>
    <row r="2110" spans="2:9">
      <c r="B2110" s="388" t="s">
        <v>15260</v>
      </c>
      <c r="C2110" s="388" t="s">
        <v>15261</v>
      </c>
      <c r="D2110" s="389" t="s">
        <v>121</v>
      </c>
      <c r="E2110" s="390" t="str">
        <f t="shared" si="64"/>
        <v>26,15</v>
      </c>
      <c r="F2110" s="381" t="str">
        <f t="shared" si="65"/>
        <v>92513</v>
      </c>
      <c r="H2110" s="391">
        <v>81.510000000000005</v>
      </c>
      <c r="I2110" s="392" t="s">
        <v>15262</v>
      </c>
    </row>
    <row r="2111" spans="2:9">
      <c r="B2111" s="388" t="s">
        <v>15263</v>
      </c>
      <c r="C2111" s="388" t="s">
        <v>15264</v>
      </c>
      <c r="D2111" s="389" t="s">
        <v>121</v>
      </c>
      <c r="E2111" s="390" t="str">
        <f t="shared" si="64"/>
        <v>24,75</v>
      </c>
      <c r="F2111" s="381" t="str">
        <f t="shared" si="65"/>
        <v>92514</v>
      </c>
      <c r="H2111" s="391">
        <v>226.98</v>
      </c>
      <c r="I2111" s="392" t="s">
        <v>15265</v>
      </c>
    </row>
    <row r="2112" spans="2:9">
      <c r="B2112" s="388" t="s">
        <v>15266</v>
      </c>
      <c r="C2112" s="388" t="s">
        <v>15267</v>
      </c>
      <c r="D2112" s="389" t="s">
        <v>121</v>
      </c>
      <c r="E2112" s="390" t="str">
        <f t="shared" si="64"/>
        <v>53,13</v>
      </c>
      <c r="F2112" s="381" t="str">
        <f t="shared" si="65"/>
        <v>92515</v>
      </c>
      <c r="H2112" s="391">
        <v>188.71</v>
      </c>
      <c r="I2112" s="392" t="s">
        <v>15268</v>
      </c>
    </row>
    <row r="2113" spans="2:9">
      <c r="B2113" s="388" t="s">
        <v>15269</v>
      </c>
      <c r="C2113" s="388" t="s">
        <v>15270</v>
      </c>
      <c r="D2113" s="389" t="s">
        <v>121</v>
      </c>
      <c r="E2113" s="390" t="str">
        <f t="shared" si="64"/>
        <v>51,82</v>
      </c>
      <c r="F2113" s="381" t="str">
        <f t="shared" si="65"/>
        <v>92516</v>
      </c>
      <c r="H2113" s="391">
        <v>149.09</v>
      </c>
      <c r="I2113" s="392" t="s">
        <v>15271</v>
      </c>
    </row>
    <row r="2114" spans="2:9">
      <c r="B2114" s="388" t="s">
        <v>15272</v>
      </c>
      <c r="C2114" s="388" t="s">
        <v>15273</v>
      </c>
      <c r="D2114" s="389" t="s">
        <v>121</v>
      </c>
      <c r="E2114" s="390" t="str">
        <f t="shared" ref="E2114:E2177" si="66">IF($K$2=$H$1,H2114,I2114)</f>
        <v>21,97</v>
      </c>
      <c r="F2114" s="381" t="str">
        <f t="shared" ref="F2114:F2177" si="67">IF(LEN($B2114)=7,CONCATENATE(MID($B2114,1,6),"00",RIGHT($B2114,1)),IF(LEN($B2114)=8,CONCATENATE(MID($B2114,1,6),"0",RIGHT($B2114,2)),$B2114))</f>
        <v>92517</v>
      </c>
      <c r="H2114" s="391">
        <v>124.58</v>
      </c>
      <c r="I2114" s="392" t="s">
        <v>2326</v>
      </c>
    </row>
    <row r="2115" spans="2:9">
      <c r="B2115" s="388" t="s">
        <v>15274</v>
      </c>
      <c r="C2115" s="388" t="s">
        <v>15275</v>
      </c>
      <c r="D2115" s="389" t="s">
        <v>121</v>
      </c>
      <c r="E2115" s="390" t="str">
        <f t="shared" si="66"/>
        <v>20,75</v>
      </c>
      <c r="F2115" s="381" t="str">
        <f t="shared" si="67"/>
        <v>92518</v>
      </c>
      <c r="H2115" s="391">
        <v>109.63</v>
      </c>
      <c r="I2115" s="392" t="s">
        <v>15276</v>
      </c>
    </row>
    <row r="2116" spans="2:9">
      <c r="B2116" s="388" t="s">
        <v>15277</v>
      </c>
      <c r="C2116" s="388" t="s">
        <v>15278</v>
      </c>
      <c r="D2116" s="389" t="s">
        <v>121</v>
      </c>
      <c r="E2116" s="390" t="str">
        <f t="shared" si="66"/>
        <v>50,40</v>
      </c>
      <c r="F2116" s="381" t="str">
        <f t="shared" si="67"/>
        <v>92519</v>
      </c>
      <c r="H2116" s="391">
        <v>100.29</v>
      </c>
      <c r="I2116" s="392" t="s">
        <v>15279</v>
      </c>
    </row>
    <row r="2117" spans="2:9">
      <c r="B2117" s="388" t="s">
        <v>15280</v>
      </c>
      <c r="C2117" s="388" t="s">
        <v>15281</v>
      </c>
      <c r="D2117" s="389" t="s">
        <v>121</v>
      </c>
      <c r="E2117" s="390" t="str">
        <f t="shared" si="66"/>
        <v>49,18</v>
      </c>
      <c r="F2117" s="381" t="str">
        <f t="shared" si="67"/>
        <v>92520</v>
      </c>
      <c r="H2117" s="391">
        <v>143.31</v>
      </c>
      <c r="I2117" s="392" t="s">
        <v>15282</v>
      </c>
    </row>
    <row r="2118" spans="2:9">
      <c r="B2118" s="388" t="s">
        <v>15283</v>
      </c>
      <c r="C2118" s="388" t="s">
        <v>15284</v>
      </c>
      <c r="D2118" s="389" t="s">
        <v>121</v>
      </c>
      <c r="E2118" s="390" t="str">
        <f t="shared" si="66"/>
        <v>19,82</v>
      </c>
      <c r="F2118" s="381" t="str">
        <f t="shared" si="67"/>
        <v>92521</v>
      </c>
      <c r="H2118" s="391">
        <v>123.36</v>
      </c>
      <c r="I2118" s="392" t="s">
        <v>3112</v>
      </c>
    </row>
    <row r="2119" spans="2:9">
      <c r="B2119" s="388" t="s">
        <v>15285</v>
      </c>
      <c r="C2119" s="388" t="s">
        <v>15286</v>
      </c>
      <c r="D2119" s="389" t="s">
        <v>121</v>
      </c>
      <c r="E2119" s="390" t="str">
        <f t="shared" si="66"/>
        <v>18,68</v>
      </c>
      <c r="F2119" s="381" t="str">
        <f t="shared" si="67"/>
        <v>92522</v>
      </c>
      <c r="H2119" s="391">
        <v>115.1</v>
      </c>
      <c r="I2119" s="392" t="s">
        <v>15287</v>
      </c>
    </row>
    <row r="2120" spans="2:9">
      <c r="B2120" s="388" t="s">
        <v>15288</v>
      </c>
      <c r="C2120" s="388" t="s">
        <v>15289</v>
      </c>
      <c r="D2120" s="389" t="s">
        <v>121</v>
      </c>
      <c r="E2120" s="390" t="str">
        <f t="shared" si="66"/>
        <v>49,85</v>
      </c>
      <c r="F2120" s="381" t="str">
        <f t="shared" si="67"/>
        <v>92523</v>
      </c>
      <c r="H2120" s="391">
        <v>139.27000000000001</v>
      </c>
      <c r="I2120" s="392" t="s">
        <v>15290</v>
      </c>
    </row>
    <row r="2121" spans="2:9">
      <c r="B2121" s="388" t="s">
        <v>15291</v>
      </c>
      <c r="C2121" s="388" t="s">
        <v>15292</v>
      </c>
      <c r="D2121" s="389" t="s">
        <v>121</v>
      </c>
      <c r="E2121" s="390" t="str">
        <f t="shared" si="66"/>
        <v>48,69</v>
      </c>
      <c r="F2121" s="381" t="str">
        <f t="shared" si="67"/>
        <v>92524</v>
      </c>
      <c r="H2121" s="391">
        <v>180.32</v>
      </c>
      <c r="I2121" s="392" t="s">
        <v>3351</v>
      </c>
    </row>
    <row r="2122" spans="2:9">
      <c r="B2122" s="388" t="s">
        <v>15293</v>
      </c>
      <c r="C2122" s="388" t="s">
        <v>15294</v>
      </c>
      <c r="D2122" s="389" t="s">
        <v>121</v>
      </c>
      <c r="E2122" s="390" t="str">
        <f t="shared" si="66"/>
        <v>19,63</v>
      </c>
      <c r="F2122" s="381" t="str">
        <f t="shared" si="67"/>
        <v>92525</v>
      </c>
      <c r="H2122" s="391">
        <v>85.5</v>
      </c>
      <c r="I2122" s="392" t="s">
        <v>15295</v>
      </c>
    </row>
    <row r="2123" spans="2:9">
      <c r="B2123" s="388" t="s">
        <v>15296</v>
      </c>
      <c r="C2123" s="388" t="s">
        <v>15297</v>
      </c>
      <c r="D2123" s="389" t="s">
        <v>121</v>
      </c>
      <c r="E2123" s="390" t="str">
        <f t="shared" si="66"/>
        <v>18,53</v>
      </c>
      <c r="F2123" s="381" t="str">
        <f t="shared" si="67"/>
        <v>92526</v>
      </c>
      <c r="H2123" s="391">
        <v>65.45</v>
      </c>
      <c r="I2123" s="392" t="s">
        <v>5139</v>
      </c>
    </row>
    <row r="2124" spans="2:9">
      <c r="B2124" s="388" t="s">
        <v>15298</v>
      </c>
      <c r="C2124" s="388" t="s">
        <v>15299</v>
      </c>
      <c r="D2124" s="389" t="s">
        <v>121</v>
      </c>
      <c r="E2124" s="390" t="str">
        <f t="shared" si="66"/>
        <v>48,73</v>
      </c>
      <c r="F2124" s="381" t="str">
        <f t="shared" si="67"/>
        <v>92527</v>
      </c>
      <c r="H2124" s="391">
        <v>119.77</v>
      </c>
      <c r="I2124" s="392" t="s">
        <v>15300</v>
      </c>
    </row>
    <row r="2125" spans="2:9">
      <c r="B2125" s="388" t="s">
        <v>15301</v>
      </c>
      <c r="C2125" s="388" t="s">
        <v>15302</v>
      </c>
      <c r="D2125" s="389" t="s">
        <v>121</v>
      </c>
      <c r="E2125" s="390" t="str">
        <f t="shared" si="66"/>
        <v>47,61</v>
      </c>
      <c r="F2125" s="381" t="str">
        <f t="shared" si="67"/>
        <v>92528</v>
      </c>
      <c r="H2125" s="391">
        <v>56.48</v>
      </c>
      <c r="I2125" s="392" t="s">
        <v>3322</v>
      </c>
    </row>
    <row r="2126" spans="2:9">
      <c r="B2126" s="388" t="s">
        <v>15303</v>
      </c>
      <c r="C2126" s="388" t="s">
        <v>15304</v>
      </c>
      <c r="D2126" s="389" t="s">
        <v>121</v>
      </c>
      <c r="E2126" s="390" t="str">
        <f t="shared" si="66"/>
        <v>18,72</v>
      </c>
      <c r="F2126" s="381" t="str">
        <f t="shared" si="67"/>
        <v>92529</v>
      </c>
      <c r="H2126" s="391">
        <v>49.22</v>
      </c>
      <c r="I2126" s="392" t="s">
        <v>15305</v>
      </c>
    </row>
    <row r="2127" spans="2:9">
      <c r="B2127" s="388" t="s">
        <v>15306</v>
      </c>
      <c r="C2127" s="388" t="s">
        <v>15307</v>
      </c>
      <c r="D2127" s="389" t="s">
        <v>121</v>
      </c>
      <c r="E2127" s="390" t="str">
        <f t="shared" si="66"/>
        <v>17,66</v>
      </c>
      <c r="F2127" s="381" t="str">
        <f t="shared" si="67"/>
        <v>92530</v>
      </c>
      <c r="H2127" s="391">
        <v>88.25</v>
      </c>
      <c r="I2127" s="392" t="s">
        <v>15308</v>
      </c>
    </row>
    <row r="2128" spans="2:9">
      <c r="B2128" s="388" t="s">
        <v>15309</v>
      </c>
      <c r="C2128" s="388" t="s">
        <v>15310</v>
      </c>
      <c r="D2128" s="389" t="s">
        <v>121</v>
      </c>
      <c r="E2128" s="390" t="str">
        <f t="shared" si="66"/>
        <v>47,87</v>
      </c>
      <c r="F2128" s="381" t="str">
        <f t="shared" si="67"/>
        <v>92531</v>
      </c>
      <c r="H2128" s="391">
        <v>41.38</v>
      </c>
      <c r="I2128" s="392" t="s">
        <v>15311</v>
      </c>
    </row>
    <row r="2129" spans="2:9">
      <c r="B2129" s="388" t="s">
        <v>15312</v>
      </c>
      <c r="C2129" s="388" t="s">
        <v>15313</v>
      </c>
      <c r="D2129" s="389" t="s">
        <v>121</v>
      </c>
      <c r="E2129" s="390" t="str">
        <f t="shared" si="66"/>
        <v>46,77</v>
      </c>
      <c r="F2129" s="381" t="str">
        <f t="shared" si="67"/>
        <v>92532</v>
      </c>
      <c r="H2129" s="391">
        <v>110.91</v>
      </c>
      <c r="I2129" s="392" t="s">
        <v>15314</v>
      </c>
    </row>
    <row r="2130" spans="2:9">
      <c r="B2130" s="388" t="s">
        <v>15315</v>
      </c>
      <c r="C2130" s="388" t="s">
        <v>15316</v>
      </c>
      <c r="D2130" s="389" t="s">
        <v>121</v>
      </c>
      <c r="E2130" s="390" t="str">
        <f t="shared" si="66"/>
        <v>18,04</v>
      </c>
      <c r="F2130" s="381" t="str">
        <f t="shared" si="67"/>
        <v>92533</v>
      </c>
      <c r="H2130" s="391">
        <v>174.85</v>
      </c>
      <c r="I2130" s="392" t="s">
        <v>15317</v>
      </c>
    </row>
    <row r="2131" spans="2:9">
      <c r="B2131" s="388" t="s">
        <v>15318</v>
      </c>
      <c r="C2131" s="388" t="s">
        <v>15319</v>
      </c>
      <c r="D2131" s="389" t="s">
        <v>121</v>
      </c>
      <c r="E2131" s="390" t="str">
        <f t="shared" si="66"/>
        <v>17,04</v>
      </c>
      <c r="F2131" s="381" t="str">
        <f t="shared" si="67"/>
        <v>92534</v>
      </c>
      <c r="H2131" s="391">
        <v>77.849999999999994</v>
      </c>
      <c r="I2131" s="392" t="s">
        <v>15320</v>
      </c>
    </row>
    <row r="2132" spans="2:9">
      <c r="B2132" s="388" t="s">
        <v>15321</v>
      </c>
      <c r="C2132" s="388" t="s">
        <v>15322</v>
      </c>
      <c r="D2132" s="389" t="s">
        <v>121</v>
      </c>
      <c r="E2132" s="390" t="str">
        <f t="shared" si="66"/>
        <v>46,39</v>
      </c>
      <c r="F2132" s="381" t="str">
        <f t="shared" si="67"/>
        <v>92535</v>
      </c>
      <c r="H2132" s="391">
        <v>79.97</v>
      </c>
      <c r="I2132" s="392" t="s">
        <v>15323</v>
      </c>
    </row>
    <row r="2133" spans="2:9">
      <c r="B2133" s="388" t="s">
        <v>15324</v>
      </c>
      <c r="C2133" s="388" t="s">
        <v>15325</v>
      </c>
      <c r="D2133" s="389" t="s">
        <v>121</v>
      </c>
      <c r="E2133" s="390" t="str">
        <f t="shared" si="66"/>
        <v>45,33</v>
      </c>
      <c r="F2133" s="381" t="str">
        <f t="shared" si="67"/>
        <v>92536</v>
      </c>
      <c r="H2133" s="391">
        <v>124.71</v>
      </c>
      <c r="I2133" s="392" t="s">
        <v>15326</v>
      </c>
    </row>
    <row r="2134" spans="2:9">
      <c r="B2134" s="388" t="s">
        <v>15327</v>
      </c>
      <c r="C2134" s="388" t="s">
        <v>15328</v>
      </c>
      <c r="D2134" s="389" t="s">
        <v>121</v>
      </c>
      <c r="E2134" s="390" t="str">
        <f t="shared" si="66"/>
        <v>16,77</v>
      </c>
      <c r="F2134" s="381" t="str">
        <f t="shared" si="67"/>
        <v>92537</v>
      </c>
      <c r="H2134" s="391">
        <v>59.3</v>
      </c>
      <c r="I2134" s="392" t="s">
        <v>15329</v>
      </c>
    </row>
    <row r="2135" spans="2:9">
      <c r="B2135" s="388" t="s">
        <v>15330</v>
      </c>
      <c r="C2135" s="388" t="s">
        <v>15331</v>
      </c>
      <c r="D2135" s="389" t="s">
        <v>121</v>
      </c>
      <c r="E2135" s="390" t="str">
        <f t="shared" si="66"/>
        <v>15,79</v>
      </c>
      <c r="F2135" s="381" t="str">
        <f t="shared" si="67"/>
        <v>92538</v>
      </c>
      <c r="H2135" s="391">
        <v>11.76</v>
      </c>
      <c r="I2135" s="392" t="s">
        <v>15332</v>
      </c>
    </row>
    <row r="2136" spans="2:9">
      <c r="B2136" s="388" t="s">
        <v>15333</v>
      </c>
      <c r="C2136" s="388" t="s">
        <v>15334</v>
      </c>
      <c r="D2136" s="389" t="s">
        <v>121</v>
      </c>
      <c r="E2136" s="390" t="str">
        <f t="shared" si="66"/>
        <v>111,91</v>
      </c>
      <c r="F2136" s="381" t="str">
        <f t="shared" si="67"/>
        <v>95934</v>
      </c>
      <c r="H2136" s="391">
        <v>128.83000000000001</v>
      </c>
      <c r="I2136" s="392" t="s">
        <v>15335</v>
      </c>
    </row>
    <row r="2137" spans="2:9">
      <c r="B2137" s="388" t="s">
        <v>15336</v>
      </c>
      <c r="C2137" s="388" t="s">
        <v>15337</v>
      </c>
      <c r="D2137" s="389" t="s">
        <v>121</v>
      </c>
      <c r="E2137" s="390" t="str">
        <f t="shared" si="66"/>
        <v>94,44</v>
      </c>
      <c r="F2137" s="381" t="str">
        <f t="shared" si="67"/>
        <v>95935</v>
      </c>
      <c r="H2137" s="391">
        <v>19.7</v>
      </c>
      <c r="I2137" s="392" t="s">
        <v>15338</v>
      </c>
    </row>
    <row r="2138" spans="2:9">
      <c r="B2138" s="388" t="s">
        <v>15339</v>
      </c>
      <c r="C2138" s="388" t="s">
        <v>15340</v>
      </c>
      <c r="D2138" s="389" t="s">
        <v>121</v>
      </c>
      <c r="E2138" s="390" t="str">
        <f t="shared" si="66"/>
        <v>86,53</v>
      </c>
      <c r="F2138" s="381" t="str">
        <f t="shared" si="67"/>
        <v>95936</v>
      </c>
      <c r="H2138" s="391">
        <v>552.53</v>
      </c>
      <c r="I2138" s="392" t="s">
        <v>15341</v>
      </c>
    </row>
    <row r="2139" spans="2:9">
      <c r="B2139" s="388" t="s">
        <v>15342</v>
      </c>
      <c r="C2139" s="388" t="s">
        <v>15343</v>
      </c>
      <c r="D2139" s="389" t="s">
        <v>121</v>
      </c>
      <c r="E2139" s="390" t="str">
        <f t="shared" si="66"/>
        <v>239,76</v>
      </c>
      <c r="F2139" s="381" t="str">
        <f t="shared" si="67"/>
        <v>95937</v>
      </c>
      <c r="H2139" s="391">
        <v>11.4</v>
      </c>
      <c r="I2139" s="392" t="s">
        <v>15344</v>
      </c>
    </row>
    <row r="2140" spans="2:9">
      <c r="B2140" s="388" t="s">
        <v>15345</v>
      </c>
      <c r="C2140" s="388" t="s">
        <v>15346</v>
      </c>
      <c r="D2140" s="389" t="s">
        <v>121</v>
      </c>
      <c r="E2140" s="390" t="str">
        <f t="shared" si="66"/>
        <v>198,68</v>
      </c>
      <c r="F2140" s="381" t="str">
        <f t="shared" si="67"/>
        <v>95938</v>
      </c>
      <c r="H2140" s="391">
        <v>6.72</v>
      </c>
      <c r="I2140" s="392" t="s">
        <v>15347</v>
      </c>
    </row>
    <row r="2141" spans="2:9">
      <c r="B2141" s="388" t="s">
        <v>15348</v>
      </c>
      <c r="C2141" s="388" t="s">
        <v>15349</v>
      </c>
      <c r="D2141" s="389" t="s">
        <v>121</v>
      </c>
      <c r="E2141" s="390" t="str">
        <f t="shared" si="66"/>
        <v>152,86</v>
      </c>
      <c r="F2141" s="381" t="str">
        <f t="shared" si="67"/>
        <v>95939</v>
      </c>
      <c r="H2141" s="391">
        <v>5.85</v>
      </c>
      <c r="I2141" s="392" t="s">
        <v>15350</v>
      </c>
    </row>
    <row r="2142" spans="2:9">
      <c r="B2142" s="388" t="s">
        <v>15351</v>
      </c>
      <c r="C2142" s="388" t="s">
        <v>15352</v>
      </c>
      <c r="D2142" s="389" t="s">
        <v>121</v>
      </c>
      <c r="E2142" s="390" t="str">
        <f t="shared" si="66"/>
        <v>124,74</v>
      </c>
      <c r="F2142" s="381" t="str">
        <f t="shared" si="67"/>
        <v>95940</v>
      </c>
      <c r="H2142" s="391">
        <v>6.34</v>
      </c>
      <c r="I2142" s="392" t="s">
        <v>15353</v>
      </c>
    </row>
    <row r="2143" spans="2:9">
      <c r="B2143" s="388" t="s">
        <v>15354</v>
      </c>
      <c r="C2143" s="388" t="s">
        <v>15355</v>
      </c>
      <c r="D2143" s="389" t="s">
        <v>121</v>
      </c>
      <c r="E2143" s="390" t="str">
        <f t="shared" si="66"/>
        <v>110,32</v>
      </c>
      <c r="F2143" s="381" t="str">
        <f t="shared" si="67"/>
        <v>95941</v>
      </c>
      <c r="H2143" s="391">
        <v>10.130000000000001</v>
      </c>
      <c r="I2143" s="392" t="s">
        <v>15356</v>
      </c>
    </row>
    <row r="2144" spans="2:9">
      <c r="B2144" s="388" t="s">
        <v>15357</v>
      </c>
      <c r="C2144" s="388" t="s">
        <v>15358</v>
      </c>
      <c r="D2144" s="389" t="s">
        <v>121</v>
      </c>
      <c r="E2144" s="390" t="str">
        <f t="shared" si="66"/>
        <v>101,34</v>
      </c>
      <c r="F2144" s="381" t="str">
        <f t="shared" si="67"/>
        <v>95942</v>
      </c>
      <c r="H2144" s="391">
        <v>7.71</v>
      </c>
      <c r="I2144" s="392" t="s">
        <v>15359</v>
      </c>
    </row>
    <row r="2145" spans="2:9">
      <c r="B2145" s="388" t="s">
        <v>15360</v>
      </c>
      <c r="C2145" s="388" t="s">
        <v>15361</v>
      </c>
      <c r="D2145" s="389" t="s">
        <v>121</v>
      </c>
      <c r="E2145" s="390" t="str">
        <f t="shared" si="66"/>
        <v>145,91</v>
      </c>
      <c r="F2145" s="381" t="str">
        <f t="shared" si="67"/>
        <v>96252</v>
      </c>
      <c r="H2145" s="391">
        <v>7.57</v>
      </c>
      <c r="I2145" s="392" t="s">
        <v>15362</v>
      </c>
    </row>
    <row r="2146" spans="2:9">
      <c r="B2146" s="388" t="s">
        <v>15363</v>
      </c>
      <c r="C2146" s="388" t="s">
        <v>15364</v>
      </c>
      <c r="D2146" s="389" t="s">
        <v>121</v>
      </c>
      <c r="E2146" s="390" t="str">
        <f t="shared" si="66"/>
        <v>128,60</v>
      </c>
      <c r="F2146" s="381" t="str">
        <f t="shared" si="67"/>
        <v>96257</v>
      </c>
      <c r="H2146" s="391">
        <v>7.88</v>
      </c>
      <c r="I2146" s="392" t="s">
        <v>15365</v>
      </c>
    </row>
    <row r="2147" spans="2:9">
      <c r="B2147" s="388" t="s">
        <v>15366</v>
      </c>
      <c r="C2147" s="388" t="s">
        <v>15367</v>
      </c>
      <c r="D2147" s="389" t="s">
        <v>121</v>
      </c>
      <c r="E2147" s="390" t="str">
        <f t="shared" si="66"/>
        <v>119,76</v>
      </c>
      <c r="F2147" s="381" t="str">
        <f t="shared" si="67"/>
        <v>96258</v>
      </c>
      <c r="H2147" s="391">
        <v>8.67</v>
      </c>
      <c r="I2147" s="392" t="s">
        <v>15368</v>
      </c>
    </row>
    <row r="2148" spans="2:9">
      <c r="B2148" s="388" t="s">
        <v>15369</v>
      </c>
      <c r="C2148" s="388" t="s">
        <v>15370</v>
      </c>
      <c r="D2148" s="389" t="s">
        <v>121</v>
      </c>
      <c r="E2148" s="390" t="str">
        <f t="shared" si="66"/>
        <v>146,19</v>
      </c>
      <c r="F2148" s="381" t="str">
        <f t="shared" si="67"/>
        <v>96259</v>
      </c>
      <c r="H2148" s="391">
        <v>7.79</v>
      </c>
      <c r="I2148" s="392" t="s">
        <v>15371</v>
      </c>
    </row>
    <row r="2149" spans="2:9">
      <c r="B2149" s="388" t="s">
        <v>15372</v>
      </c>
      <c r="C2149" s="388" t="s">
        <v>15373</v>
      </c>
      <c r="D2149" s="389" t="s">
        <v>121</v>
      </c>
      <c r="E2149" s="390" t="str">
        <f t="shared" si="66"/>
        <v>191,09</v>
      </c>
      <c r="F2149" s="381" t="str">
        <f t="shared" si="67"/>
        <v>96529</v>
      </c>
      <c r="H2149" s="391">
        <v>5.42</v>
      </c>
      <c r="I2149" s="392" t="s">
        <v>15374</v>
      </c>
    </row>
    <row r="2150" spans="2:9">
      <c r="B2150" s="388" t="s">
        <v>15375</v>
      </c>
      <c r="C2150" s="388" t="s">
        <v>15376</v>
      </c>
      <c r="D2150" s="389" t="s">
        <v>121</v>
      </c>
      <c r="E2150" s="390" t="str">
        <f t="shared" si="66"/>
        <v>90,35</v>
      </c>
      <c r="F2150" s="381" t="str">
        <f t="shared" si="67"/>
        <v>96530</v>
      </c>
      <c r="H2150" s="391">
        <v>7.68</v>
      </c>
      <c r="I2150" s="392" t="s">
        <v>15377</v>
      </c>
    </row>
    <row r="2151" spans="2:9">
      <c r="B2151" s="388" t="s">
        <v>15378</v>
      </c>
      <c r="C2151" s="388" t="s">
        <v>15379</v>
      </c>
      <c r="D2151" s="389" t="s">
        <v>121</v>
      </c>
      <c r="E2151" s="390" t="str">
        <f t="shared" si="66"/>
        <v>69,65</v>
      </c>
      <c r="F2151" s="381" t="str">
        <f t="shared" si="67"/>
        <v>96531</v>
      </c>
      <c r="H2151" s="391">
        <v>8.23</v>
      </c>
      <c r="I2151" s="392" t="s">
        <v>7556</v>
      </c>
    </row>
    <row r="2152" spans="2:9">
      <c r="B2152" s="388" t="s">
        <v>15380</v>
      </c>
      <c r="C2152" s="388" t="s">
        <v>15381</v>
      </c>
      <c r="D2152" s="389" t="s">
        <v>121</v>
      </c>
      <c r="E2152" s="390" t="str">
        <f t="shared" si="66"/>
        <v>127,72</v>
      </c>
      <c r="F2152" s="381" t="str">
        <f t="shared" si="67"/>
        <v>96532</v>
      </c>
      <c r="H2152" s="391">
        <v>9.5399999999999991</v>
      </c>
      <c r="I2152" s="392" t="s">
        <v>8723</v>
      </c>
    </row>
    <row r="2153" spans="2:9">
      <c r="B2153" s="388" t="s">
        <v>15382</v>
      </c>
      <c r="C2153" s="388" t="s">
        <v>15383</v>
      </c>
      <c r="D2153" s="389" t="s">
        <v>121</v>
      </c>
      <c r="E2153" s="390" t="str">
        <f t="shared" si="66"/>
        <v>60,06</v>
      </c>
      <c r="F2153" s="381" t="str">
        <f t="shared" si="67"/>
        <v>96533</v>
      </c>
      <c r="H2153" s="391">
        <v>7.6</v>
      </c>
      <c r="I2153" s="392" t="s">
        <v>15384</v>
      </c>
    </row>
    <row r="2154" spans="2:9">
      <c r="B2154" s="388" t="s">
        <v>15385</v>
      </c>
      <c r="C2154" s="388" t="s">
        <v>15386</v>
      </c>
      <c r="D2154" s="389" t="s">
        <v>121</v>
      </c>
      <c r="E2154" s="390" t="str">
        <f t="shared" si="66"/>
        <v>52,72</v>
      </c>
      <c r="F2154" s="381" t="str">
        <f t="shared" si="67"/>
        <v>96534</v>
      </c>
      <c r="H2154" s="391">
        <v>7.62</v>
      </c>
      <c r="I2154" s="392" t="s">
        <v>15387</v>
      </c>
    </row>
    <row r="2155" spans="2:9">
      <c r="B2155" s="388" t="s">
        <v>15388</v>
      </c>
      <c r="C2155" s="388" t="s">
        <v>15389</v>
      </c>
      <c r="D2155" s="389" t="s">
        <v>121</v>
      </c>
      <c r="E2155" s="390" t="str">
        <f t="shared" si="66"/>
        <v>94,73</v>
      </c>
      <c r="F2155" s="381" t="str">
        <f t="shared" si="67"/>
        <v>96535</v>
      </c>
      <c r="H2155" s="391">
        <v>6.6</v>
      </c>
      <c r="I2155" s="392" t="s">
        <v>15390</v>
      </c>
    </row>
    <row r="2156" spans="2:9">
      <c r="B2156" s="388" t="s">
        <v>15391</v>
      </c>
      <c r="C2156" s="388" t="s">
        <v>15392</v>
      </c>
      <c r="D2156" s="389" t="s">
        <v>121</v>
      </c>
      <c r="E2156" s="390" t="str">
        <f t="shared" si="66"/>
        <v>44,29</v>
      </c>
      <c r="F2156" s="381" t="str">
        <f t="shared" si="67"/>
        <v>96536</v>
      </c>
      <c r="H2156" s="391">
        <v>9.76</v>
      </c>
      <c r="I2156" s="392" t="s">
        <v>15393</v>
      </c>
    </row>
    <row r="2157" spans="2:9">
      <c r="B2157" s="388" t="s">
        <v>15394</v>
      </c>
      <c r="C2157" s="388" t="s">
        <v>15395</v>
      </c>
      <c r="D2157" s="389" t="s">
        <v>121</v>
      </c>
      <c r="E2157" s="390" t="str">
        <f t="shared" si="66"/>
        <v>115,80</v>
      </c>
      <c r="F2157" s="381" t="str">
        <f t="shared" si="67"/>
        <v>96537</v>
      </c>
      <c r="H2157" s="391">
        <v>8.7100000000000009</v>
      </c>
      <c r="I2157" s="392" t="s">
        <v>15396</v>
      </c>
    </row>
    <row r="2158" spans="2:9">
      <c r="B2158" s="388" t="s">
        <v>15397</v>
      </c>
      <c r="C2158" s="388" t="s">
        <v>15398</v>
      </c>
      <c r="D2158" s="389" t="s">
        <v>121</v>
      </c>
      <c r="E2158" s="390" t="str">
        <f t="shared" si="66"/>
        <v>182,89</v>
      </c>
      <c r="F2158" s="381" t="str">
        <f t="shared" si="67"/>
        <v>96538</v>
      </c>
      <c r="H2158" s="391">
        <v>8.7100000000000009</v>
      </c>
      <c r="I2158" s="392" t="s">
        <v>15399</v>
      </c>
    </row>
    <row r="2159" spans="2:9">
      <c r="B2159" s="388" t="s">
        <v>15400</v>
      </c>
      <c r="C2159" s="388" t="s">
        <v>15401</v>
      </c>
      <c r="D2159" s="389" t="s">
        <v>121</v>
      </c>
      <c r="E2159" s="390" t="str">
        <f t="shared" si="66"/>
        <v>81,08</v>
      </c>
      <c r="F2159" s="381" t="str">
        <f t="shared" si="67"/>
        <v>96539</v>
      </c>
      <c r="H2159" s="391">
        <v>7.16</v>
      </c>
      <c r="I2159" s="392" t="s">
        <v>7066</v>
      </c>
    </row>
    <row r="2160" spans="2:9">
      <c r="B2160" s="388" t="s">
        <v>15402</v>
      </c>
      <c r="C2160" s="388" t="s">
        <v>15403</v>
      </c>
      <c r="D2160" s="389" t="s">
        <v>121</v>
      </c>
      <c r="E2160" s="390" t="str">
        <f t="shared" si="66"/>
        <v>84,45</v>
      </c>
      <c r="F2160" s="381" t="str">
        <f t="shared" si="67"/>
        <v>96540</v>
      </c>
      <c r="H2160" s="391">
        <v>6.45</v>
      </c>
      <c r="I2160" s="392" t="s">
        <v>15404</v>
      </c>
    </row>
    <row r="2161" spans="2:9">
      <c r="B2161" s="388" t="s">
        <v>15405</v>
      </c>
      <c r="C2161" s="388" t="s">
        <v>15406</v>
      </c>
      <c r="D2161" s="389" t="s">
        <v>121</v>
      </c>
      <c r="E2161" s="390" t="str">
        <f t="shared" si="66"/>
        <v>131,87</v>
      </c>
      <c r="F2161" s="381" t="str">
        <f t="shared" si="67"/>
        <v>96541</v>
      </c>
      <c r="H2161" s="391">
        <v>6.12</v>
      </c>
      <c r="I2161" s="392" t="s">
        <v>15407</v>
      </c>
    </row>
    <row r="2162" spans="2:9">
      <c r="B2162" s="388" t="s">
        <v>15408</v>
      </c>
      <c r="C2162" s="388" t="s">
        <v>15409</v>
      </c>
      <c r="D2162" s="389" t="s">
        <v>121</v>
      </c>
      <c r="E2162" s="390" t="str">
        <f t="shared" si="66"/>
        <v>62,63</v>
      </c>
      <c r="F2162" s="381" t="str">
        <f t="shared" si="67"/>
        <v>96542</v>
      </c>
      <c r="H2162" s="391">
        <v>5.67</v>
      </c>
      <c r="I2162" s="392" t="s">
        <v>15410</v>
      </c>
    </row>
    <row r="2163" spans="2:9">
      <c r="B2163" s="388" t="s">
        <v>15411</v>
      </c>
      <c r="C2163" s="388" t="s">
        <v>15412</v>
      </c>
      <c r="D2163" s="389" t="s">
        <v>10325</v>
      </c>
      <c r="E2163" s="390" t="str">
        <f t="shared" si="66"/>
        <v>12,27</v>
      </c>
      <c r="F2163" s="381" t="str">
        <f t="shared" si="67"/>
        <v>96543</v>
      </c>
      <c r="H2163" s="391">
        <v>6.29</v>
      </c>
      <c r="I2163" s="392" t="s">
        <v>15413</v>
      </c>
    </row>
    <row r="2164" spans="2:9">
      <c r="B2164" s="388" t="s">
        <v>15414</v>
      </c>
      <c r="C2164" s="388" t="s">
        <v>15415</v>
      </c>
      <c r="D2164" s="389" t="s">
        <v>121</v>
      </c>
      <c r="E2164" s="390" t="str">
        <f t="shared" si="66"/>
        <v>134,88</v>
      </c>
      <c r="F2164" s="381" t="str">
        <f t="shared" si="67"/>
        <v>97747</v>
      </c>
      <c r="H2164" s="391">
        <v>9.94</v>
      </c>
      <c r="I2164" s="392" t="s">
        <v>15416</v>
      </c>
    </row>
    <row r="2165" spans="2:9">
      <c r="B2165" s="388" t="s">
        <v>15417</v>
      </c>
      <c r="C2165" s="388" t="s">
        <v>15418</v>
      </c>
      <c r="D2165" s="389" t="s">
        <v>9926</v>
      </c>
      <c r="E2165" s="390" t="str">
        <f t="shared" si="66"/>
        <v>20,78</v>
      </c>
      <c r="F2165" s="381" t="str">
        <f t="shared" si="67"/>
        <v>73771/001</v>
      </c>
      <c r="H2165" s="391">
        <v>8.73</v>
      </c>
      <c r="I2165" s="392" t="s">
        <v>15419</v>
      </c>
    </row>
    <row r="2166" spans="2:9">
      <c r="B2166" s="388" t="s">
        <v>15420</v>
      </c>
      <c r="C2166" s="388" t="s">
        <v>15421</v>
      </c>
      <c r="D2166" s="389" t="s">
        <v>9926</v>
      </c>
      <c r="E2166" s="390" t="str">
        <f t="shared" si="66"/>
        <v>540,32</v>
      </c>
      <c r="F2166" s="381" t="str">
        <f t="shared" si="67"/>
        <v>73990/001</v>
      </c>
      <c r="H2166" s="391">
        <v>7.93</v>
      </c>
      <c r="I2166" s="392" t="s">
        <v>15422</v>
      </c>
    </row>
    <row r="2167" spans="2:9">
      <c r="B2167" s="388" t="s">
        <v>15423</v>
      </c>
      <c r="C2167" s="388" t="s">
        <v>15424</v>
      </c>
      <c r="D2167" s="389" t="s">
        <v>121</v>
      </c>
      <c r="E2167" s="390" t="str">
        <f t="shared" si="66"/>
        <v>10,81</v>
      </c>
      <c r="F2167" s="381" t="str">
        <f t="shared" si="67"/>
        <v>85662</v>
      </c>
      <c r="H2167" s="391">
        <v>8.11</v>
      </c>
      <c r="I2167" s="392" t="s">
        <v>675</v>
      </c>
    </row>
    <row r="2168" spans="2:9">
      <c r="B2168" s="388" t="s">
        <v>15425</v>
      </c>
      <c r="C2168" s="388" t="s">
        <v>15426</v>
      </c>
      <c r="D2168" s="389" t="s">
        <v>10325</v>
      </c>
      <c r="E2168" s="390" t="str">
        <f t="shared" si="66"/>
        <v>7,13</v>
      </c>
      <c r="F2168" s="381" t="str">
        <f t="shared" si="67"/>
        <v>89996</v>
      </c>
      <c r="H2168" s="391">
        <v>6.68</v>
      </c>
      <c r="I2168" s="392" t="s">
        <v>15427</v>
      </c>
    </row>
    <row r="2169" spans="2:9">
      <c r="B2169" s="388" t="s">
        <v>15428</v>
      </c>
      <c r="C2169" s="388" t="s">
        <v>15429</v>
      </c>
      <c r="D2169" s="389" t="s">
        <v>10325</v>
      </c>
      <c r="E2169" s="390" t="str">
        <f t="shared" si="66"/>
        <v>5,75</v>
      </c>
      <c r="F2169" s="381" t="str">
        <f t="shared" si="67"/>
        <v>89997</v>
      </c>
      <c r="H2169" s="391">
        <v>6.09</v>
      </c>
      <c r="I2169" s="392" t="s">
        <v>6825</v>
      </c>
    </row>
    <row r="2170" spans="2:9">
      <c r="B2170" s="388" t="s">
        <v>15430</v>
      </c>
      <c r="C2170" s="388" t="s">
        <v>15431</v>
      </c>
      <c r="D2170" s="389" t="s">
        <v>10325</v>
      </c>
      <c r="E2170" s="390" t="str">
        <f t="shared" si="66"/>
        <v>6,71</v>
      </c>
      <c r="F2170" s="381" t="str">
        <f t="shared" si="67"/>
        <v>89998</v>
      </c>
      <c r="H2170" s="391">
        <v>5.85</v>
      </c>
      <c r="I2170" s="392" t="s">
        <v>8166</v>
      </c>
    </row>
    <row r="2171" spans="2:9">
      <c r="B2171" s="388" t="s">
        <v>15432</v>
      </c>
      <c r="C2171" s="388" t="s">
        <v>15433</v>
      </c>
      <c r="D2171" s="389" t="s">
        <v>10325</v>
      </c>
      <c r="E2171" s="390" t="str">
        <f t="shared" si="66"/>
        <v>10,23</v>
      </c>
      <c r="F2171" s="381" t="str">
        <f t="shared" si="67"/>
        <v>89999</v>
      </c>
      <c r="H2171" s="391">
        <v>5.49</v>
      </c>
      <c r="I2171" s="392" t="s">
        <v>1306</v>
      </c>
    </row>
    <row r="2172" spans="2:9">
      <c r="B2172" s="388" t="s">
        <v>15434</v>
      </c>
      <c r="C2172" s="388" t="s">
        <v>15435</v>
      </c>
      <c r="D2172" s="389" t="s">
        <v>10325</v>
      </c>
      <c r="E2172" s="390" t="str">
        <f t="shared" si="66"/>
        <v>8,21</v>
      </c>
      <c r="F2172" s="381" t="str">
        <f t="shared" si="67"/>
        <v>90000</v>
      </c>
      <c r="H2172" s="391">
        <v>11.8</v>
      </c>
      <c r="I2172" s="392" t="s">
        <v>10571</v>
      </c>
    </row>
    <row r="2173" spans="2:9">
      <c r="B2173" s="388" t="s">
        <v>15436</v>
      </c>
      <c r="C2173" s="388" t="s">
        <v>15437</v>
      </c>
      <c r="D2173" s="389" t="s">
        <v>10325</v>
      </c>
      <c r="E2173" s="390" t="str">
        <f t="shared" si="66"/>
        <v>7,14</v>
      </c>
      <c r="F2173" s="381" t="str">
        <f t="shared" si="67"/>
        <v>91593</v>
      </c>
      <c r="H2173" s="391">
        <v>10.27</v>
      </c>
      <c r="I2173" s="392" t="s">
        <v>2353</v>
      </c>
    </row>
    <row r="2174" spans="2:9">
      <c r="B2174" s="388" t="s">
        <v>15438</v>
      </c>
      <c r="C2174" s="388" t="s">
        <v>15439</v>
      </c>
      <c r="D2174" s="389" t="s">
        <v>10325</v>
      </c>
      <c r="E2174" s="390" t="str">
        <f t="shared" si="66"/>
        <v>7,46</v>
      </c>
      <c r="F2174" s="381" t="str">
        <f t="shared" si="67"/>
        <v>91594</v>
      </c>
      <c r="H2174" s="391">
        <v>9.8800000000000008</v>
      </c>
      <c r="I2174" s="392" t="s">
        <v>506</v>
      </c>
    </row>
    <row r="2175" spans="2:9">
      <c r="B2175" s="388" t="s">
        <v>15440</v>
      </c>
      <c r="C2175" s="388" t="s">
        <v>15441</v>
      </c>
      <c r="D2175" s="389" t="s">
        <v>10325</v>
      </c>
      <c r="E2175" s="390" t="str">
        <f t="shared" si="66"/>
        <v>7,97</v>
      </c>
      <c r="F2175" s="381" t="str">
        <f t="shared" si="67"/>
        <v>91595</v>
      </c>
      <c r="H2175" s="391">
        <v>8.0299999999999994</v>
      </c>
      <c r="I2175" s="392" t="s">
        <v>3218</v>
      </c>
    </row>
    <row r="2176" spans="2:9">
      <c r="B2176" s="388" t="s">
        <v>15442</v>
      </c>
      <c r="C2176" s="388" t="s">
        <v>15443</v>
      </c>
      <c r="D2176" s="389" t="s">
        <v>10325</v>
      </c>
      <c r="E2176" s="390" t="str">
        <f t="shared" si="66"/>
        <v>7,37</v>
      </c>
      <c r="F2176" s="381" t="str">
        <f t="shared" si="67"/>
        <v>91596</v>
      </c>
      <c r="H2176" s="391">
        <v>7.1</v>
      </c>
      <c r="I2176" s="392" t="s">
        <v>4454</v>
      </c>
    </row>
    <row r="2177" spans="2:9">
      <c r="B2177" s="388" t="s">
        <v>15444</v>
      </c>
      <c r="C2177" s="388" t="s">
        <v>15445</v>
      </c>
      <c r="D2177" s="389" t="s">
        <v>10325</v>
      </c>
      <c r="E2177" s="390" t="str">
        <f t="shared" si="66"/>
        <v>5,27</v>
      </c>
      <c r="F2177" s="381" t="str">
        <f t="shared" si="67"/>
        <v>91597</v>
      </c>
      <c r="H2177" s="391">
        <v>6.54</v>
      </c>
      <c r="I2177" s="392" t="s">
        <v>10807</v>
      </c>
    </row>
    <row r="2178" spans="2:9">
      <c r="B2178" s="388" t="s">
        <v>15446</v>
      </c>
      <c r="C2178" s="388" t="s">
        <v>15447</v>
      </c>
      <c r="D2178" s="389" t="s">
        <v>10325</v>
      </c>
      <c r="E2178" s="390" t="str">
        <f t="shared" ref="E2178:E2241" si="68">IF($K$2=$H$1,H2178,I2178)</f>
        <v>7,28</v>
      </c>
      <c r="F2178" s="381" t="str">
        <f t="shared" ref="F2178:F2241" si="69">IF(LEN($B2178)=7,CONCATENATE(MID($B2178,1,6),"00",RIGHT($B2178,1)),IF(LEN($B2178)=8,CONCATENATE(MID($B2178,1,6),"0",RIGHT($B2178,2)),$B2178))</f>
        <v>91598</v>
      </c>
      <c r="H2178" s="391">
        <v>5.96</v>
      </c>
      <c r="I2178" s="392" t="s">
        <v>8609</v>
      </c>
    </row>
    <row r="2179" spans="2:9">
      <c r="B2179" s="388" t="s">
        <v>15448</v>
      </c>
      <c r="C2179" s="388" t="s">
        <v>15449</v>
      </c>
      <c r="D2179" s="389" t="s">
        <v>10325</v>
      </c>
      <c r="E2179" s="390" t="str">
        <f t="shared" si="68"/>
        <v>5,54</v>
      </c>
      <c r="F2179" s="381" t="str">
        <f t="shared" si="69"/>
        <v>91599</v>
      </c>
      <c r="H2179" s="391">
        <v>6.46</v>
      </c>
      <c r="I2179" s="392" t="s">
        <v>1722</v>
      </c>
    </row>
    <row r="2180" spans="2:9">
      <c r="B2180" s="388" t="s">
        <v>15450</v>
      </c>
      <c r="C2180" s="388" t="s">
        <v>15451</v>
      </c>
      <c r="D2180" s="389" t="s">
        <v>10325</v>
      </c>
      <c r="E2180" s="390" t="str">
        <f t="shared" si="68"/>
        <v>9,25</v>
      </c>
      <c r="F2180" s="381" t="str">
        <f t="shared" si="69"/>
        <v>91600</v>
      </c>
      <c r="H2180" s="391">
        <v>11.66</v>
      </c>
      <c r="I2180" s="392" t="s">
        <v>325</v>
      </c>
    </row>
    <row r="2181" spans="2:9">
      <c r="B2181" s="388" t="s">
        <v>15452</v>
      </c>
      <c r="C2181" s="388" t="s">
        <v>15453</v>
      </c>
      <c r="D2181" s="389" t="s">
        <v>10325</v>
      </c>
      <c r="E2181" s="390" t="str">
        <f t="shared" si="68"/>
        <v>8,11</v>
      </c>
      <c r="F2181" s="381" t="str">
        <f t="shared" si="69"/>
        <v>91601</v>
      </c>
      <c r="H2181" s="391">
        <v>10.14</v>
      </c>
      <c r="I2181" s="392" t="s">
        <v>15454</v>
      </c>
    </row>
    <row r="2182" spans="2:9">
      <c r="B2182" s="388" t="s">
        <v>15455</v>
      </c>
      <c r="C2182" s="388" t="s">
        <v>15456</v>
      </c>
      <c r="D2182" s="389" t="s">
        <v>10325</v>
      </c>
      <c r="E2182" s="390" t="str">
        <f t="shared" si="68"/>
        <v>7,37</v>
      </c>
      <c r="F2182" s="381" t="str">
        <f t="shared" si="69"/>
        <v>91602</v>
      </c>
      <c r="H2182" s="391">
        <v>9</v>
      </c>
      <c r="I2182" s="392" t="s">
        <v>4454</v>
      </c>
    </row>
    <row r="2183" spans="2:9">
      <c r="B2183" s="388" t="s">
        <v>15457</v>
      </c>
      <c r="C2183" s="388" t="s">
        <v>15458</v>
      </c>
      <c r="D2183" s="389" t="s">
        <v>10325</v>
      </c>
      <c r="E2183" s="390" t="str">
        <f t="shared" si="68"/>
        <v>6,96</v>
      </c>
      <c r="F2183" s="381" t="str">
        <f t="shared" si="69"/>
        <v>91603</v>
      </c>
      <c r="H2183" s="391">
        <v>8.89</v>
      </c>
      <c r="I2183" s="392" t="s">
        <v>15459</v>
      </c>
    </row>
    <row r="2184" spans="2:9">
      <c r="B2184" s="388" t="s">
        <v>15460</v>
      </c>
      <c r="C2184" s="388" t="s">
        <v>15461</v>
      </c>
      <c r="D2184" s="389" t="s">
        <v>10325</v>
      </c>
      <c r="E2184" s="390" t="str">
        <f t="shared" si="68"/>
        <v>10,11</v>
      </c>
      <c r="F2184" s="381" t="str">
        <f t="shared" si="69"/>
        <v>92759</v>
      </c>
      <c r="H2184" s="391">
        <v>7.25</v>
      </c>
      <c r="I2184" s="392" t="s">
        <v>15462</v>
      </c>
    </row>
    <row r="2185" spans="2:9">
      <c r="B2185" s="388" t="s">
        <v>15463</v>
      </c>
      <c r="C2185" s="388" t="s">
        <v>15464</v>
      </c>
      <c r="D2185" s="389" t="s">
        <v>10325</v>
      </c>
      <c r="E2185" s="390" t="str">
        <f t="shared" si="68"/>
        <v>9,27</v>
      </c>
      <c r="F2185" s="381" t="str">
        <f t="shared" si="69"/>
        <v>92760</v>
      </c>
      <c r="H2185" s="391">
        <v>6.5</v>
      </c>
      <c r="I2185" s="392" t="s">
        <v>5756</v>
      </c>
    </row>
    <row r="2186" spans="2:9">
      <c r="B2186" s="388" t="s">
        <v>15465</v>
      </c>
      <c r="C2186" s="388" t="s">
        <v>15466</v>
      </c>
      <c r="D2186" s="389" t="s">
        <v>10325</v>
      </c>
      <c r="E2186" s="390" t="str">
        <f t="shared" si="68"/>
        <v>8,52</v>
      </c>
      <c r="F2186" s="381" t="str">
        <f t="shared" si="69"/>
        <v>92761</v>
      </c>
      <c r="H2186" s="391">
        <v>6.11</v>
      </c>
      <c r="I2186" s="392" t="s">
        <v>15467</v>
      </c>
    </row>
    <row r="2187" spans="2:9">
      <c r="B2187" s="388" t="s">
        <v>15468</v>
      </c>
      <c r="C2187" s="388" t="s">
        <v>15469</v>
      </c>
      <c r="D2187" s="389" t="s">
        <v>10325</v>
      </c>
      <c r="E2187" s="390" t="str">
        <f t="shared" si="68"/>
        <v>7,53</v>
      </c>
      <c r="F2187" s="381" t="str">
        <f t="shared" si="69"/>
        <v>92762</v>
      </c>
      <c r="H2187" s="391">
        <v>5.64</v>
      </c>
      <c r="I2187" s="392" t="s">
        <v>15470</v>
      </c>
    </row>
    <row r="2188" spans="2:9">
      <c r="B2188" s="388" t="s">
        <v>15471</v>
      </c>
      <c r="C2188" s="388" t="s">
        <v>15472</v>
      </c>
      <c r="D2188" s="389" t="s">
        <v>10325</v>
      </c>
      <c r="E2188" s="390" t="str">
        <f t="shared" si="68"/>
        <v>6,30</v>
      </c>
      <c r="F2188" s="381" t="str">
        <f t="shared" si="69"/>
        <v>92763</v>
      </c>
      <c r="H2188" s="391">
        <v>6.78</v>
      </c>
      <c r="I2188" s="392" t="s">
        <v>15473</v>
      </c>
    </row>
    <row r="2189" spans="2:9">
      <c r="B2189" s="388" t="s">
        <v>15474</v>
      </c>
      <c r="C2189" s="388" t="s">
        <v>15475</v>
      </c>
      <c r="D2189" s="389" t="s">
        <v>10325</v>
      </c>
      <c r="E2189" s="390" t="str">
        <f t="shared" si="68"/>
        <v>5,92</v>
      </c>
      <c r="F2189" s="381" t="str">
        <f t="shared" si="69"/>
        <v>92764</v>
      </c>
      <c r="H2189" s="391">
        <v>6.36</v>
      </c>
      <c r="I2189" s="392" t="s">
        <v>15476</v>
      </c>
    </row>
    <row r="2190" spans="2:9">
      <c r="B2190" s="388" t="s">
        <v>15477</v>
      </c>
      <c r="C2190" s="388" t="s">
        <v>15478</v>
      </c>
      <c r="D2190" s="389" t="s">
        <v>10325</v>
      </c>
      <c r="E2190" s="390" t="str">
        <f t="shared" si="68"/>
        <v>6,60</v>
      </c>
      <c r="F2190" s="381" t="str">
        <f t="shared" si="69"/>
        <v>92765</v>
      </c>
      <c r="H2190" s="391">
        <v>6.88</v>
      </c>
      <c r="I2190" s="392" t="s">
        <v>7648</v>
      </c>
    </row>
    <row r="2191" spans="2:9">
      <c r="B2191" s="388" t="s">
        <v>15479</v>
      </c>
      <c r="C2191" s="388" t="s">
        <v>15480</v>
      </c>
      <c r="D2191" s="389" t="s">
        <v>10325</v>
      </c>
      <c r="E2191" s="390" t="str">
        <f t="shared" si="68"/>
        <v>6,41</v>
      </c>
      <c r="F2191" s="381" t="str">
        <f t="shared" si="69"/>
        <v>92766</v>
      </c>
      <c r="H2191" s="391">
        <v>5.72</v>
      </c>
      <c r="I2191" s="392" t="s">
        <v>2876</v>
      </c>
    </row>
    <row r="2192" spans="2:9">
      <c r="B2192" s="388" t="s">
        <v>15481</v>
      </c>
      <c r="C2192" s="388" t="s">
        <v>15482</v>
      </c>
      <c r="D2192" s="389" t="s">
        <v>10325</v>
      </c>
      <c r="E2192" s="390" t="str">
        <f t="shared" si="68"/>
        <v>10,27</v>
      </c>
      <c r="F2192" s="381" t="str">
        <f t="shared" si="69"/>
        <v>92767</v>
      </c>
      <c r="H2192" s="391">
        <v>5.34</v>
      </c>
      <c r="I2192" s="392" t="s">
        <v>6526</v>
      </c>
    </row>
    <row r="2193" spans="2:9">
      <c r="B2193" s="388" t="s">
        <v>15483</v>
      </c>
      <c r="C2193" s="388" t="s">
        <v>15484</v>
      </c>
      <c r="D2193" s="389" t="s">
        <v>10325</v>
      </c>
      <c r="E2193" s="390" t="str">
        <f t="shared" si="68"/>
        <v>8,97</v>
      </c>
      <c r="F2193" s="381" t="str">
        <f t="shared" si="69"/>
        <v>92768</v>
      </c>
      <c r="H2193" s="391">
        <v>5.27</v>
      </c>
      <c r="I2193" s="392" t="s">
        <v>15485</v>
      </c>
    </row>
    <row r="2194" spans="2:9">
      <c r="B2194" s="388" t="s">
        <v>15486</v>
      </c>
      <c r="C2194" s="388" t="s">
        <v>15487</v>
      </c>
      <c r="D2194" s="389" t="s">
        <v>10325</v>
      </c>
      <c r="E2194" s="390" t="str">
        <f t="shared" si="68"/>
        <v>8,40</v>
      </c>
      <c r="F2194" s="381" t="str">
        <f t="shared" si="69"/>
        <v>92769</v>
      </c>
      <c r="H2194" s="391">
        <v>5.03</v>
      </c>
      <c r="I2194" s="392" t="s">
        <v>2544</v>
      </c>
    </row>
    <row r="2195" spans="2:9">
      <c r="B2195" s="388" t="s">
        <v>15488</v>
      </c>
      <c r="C2195" s="388" t="s">
        <v>15489</v>
      </c>
      <c r="D2195" s="389" t="s">
        <v>10325</v>
      </c>
      <c r="E2195" s="390" t="str">
        <f t="shared" si="68"/>
        <v>7,87</v>
      </c>
      <c r="F2195" s="381" t="str">
        <f t="shared" si="69"/>
        <v>92770</v>
      </c>
      <c r="H2195" s="391">
        <v>5.8</v>
      </c>
      <c r="I2195" s="392" t="s">
        <v>3455</v>
      </c>
    </row>
    <row r="2196" spans="2:9">
      <c r="B2196" s="388" t="s">
        <v>15490</v>
      </c>
      <c r="C2196" s="388" t="s">
        <v>15491</v>
      </c>
      <c r="D2196" s="389" t="s">
        <v>10325</v>
      </c>
      <c r="E2196" s="390" t="str">
        <f t="shared" si="68"/>
        <v>7,01</v>
      </c>
      <c r="F2196" s="381" t="str">
        <f t="shared" si="69"/>
        <v>92771</v>
      </c>
      <c r="H2196" s="391">
        <v>7.1</v>
      </c>
      <c r="I2196" s="392" t="s">
        <v>6508</v>
      </c>
    </row>
    <row r="2197" spans="2:9">
      <c r="B2197" s="388" t="s">
        <v>15492</v>
      </c>
      <c r="C2197" s="388" t="s">
        <v>15493</v>
      </c>
      <c r="D2197" s="389" t="s">
        <v>10325</v>
      </c>
      <c r="E2197" s="390" t="str">
        <f t="shared" si="68"/>
        <v>5,92</v>
      </c>
      <c r="F2197" s="381" t="str">
        <f t="shared" si="69"/>
        <v>92772</v>
      </c>
      <c r="H2197" s="391">
        <v>6.4</v>
      </c>
      <c r="I2197" s="392" t="s">
        <v>15476</v>
      </c>
    </row>
    <row r="2198" spans="2:9">
      <c r="B2198" s="388" t="s">
        <v>15494</v>
      </c>
      <c r="C2198" s="388" t="s">
        <v>15495</v>
      </c>
      <c r="D2198" s="389" t="s">
        <v>10325</v>
      </c>
      <c r="E2198" s="390" t="str">
        <f t="shared" si="68"/>
        <v>5,64</v>
      </c>
      <c r="F2198" s="381" t="str">
        <f t="shared" si="69"/>
        <v>92773</v>
      </c>
      <c r="H2198" s="391">
        <v>6.15</v>
      </c>
      <c r="I2198" s="392" t="s">
        <v>372</v>
      </c>
    </row>
    <row r="2199" spans="2:9">
      <c r="B2199" s="388" t="s">
        <v>15496</v>
      </c>
      <c r="C2199" s="388" t="s">
        <v>15497</v>
      </c>
      <c r="D2199" s="389" t="s">
        <v>10325</v>
      </c>
      <c r="E2199" s="390" t="str">
        <f t="shared" si="68"/>
        <v>6,40</v>
      </c>
      <c r="F2199" s="381" t="str">
        <f t="shared" si="69"/>
        <v>92774</v>
      </c>
      <c r="H2199" s="391">
        <v>6.76</v>
      </c>
      <c r="I2199" s="392" t="s">
        <v>5730</v>
      </c>
    </row>
    <row r="2200" spans="2:9">
      <c r="B2200" s="388" t="s">
        <v>15498</v>
      </c>
      <c r="C2200" s="388" t="s">
        <v>15499</v>
      </c>
      <c r="D2200" s="389" t="s">
        <v>10325</v>
      </c>
      <c r="E2200" s="390" t="str">
        <f t="shared" si="68"/>
        <v>12,35</v>
      </c>
      <c r="F2200" s="381" t="str">
        <f t="shared" si="69"/>
        <v>92775</v>
      </c>
      <c r="H2200" s="391">
        <v>5.64</v>
      </c>
      <c r="I2200" s="392" t="s">
        <v>7893</v>
      </c>
    </row>
    <row r="2201" spans="2:9">
      <c r="B2201" s="388" t="s">
        <v>15500</v>
      </c>
      <c r="C2201" s="388" t="s">
        <v>15501</v>
      </c>
      <c r="D2201" s="389" t="s">
        <v>10325</v>
      </c>
      <c r="E2201" s="390" t="str">
        <f t="shared" si="68"/>
        <v>10,97</v>
      </c>
      <c r="F2201" s="381" t="str">
        <f t="shared" si="69"/>
        <v>92776</v>
      </c>
      <c r="H2201" s="391">
        <v>5.29</v>
      </c>
      <c r="I2201" s="392" t="s">
        <v>3548</v>
      </c>
    </row>
    <row r="2202" spans="2:9">
      <c r="B2202" s="388" t="s">
        <v>15502</v>
      </c>
      <c r="C2202" s="388" t="s">
        <v>15503</v>
      </c>
      <c r="D2202" s="389" t="s">
        <v>10325</v>
      </c>
      <c r="E2202" s="390" t="str">
        <f t="shared" si="68"/>
        <v>9,79</v>
      </c>
      <c r="F2202" s="381" t="str">
        <f t="shared" si="69"/>
        <v>92777</v>
      </c>
      <c r="H2202" s="391">
        <v>5.25</v>
      </c>
      <c r="I2202" s="392" t="s">
        <v>15504</v>
      </c>
    </row>
    <row r="2203" spans="2:9">
      <c r="B2203" s="388" t="s">
        <v>15505</v>
      </c>
      <c r="C2203" s="388" t="s">
        <v>15506</v>
      </c>
      <c r="D2203" s="389" t="s">
        <v>10325</v>
      </c>
      <c r="E2203" s="390" t="str">
        <f t="shared" si="68"/>
        <v>8,48</v>
      </c>
      <c r="F2203" s="381" t="str">
        <f t="shared" si="69"/>
        <v>92778</v>
      </c>
      <c r="H2203" s="391">
        <v>5.0199999999999996</v>
      </c>
      <c r="I2203" s="392" t="s">
        <v>7443</v>
      </c>
    </row>
    <row r="2204" spans="2:9">
      <c r="B2204" s="388" t="s">
        <v>15507</v>
      </c>
      <c r="C2204" s="388" t="s">
        <v>15508</v>
      </c>
      <c r="D2204" s="389" t="s">
        <v>10325</v>
      </c>
      <c r="E2204" s="390" t="str">
        <f t="shared" si="68"/>
        <v>7,00</v>
      </c>
      <c r="F2204" s="381" t="str">
        <f t="shared" si="69"/>
        <v>92779</v>
      </c>
      <c r="H2204" s="391">
        <v>6.29</v>
      </c>
      <c r="I2204" s="392" t="s">
        <v>825</v>
      </c>
    </row>
    <row r="2205" spans="2:9">
      <c r="B2205" s="388" t="s">
        <v>15509</v>
      </c>
      <c r="C2205" s="388" t="s">
        <v>15510</v>
      </c>
      <c r="D2205" s="389" t="s">
        <v>10325</v>
      </c>
      <c r="E2205" s="390" t="str">
        <f t="shared" si="68"/>
        <v>6,39</v>
      </c>
      <c r="F2205" s="381" t="str">
        <f t="shared" si="69"/>
        <v>92780</v>
      </c>
      <c r="H2205" s="391">
        <v>6.05</v>
      </c>
      <c r="I2205" s="392" t="s">
        <v>12308</v>
      </c>
    </row>
    <row r="2206" spans="2:9">
      <c r="B2206" s="388" t="s">
        <v>15511</v>
      </c>
      <c r="C2206" s="388" t="s">
        <v>15512</v>
      </c>
      <c r="D2206" s="389" t="s">
        <v>10325</v>
      </c>
      <c r="E2206" s="390" t="str">
        <f t="shared" si="68"/>
        <v>6,90</v>
      </c>
      <c r="F2206" s="381" t="str">
        <f t="shared" si="69"/>
        <v>92781</v>
      </c>
      <c r="H2206" s="391">
        <v>5.5</v>
      </c>
      <c r="I2206" s="392" t="s">
        <v>2885</v>
      </c>
    </row>
    <row r="2207" spans="2:9">
      <c r="B2207" s="388" t="s">
        <v>15513</v>
      </c>
      <c r="C2207" s="388" t="s">
        <v>15514</v>
      </c>
      <c r="D2207" s="389" t="s">
        <v>10325</v>
      </c>
      <c r="E2207" s="390" t="str">
        <f t="shared" si="68"/>
        <v>6,60</v>
      </c>
      <c r="F2207" s="381" t="str">
        <f t="shared" si="69"/>
        <v>92782</v>
      </c>
      <c r="H2207" s="391">
        <v>5.42</v>
      </c>
      <c r="I2207" s="392" t="s">
        <v>7648</v>
      </c>
    </row>
    <row r="2208" spans="2:9">
      <c r="B2208" s="388" t="s">
        <v>15515</v>
      </c>
      <c r="C2208" s="388" t="s">
        <v>15516</v>
      </c>
      <c r="D2208" s="389" t="s">
        <v>10325</v>
      </c>
      <c r="E2208" s="390" t="str">
        <f t="shared" si="68"/>
        <v>12,16</v>
      </c>
      <c r="F2208" s="381" t="str">
        <f t="shared" si="69"/>
        <v>92783</v>
      </c>
      <c r="H2208" s="391">
        <v>5.35</v>
      </c>
      <c r="I2208" s="392" t="s">
        <v>15517</v>
      </c>
    </row>
    <row r="2209" spans="2:9">
      <c r="B2209" s="388" t="s">
        <v>15518</v>
      </c>
      <c r="C2209" s="388" t="s">
        <v>15519</v>
      </c>
      <c r="D2209" s="389" t="s">
        <v>10325</v>
      </c>
      <c r="E2209" s="390" t="str">
        <f t="shared" si="68"/>
        <v>10,50</v>
      </c>
      <c r="F2209" s="381" t="str">
        <f t="shared" si="69"/>
        <v>92784</v>
      </c>
      <c r="H2209" s="391">
        <v>5.46</v>
      </c>
      <c r="I2209" s="392" t="s">
        <v>3041</v>
      </c>
    </row>
    <row r="2210" spans="2:9">
      <c r="B2210" s="388" t="s">
        <v>15520</v>
      </c>
      <c r="C2210" s="388" t="s">
        <v>15521</v>
      </c>
      <c r="D2210" s="389" t="s">
        <v>10325</v>
      </c>
      <c r="E2210" s="390" t="str">
        <f t="shared" si="68"/>
        <v>9,58</v>
      </c>
      <c r="F2210" s="381" t="str">
        <f t="shared" si="69"/>
        <v>92785</v>
      </c>
      <c r="H2210" s="391">
        <v>5.44</v>
      </c>
      <c r="I2210" s="392" t="s">
        <v>7051</v>
      </c>
    </row>
    <row r="2211" spans="2:9">
      <c r="B2211" s="388" t="s">
        <v>15522</v>
      </c>
      <c r="C2211" s="388" t="s">
        <v>15523</v>
      </c>
      <c r="D2211" s="389" t="s">
        <v>10325</v>
      </c>
      <c r="E2211" s="390" t="str">
        <f t="shared" si="68"/>
        <v>8,73</v>
      </c>
      <c r="F2211" s="381" t="str">
        <f t="shared" si="69"/>
        <v>92786</v>
      </c>
      <c r="H2211" s="391">
        <v>8.64</v>
      </c>
      <c r="I2211" s="392" t="s">
        <v>2537</v>
      </c>
    </row>
    <row r="2212" spans="2:9">
      <c r="B2212" s="388" t="s">
        <v>15524</v>
      </c>
      <c r="C2212" s="388" t="s">
        <v>15525</v>
      </c>
      <c r="D2212" s="389" t="s">
        <v>10325</v>
      </c>
      <c r="E2212" s="390" t="str">
        <f t="shared" si="68"/>
        <v>7,64</v>
      </c>
      <c r="F2212" s="381" t="str">
        <f t="shared" si="69"/>
        <v>92787</v>
      </c>
      <c r="H2212" s="391">
        <v>7.88</v>
      </c>
      <c r="I2212" s="392" t="s">
        <v>663</v>
      </c>
    </row>
    <row r="2213" spans="2:9">
      <c r="B2213" s="388" t="s">
        <v>15526</v>
      </c>
      <c r="C2213" s="388" t="s">
        <v>15527</v>
      </c>
      <c r="D2213" s="389" t="s">
        <v>10325</v>
      </c>
      <c r="E2213" s="390" t="str">
        <f t="shared" si="68"/>
        <v>6,37</v>
      </c>
      <c r="F2213" s="381" t="str">
        <f t="shared" si="69"/>
        <v>92788</v>
      </c>
      <c r="H2213" s="391">
        <v>6.94</v>
      </c>
      <c r="I2213" s="392" t="s">
        <v>15528</v>
      </c>
    </row>
    <row r="2214" spans="2:9">
      <c r="B2214" s="388" t="s">
        <v>15529</v>
      </c>
      <c r="C2214" s="388" t="s">
        <v>15530</v>
      </c>
      <c r="D2214" s="389" t="s">
        <v>10325</v>
      </c>
      <c r="E2214" s="390" t="str">
        <f t="shared" si="68"/>
        <v>5,93</v>
      </c>
      <c r="F2214" s="381" t="str">
        <f t="shared" si="69"/>
        <v>92789</v>
      </c>
      <c r="H2214" s="391">
        <v>6.53</v>
      </c>
      <c r="I2214" s="392" t="s">
        <v>1831</v>
      </c>
    </row>
    <row r="2215" spans="2:9">
      <c r="B2215" s="388" t="s">
        <v>15531</v>
      </c>
      <c r="C2215" s="388" t="s">
        <v>15532</v>
      </c>
      <c r="D2215" s="389" t="s">
        <v>10325</v>
      </c>
      <c r="E2215" s="390" t="str">
        <f t="shared" si="68"/>
        <v>6,57</v>
      </c>
      <c r="F2215" s="381" t="str">
        <f t="shared" si="69"/>
        <v>92790</v>
      </c>
      <c r="H2215" s="391">
        <v>6.2</v>
      </c>
      <c r="I2215" s="392" t="s">
        <v>2948</v>
      </c>
    </row>
    <row r="2216" spans="2:9">
      <c r="B2216" s="388" t="s">
        <v>15533</v>
      </c>
      <c r="C2216" s="388" t="s">
        <v>15534</v>
      </c>
      <c r="D2216" s="389" t="s">
        <v>10325</v>
      </c>
      <c r="E2216" s="390" t="str">
        <f t="shared" si="68"/>
        <v>6,93</v>
      </c>
      <c r="F2216" s="381" t="str">
        <f t="shared" si="69"/>
        <v>92791</v>
      </c>
      <c r="H2216" s="391">
        <v>6.1</v>
      </c>
      <c r="I2216" s="392" t="s">
        <v>2527</v>
      </c>
    </row>
    <row r="2217" spans="2:9">
      <c r="B2217" s="388" t="s">
        <v>15535</v>
      </c>
      <c r="C2217" s="388" t="s">
        <v>15536</v>
      </c>
      <c r="D2217" s="389" t="s">
        <v>10325</v>
      </c>
      <c r="E2217" s="390" t="str">
        <f t="shared" si="68"/>
        <v>6,77</v>
      </c>
      <c r="F2217" s="381" t="str">
        <f t="shared" si="69"/>
        <v>92792</v>
      </c>
      <c r="H2217" s="391">
        <v>5.93</v>
      </c>
      <c r="I2217" s="392" t="s">
        <v>4087</v>
      </c>
    </row>
    <row r="2218" spans="2:9">
      <c r="B2218" s="388" t="s">
        <v>15537</v>
      </c>
      <c r="C2218" s="388" t="s">
        <v>15538</v>
      </c>
      <c r="D2218" s="389" t="s">
        <v>10325</v>
      </c>
      <c r="E2218" s="390" t="str">
        <f t="shared" si="68"/>
        <v>6,59</v>
      </c>
      <c r="F2218" s="381" t="str">
        <f t="shared" si="69"/>
        <v>92793</v>
      </c>
      <c r="H2218" s="391">
        <v>10.79</v>
      </c>
      <c r="I2218" s="392" t="s">
        <v>14733</v>
      </c>
    </row>
    <row r="2219" spans="2:9">
      <c r="B2219" s="388" t="s">
        <v>15539</v>
      </c>
      <c r="C2219" s="388" t="s">
        <v>15540</v>
      </c>
      <c r="D2219" s="389" t="s">
        <v>10325</v>
      </c>
      <c r="E2219" s="390" t="str">
        <f t="shared" si="68"/>
        <v>6,02</v>
      </c>
      <c r="F2219" s="381" t="str">
        <f t="shared" si="69"/>
        <v>92794</v>
      </c>
      <c r="H2219" s="391">
        <v>9.49</v>
      </c>
      <c r="I2219" s="392" t="s">
        <v>3326</v>
      </c>
    </row>
    <row r="2220" spans="2:9">
      <c r="B2220" s="388" t="s">
        <v>15541</v>
      </c>
      <c r="C2220" s="388" t="s">
        <v>15542</v>
      </c>
      <c r="D2220" s="389" t="s">
        <v>10325</v>
      </c>
      <c r="E2220" s="390" t="str">
        <f t="shared" si="68"/>
        <v>5,13</v>
      </c>
      <c r="F2220" s="381" t="str">
        <f t="shared" si="69"/>
        <v>92795</v>
      </c>
      <c r="H2220" s="391">
        <v>9.2899999999999991</v>
      </c>
      <c r="I2220" s="392" t="s">
        <v>15543</v>
      </c>
    </row>
    <row r="2221" spans="2:9">
      <c r="B2221" s="388" t="s">
        <v>15544</v>
      </c>
      <c r="C2221" s="388" t="s">
        <v>15545</v>
      </c>
      <c r="D2221" s="389" t="s">
        <v>10325</v>
      </c>
      <c r="E2221" s="390" t="str">
        <f t="shared" si="68"/>
        <v>5,06</v>
      </c>
      <c r="F2221" s="381" t="str">
        <f t="shared" si="69"/>
        <v>92796</v>
      </c>
      <c r="H2221" s="391">
        <v>7.6</v>
      </c>
      <c r="I2221" s="392" t="s">
        <v>15546</v>
      </c>
    </row>
    <row r="2222" spans="2:9">
      <c r="B2222" s="388" t="s">
        <v>15547</v>
      </c>
      <c r="C2222" s="388" t="s">
        <v>15548</v>
      </c>
      <c r="D2222" s="389" t="s">
        <v>10325</v>
      </c>
      <c r="E2222" s="390" t="str">
        <f t="shared" si="68"/>
        <v>5,94</v>
      </c>
      <c r="F2222" s="381" t="str">
        <f t="shared" si="69"/>
        <v>92797</v>
      </c>
      <c r="H2222" s="391">
        <v>6.77</v>
      </c>
      <c r="I2222" s="392" t="s">
        <v>12477</v>
      </c>
    </row>
    <row r="2223" spans="2:9">
      <c r="B2223" s="388" t="s">
        <v>15549</v>
      </c>
      <c r="C2223" s="388" t="s">
        <v>15550</v>
      </c>
      <c r="D2223" s="389" t="s">
        <v>10325</v>
      </c>
      <c r="E2223" s="390" t="str">
        <f t="shared" si="68"/>
        <v>5,93</v>
      </c>
      <c r="F2223" s="381" t="str">
        <f t="shared" si="69"/>
        <v>92798</v>
      </c>
      <c r="H2223" s="391">
        <v>6.33</v>
      </c>
      <c r="I2223" s="392" t="s">
        <v>1831</v>
      </c>
    </row>
    <row r="2224" spans="2:9">
      <c r="B2224" s="388" t="s">
        <v>15551</v>
      </c>
      <c r="C2224" s="388" t="s">
        <v>15552</v>
      </c>
      <c r="D2224" s="389" t="s">
        <v>10325</v>
      </c>
      <c r="E2224" s="390" t="str">
        <f t="shared" si="68"/>
        <v>7,28</v>
      </c>
      <c r="F2224" s="381" t="str">
        <f t="shared" si="69"/>
        <v>92799</v>
      </c>
      <c r="H2224" s="391">
        <v>5.81</v>
      </c>
      <c r="I2224" s="392" t="s">
        <v>8609</v>
      </c>
    </row>
    <row r="2225" spans="2:9">
      <c r="B2225" s="388" t="s">
        <v>15553</v>
      </c>
      <c r="C2225" s="388" t="s">
        <v>15554</v>
      </c>
      <c r="D2225" s="389" t="s">
        <v>10325</v>
      </c>
      <c r="E2225" s="390" t="str">
        <f t="shared" si="68"/>
        <v>6,51</v>
      </c>
      <c r="F2225" s="381" t="str">
        <f t="shared" si="69"/>
        <v>92800</v>
      </c>
      <c r="H2225" s="391">
        <v>6.37</v>
      </c>
      <c r="I2225" s="392" t="s">
        <v>2508</v>
      </c>
    </row>
    <row r="2226" spans="2:9">
      <c r="B2226" s="388" t="s">
        <v>15555</v>
      </c>
      <c r="C2226" s="388" t="s">
        <v>15556</v>
      </c>
      <c r="D2226" s="389" t="s">
        <v>10325</v>
      </c>
      <c r="E2226" s="390" t="str">
        <f t="shared" si="68"/>
        <v>6,53</v>
      </c>
      <c r="F2226" s="381" t="str">
        <f t="shared" si="69"/>
        <v>92801</v>
      </c>
      <c r="H2226" s="391">
        <v>5.41</v>
      </c>
      <c r="I2226" s="392" t="s">
        <v>1248</v>
      </c>
    </row>
    <row r="2227" spans="2:9">
      <c r="B2227" s="388" t="s">
        <v>15557</v>
      </c>
      <c r="C2227" s="388" t="s">
        <v>15558</v>
      </c>
      <c r="D2227" s="389" t="s">
        <v>10325</v>
      </c>
      <c r="E2227" s="390" t="str">
        <f t="shared" si="68"/>
        <v>6,46</v>
      </c>
      <c r="F2227" s="381" t="str">
        <f t="shared" si="69"/>
        <v>92802</v>
      </c>
      <c r="H2227" s="391">
        <v>5.54</v>
      </c>
      <c r="I2227" s="392" t="s">
        <v>15559</v>
      </c>
    </row>
    <row r="2228" spans="2:9">
      <c r="B2228" s="388" t="s">
        <v>15560</v>
      </c>
      <c r="C2228" s="388" t="s">
        <v>15561</v>
      </c>
      <c r="D2228" s="389" t="s">
        <v>10325</v>
      </c>
      <c r="E2228" s="390" t="str">
        <f t="shared" si="68"/>
        <v>5,94</v>
      </c>
      <c r="F2228" s="381" t="str">
        <f t="shared" si="69"/>
        <v>92803</v>
      </c>
      <c r="H2228" s="391">
        <v>8.82</v>
      </c>
      <c r="I2228" s="392" t="s">
        <v>12477</v>
      </c>
    </row>
    <row r="2229" spans="2:9">
      <c r="B2229" s="388" t="s">
        <v>15562</v>
      </c>
      <c r="C2229" s="388" t="s">
        <v>15563</v>
      </c>
      <c r="D2229" s="389" t="s">
        <v>10325</v>
      </c>
      <c r="E2229" s="390" t="str">
        <f t="shared" si="68"/>
        <v>5,09</v>
      </c>
      <c r="F2229" s="381" t="str">
        <f t="shared" si="69"/>
        <v>92804</v>
      </c>
      <c r="H2229" s="391">
        <v>7.32</v>
      </c>
      <c r="I2229" s="392" t="s">
        <v>15564</v>
      </c>
    </row>
    <row r="2230" spans="2:9">
      <c r="B2230" s="388" t="s">
        <v>15565</v>
      </c>
      <c r="C2230" s="388" t="s">
        <v>15566</v>
      </c>
      <c r="D2230" s="389" t="s">
        <v>10325</v>
      </c>
      <c r="E2230" s="390" t="str">
        <f t="shared" si="68"/>
        <v>5,03</v>
      </c>
      <c r="F2230" s="381" t="str">
        <f t="shared" si="69"/>
        <v>92805</v>
      </c>
      <c r="H2230" s="391">
        <v>6.68</v>
      </c>
      <c r="I2230" s="392" t="s">
        <v>2328</v>
      </c>
    </row>
    <row r="2231" spans="2:9">
      <c r="B2231" s="388" t="s">
        <v>15567</v>
      </c>
      <c r="C2231" s="388" t="s">
        <v>15568</v>
      </c>
      <c r="D2231" s="389" t="s">
        <v>10325</v>
      </c>
      <c r="E2231" s="390" t="str">
        <f t="shared" si="68"/>
        <v>5,93</v>
      </c>
      <c r="F2231" s="381" t="str">
        <f t="shared" si="69"/>
        <v>92806</v>
      </c>
      <c r="H2231" s="391">
        <v>6.36</v>
      </c>
      <c r="I2231" s="392" t="s">
        <v>1831</v>
      </c>
    </row>
    <row r="2232" spans="2:9">
      <c r="B2232" s="388" t="s">
        <v>15569</v>
      </c>
      <c r="C2232" s="388" t="s">
        <v>15570</v>
      </c>
      <c r="D2232" s="389" t="s">
        <v>10325</v>
      </c>
      <c r="E2232" s="390" t="str">
        <f t="shared" si="68"/>
        <v>6,23</v>
      </c>
      <c r="F2232" s="381" t="str">
        <f t="shared" si="69"/>
        <v>92875</v>
      </c>
      <c r="H2232" s="391">
        <v>5.96</v>
      </c>
      <c r="I2232" s="392" t="s">
        <v>6872</v>
      </c>
    </row>
    <row r="2233" spans="2:9">
      <c r="B2233" s="388" t="s">
        <v>15571</v>
      </c>
      <c r="C2233" s="388" t="s">
        <v>15572</v>
      </c>
      <c r="D2233" s="389" t="s">
        <v>10325</v>
      </c>
      <c r="E2233" s="390" t="str">
        <f t="shared" si="68"/>
        <v>6,00</v>
      </c>
      <c r="F2233" s="381" t="str">
        <f t="shared" si="69"/>
        <v>92876</v>
      </c>
      <c r="H2233" s="391">
        <v>6.59</v>
      </c>
      <c r="I2233" s="392" t="s">
        <v>15573</v>
      </c>
    </row>
    <row r="2234" spans="2:9">
      <c r="B2234" s="388" t="s">
        <v>15574</v>
      </c>
      <c r="C2234" s="388" t="s">
        <v>15575</v>
      </c>
      <c r="D2234" s="389" t="s">
        <v>10325</v>
      </c>
      <c r="E2234" s="390" t="str">
        <f t="shared" si="68"/>
        <v>6,45</v>
      </c>
      <c r="F2234" s="381" t="str">
        <f t="shared" si="69"/>
        <v>92877</v>
      </c>
      <c r="H2234" s="391">
        <v>11.11</v>
      </c>
      <c r="I2234" s="392" t="s">
        <v>2516</v>
      </c>
    </row>
    <row r="2235" spans="2:9">
      <c r="B2235" s="388" t="s">
        <v>15576</v>
      </c>
      <c r="C2235" s="388" t="s">
        <v>15577</v>
      </c>
      <c r="D2235" s="389" t="s">
        <v>10325</v>
      </c>
      <c r="E2235" s="390" t="str">
        <f t="shared" si="68"/>
        <v>6,50</v>
      </c>
      <c r="F2235" s="381" t="str">
        <f t="shared" si="69"/>
        <v>92878</v>
      </c>
      <c r="H2235" s="391">
        <v>9.17</v>
      </c>
      <c r="I2235" s="392" t="s">
        <v>850</v>
      </c>
    </row>
    <row r="2236" spans="2:9">
      <c r="B2236" s="388" t="s">
        <v>15578</v>
      </c>
      <c r="C2236" s="388" t="s">
        <v>15579</v>
      </c>
      <c r="D2236" s="389" t="s">
        <v>10325</v>
      </c>
      <c r="E2236" s="390" t="str">
        <f t="shared" si="68"/>
        <v>6,26</v>
      </c>
      <c r="F2236" s="381" t="str">
        <f t="shared" si="69"/>
        <v>92879</v>
      </c>
      <c r="H2236" s="391">
        <v>9.16</v>
      </c>
      <c r="I2236" s="392" t="s">
        <v>2349</v>
      </c>
    </row>
    <row r="2237" spans="2:9">
      <c r="B2237" s="388" t="s">
        <v>15580</v>
      </c>
      <c r="C2237" s="388" t="s">
        <v>15581</v>
      </c>
      <c r="D2237" s="389" t="s">
        <v>10325</v>
      </c>
      <c r="E2237" s="390" t="str">
        <f t="shared" si="68"/>
        <v>6,39</v>
      </c>
      <c r="F2237" s="381" t="str">
        <f t="shared" si="69"/>
        <v>92880</v>
      </c>
      <c r="H2237" s="391">
        <v>7.58</v>
      </c>
      <c r="I2237" s="392" t="s">
        <v>12308</v>
      </c>
    </row>
    <row r="2238" spans="2:9">
      <c r="B2238" s="388" t="s">
        <v>15582</v>
      </c>
      <c r="C2238" s="388" t="s">
        <v>15583</v>
      </c>
      <c r="D2238" s="389" t="s">
        <v>10325</v>
      </c>
      <c r="E2238" s="390" t="str">
        <f t="shared" si="68"/>
        <v>6,38</v>
      </c>
      <c r="F2238" s="381" t="str">
        <f t="shared" si="69"/>
        <v>92881</v>
      </c>
      <c r="H2238" s="391">
        <v>6.9</v>
      </c>
      <c r="I2238" s="392" t="s">
        <v>15584</v>
      </c>
    </row>
    <row r="2239" spans="2:9">
      <c r="B2239" s="388" t="s">
        <v>15585</v>
      </c>
      <c r="C2239" s="388" t="s">
        <v>15586</v>
      </c>
      <c r="D2239" s="389" t="s">
        <v>10325</v>
      </c>
      <c r="E2239" s="390" t="str">
        <f t="shared" si="68"/>
        <v>8,73</v>
      </c>
      <c r="F2239" s="381" t="str">
        <f t="shared" si="69"/>
        <v>92882</v>
      </c>
      <c r="H2239" s="391">
        <v>6.53</v>
      </c>
      <c r="I2239" s="392" t="s">
        <v>2537</v>
      </c>
    </row>
    <row r="2240" spans="2:9">
      <c r="B2240" s="388" t="s">
        <v>15587</v>
      </c>
      <c r="C2240" s="388" t="s">
        <v>15588</v>
      </c>
      <c r="D2240" s="389" t="s">
        <v>10325</v>
      </c>
      <c r="E2240" s="390" t="str">
        <f t="shared" si="68"/>
        <v>7,93</v>
      </c>
      <c r="F2240" s="381" t="str">
        <f t="shared" si="69"/>
        <v>92883</v>
      </c>
      <c r="H2240" s="391">
        <v>6.1</v>
      </c>
      <c r="I2240" s="392" t="s">
        <v>5199</v>
      </c>
    </row>
    <row r="2241" spans="2:9">
      <c r="B2241" s="388" t="s">
        <v>15589</v>
      </c>
      <c r="C2241" s="388" t="s">
        <v>15590</v>
      </c>
      <c r="D2241" s="389" t="s">
        <v>10325</v>
      </c>
      <c r="E2241" s="390" t="str">
        <f t="shared" si="68"/>
        <v>7,96</v>
      </c>
      <c r="F2241" s="381" t="str">
        <f t="shared" si="69"/>
        <v>92884</v>
      </c>
      <c r="H2241" s="391">
        <v>6.71</v>
      </c>
      <c r="I2241" s="392" t="s">
        <v>15591</v>
      </c>
    </row>
    <row r="2242" spans="2:9">
      <c r="B2242" s="388" t="s">
        <v>15592</v>
      </c>
      <c r="C2242" s="388" t="s">
        <v>15593</v>
      </c>
      <c r="D2242" s="389" t="s">
        <v>10325</v>
      </c>
      <c r="E2242" s="390" t="str">
        <f t="shared" ref="E2242:E2305" si="70">IF($K$2=$H$1,H2242,I2242)</f>
        <v>7,67</v>
      </c>
      <c r="F2242" s="381" t="str">
        <f t="shared" ref="F2242:F2305" si="71">IF(LEN($B2242)=7,CONCATENATE(MID($B2242,1,6),"00",RIGHT($B2242,1)),IF(LEN($B2242)=8,CONCATENATE(MID($B2242,1,6),"0",RIGHT($B2242,2)),$B2242))</f>
        <v>92885</v>
      </c>
      <c r="H2242" s="391">
        <v>13.58</v>
      </c>
      <c r="I2242" s="392" t="s">
        <v>3378</v>
      </c>
    </row>
    <row r="2243" spans="2:9">
      <c r="B2243" s="388" t="s">
        <v>15594</v>
      </c>
      <c r="C2243" s="388" t="s">
        <v>15595</v>
      </c>
      <c r="D2243" s="389" t="s">
        <v>10325</v>
      </c>
      <c r="E2243" s="390" t="str">
        <f t="shared" si="70"/>
        <v>7,12</v>
      </c>
      <c r="F2243" s="381" t="str">
        <f t="shared" si="71"/>
        <v>92886</v>
      </c>
      <c r="H2243" s="391">
        <v>10.67</v>
      </c>
      <c r="I2243" s="392" t="s">
        <v>15596</v>
      </c>
    </row>
    <row r="2244" spans="2:9">
      <c r="B2244" s="388" t="s">
        <v>15597</v>
      </c>
      <c r="C2244" s="388" t="s">
        <v>15598</v>
      </c>
      <c r="D2244" s="389" t="s">
        <v>10325</v>
      </c>
      <c r="E2244" s="390" t="str">
        <f t="shared" si="70"/>
        <v>7,05</v>
      </c>
      <c r="F2244" s="381" t="str">
        <f t="shared" si="71"/>
        <v>92887</v>
      </c>
      <c r="H2244" s="391">
        <v>14.26</v>
      </c>
      <c r="I2244" s="392" t="s">
        <v>4538</v>
      </c>
    </row>
    <row r="2245" spans="2:9">
      <c r="B2245" s="388" t="s">
        <v>15599</v>
      </c>
      <c r="C2245" s="388" t="s">
        <v>15600</v>
      </c>
      <c r="D2245" s="389" t="s">
        <v>10325</v>
      </c>
      <c r="E2245" s="390" t="str">
        <f t="shared" si="70"/>
        <v>6,86</v>
      </c>
      <c r="F2245" s="381" t="str">
        <f t="shared" si="71"/>
        <v>92888</v>
      </c>
      <c r="H2245" s="391">
        <v>12.58</v>
      </c>
      <c r="I2245" s="392" t="s">
        <v>3541</v>
      </c>
    </row>
    <row r="2246" spans="2:9">
      <c r="B2246" s="388" t="s">
        <v>15601</v>
      </c>
      <c r="C2246" s="388" t="s">
        <v>15602</v>
      </c>
      <c r="D2246" s="389" t="s">
        <v>10325</v>
      </c>
      <c r="E2246" s="390" t="str">
        <f t="shared" si="70"/>
        <v>11,23</v>
      </c>
      <c r="F2246" s="381" t="str">
        <f t="shared" si="71"/>
        <v>92915</v>
      </c>
      <c r="H2246" s="391">
        <v>10.69</v>
      </c>
      <c r="I2246" s="392" t="s">
        <v>3598</v>
      </c>
    </row>
    <row r="2247" spans="2:9">
      <c r="B2247" s="388" t="s">
        <v>15603</v>
      </c>
      <c r="C2247" s="388" t="s">
        <v>15604</v>
      </c>
      <c r="D2247" s="389" t="s">
        <v>10325</v>
      </c>
      <c r="E2247" s="390" t="str">
        <f t="shared" si="70"/>
        <v>10,13</v>
      </c>
      <c r="F2247" s="381" t="str">
        <f t="shared" si="71"/>
        <v>92916</v>
      </c>
      <c r="H2247" s="391">
        <v>7.89</v>
      </c>
      <c r="I2247" s="392" t="s">
        <v>4094</v>
      </c>
    </row>
    <row r="2248" spans="2:9">
      <c r="B2248" s="388" t="s">
        <v>15605</v>
      </c>
      <c r="C2248" s="388" t="s">
        <v>15606</v>
      </c>
      <c r="D2248" s="389" t="s">
        <v>10325</v>
      </c>
      <c r="E2248" s="390" t="str">
        <f t="shared" si="70"/>
        <v>9,16</v>
      </c>
      <c r="F2248" s="381" t="str">
        <f t="shared" si="71"/>
        <v>92917</v>
      </c>
      <c r="H2248" s="391">
        <v>6.46</v>
      </c>
      <c r="I2248" s="392" t="s">
        <v>15607</v>
      </c>
    </row>
    <row r="2249" spans="2:9">
      <c r="B2249" s="388" t="s">
        <v>15608</v>
      </c>
      <c r="C2249" s="388" t="s">
        <v>15609</v>
      </c>
      <c r="D2249" s="389" t="s">
        <v>10325</v>
      </c>
      <c r="E2249" s="390" t="str">
        <f t="shared" si="70"/>
        <v>8,00</v>
      </c>
      <c r="F2249" s="381" t="str">
        <f t="shared" si="71"/>
        <v>92919</v>
      </c>
      <c r="H2249" s="391">
        <v>5.69</v>
      </c>
      <c r="I2249" s="392" t="s">
        <v>4750</v>
      </c>
    </row>
    <row r="2250" spans="2:9">
      <c r="B2250" s="388" t="s">
        <v>15610</v>
      </c>
      <c r="C2250" s="388" t="s">
        <v>15611</v>
      </c>
      <c r="D2250" s="389" t="s">
        <v>10325</v>
      </c>
      <c r="E2250" s="390" t="str">
        <f t="shared" si="70"/>
        <v>6,65</v>
      </c>
      <c r="F2250" s="381" t="str">
        <f t="shared" si="71"/>
        <v>92921</v>
      </c>
      <c r="H2250" s="391">
        <v>10.24</v>
      </c>
      <c r="I2250" s="392" t="s">
        <v>6758</v>
      </c>
    </row>
    <row r="2251" spans="2:9">
      <c r="B2251" s="388" t="s">
        <v>15612</v>
      </c>
      <c r="C2251" s="388" t="s">
        <v>15613</v>
      </c>
      <c r="D2251" s="389" t="s">
        <v>10325</v>
      </c>
      <c r="E2251" s="390" t="str">
        <f t="shared" si="70"/>
        <v>6,16</v>
      </c>
      <c r="F2251" s="381" t="str">
        <f t="shared" si="71"/>
        <v>92922</v>
      </c>
      <c r="H2251" s="391">
        <v>9.8699999999999992</v>
      </c>
      <c r="I2251" s="392" t="s">
        <v>5804</v>
      </c>
    </row>
    <row r="2252" spans="2:9">
      <c r="B2252" s="388" t="s">
        <v>15614</v>
      </c>
      <c r="C2252" s="388" t="s">
        <v>15615</v>
      </c>
      <c r="D2252" s="389" t="s">
        <v>10325</v>
      </c>
      <c r="E2252" s="390" t="str">
        <f t="shared" si="70"/>
        <v>6,75</v>
      </c>
      <c r="F2252" s="381" t="str">
        <f t="shared" si="71"/>
        <v>92923</v>
      </c>
      <c r="H2252" s="391">
        <v>8.07</v>
      </c>
      <c r="I2252" s="392" t="s">
        <v>1972</v>
      </c>
    </row>
    <row r="2253" spans="2:9">
      <c r="B2253" s="388" t="s">
        <v>15616</v>
      </c>
      <c r="C2253" s="388" t="s">
        <v>15617</v>
      </c>
      <c r="D2253" s="389" t="s">
        <v>10325</v>
      </c>
      <c r="E2253" s="390" t="str">
        <f t="shared" si="70"/>
        <v>6,51</v>
      </c>
      <c r="F2253" s="381" t="str">
        <f t="shared" si="71"/>
        <v>92924</v>
      </c>
      <c r="H2253" s="391">
        <v>7.2</v>
      </c>
      <c r="I2253" s="392" t="s">
        <v>2508</v>
      </c>
    </row>
    <row r="2254" spans="2:9">
      <c r="B2254" s="388" t="s">
        <v>15618</v>
      </c>
      <c r="C2254" s="388" t="s">
        <v>15619</v>
      </c>
      <c r="D2254" s="389" t="s">
        <v>10325</v>
      </c>
      <c r="E2254" s="390" t="str">
        <f t="shared" si="70"/>
        <v>5,46</v>
      </c>
      <c r="F2254" s="381" t="str">
        <f t="shared" si="71"/>
        <v>95445</v>
      </c>
      <c r="H2254" s="391">
        <v>6.69</v>
      </c>
      <c r="I2254" s="392" t="s">
        <v>15620</v>
      </c>
    </row>
    <row r="2255" spans="2:9">
      <c r="B2255" s="388" t="s">
        <v>15621</v>
      </c>
      <c r="C2255" s="388" t="s">
        <v>15622</v>
      </c>
      <c r="D2255" s="389" t="s">
        <v>10325</v>
      </c>
      <c r="E2255" s="390" t="str">
        <f t="shared" si="70"/>
        <v>5,89</v>
      </c>
      <c r="F2255" s="381" t="str">
        <f t="shared" si="71"/>
        <v>95446</v>
      </c>
      <c r="H2255" s="391">
        <v>6.15</v>
      </c>
      <c r="I2255" s="392" t="s">
        <v>15623</v>
      </c>
    </row>
    <row r="2256" spans="2:9">
      <c r="B2256" s="388" t="s">
        <v>15624</v>
      </c>
      <c r="C2256" s="388" t="s">
        <v>15625</v>
      </c>
      <c r="D2256" s="389" t="s">
        <v>10325</v>
      </c>
      <c r="E2256" s="390" t="str">
        <f t="shared" si="70"/>
        <v>8,67</v>
      </c>
      <c r="F2256" s="381" t="str">
        <f t="shared" si="71"/>
        <v>95576</v>
      </c>
      <c r="H2256" s="391">
        <v>6.68</v>
      </c>
      <c r="I2256" s="392" t="s">
        <v>15626</v>
      </c>
    </row>
    <row r="2257" spans="2:9">
      <c r="B2257" s="388" t="s">
        <v>15627</v>
      </c>
      <c r="C2257" s="388" t="s">
        <v>15628</v>
      </c>
      <c r="D2257" s="389" t="s">
        <v>10325</v>
      </c>
      <c r="E2257" s="390" t="str">
        <f t="shared" si="70"/>
        <v>7,73</v>
      </c>
      <c r="F2257" s="381" t="str">
        <f t="shared" si="71"/>
        <v>95577</v>
      </c>
      <c r="H2257" s="391">
        <v>7.3</v>
      </c>
      <c r="I2257" s="392" t="s">
        <v>15629</v>
      </c>
    </row>
    <row r="2258" spans="2:9">
      <c r="B2258" s="388" t="s">
        <v>15630</v>
      </c>
      <c r="C2258" s="388" t="s">
        <v>15631</v>
      </c>
      <c r="D2258" s="389" t="s">
        <v>10325</v>
      </c>
      <c r="E2258" s="390" t="str">
        <f t="shared" si="70"/>
        <v>6,55</v>
      </c>
      <c r="F2258" s="381" t="str">
        <f t="shared" si="71"/>
        <v>95578</v>
      </c>
      <c r="H2258" s="391">
        <v>7.74</v>
      </c>
      <c r="I2258" s="392" t="s">
        <v>1368</v>
      </c>
    </row>
    <row r="2259" spans="2:9">
      <c r="B2259" s="388" t="s">
        <v>15632</v>
      </c>
      <c r="C2259" s="388" t="s">
        <v>15633</v>
      </c>
      <c r="D2259" s="389" t="s">
        <v>10325</v>
      </c>
      <c r="E2259" s="390" t="str">
        <f t="shared" si="70"/>
        <v>6,21</v>
      </c>
      <c r="F2259" s="381" t="str">
        <f t="shared" si="71"/>
        <v>95579</v>
      </c>
      <c r="H2259" s="391">
        <v>6.1</v>
      </c>
      <c r="I2259" s="392" t="s">
        <v>5840</v>
      </c>
    </row>
    <row r="2260" spans="2:9">
      <c r="B2260" s="388" t="s">
        <v>15634</v>
      </c>
      <c r="C2260" s="388" t="s">
        <v>15635</v>
      </c>
      <c r="D2260" s="389" t="s">
        <v>10325</v>
      </c>
      <c r="E2260" s="390" t="str">
        <f t="shared" si="70"/>
        <v>6,92</v>
      </c>
      <c r="F2260" s="381" t="str">
        <f t="shared" si="71"/>
        <v>95580</v>
      </c>
      <c r="H2260" s="391">
        <v>8.69</v>
      </c>
      <c r="I2260" s="392" t="s">
        <v>15636</v>
      </c>
    </row>
    <row r="2261" spans="2:9">
      <c r="B2261" s="388" t="s">
        <v>15637</v>
      </c>
      <c r="C2261" s="388" t="s">
        <v>15638</v>
      </c>
      <c r="D2261" s="389" t="s">
        <v>10325</v>
      </c>
      <c r="E2261" s="390" t="str">
        <f t="shared" si="70"/>
        <v>6,75</v>
      </c>
      <c r="F2261" s="381" t="str">
        <f t="shared" si="71"/>
        <v>95581</v>
      </c>
      <c r="H2261" s="391">
        <v>96.54</v>
      </c>
      <c r="I2261" s="392" t="s">
        <v>1972</v>
      </c>
    </row>
    <row r="2262" spans="2:9">
      <c r="B2262" s="388" t="s">
        <v>15639</v>
      </c>
      <c r="C2262" s="388" t="s">
        <v>15640</v>
      </c>
      <c r="D2262" s="389" t="s">
        <v>10325</v>
      </c>
      <c r="E2262" s="390" t="str">
        <f t="shared" si="70"/>
        <v>11,65</v>
      </c>
      <c r="F2262" s="381" t="str">
        <f t="shared" si="71"/>
        <v>95583</v>
      </c>
      <c r="H2262" s="391">
        <v>593</v>
      </c>
      <c r="I2262" s="392" t="s">
        <v>529</v>
      </c>
    </row>
    <row r="2263" spans="2:9">
      <c r="B2263" s="388" t="s">
        <v>15641</v>
      </c>
      <c r="C2263" s="388" t="s">
        <v>15642</v>
      </c>
      <c r="D2263" s="389" t="s">
        <v>10325</v>
      </c>
      <c r="E2263" s="390" t="str">
        <f t="shared" si="70"/>
        <v>9,82</v>
      </c>
      <c r="F2263" s="381" t="str">
        <f t="shared" si="71"/>
        <v>95584</v>
      </c>
      <c r="H2263" s="391">
        <v>496.71</v>
      </c>
      <c r="I2263" s="392" t="s">
        <v>15643</v>
      </c>
    </row>
    <row r="2264" spans="2:9">
      <c r="B2264" s="388" t="s">
        <v>15644</v>
      </c>
      <c r="C2264" s="388" t="s">
        <v>15645</v>
      </c>
      <c r="D2264" s="389" t="s">
        <v>10325</v>
      </c>
      <c r="E2264" s="390" t="str">
        <f t="shared" si="70"/>
        <v>9,05</v>
      </c>
      <c r="F2264" s="381" t="str">
        <f t="shared" si="71"/>
        <v>95585</v>
      </c>
      <c r="H2264" s="391">
        <v>568.38</v>
      </c>
      <c r="I2264" s="392" t="s">
        <v>1105</v>
      </c>
    </row>
    <row r="2265" spans="2:9">
      <c r="B2265" s="388" t="s">
        <v>15646</v>
      </c>
      <c r="C2265" s="388" t="s">
        <v>15647</v>
      </c>
      <c r="D2265" s="389" t="s">
        <v>10325</v>
      </c>
      <c r="E2265" s="390" t="str">
        <f t="shared" si="70"/>
        <v>8,02</v>
      </c>
      <c r="F2265" s="381" t="str">
        <f t="shared" si="71"/>
        <v>95586</v>
      </c>
      <c r="H2265" s="391">
        <v>283.43</v>
      </c>
      <c r="I2265" s="392" t="s">
        <v>2937</v>
      </c>
    </row>
    <row r="2266" spans="2:9">
      <c r="B2266" s="388" t="s">
        <v>15648</v>
      </c>
      <c r="C2266" s="388" t="s">
        <v>15649</v>
      </c>
      <c r="D2266" s="389" t="s">
        <v>10325</v>
      </c>
      <c r="E2266" s="390" t="str">
        <f t="shared" si="70"/>
        <v>6,80</v>
      </c>
      <c r="F2266" s="381" t="str">
        <f t="shared" si="71"/>
        <v>95587</v>
      </c>
      <c r="H2266" s="391">
        <v>300.49</v>
      </c>
      <c r="I2266" s="392" t="s">
        <v>438</v>
      </c>
    </row>
    <row r="2267" spans="2:9">
      <c r="B2267" s="388" t="s">
        <v>15650</v>
      </c>
      <c r="C2267" s="388" t="s">
        <v>15651</v>
      </c>
      <c r="D2267" s="389" t="s">
        <v>10325</v>
      </c>
      <c r="E2267" s="390" t="str">
        <f t="shared" si="70"/>
        <v>6,40</v>
      </c>
      <c r="F2267" s="381" t="str">
        <f t="shared" si="71"/>
        <v>95588</v>
      </c>
      <c r="H2267" s="391">
        <v>333.02</v>
      </c>
      <c r="I2267" s="392" t="s">
        <v>5730</v>
      </c>
    </row>
    <row r="2268" spans="2:9">
      <c r="B2268" s="388" t="s">
        <v>15652</v>
      </c>
      <c r="C2268" s="388" t="s">
        <v>15653</v>
      </c>
      <c r="D2268" s="389" t="s">
        <v>10325</v>
      </c>
      <c r="E2268" s="390" t="str">
        <f t="shared" si="70"/>
        <v>7,07</v>
      </c>
      <c r="F2268" s="381" t="str">
        <f t="shared" si="71"/>
        <v>95589</v>
      </c>
      <c r="H2268" s="391">
        <v>378.2</v>
      </c>
      <c r="I2268" s="392" t="s">
        <v>8674</v>
      </c>
    </row>
    <row r="2269" spans="2:9">
      <c r="B2269" s="388" t="s">
        <v>15654</v>
      </c>
      <c r="C2269" s="388" t="s">
        <v>15655</v>
      </c>
      <c r="D2269" s="389" t="s">
        <v>10325</v>
      </c>
      <c r="E2269" s="390" t="str">
        <f t="shared" si="70"/>
        <v>6,89</v>
      </c>
      <c r="F2269" s="381" t="str">
        <f t="shared" si="71"/>
        <v>95590</v>
      </c>
      <c r="H2269" s="391">
        <v>288.27</v>
      </c>
      <c r="I2269" s="392" t="s">
        <v>8403</v>
      </c>
    </row>
    <row r="2270" spans="2:9">
      <c r="B2270" s="388" t="s">
        <v>15656</v>
      </c>
      <c r="C2270" s="388" t="s">
        <v>15657</v>
      </c>
      <c r="D2270" s="389" t="s">
        <v>10325</v>
      </c>
      <c r="E2270" s="390" t="str">
        <f t="shared" si="70"/>
        <v>14,32</v>
      </c>
      <c r="F2270" s="381" t="str">
        <f t="shared" si="71"/>
        <v>95592</v>
      </c>
      <c r="H2270" s="391">
        <v>306.67</v>
      </c>
      <c r="I2270" s="392" t="s">
        <v>8663</v>
      </c>
    </row>
    <row r="2271" spans="2:9">
      <c r="B2271" s="388" t="s">
        <v>15658</v>
      </c>
      <c r="C2271" s="388" t="s">
        <v>15659</v>
      </c>
      <c r="D2271" s="389" t="s">
        <v>10325</v>
      </c>
      <c r="E2271" s="390" t="str">
        <f t="shared" si="70"/>
        <v>11,44</v>
      </c>
      <c r="F2271" s="381" t="str">
        <f t="shared" si="71"/>
        <v>95593</v>
      </c>
      <c r="H2271" s="391">
        <v>340.04</v>
      </c>
      <c r="I2271" s="392" t="s">
        <v>15660</v>
      </c>
    </row>
    <row r="2272" spans="2:9">
      <c r="B2272" s="388" t="s">
        <v>15661</v>
      </c>
      <c r="C2272" s="388" t="s">
        <v>15662</v>
      </c>
      <c r="D2272" s="389" t="s">
        <v>10325</v>
      </c>
      <c r="E2272" s="390" t="str">
        <f t="shared" si="70"/>
        <v>15,03</v>
      </c>
      <c r="F2272" s="381" t="str">
        <f t="shared" si="71"/>
        <v>95943</v>
      </c>
      <c r="H2272" s="391">
        <v>388.19</v>
      </c>
      <c r="I2272" s="392" t="s">
        <v>6347</v>
      </c>
    </row>
    <row r="2273" spans="2:9">
      <c r="B2273" s="388" t="s">
        <v>15663</v>
      </c>
      <c r="C2273" s="388" t="s">
        <v>15664</v>
      </c>
      <c r="D2273" s="389" t="s">
        <v>10325</v>
      </c>
      <c r="E2273" s="390" t="str">
        <f t="shared" si="70"/>
        <v>13,49</v>
      </c>
      <c r="F2273" s="381" t="str">
        <f t="shared" si="71"/>
        <v>95944</v>
      </c>
      <c r="H2273" s="391">
        <v>446.09</v>
      </c>
      <c r="I2273" s="392" t="s">
        <v>15665</v>
      </c>
    </row>
    <row r="2274" spans="2:9">
      <c r="B2274" s="388" t="s">
        <v>15666</v>
      </c>
      <c r="C2274" s="388" t="s">
        <v>15667</v>
      </c>
      <c r="D2274" s="389" t="s">
        <v>10325</v>
      </c>
      <c r="E2274" s="390" t="str">
        <f t="shared" si="70"/>
        <v>10,69</v>
      </c>
      <c r="F2274" s="381" t="str">
        <f t="shared" si="71"/>
        <v>95945</v>
      </c>
      <c r="H2274" s="391">
        <v>432.62</v>
      </c>
      <c r="I2274" s="392" t="s">
        <v>15668</v>
      </c>
    </row>
    <row r="2275" spans="2:9">
      <c r="B2275" s="388" t="s">
        <v>15669</v>
      </c>
      <c r="C2275" s="388" t="s">
        <v>15670</v>
      </c>
      <c r="D2275" s="389" t="s">
        <v>10325</v>
      </c>
      <c r="E2275" s="390" t="str">
        <f t="shared" si="70"/>
        <v>8,34</v>
      </c>
      <c r="F2275" s="381" t="str">
        <f t="shared" si="71"/>
        <v>95946</v>
      </c>
      <c r="H2275" s="391">
        <v>472.09</v>
      </c>
      <c r="I2275" s="392" t="s">
        <v>15671</v>
      </c>
    </row>
    <row r="2276" spans="2:9">
      <c r="B2276" s="388" t="s">
        <v>15672</v>
      </c>
      <c r="C2276" s="388" t="s">
        <v>15673</v>
      </c>
      <c r="D2276" s="389" t="s">
        <v>10325</v>
      </c>
      <c r="E2276" s="390" t="str">
        <f t="shared" si="70"/>
        <v>6,32</v>
      </c>
      <c r="F2276" s="381" t="str">
        <f t="shared" si="71"/>
        <v>95947</v>
      </c>
      <c r="H2276" s="391">
        <v>449.4</v>
      </c>
      <c r="I2276" s="392" t="s">
        <v>15674</v>
      </c>
    </row>
    <row r="2277" spans="2:9">
      <c r="B2277" s="388" t="s">
        <v>15675</v>
      </c>
      <c r="C2277" s="388" t="s">
        <v>15676</v>
      </c>
      <c r="D2277" s="389" t="s">
        <v>10325</v>
      </c>
      <c r="E2277" s="390" t="str">
        <f t="shared" si="70"/>
        <v>5,46</v>
      </c>
      <c r="F2277" s="381" t="str">
        <f t="shared" si="71"/>
        <v>95948</v>
      </c>
      <c r="H2277" s="391">
        <v>434.82</v>
      </c>
      <c r="I2277" s="392" t="s">
        <v>15620</v>
      </c>
    </row>
    <row r="2278" spans="2:9">
      <c r="B2278" s="388" t="s">
        <v>15677</v>
      </c>
      <c r="C2278" s="388" t="s">
        <v>15678</v>
      </c>
      <c r="D2278" s="389" t="s">
        <v>10325</v>
      </c>
      <c r="E2278" s="390" t="str">
        <f t="shared" si="70"/>
        <v>10,92</v>
      </c>
      <c r="F2278" s="381" t="str">
        <f t="shared" si="71"/>
        <v>96544</v>
      </c>
      <c r="H2278" s="391">
        <v>487.22</v>
      </c>
      <c r="I2278" s="392" t="s">
        <v>15679</v>
      </c>
    </row>
    <row r="2279" spans="2:9">
      <c r="B2279" s="388" t="s">
        <v>15680</v>
      </c>
      <c r="C2279" s="388" t="s">
        <v>15681</v>
      </c>
      <c r="D2279" s="389" t="s">
        <v>10325</v>
      </c>
      <c r="E2279" s="390" t="str">
        <f t="shared" si="70"/>
        <v>9,81</v>
      </c>
      <c r="F2279" s="381" t="str">
        <f t="shared" si="71"/>
        <v>96545</v>
      </c>
      <c r="H2279" s="391">
        <v>425.65</v>
      </c>
      <c r="I2279" s="392" t="s">
        <v>15682</v>
      </c>
    </row>
    <row r="2280" spans="2:9">
      <c r="B2280" s="388" t="s">
        <v>15683</v>
      </c>
      <c r="C2280" s="388" t="s">
        <v>15684</v>
      </c>
      <c r="D2280" s="389" t="s">
        <v>10325</v>
      </c>
      <c r="E2280" s="390" t="str">
        <f t="shared" si="70"/>
        <v>8,55</v>
      </c>
      <c r="F2280" s="381" t="str">
        <f t="shared" si="71"/>
        <v>96546</v>
      </c>
      <c r="H2280" s="391">
        <v>430.24</v>
      </c>
      <c r="I2280" s="392" t="s">
        <v>15685</v>
      </c>
    </row>
    <row r="2281" spans="2:9">
      <c r="B2281" s="388" t="s">
        <v>15686</v>
      </c>
      <c r="C2281" s="388" t="s">
        <v>15687</v>
      </c>
      <c r="D2281" s="389" t="s">
        <v>10325</v>
      </c>
      <c r="E2281" s="390" t="str">
        <f t="shared" si="70"/>
        <v>7,11</v>
      </c>
      <c r="F2281" s="381" t="str">
        <f t="shared" si="71"/>
        <v>96547</v>
      </c>
      <c r="H2281" s="391">
        <v>438.96</v>
      </c>
      <c r="I2281" s="392" t="s">
        <v>7020</v>
      </c>
    </row>
    <row r="2282" spans="2:9">
      <c r="B2282" s="388" t="s">
        <v>15688</v>
      </c>
      <c r="C2282" s="388" t="s">
        <v>15689</v>
      </c>
      <c r="D2282" s="389" t="s">
        <v>10325</v>
      </c>
      <c r="E2282" s="390" t="str">
        <f t="shared" si="70"/>
        <v>6,56</v>
      </c>
      <c r="F2282" s="381" t="str">
        <f t="shared" si="71"/>
        <v>96548</v>
      </c>
      <c r="H2282" s="391">
        <v>400.34</v>
      </c>
      <c r="I2282" s="392" t="s">
        <v>2524</v>
      </c>
    </row>
    <row r="2283" spans="2:9">
      <c r="B2283" s="388" t="s">
        <v>15690</v>
      </c>
      <c r="C2283" s="388" t="s">
        <v>15691</v>
      </c>
      <c r="D2283" s="389" t="s">
        <v>10325</v>
      </c>
      <c r="E2283" s="390" t="str">
        <f t="shared" si="70"/>
        <v>7,12</v>
      </c>
      <c r="F2283" s="381" t="str">
        <f t="shared" si="71"/>
        <v>96549</v>
      </c>
      <c r="H2283" s="391">
        <v>504.05</v>
      </c>
      <c r="I2283" s="392" t="s">
        <v>15596</v>
      </c>
    </row>
    <row r="2284" spans="2:9">
      <c r="B2284" s="388" t="s">
        <v>15692</v>
      </c>
      <c r="C2284" s="388" t="s">
        <v>15693</v>
      </c>
      <c r="D2284" s="389" t="s">
        <v>10325</v>
      </c>
      <c r="E2284" s="390" t="str">
        <f t="shared" si="70"/>
        <v>6,84</v>
      </c>
      <c r="F2284" s="381" t="str">
        <f t="shared" si="71"/>
        <v>96550</v>
      </c>
      <c r="H2284" s="391">
        <v>383.15</v>
      </c>
      <c r="I2284" s="392" t="s">
        <v>435</v>
      </c>
    </row>
    <row r="2285" spans="2:9">
      <c r="B2285" s="388" t="s">
        <v>15694</v>
      </c>
      <c r="C2285" s="388" t="s">
        <v>15695</v>
      </c>
      <c r="D2285" s="389" t="s">
        <v>10325</v>
      </c>
      <c r="E2285" s="390" t="str">
        <f t="shared" si="70"/>
        <v>7,26</v>
      </c>
      <c r="F2285" s="381" t="str">
        <f t="shared" si="71"/>
        <v>100066</v>
      </c>
      <c r="H2285" s="391">
        <v>438.62</v>
      </c>
      <c r="I2285" s="392" t="s">
        <v>2959</v>
      </c>
    </row>
    <row r="2286" spans="2:9">
      <c r="B2286" s="388" t="s">
        <v>15696</v>
      </c>
      <c r="C2286" s="388" t="s">
        <v>15697</v>
      </c>
      <c r="D2286" s="389" t="s">
        <v>10325</v>
      </c>
      <c r="E2286" s="390" t="str">
        <f t="shared" si="70"/>
        <v>7,95</v>
      </c>
      <c r="F2286" s="381" t="str">
        <f t="shared" si="71"/>
        <v>100067</v>
      </c>
      <c r="H2286" s="391">
        <v>375.75</v>
      </c>
      <c r="I2286" s="392" t="s">
        <v>15698</v>
      </c>
    </row>
    <row r="2287" spans="2:9">
      <c r="B2287" s="388" t="s">
        <v>15699</v>
      </c>
      <c r="C2287" s="388" t="s">
        <v>15700</v>
      </c>
      <c r="D2287" s="389" t="s">
        <v>10325</v>
      </c>
      <c r="E2287" s="390" t="str">
        <f t="shared" si="70"/>
        <v>5,95</v>
      </c>
      <c r="F2287" s="381" t="str">
        <f t="shared" si="71"/>
        <v>100068</v>
      </c>
      <c r="H2287" s="391">
        <v>435.54</v>
      </c>
      <c r="I2287" s="392" t="s">
        <v>9442</v>
      </c>
    </row>
    <row r="2288" spans="2:9">
      <c r="B2288" s="388" t="s">
        <v>15701</v>
      </c>
      <c r="C2288" s="388" t="s">
        <v>15702</v>
      </c>
      <c r="D2288" s="389" t="s">
        <v>121</v>
      </c>
      <c r="E2288" s="390" t="str">
        <f t="shared" si="70"/>
        <v>9,38</v>
      </c>
      <c r="F2288" s="381" t="str">
        <f t="shared" si="71"/>
        <v>40780</v>
      </c>
      <c r="H2288" s="391">
        <v>422.35</v>
      </c>
      <c r="I2288" s="392" t="s">
        <v>3107</v>
      </c>
    </row>
    <row r="2289" spans="2:9">
      <c r="B2289" s="388" t="s">
        <v>15703</v>
      </c>
      <c r="C2289" s="388" t="s">
        <v>15704</v>
      </c>
      <c r="D2289" s="389" t="s">
        <v>201</v>
      </c>
      <c r="E2289" s="390" t="str">
        <f t="shared" si="70"/>
        <v>104,94</v>
      </c>
      <c r="F2289" s="381" t="str">
        <f t="shared" si="71"/>
        <v>74157/004</v>
      </c>
      <c r="H2289" s="391">
        <v>419.64</v>
      </c>
      <c r="I2289" s="392" t="s">
        <v>15705</v>
      </c>
    </row>
    <row r="2290" spans="2:9">
      <c r="B2290" s="388" t="s">
        <v>15706</v>
      </c>
      <c r="C2290" s="388" t="s">
        <v>15707</v>
      </c>
      <c r="D2290" s="389" t="s">
        <v>201</v>
      </c>
      <c r="E2290" s="390" t="str">
        <f t="shared" si="70"/>
        <v>628,68</v>
      </c>
      <c r="F2290" s="381" t="str">
        <f t="shared" si="71"/>
        <v>89993</v>
      </c>
      <c r="H2290" s="391">
        <v>418.51</v>
      </c>
      <c r="I2290" s="392" t="s">
        <v>15708</v>
      </c>
    </row>
    <row r="2291" spans="2:9">
      <c r="B2291" s="388" t="s">
        <v>15709</v>
      </c>
      <c r="C2291" s="388" t="s">
        <v>15710</v>
      </c>
      <c r="D2291" s="389" t="s">
        <v>201</v>
      </c>
      <c r="E2291" s="390" t="str">
        <f t="shared" si="70"/>
        <v>523,71</v>
      </c>
      <c r="F2291" s="381" t="str">
        <f t="shared" si="71"/>
        <v>89994</v>
      </c>
      <c r="H2291" s="391">
        <v>416.61</v>
      </c>
      <c r="I2291" s="392" t="s">
        <v>15711</v>
      </c>
    </row>
    <row r="2292" spans="2:9">
      <c r="B2292" s="388" t="s">
        <v>15712</v>
      </c>
      <c r="C2292" s="388" t="s">
        <v>15713</v>
      </c>
      <c r="D2292" s="389" t="s">
        <v>201</v>
      </c>
      <c r="E2292" s="390" t="str">
        <f t="shared" si="70"/>
        <v>601,82</v>
      </c>
      <c r="F2292" s="381" t="str">
        <f t="shared" si="71"/>
        <v>89995</v>
      </c>
      <c r="H2292" s="391">
        <v>446.57</v>
      </c>
      <c r="I2292" s="392" t="s">
        <v>15714</v>
      </c>
    </row>
    <row r="2293" spans="2:9">
      <c r="B2293" s="388" t="s">
        <v>15715</v>
      </c>
      <c r="C2293" s="388" t="s">
        <v>15716</v>
      </c>
      <c r="D2293" s="389" t="s">
        <v>201</v>
      </c>
      <c r="E2293" s="390" t="str">
        <f t="shared" si="70"/>
        <v>294,94</v>
      </c>
      <c r="F2293" s="381" t="str">
        <f t="shared" si="71"/>
        <v>90278</v>
      </c>
      <c r="H2293" s="391">
        <v>427.25</v>
      </c>
      <c r="I2293" s="392" t="s">
        <v>15717</v>
      </c>
    </row>
    <row r="2294" spans="2:9">
      <c r="B2294" s="388" t="s">
        <v>15718</v>
      </c>
      <c r="C2294" s="388" t="s">
        <v>15719</v>
      </c>
      <c r="D2294" s="389" t="s">
        <v>201</v>
      </c>
      <c r="E2294" s="390" t="str">
        <f t="shared" si="70"/>
        <v>312,79</v>
      </c>
      <c r="F2294" s="381" t="str">
        <f t="shared" si="71"/>
        <v>90279</v>
      </c>
      <c r="H2294" s="391">
        <v>419.06</v>
      </c>
      <c r="I2294" s="392" t="s">
        <v>15720</v>
      </c>
    </row>
    <row r="2295" spans="2:9">
      <c r="B2295" s="388" t="s">
        <v>15721</v>
      </c>
      <c r="C2295" s="388" t="s">
        <v>15722</v>
      </c>
      <c r="D2295" s="389" t="s">
        <v>201</v>
      </c>
      <c r="E2295" s="390" t="str">
        <f t="shared" si="70"/>
        <v>347,39</v>
      </c>
      <c r="F2295" s="381" t="str">
        <f t="shared" si="71"/>
        <v>90280</v>
      </c>
      <c r="H2295" s="391">
        <v>405.44</v>
      </c>
      <c r="I2295" s="392" t="s">
        <v>15723</v>
      </c>
    </row>
    <row r="2296" spans="2:9">
      <c r="B2296" s="388" t="s">
        <v>15724</v>
      </c>
      <c r="C2296" s="388" t="s">
        <v>15725</v>
      </c>
      <c r="D2296" s="389" t="s">
        <v>201</v>
      </c>
      <c r="E2296" s="390" t="str">
        <f t="shared" si="70"/>
        <v>394,90</v>
      </c>
      <c r="F2296" s="381" t="str">
        <f t="shared" si="71"/>
        <v>90281</v>
      </c>
      <c r="H2296" s="391">
        <v>421.31</v>
      </c>
      <c r="I2296" s="392" t="s">
        <v>14164</v>
      </c>
    </row>
    <row r="2297" spans="2:9">
      <c r="B2297" s="388" t="s">
        <v>15726</v>
      </c>
      <c r="C2297" s="388" t="s">
        <v>15727</v>
      </c>
      <c r="D2297" s="389" t="s">
        <v>201</v>
      </c>
      <c r="E2297" s="390" t="str">
        <f t="shared" si="70"/>
        <v>299,59</v>
      </c>
      <c r="F2297" s="381" t="str">
        <f t="shared" si="71"/>
        <v>90282</v>
      </c>
      <c r="H2297" s="391">
        <v>408.05</v>
      </c>
      <c r="I2297" s="392" t="s">
        <v>15728</v>
      </c>
    </row>
    <row r="2298" spans="2:9">
      <c r="B2298" s="388" t="s">
        <v>15729</v>
      </c>
      <c r="C2298" s="388" t="s">
        <v>15730</v>
      </c>
      <c r="D2298" s="389" t="s">
        <v>201</v>
      </c>
      <c r="E2298" s="390" t="str">
        <f t="shared" si="70"/>
        <v>318,60</v>
      </c>
      <c r="F2298" s="381" t="str">
        <f t="shared" si="71"/>
        <v>90283</v>
      </c>
      <c r="H2298" s="391">
        <v>402.41</v>
      </c>
      <c r="I2298" s="392" t="s">
        <v>15731</v>
      </c>
    </row>
    <row r="2299" spans="2:9">
      <c r="B2299" s="388" t="s">
        <v>15732</v>
      </c>
      <c r="C2299" s="388" t="s">
        <v>15733</v>
      </c>
      <c r="D2299" s="389" t="s">
        <v>201</v>
      </c>
      <c r="E2299" s="390" t="str">
        <f t="shared" si="70"/>
        <v>353,77</v>
      </c>
      <c r="F2299" s="381" t="str">
        <f t="shared" si="71"/>
        <v>90284</v>
      </c>
      <c r="H2299" s="391">
        <v>393.05</v>
      </c>
      <c r="I2299" s="392" t="s">
        <v>15734</v>
      </c>
    </row>
    <row r="2300" spans="2:9">
      <c r="B2300" s="388" t="s">
        <v>15735</v>
      </c>
      <c r="C2300" s="388" t="s">
        <v>15736</v>
      </c>
      <c r="D2300" s="389" t="s">
        <v>201</v>
      </c>
      <c r="E2300" s="390" t="str">
        <f t="shared" si="70"/>
        <v>403,92</v>
      </c>
      <c r="F2300" s="381" t="str">
        <f t="shared" si="71"/>
        <v>90285</v>
      </c>
      <c r="H2300" s="391">
        <v>398.03</v>
      </c>
      <c r="I2300" s="392" t="s">
        <v>15737</v>
      </c>
    </row>
    <row r="2301" spans="2:9">
      <c r="B2301" s="388" t="s">
        <v>15738</v>
      </c>
      <c r="C2301" s="388" t="s">
        <v>15739</v>
      </c>
      <c r="D2301" s="389" t="s">
        <v>201</v>
      </c>
      <c r="E2301" s="390" t="str">
        <f t="shared" si="70"/>
        <v>488,10</v>
      </c>
      <c r="F2301" s="381" t="str">
        <f t="shared" si="71"/>
        <v>90853</v>
      </c>
      <c r="H2301" s="391">
        <v>388</v>
      </c>
      <c r="I2301" s="392" t="s">
        <v>15740</v>
      </c>
    </row>
    <row r="2302" spans="2:9">
      <c r="B2302" s="388" t="s">
        <v>15741</v>
      </c>
      <c r="C2302" s="388" t="s">
        <v>15742</v>
      </c>
      <c r="D2302" s="389" t="s">
        <v>201</v>
      </c>
      <c r="E2302" s="390" t="str">
        <f t="shared" si="70"/>
        <v>473,36</v>
      </c>
      <c r="F2302" s="381" t="str">
        <f t="shared" si="71"/>
        <v>90854</v>
      </c>
      <c r="H2302" s="391">
        <v>373.44</v>
      </c>
      <c r="I2302" s="392" t="s">
        <v>15743</v>
      </c>
    </row>
    <row r="2303" spans="2:9">
      <c r="B2303" s="388" t="s">
        <v>15744</v>
      </c>
      <c r="C2303" s="388" t="s">
        <v>15745</v>
      </c>
      <c r="D2303" s="389" t="s">
        <v>201</v>
      </c>
      <c r="E2303" s="390" t="str">
        <f t="shared" si="70"/>
        <v>516,49</v>
      </c>
      <c r="F2303" s="381" t="str">
        <f t="shared" si="71"/>
        <v>90855</v>
      </c>
      <c r="H2303" s="391">
        <v>368.47</v>
      </c>
      <c r="I2303" s="392" t="s">
        <v>15746</v>
      </c>
    </row>
    <row r="2304" spans="2:9">
      <c r="B2304" s="388" t="s">
        <v>15747</v>
      </c>
      <c r="C2304" s="388" t="s">
        <v>15748</v>
      </c>
      <c r="D2304" s="389" t="s">
        <v>201</v>
      </c>
      <c r="E2304" s="390" t="str">
        <f t="shared" si="70"/>
        <v>491,70</v>
      </c>
      <c r="F2304" s="381" t="str">
        <f t="shared" si="71"/>
        <v>90856</v>
      </c>
      <c r="H2304" s="391">
        <v>552.28</v>
      </c>
      <c r="I2304" s="392" t="s">
        <v>15749</v>
      </c>
    </row>
    <row r="2305" spans="2:9">
      <c r="B2305" s="388" t="s">
        <v>15750</v>
      </c>
      <c r="C2305" s="388" t="s">
        <v>15751</v>
      </c>
      <c r="D2305" s="389" t="s">
        <v>201</v>
      </c>
      <c r="E2305" s="390" t="str">
        <f t="shared" si="70"/>
        <v>475,76</v>
      </c>
      <c r="F2305" s="381" t="str">
        <f t="shared" si="71"/>
        <v>90857</v>
      </c>
      <c r="H2305" s="391">
        <v>745.41</v>
      </c>
      <c r="I2305" s="392" t="s">
        <v>5024</v>
      </c>
    </row>
    <row r="2306" spans="2:9">
      <c r="B2306" s="388" t="s">
        <v>15752</v>
      </c>
      <c r="C2306" s="388" t="s">
        <v>15753</v>
      </c>
      <c r="D2306" s="389" t="s">
        <v>201</v>
      </c>
      <c r="E2306" s="390" t="str">
        <f t="shared" ref="E2306:E2369" si="72">IF($K$2=$H$1,H2306,I2306)</f>
        <v>532,98</v>
      </c>
      <c r="F2306" s="381" t="str">
        <f t="shared" ref="F2306:F2369" si="73">IF(LEN($B2306)=7,CONCATENATE(MID($B2306,1,6),"00",RIGHT($B2306,1)),IF(LEN($B2306)=8,CONCATENATE(MID($B2306,1,6),"0",RIGHT($B2306,2)),$B2306))</f>
        <v>90858</v>
      </c>
      <c r="H2306" s="391">
        <v>149.47</v>
      </c>
      <c r="I2306" s="392" t="s">
        <v>15754</v>
      </c>
    </row>
    <row r="2307" spans="2:9">
      <c r="B2307" s="388" t="s">
        <v>15755</v>
      </c>
      <c r="C2307" s="388" t="s">
        <v>15756</v>
      </c>
      <c r="D2307" s="389" t="s">
        <v>201</v>
      </c>
      <c r="E2307" s="390" t="str">
        <f t="shared" si="72"/>
        <v>465,76</v>
      </c>
      <c r="F2307" s="381" t="str">
        <f t="shared" si="73"/>
        <v>90859</v>
      </c>
      <c r="H2307" s="391">
        <v>24.83</v>
      </c>
      <c r="I2307" s="392" t="s">
        <v>1034</v>
      </c>
    </row>
    <row r="2308" spans="2:9">
      <c r="B2308" s="388" t="s">
        <v>15757</v>
      </c>
      <c r="C2308" s="388" t="s">
        <v>15758</v>
      </c>
      <c r="D2308" s="389" t="s">
        <v>201</v>
      </c>
      <c r="E2308" s="390" t="str">
        <f t="shared" si="72"/>
        <v>470,75</v>
      </c>
      <c r="F2308" s="381" t="str">
        <f t="shared" si="73"/>
        <v>90860</v>
      </c>
      <c r="H2308" s="391">
        <v>246.45</v>
      </c>
      <c r="I2308" s="392" t="s">
        <v>15759</v>
      </c>
    </row>
    <row r="2309" spans="2:9">
      <c r="B2309" s="388" t="s">
        <v>15760</v>
      </c>
      <c r="C2309" s="388" t="s">
        <v>15761</v>
      </c>
      <c r="D2309" s="389" t="s">
        <v>201</v>
      </c>
      <c r="E2309" s="390" t="str">
        <f t="shared" si="72"/>
        <v>480,29</v>
      </c>
      <c r="F2309" s="381" t="str">
        <f t="shared" si="73"/>
        <v>90861</v>
      </c>
      <c r="H2309" s="391">
        <v>273.52999999999997</v>
      </c>
      <c r="I2309" s="392" t="s">
        <v>15762</v>
      </c>
    </row>
    <row r="2310" spans="2:9">
      <c r="B2310" s="388" t="s">
        <v>15763</v>
      </c>
      <c r="C2310" s="388" t="s">
        <v>15764</v>
      </c>
      <c r="D2310" s="389" t="s">
        <v>201</v>
      </c>
      <c r="E2310" s="390" t="str">
        <f t="shared" si="72"/>
        <v>438,07</v>
      </c>
      <c r="F2310" s="381" t="str">
        <f t="shared" si="73"/>
        <v>90862</v>
      </c>
      <c r="H2310" s="391">
        <v>299.23</v>
      </c>
      <c r="I2310" s="392" t="s">
        <v>15765</v>
      </c>
    </row>
    <row r="2311" spans="2:9">
      <c r="B2311" s="388" t="s">
        <v>15766</v>
      </c>
      <c r="C2311" s="388" t="s">
        <v>15767</v>
      </c>
      <c r="D2311" s="389" t="s">
        <v>201</v>
      </c>
      <c r="E2311" s="390" t="str">
        <f t="shared" si="72"/>
        <v>550,70</v>
      </c>
      <c r="F2311" s="381" t="str">
        <f t="shared" si="73"/>
        <v>92718</v>
      </c>
      <c r="H2311" s="391">
        <v>311.04000000000002</v>
      </c>
      <c r="I2311" s="392" t="s">
        <v>15768</v>
      </c>
    </row>
    <row r="2312" spans="2:9">
      <c r="B2312" s="388" t="s">
        <v>15769</v>
      </c>
      <c r="C2312" s="388" t="s">
        <v>15770</v>
      </c>
      <c r="D2312" s="389" t="s">
        <v>201</v>
      </c>
      <c r="E2312" s="390" t="str">
        <f t="shared" si="72"/>
        <v>419,15</v>
      </c>
      <c r="F2312" s="381" t="str">
        <f t="shared" si="73"/>
        <v>92719</v>
      </c>
      <c r="H2312" s="391">
        <v>321.85000000000002</v>
      </c>
      <c r="I2312" s="392" t="s">
        <v>15771</v>
      </c>
    </row>
    <row r="2313" spans="2:9">
      <c r="B2313" s="388" t="s">
        <v>15772</v>
      </c>
      <c r="C2313" s="388" t="s">
        <v>15773</v>
      </c>
      <c r="D2313" s="389" t="s">
        <v>201</v>
      </c>
      <c r="E2313" s="390" t="str">
        <f t="shared" si="72"/>
        <v>479,85</v>
      </c>
      <c r="F2313" s="381" t="str">
        <f t="shared" si="73"/>
        <v>92720</v>
      </c>
      <c r="H2313" s="391">
        <v>367.22</v>
      </c>
      <c r="I2313" s="392" t="s">
        <v>15774</v>
      </c>
    </row>
    <row r="2314" spans="2:9">
      <c r="B2314" s="388" t="s">
        <v>15775</v>
      </c>
      <c r="C2314" s="388" t="s">
        <v>15776</v>
      </c>
      <c r="D2314" s="389" t="s">
        <v>201</v>
      </c>
      <c r="E2314" s="390" t="str">
        <f t="shared" si="72"/>
        <v>411,11</v>
      </c>
      <c r="F2314" s="381" t="str">
        <f t="shared" si="73"/>
        <v>92721</v>
      </c>
      <c r="H2314" s="391">
        <v>244.59</v>
      </c>
      <c r="I2314" s="392" t="s">
        <v>15777</v>
      </c>
    </row>
    <row r="2315" spans="2:9">
      <c r="B2315" s="388" t="s">
        <v>15778</v>
      </c>
      <c r="C2315" s="388" t="s">
        <v>15779</v>
      </c>
      <c r="D2315" s="389" t="s">
        <v>201</v>
      </c>
      <c r="E2315" s="390" t="str">
        <f t="shared" si="72"/>
        <v>476,49</v>
      </c>
      <c r="F2315" s="381" t="str">
        <f t="shared" si="73"/>
        <v>92722</v>
      </c>
      <c r="H2315" s="391">
        <v>269.52</v>
      </c>
      <c r="I2315" s="392" t="s">
        <v>15780</v>
      </c>
    </row>
    <row r="2316" spans="2:9">
      <c r="B2316" s="388" t="s">
        <v>15781</v>
      </c>
      <c r="C2316" s="388" t="s">
        <v>15782</v>
      </c>
      <c r="D2316" s="389" t="s">
        <v>201</v>
      </c>
      <c r="E2316" s="390" t="str">
        <f t="shared" si="72"/>
        <v>462,09</v>
      </c>
      <c r="F2316" s="381" t="str">
        <f t="shared" si="73"/>
        <v>92723</v>
      </c>
      <c r="H2316" s="391">
        <v>291.27999999999997</v>
      </c>
      <c r="I2316" s="392" t="s">
        <v>15783</v>
      </c>
    </row>
    <row r="2317" spans="2:9">
      <c r="B2317" s="388" t="s">
        <v>15784</v>
      </c>
      <c r="C2317" s="388" t="s">
        <v>15785</v>
      </c>
      <c r="D2317" s="389" t="s">
        <v>201</v>
      </c>
      <c r="E2317" s="390" t="str">
        <f t="shared" si="72"/>
        <v>459,16</v>
      </c>
      <c r="F2317" s="381" t="str">
        <f t="shared" si="73"/>
        <v>92724</v>
      </c>
      <c r="H2317" s="391">
        <v>307.02</v>
      </c>
      <c r="I2317" s="392" t="s">
        <v>15786</v>
      </c>
    </row>
    <row r="2318" spans="2:9">
      <c r="B2318" s="388" t="s">
        <v>15787</v>
      </c>
      <c r="C2318" s="388" t="s">
        <v>15788</v>
      </c>
      <c r="D2318" s="389" t="s">
        <v>201</v>
      </c>
      <c r="E2318" s="390" t="str">
        <f t="shared" si="72"/>
        <v>457,92</v>
      </c>
      <c r="F2318" s="381" t="str">
        <f t="shared" si="73"/>
        <v>92725</v>
      </c>
      <c r="H2318" s="391">
        <v>317.69</v>
      </c>
      <c r="I2318" s="392" t="s">
        <v>15789</v>
      </c>
    </row>
    <row r="2319" spans="2:9">
      <c r="B2319" s="388" t="s">
        <v>15790</v>
      </c>
      <c r="C2319" s="388" t="s">
        <v>15791</v>
      </c>
      <c r="D2319" s="389" t="s">
        <v>201</v>
      </c>
      <c r="E2319" s="390" t="str">
        <f t="shared" si="72"/>
        <v>455,84</v>
      </c>
      <c r="F2319" s="381" t="str">
        <f t="shared" si="73"/>
        <v>92726</v>
      </c>
      <c r="H2319" s="391">
        <v>362.05</v>
      </c>
      <c r="I2319" s="392" t="s">
        <v>15792</v>
      </c>
    </row>
    <row r="2320" spans="2:9">
      <c r="B2320" s="388" t="s">
        <v>15793</v>
      </c>
      <c r="C2320" s="388" t="s">
        <v>15794</v>
      </c>
      <c r="D2320" s="389" t="s">
        <v>201</v>
      </c>
      <c r="E2320" s="390" t="str">
        <f t="shared" si="72"/>
        <v>488,01</v>
      </c>
      <c r="F2320" s="381" t="str">
        <f t="shared" si="73"/>
        <v>92727</v>
      </c>
      <c r="H2320" s="391">
        <v>344.37</v>
      </c>
      <c r="I2320" s="392" t="s">
        <v>15795</v>
      </c>
    </row>
    <row r="2321" spans="2:9">
      <c r="B2321" s="388" t="s">
        <v>15796</v>
      </c>
      <c r="C2321" s="388" t="s">
        <v>15797</v>
      </c>
      <c r="D2321" s="389" t="s">
        <v>201</v>
      </c>
      <c r="E2321" s="390" t="str">
        <f t="shared" si="72"/>
        <v>467,01</v>
      </c>
      <c r="F2321" s="381" t="str">
        <f t="shared" si="73"/>
        <v>92728</v>
      </c>
      <c r="H2321" s="391">
        <v>369.74</v>
      </c>
      <c r="I2321" s="392" t="s">
        <v>15798</v>
      </c>
    </row>
    <row r="2322" spans="2:9">
      <c r="B2322" s="388" t="s">
        <v>15799</v>
      </c>
      <c r="C2322" s="388" t="s">
        <v>15800</v>
      </c>
      <c r="D2322" s="389" t="s">
        <v>201</v>
      </c>
      <c r="E2322" s="390" t="str">
        <f t="shared" si="72"/>
        <v>458,10</v>
      </c>
      <c r="F2322" s="381" t="str">
        <f t="shared" si="73"/>
        <v>92729</v>
      </c>
      <c r="H2322" s="391">
        <v>445.37</v>
      </c>
      <c r="I2322" s="392" t="s">
        <v>15801</v>
      </c>
    </row>
    <row r="2323" spans="2:9">
      <c r="B2323" s="388" t="s">
        <v>15802</v>
      </c>
      <c r="C2323" s="388" t="s">
        <v>15803</v>
      </c>
      <c r="D2323" s="389" t="s">
        <v>201</v>
      </c>
      <c r="E2323" s="390" t="str">
        <f t="shared" si="72"/>
        <v>443,27</v>
      </c>
      <c r="F2323" s="381" t="str">
        <f t="shared" si="73"/>
        <v>92730</v>
      </c>
      <c r="H2323" s="391">
        <v>503.87</v>
      </c>
      <c r="I2323" s="392" t="s">
        <v>15804</v>
      </c>
    </row>
    <row r="2324" spans="2:9">
      <c r="B2324" s="388" t="s">
        <v>15805</v>
      </c>
      <c r="C2324" s="388" t="s">
        <v>15806</v>
      </c>
      <c r="D2324" s="389" t="s">
        <v>201</v>
      </c>
      <c r="E2324" s="390" t="str">
        <f t="shared" si="72"/>
        <v>460,51</v>
      </c>
      <c r="F2324" s="381" t="str">
        <f t="shared" si="73"/>
        <v>92731</v>
      </c>
      <c r="H2324" s="391">
        <v>460.65</v>
      </c>
      <c r="I2324" s="392" t="s">
        <v>15807</v>
      </c>
    </row>
    <row r="2325" spans="2:9">
      <c r="B2325" s="388" t="s">
        <v>15808</v>
      </c>
      <c r="C2325" s="388" t="s">
        <v>15809</v>
      </c>
      <c r="D2325" s="389" t="s">
        <v>201</v>
      </c>
      <c r="E2325" s="390" t="str">
        <f t="shared" si="72"/>
        <v>446,09</v>
      </c>
      <c r="F2325" s="381" t="str">
        <f t="shared" si="73"/>
        <v>92732</v>
      </c>
      <c r="H2325" s="391">
        <v>465.95</v>
      </c>
      <c r="I2325" s="392" t="s">
        <v>15810</v>
      </c>
    </row>
    <row r="2326" spans="2:9">
      <c r="B2326" s="388" t="s">
        <v>15811</v>
      </c>
      <c r="C2326" s="388" t="s">
        <v>15812</v>
      </c>
      <c r="D2326" s="389" t="s">
        <v>201</v>
      </c>
      <c r="E2326" s="390" t="str">
        <f t="shared" si="72"/>
        <v>439,97</v>
      </c>
      <c r="F2326" s="381" t="str">
        <f t="shared" si="73"/>
        <v>92733</v>
      </c>
      <c r="H2326" s="391">
        <v>414.1</v>
      </c>
      <c r="I2326" s="392" t="s">
        <v>15813</v>
      </c>
    </row>
    <row r="2327" spans="2:9">
      <c r="B2327" s="388" t="s">
        <v>15814</v>
      </c>
      <c r="C2327" s="388" t="s">
        <v>15815</v>
      </c>
      <c r="D2327" s="389" t="s">
        <v>201</v>
      </c>
      <c r="E2327" s="390" t="str">
        <f t="shared" si="72"/>
        <v>429,80</v>
      </c>
      <c r="F2327" s="381" t="str">
        <f t="shared" si="73"/>
        <v>92734</v>
      </c>
      <c r="H2327" s="391">
        <v>490.11</v>
      </c>
      <c r="I2327" s="392" t="s">
        <v>15816</v>
      </c>
    </row>
    <row r="2328" spans="2:9">
      <c r="B2328" s="388" t="s">
        <v>15817</v>
      </c>
      <c r="C2328" s="388" t="s">
        <v>15818</v>
      </c>
      <c r="D2328" s="389" t="s">
        <v>201</v>
      </c>
      <c r="E2328" s="390" t="str">
        <f t="shared" si="72"/>
        <v>435,39</v>
      </c>
      <c r="F2328" s="381" t="str">
        <f t="shared" si="73"/>
        <v>92735</v>
      </c>
      <c r="H2328" s="391">
        <v>465.72</v>
      </c>
      <c r="I2328" s="392" t="s">
        <v>15819</v>
      </c>
    </row>
    <row r="2329" spans="2:9">
      <c r="B2329" s="388" t="s">
        <v>15820</v>
      </c>
      <c r="C2329" s="388" t="s">
        <v>15821</v>
      </c>
      <c r="D2329" s="389" t="s">
        <v>201</v>
      </c>
      <c r="E2329" s="390" t="str">
        <f t="shared" si="72"/>
        <v>424,44</v>
      </c>
      <c r="F2329" s="381" t="str">
        <f t="shared" si="73"/>
        <v>92736</v>
      </c>
      <c r="H2329" s="391">
        <v>517.70000000000005</v>
      </c>
      <c r="I2329" s="392" t="s">
        <v>15822</v>
      </c>
    </row>
    <row r="2330" spans="2:9">
      <c r="B2330" s="388" t="s">
        <v>15823</v>
      </c>
      <c r="C2330" s="388" t="s">
        <v>15824</v>
      </c>
      <c r="D2330" s="389" t="s">
        <v>201</v>
      </c>
      <c r="E2330" s="390" t="str">
        <f t="shared" si="72"/>
        <v>408,58</v>
      </c>
      <c r="F2330" s="381" t="str">
        <f t="shared" si="73"/>
        <v>92739</v>
      </c>
      <c r="H2330" s="391">
        <v>493.42</v>
      </c>
      <c r="I2330" s="392" t="s">
        <v>15825</v>
      </c>
    </row>
    <row r="2331" spans="2:9">
      <c r="B2331" s="388" t="s">
        <v>15826</v>
      </c>
      <c r="C2331" s="388" t="s">
        <v>15827</v>
      </c>
      <c r="D2331" s="389" t="s">
        <v>201</v>
      </c>
      <c r="E2331" s="390" t="str">
        <f t="shared" si="72"/>
        <v>403,15</v>
      </c>
      <c r="F2331" s="381" t="str">
        <f t="shared" si="73"/>
        <v>92740</v>
      </c>
      <c r="H2331" s="391">
        <v>477.65</v>
      </c>
      <c r="I2331" s="392" t="s">
        <v>15828</v>
      </c>
    </row>
    <row r="2332" spans="2:9">
      <c r="B2332" s="388" t="s">
        <v>15829</v>
      </c>
      <c r="C2332" s="388" t="s">
        <v>15830</v>
      </c>
      <c r="D2332" s="389" t="s">
        <v>201</v>
      </c>
      <c r="E2332" s="390" t="str">
        <f t="shared" si="72"/>
        <v>603,08</v>
      </c>
      <c r="F2332" s="381" t="str">
        <f t="shared" si="73"/>
        <v>92741</v>
      </c>
      <c r="H2332" s="391">
        <v>532.83000000000004</v>
      </c>
      <c r="I2332" s="392" t="s">
        <v>15831</v>
      </c>
    </row>
    <row r="2333" spans="2:9">
      <c r="B2333" s="388" t="s">
        <v>15832</v>
      </c>
      <c r="C2333" s="388" t="s">
        <v>15833</v>
      </c>
      <c r="D2333" s="389" t="s">
        <v>201</v>
      </c>
      <c r="E2333" s="390" t="str">
        <f t="shared" si="72"/>
        <v>813,18</v>
      </c>
      <c r="F2333" s="381" t="str">
        <f t="shared" si="73"/>
        <v>92742</v>
      </c>
      <c r="H2333" s="391">
        <v>440.17</v>
      </c>
      <c r="I2333" s="392" t="s">
        <v>15834</v>
      </c>
    </row>
    <row r="2334" spans="2:9">
      <c r="B2334" s="388" t="s">
        <v>15835</v>
      </c>
      <c r="C2334" s="388" t="s">
        <v>15836</v>
      </c>
      <c r="D2334" s="389" t="s">
        <v>201</v>
      </c>
      <c r="E2334" s="390" t="str">
        <f t="shared" si="72"/>
        <v>162,64</v>
      </c>
      <c r="F2334" s="381" t="str">
        <f t="shared" si="73"/>
        <v>92873</v>
      </c>
      <c r="H2334" s="391">
        <v>444.76</v>
      </c>
      <c r="I2334" s="392" t="s">
        <v>15837</v>
      </c>
    </row>
    <row r="2335" spans="2:9">
      <c r="B2335" s="388" t="s">
        <v>15838</v>
      </c>
      <c r="C2335" s="388" t="s">
        <v>15839</v>
      </c>
      <c r="D2335" s="389" t="s">
        <v>201</v>
      </c>
      <c r="E2335" s="390" t="str">
        <f t="shared" si="72"/>
        <v>26,99</v>
      </c>
      <c r="F2335" s="381" t="str">
        <f t="shared" si="73"/>
        <v>92874</v>
      </c>
      <c r="H2335" s="391">
        <v>482.19</v>
      </c>
      <c r="I2335" s="392" t="s">
        <v>2195</v>
      </c>
    </row>
    <row r="2336" spans="2:9">
      <c r="B2336" s="388" t="s">
        <v>15840</v>
      </c>
      <c r="C2336" s="388" t="s">
        <v>15841</v>
      </c>
      <c r="D2336" s="389" t="s">
        <v>201</v>
      </c>
      <c r="E2336" s="390" t="str">
        <f t="shared" si="72"/>
        <v>261,41</v>
      </c>
      <c r="F2336" s="381" t="str">
        <f t="shared" si="73"/>
        <v>94962</v>
      </c>
      <c r="H2336" s="391">
        <v>86.07</v>
      </c>
      <c r="I2336" s="392" t="s">
        <v>15842</v>
      </c>
    </row>
    <row r="2337" spans="2:9">
      <c r="B2337" s="388" t="s">
        <v>15843</v>
      </c>
      <c r="C2337" s="388" t="s">
        <v>15844</v>
      </c>
      <c r="D2337" s="389" t="s">
        <v>201</v>
      </c>
      <c r="E2337" s="390" t="str">
        <f t="shared" si="72"/>
        <v>289,73</v>
      </c>
      <c r="F2337" s="381" t="str">
        <f t="shared" si="73"/>
        <v>94963</v>
      </c>
      <c r="H2337" s="391">
        <v>94.94</v>
      </c>
      <c r="I2337" s="392" t="s">
        <v>15845</v>
      </c>
    </row>
    <row r="2338" spans="2:9">
      <c r="B2338" s="388" t="s">
        <v>15846</v>
      </c>
      <c r="C2338" s="388" t="s">
        <v>15847</v>
      </c>
      <c r="D2338" s="389" t="s">
        <v>201</v>
      </c>
      <c r="E2338" s="390" t="str">
        <f t="shared" si="72"/>
        <v>316,92</v>
      </c>
      <c r="F2338" s="381" t="str">
        <f t="shared" si="73"/>
        <v>94964</v>
      </c>
      <c r="H2338" s="391">
        <v>114.42</v>
      </c>
      <c r="I2338" s="392" t="s">
        <v>15848</v>
      </c>
    </row>
    <row r="2339" spans="2:9">
      <c r="B2339" s="388" t="s">
        <v>15849</v>
      </c>
      <c r="C2339" s="388" t="s">
        <v>15850</v>
      </c>
      <c r="D2339" s="389" t="s">
        <v>201</v>
      </c>
      <c r="E2339" s="390" t="str">
        <f t="shared" si="72"/>
        <v>329,15</v>
      </c>
      <c r="F2339" s="381" t="str">
        <f t="shared" si="73"/>
        <v>94965</v>
      </c>
      <c r="H2339" s="391">
        <v>132.52000000000001</v>
      </c>
      <c r="I2339" s="392" t="s">
        <v>15851</v>
      </c>
    </row>
    <row r="2340" spans="2:9">
      <c r="B2340" s="388" t="s">
        <v>15852</v>
      </c>
      <c r="C2340" s="388" t="s">
        <v>15853</v>
      </c>
      <c r="D2340" s="389" t="s">
        <v>201</v>
      </c>
      <c r="E2340" s="390" t="str">
        <f t="shared" si="72"/>
        <v>340,45</v>
      </c>
      <c r="F2340" s="381" t="str">
        <f t="shared" si="73"/>
        <v>94966</v>
      </c>
      <c r="H2340" s="391">
        <v>77.42</v>
      </c>
      <c r="I2340" s="392" t="s">
        <v>15854</v>
      </c>
    </row>
    <row r="2341" spans="2:9">
      <c r="B2341" s="388" t="s">
        <v>15855</v>
      </c>
      <c r="C2341" s="388" t="s">
        <v>15856</v>
      </c>
      <c r="D2341" s="389" t="s">
        <v>201</v>
      </c>
      <c r="E2341" s="390" t="str">
        <f t="shared" si="72"/>
        <v>387,72</v>
      </c>
      <c r="F2341" s="381" t="str">
        <f t="shared" si="73"/>
        <v>94967</v>
      </c>
      <c r="H2341" s="391">
        <v>84.39</v>
      </c>
      <c r="I2341" s="392" t="s">
        <v>15857</v>
      </c>
    </row>
    <row r="2342" spans="2:9">
      <c r="B2342" s="388" t="s">
        <v>15858</v>
      </c>
      <c r="C2342" s="388" t="s">
        <v>15859</v>
      </c>
      <c r="D2342" s="389" t="s">
        <v>201</v>
      </c>
      <c r="E2342" s="390" t="str">
        <f t="shared" si="72"/>
        <v>258,98</v>
      </c>
      <c r="F2342" s="381" t="str">
        <f t="shared" si="73"/>
        <v>94968</v>
      </c>
      <c r="H2342" s="391">
        <v>94.62</v>
      </c>
      <c r="I2342" s="392" t="s">
        <v>15860</v>
      </c>
    </row>
    <row r="2343" spans="2:9">
      <c r="B2343" s="388" t="s">
        <v>15861</v>
      </c>
      <c r="C2343" s="388" t="s">
        <v>15862</v>
      </c>
      <c r="D2343" s="389" t="s">
        <v>201</v>
      </c>
      <c r="E2343" s="390" t="str">
        <f t="shared" si="72"/>
        <v>284,95</v>
      </c>
      <c r="F2343" s="381" t="str">
        <f t="shared" si="73"/>
        <v>94969</v>
      </c>
      <c r="H2343" s="391">
        <v>123.07</v>
      </c>
      <c r="I2343" s="392" t="s">
        <v>15863</v>
      </c>
    </row>
    <row r="2344" spans="2:9">
      <c r="B2344" s="388" t="s">
        <v>15864</v>
      </c>
      <c r="C2344" s="388" t="s">
        <v>15865</v>
      </c>
      <c r="D2344" s="389" t="s">
        <v>201</v>
      </c>
      <c r="E2344" s="390" t="str">
        <f t="shared" si="72"/>
        <v>307,85</v>
      </c>
      <c r="F2344" s="381" t="str">
        <f t="shared" si="73"/>
        <v>94970</v>
      </c>
      <c r="H2344" s="391">
        <v>29.25</v>
      </c>
      <c r="I2344" s="392" t="s">
        <v>15866</v>
      </c>
    </row>
    <row r="2345" spans="2:9">
      <c r="B2345" s="388" t="s">
        <v>15867</v>
      </c>
      <c r="C2345" s="388" t="s">
        <v>15868</v>
      </c>
      <c r="D2345" s="389" t="s">
        <v>201</v>
      </c>
      <c r="E2345" s="390" t="str">
        <f t="shared" si="72"/>
        <v>324,41</v>
      </c>
      <c r="F2345" s="381" t="str">
        <f t="shared" si="73"/>
        <v>94971</v>
      </c>
      <c r="H2345" s="391">
        <v>325.72000000000003</v>
      </c>
      <c r="I2345" s="392" t="s">
        <v>14385</v>
      </c>
    </row>
    <row r="2346" spans="2:9">
      <c r="B2346" s="388" t="s">
        <v>15869</v>
      </c>
      <c r="C2346" s="388" t="s">
        <v>15870</v>
      </c>
      <c r="D2346" s="389" t="s">
        <v>201</v>
      </c>
      <c r="E2346" s="390" t="str">
        <f t="shared" si="72"/>
        <v>335,51</v>
      </c>
      <c r="F2346" s="381" t="str">
        <f t="shared" si="73"/>
        <v>94972</v>
      </c>
      <c r="H2346" s="391">
        <v>363.73</v>
      </c>
      <c r="I2346" s="392" t="s">
        <v>15871</v>
      </c>
    </row>
    <row r="2347" spans="2:9">
      <c r="B2347" s="388" t="s">
        <v>15872</v>
      </c>
      <c r="C2347" s="388" t="s">
        <v>15873</v>
      </c>
      <c r="D2347" s="389" t="s">
        <v>201</v>
      </c>
      <c r="E2347" s="390" t="str">
        <f t="shared" si="72"/>
        <v>381,66</v>
      </c>
      <c r="F2347" s="381" t="str">
        <f t="shared" si="73"/>
        <v>94973</v>
      </c>
      <c r="H2347" s="391">
        <v>10.44</v>
      </c>
      <c r="I2347" s="392" t="s">
        <v>15874</v>
      </c>
    </row>
    <row r="2348" spans="2:9">
      <c r="B2348" s="388" t="s">
        <v>15875</v>
      </c>
      <c r="C2348" s="388" t="s">
        <v>15876</v>
      </c>
      <c r="D2348" s="389" t="s">
        <v>201</v>
      </c>
      <c r="E2348" s="390" t="str">
        <f t="shared" si="72"/>
        <v>367,62</v>
      </c>
      <c r="F2348" s="381" t="str">
        <f t="shared" si="73"/>
        <v>94974</v>
      </c>
      <c r="H2348" s="391">
        <v>90.92</v>
      </c>
      <c r="I2348" s="392" t="s">
        <v>15877</v>
      </c>
    </row>
    <row r="2349" spans="2:9">
      <c r="B2349" s="388" t="s">
        <v>15878</v>
      </c>
      <c r="C2349" s="388" t="s">
        <v>15879</v>
      </c>
      <c r="D2349" s="389" t="s">
        <v>201</v>
      </c>
      <c r="E2349" s="390" t="str">
        <f t="shared" si="72"/>
        <v>394,13</v>
      </c>
      <c r="F2349" s="381" t="str">
        <f t="shared" si="73"/>
        <v>94975</v>
      </c>
      <c r="H2349" s="391">
        <v>59.83</v>
      </c>
      <c r="I2349" s="392" t="s">
        <v>15880</v>
      </c>
    </row>
    <row r="2350" spans="2:9">
      <c r="B2350" s="388" t="s">
        <v>15881</v>
      </c>
      <c r="C2350" s="388" t="s">
        <v>15882</v>
      </c>
      <c r="D2350" s="389" t="s">
        <v>201</v>
      </c>
      <c r="E2350" s="390" t="str">
        <f t="shared" si="72"/>
        <v>472,98</v>
      </c>
      <c r="F2350" s="381" t="str">
        <f t="shared" si="73"/>
        <v>96555</v>
      </c>
      <c r="H2350" s="391">
        <v>14.83</v>
      </c>
      <c r="I2350" s="392" t="s">
        <v>15883</v>
      </c>
    </row>
    <row r="2351" spans="2:9">
      <c r="B2351" s="388" t="s">
        <v>15884</v>
      </c>
      <c r="C2351" s="388" t="s">
        <v>15885</v>
      </c>
      <c r="D2351" s="389" t="s">
        <v>201</v>
      </c>
      <c r="E2351" s="390" t="str">
        <f t="shared" si="72"/>
        <v>536,81</v>
      </c>
      <c r="F2351" s="381" t="str">
        <f t="shared" si="73"/>
        <v>96556</v>
      </c>
      <c r="H2351" s="391">
        <v>21.03</v>
      </c>
      <c r="I2351" s="392" t="s">
        <v>15886</v>
      </c>
    </row>
    <row r="2352" spans="2:9">
      <c r="B2352" s="388" t="s">
        <v>15887</v>
      </c>
      <c r="C2352" s="388" t="s">
        <v>15888</v>
      </c>
      <c r="D2352" s="389" t="s">
        <v>201</v>
      </c>
      <c r="E2352" s="390" t="str">
        <f t="shared" si="72"/>
        <v>504,07</v>
      </c>
      <c r="F2352" s="381" t="str">
        <f t="shared" si="73"/>
        <v>96557</v>
      </c>
      <c r="H2352" s="391">
        <v>26.95</v>
      </c>
      <c r="I2352" s="392" t="s">
        <v>15889</v>
      </c>
    </row>
    <row r="2353" spans="2:9">
      <c r="B2353" s="388" t="s">
        <v>15890</v>
      </c>
      <c r="C2353" s="388" t="s">
        <v>15891</v>
      </c>
      <c r="D2353" s="389" t="s">
        <v>201</v>
      </c>
      <c r="E2353" s="390" t="str">
        <f t="shared" si="72"/>
        <v>509,84</v>
      </c>
      <c r="F2353" s="381" t="str">
        <f t="shared" si="73"/>
        <v>96558</v>
      </c>
      <c r="H2353" s="391">
        <v>16.21</v>
      </c>
      <c r="I2353" s="392" t="s">
        <v>15892</v>
      </c>
    </row>
    <row r="2354" spans="2:9">
      <c r="B2354" s="388" t="s">
        <v>15893</v>
      </c>
      <c r="C2354" s="388" t="s">
        <v>15894</v>
      </c>
      <c r="D2354" s="389" t="s">
        <v>201</v>
      </c>
      <c r="E2354" s="390" t="str">
        <f t="shared" si="72"/>
        <v>453,15</v>
      </c>
      <c r="F2354" s="381" t="str">
        <f t="shared" si="73"/>
        <v>99235</v>
      </c>
      <c r="H2354" s="391">
        <v>26.51</v>
      </c>
      <c r="I2354" s="392" t="s">
        <v>15895</v>
      </c>
    </row>
    <row r="2355" spans="2:9">
      <c r="B2355" s="388" t="s">
        <v>15896</v>
      </c>
      <c r="C2355" s="388" t="s">
        <v>15897</v>
      </c>
      <c r="D2355" s="389" t="s">
        <v>201</v>
      </c>
      <c r="E2355" s="390" t="str">
        <f t="shared" si="72"/>
        <v>536,29</v>
      </c>
      <c r="F2355" s="381" t="str">
        <f t="shared" si="73"/>
        <v>99431</v>
      </c>
      <c r="H2355" s="391">
        <v>37.5</v>
      </c>
      <c r="I2355" s="392" t="s">
        <v>15898</v>
      </c>
    </row>
    <row r="2356" spans="2:9">
      <c r="B2356" s="388" t="s">
        <v>15899</v>
      </c>
      <c r="C2356" s="388" t="s">
        <v>15900</v>
      </c>
      <c r="D2356" s="389" t="s">
        <v>201</v>
      </c>
      <c r="E2356" s="390" t="str">
        <f t="shared" si="72"/>
        <v>509,69</v>
      </c>
      <c r="F2356" s="381" t="str">
        <f t="shared" si="73"/>
        <v>99432</v>
      </c>
      <c r="H2356" s="391">
        <v>42.84</v>
      </c>
      <c r="I2356" s="392" t="s">
        <v>15901</v>
      </c>
    </row>
    <row r="2357" spans="2:9">
      <c r="B2357" s="388" t="s">
        <v>15902</v>
      </c>
      <c r="C2357" s="388" t="s">
        <v>15903</v>
      </c>
      <c r="D2357" s="389" t="s">
        <v>201</v>
      </c>
      <c r="E2357" s="390" t="str">
        <f t="shared" si="72"/>
        <v>566,41</v>
      </c>
      <c r="F2357" s="381" t="str">
        <f t="shared" si="73"/>
        <v>99433</v>
      </c>
      <c r="H2357" s="391">
        <v>37.33</v>
      </c>
      <c r="I2357" s="392" t="s">
        <v>15904</v>
      </c>
    </row>
    <row r="2358" spans="2:9">
      <c r="B2358" s="388" t="s">
        <v>15905</v>
      </c>
      <c r="C2358" s="388" t="s">
        <v>15906</v>
      </c>
      <c r="D2358" s="389" t="s">
        <v>201</v>
      </c>
      <c r="E2358" s="390" t="str">
        <f t="shared" si="72"/>
        <v>539,89</v>
      </c>
      <c r="F2358" s="381" t="str">
        <f t="shared" si="73"/>
        <v>99434</v>
      </c>
      <c r="H2358" s="391">
        <v>43.45</v>
      </c>
      <c r="I2358" s="392" t="s">
        <v>15907</v>
      </c>
    </row>
    <row r="2359" spans="2:9">
      <c r="B2359" s="388" t="s">
        <v>15908</v>
      </c>
      <c r="C2359" s="388" t="s">
        <v>15909</v>
      </c>
      <c r="D2359" s="389" t="s">
        <v>201</v>
      </c>
      <c r="E2359" s="390" t="str">
        <f t="shared" si="72"/>
        <v>522,64</v>
      </c>
      <c r="F2359" s="381" t="str">
        <f t="shared" si="73"/>
        <v>99435</v>
      </c>
      <c r="H2359" s="391">
        <v>28.96</v>
      </c>
      <c r="I2359" s="392" t="s">
        <v>15910</v>
      </c>
    </row>
    <row r="2360" spans="2:9">
      <c r="B2360" s="388" t="s">
        <v>15911</v>
      </c>
      <c r="C2360" s="388" t="s">
        <v>15912</v>
      </c>
      <c r="D2360" s="389" t="s">
        <v>201</v>
      </c>
      <c r="E2360" s="390" t="str">
        <f t="shared" si="72"/>
        <v>582,90</v>
      </c>
      <c r="F2360" s="381" t="str">
        <f t="shared" si="73"/>
        <v>99436</v>
      </c>
      <c r="H2360" s="391">
        <v>30.18</v>
      </c>
      <c r="I2360" s="392" t="s">
        <v>15913</v>
      </c>
    </row>
    <row r="2361" spans="2:9">
      <c r="B2361" s="388" t="s">
        <v>15914</v>
      </c>
      <c r="C2361" s="388" t="s">
        <v>15915</v>
      </c>
      <c r="D2361" s="389" t="s">
        <v>201</v>
      </c>
      <c r="E2361" s="390" t="str">
        <f t="shared" si="72"/>
        <v>481,66</v>
      </c>
      <c r="F2361" s="381" t="str">
        <f t="shared" si="73"/>
        <v>99437</v>
      </c>
      <c r="H2361" s="391">
        <v>32.9</v>
      </c>
      <c r="I2361" s="392" t="s">
        <v>15916</v>
      </c>
    </row>
    <row r="2362" spans="2:9">
      <c r="B2362" s="388" t="s">
        <v>15917</v>
      </c>
      <c r="C2362" s="388" t="s">
        <v>15918</v>
      </c>
      <c r="D2362" s="389" t="s">
        <v>201</v>
      </c>
      <c r="E2362" s="390" t="str">
        <f t="shared" si="72"/>
        <v>486,65</v>
      </c>
      <c r="F2362" s="381" t="str">
        <f t="shared" si="73"/>
        <v>99438</v>
      </c>
      <c r="H2362" s="391">
        <v>30.81</v>
      </c>
      <c r="I2362" s="392" t="s">
        <v>15919</v>
      </c>
    </row>
    <row r="2363" spans="2:9">
      <c r="B2363" s="388" t="s">
        <v>15920</v>
      </c>
      <c r="C2363" s="388" t="s">
        <v>15921</v>
      </c>
      <c r="D2363" s="389" t="s">
        <v>201</v>
      </c>
      <c r="E2363" s="390" t="str">
        <f t="shared" si="72"/>
        <v>527,61</v>
      </c>
      <c r="F2363" s="381" t="str">
        <f t="shared" si="73"/>
        <v>99439</v>
      </c>
      <c r="H2363" s="391">
        <v>20.75</v>
      </c>
      <c r="I2363" s="392" t="s">
        <v>15922</v>
      </c>
    </row>
    <row r="2364" spans="2:9">
      <c r="B2364" s="388" t="s">
        <v>15923</v>
      </c>
      <c r="C2364" s="388" t="s">
        <v>15924</v>
      </c>
      <c r="D2364" s="389" t="s">
        <v>121</v>
      </c>
      <c r="E2364" s="390" t="str">
        <f t="shared" si="72"/>
        <v>88,37</v>
      </c>
      <c r="F2364" s="381" t="str">
        <f t="shared" si="73"/>
        <v>74141/001</v>
      </c>
      <c r="H2364" s="391">
        <v>24.44</v>
      </c>
      <c r="I2364" s="392" t="s">
        <v>15925</v>
      </c>
    </row>
    <row r="2365" spans="2:9">
      <c r="B2365" s="388" t="s">
        <v>15926</v>
      </c>
      <c r="C2365" s="388" t="s">
        <v>15927</v>
      </c>
      <c r="D2365" s="389" t="s">
        <v>121</v>
      </c>
      <c r="E2365" s="390" t="str">
        <f t="shared" si="72"/>
        <v>97,57</v>
      </c>
      <c r="F2365" s="381" t="str">
        <f t="shared" si="73"/>
        <v>74141/002</v>
      </c>
      <c r="H2365" s="391">
        <v>35.58</v>
      </c>
      <c r="I2365" s="392" t="s">
        <v>15928</v>
      </c>
    </row>
    <row r="2366" spans="2:9">
      <c r="B2366" s="388" t="s">
        <v>15929</v>
      </c>
      <c r="C2366" s="388" t="s">
        <v>15930</v>
      </c>
      <c r="D2366" s="389" t="s">
        <v>121</v>
      </c>
      <c r="E2366" s="390" t="str">
        <f t="shared" si="72"/>
        <v>117,47</v>
      </c>
      <c r="F2366" s="381" t="str">
        <f t="shared" si="73"/>
        <v>74141/003</v>
      </c>
      <c r="H2366" s="391">
        <v>39.32</v>
      </c>
      <c r="I2366" s="392" t="s">
        <v>15931</v>
      </c>
    </row>
    <row r="2367" spans="2:9">
      <c r="B2367" s="388" t="s">
        <v>15932</v>
      </c>
      <c r="C2367" s="388" t="s">
        <v>15933</v>
      </c>
      <c r="D2367" s="389" t="s">
        <v>121</v>
      </c>
      <c r="E2367" s="390" t="str">
        <f t="shared" si="72"/>
        <v>135,86</v>
      </c>
      <c r="F2367" s="381" t="str">
        <f t="shared" si="73"/>
        <v>74141/004</v>
      </c>
      <c r="H2367" s="391">
        <v>26.11</v>
      </c>
      <c r="I2367" s="392" t="s">
        <v>15934</v>
      </c>
    </row>
    <row r="2368" spans="2:9">
      <c r="B2368" s="388" t="s">
        <v>15935</v>
      </c>
      <c r="C2368" s="388" t="s">
        <v>15936</v>
      </c>
      <c r="D2368" s="389" t="s">
        <v>121</v>
      </c>
      <c r="E2368" s="390" t="str">
        <f t="shared" si="72"/>
        <v>79,56</v>
      </c>
      <c r="F2368" s="381" t="str">
        <f t="shared" si="73"/>
        <v>74202/001</v>
      </c>
      <c r="H2368" s="391">
        <v>25.69</v>
      </c>
      <c r="I2368" s="392" t="s">
        <v>15937</v>
      </c>
    </row>
    <row r="2369" spans="2:9">
      <c r="B2369" s="388" t="s">
        <v>15938</v>
      </c>
      <c r="C2369" s="388" t="s">
        <v>15939</v>
      </c>
      <c r="D2369" s="389" t="s">
        <v>121</v>
      </c>
      <c r="E2369" s="390" t="str">
        <f t="shared" si="72"/>
        <v>86,90</v>
      </c>
      <c r="F2369" s="381" t="str">
        <f t="shared" si="73"/>
        <v>74202/002</v>
      </c>
      <c r="H2369" s="391">
        <v>2.06</v>
      </c>
      <c r="I2369" s="392" t="s">
        <v>15940</v>
      </c>
    </row>
    <row r="2370" spans="2:9">
      <c r="B2370" s="388" t="s">
        <v>15941</v>
      </c>
      <c r="C2370" s="388" t="s">
        <v>15942</v>
      </c>
      <c r="D2370" s="389" t="s">
        <v>201</v>
      </c>
      <c r="E2370" s="390" t="str">
        <f t="shared" ref="E2370:E2433" si="74">IF($K$2=$H$1,H2370,I2370)</f>
        <v>108,55</v>
      </c>
      <c r="F2370" s="381" t="str">
        <f t="shared" ref="F2370:F2433" si="75">IF(LEN($B2370)=7,CONCATENATE(MID($B2370,1,6),"00",RIGHT($B2370,1)),IF(LEN($B2370)=8,CONCATENATE(MID($B2370,1,6),"0",RIGHT($B2370,2)),$B2370))</f>
        <v>73817/001</v>
      </c>
      <c r="H2370" s="391">
        <v>4.3099999999999996</v>
      </c>
      <c r="I2370" s="392" t="s">
        <v>15943</v>
      </c>
    </row>
    <row r="2371" spans="2:9">
      <c r="B2371" s="388" t="s">
        <v>15944</v>
      </c>
      <c r="C2371" s="388" t="s">
        <v>15945</v>
      </c>
      <c r="D2371" s="389" t="s">
        <v>201</v>
      </c>
      <c r="E2371" s="390" t="str">
        <f t="shared" si="74"/>
        <v>140,23</v>
      </c>
      <c r="F2371" s="381" t="str">
        <f t="shared" si="75"/>
        <v>73817/002</v>
      </c>
      <c r="H2371" s="391">
        <v>17.12</v>
      </c>
      <c r="I2371" s="392" t="s">
        <v>15946</v>
      </c>
    </row>
    <row r="2372" spans="2:9">
      <c r="B2372" s="388" t="s">
        <v>15947</v>
      </c>
      <c r="C2372" s="388" t="s">
        <v>15948</v>
      </c>
      <c r="D2372" s="389" t="s">
        <v>121</v>
      </c>
      <c r="E2372" s="390" t="str">
        <f t="shared" si="74"/>
        <v>32,28</v>
      </c>
      <c r="F2372" s="381" t="str">
        <f t="shared" si="75"/>
        <v>74078/001</v>
      </c>
      <c r="H2372" s="391">
        <v>11.86</v>
      </c>
      <c r="I2372" s="392" t="s">
        <v>15949</v>
      </c>
    </row>
    <row r="2373" spans="2:9">
      <c r="B2373" s="388" t="s">
        <v>15950</v>
      </c>
      <c r="C2373" s="388" t="s">
        <v>15951</v>
      </c>
      <c r="D2373" s="389" t="s">
        <v>201</v>
      </c>
      <c r="E2373" s="390" t="str">
        <f t="shared" si="74"/>
        <v>343,95</v>
      </c>
      <c r="F2373" s="381" t="str">
        <f t="shared" si="75"/>
        <v>83518</v>
      </c>
      <c r="H2373" s="391">
        <v>29.56</v>
      </c>
      <c r="I2373" s="392" t="s">
        <v>15952</v>
      </c>
    </row>
    <row r="2374" spans="2:9">
      <c r="B2374" s="388" t="s">
        <v>15953</v>
      </c>
      <c r="C2374" s="388" t="s">
        <v>15954</v>
      </c>
      <c r="D2374" s="389" t="s">
        <v>201</v>
      </c>
      <c r="E2374" s="390" t="str">
        <f t="shared" si="74"/>
        <v>395,36</v>
      </c>
      <c r="F2374" s="381" t="str">
        <f t="shared" si="75"/>
        <v>95467</v>
      </c>
      <c r="H2374" s="391">
        <v>23.49</v>
      </c>
      <c r="I2374" s="392" t="s">
        <v>15955</v>
      </c>
    </row>
    <row r="2375" spans="2:9">
      <c r="B2375" s="388" t="s">
        <v>15956</v>
      </c>
      <c r="C2375" s="388" t="s">
        <v>15957</v>
      </c>
      <c r="D2375" s="389" t="s">
        <v>121</v>
      </c>
      <c r="E2375" s="390" t="str">
        <f t="shared" si="74"/>
        <v>10,31</v>
      </c>
      <c r="F2375" s="381" t="str">
        <f t="shared" si="75"/>
        <v>68328</v>
      </c>
      <c r="H2375" s="391">
        <v>25.95</v>
      </c>
      <c r="I2375" s="392" t="s">
        <v>15958</v>
      </c>
    </row>
    <row r="2376" spans="2:9">
      <c r="B2376" s="388" t="s">
        <v>15959</v>
      </c>
      <c r="C2376" s="388" t="s">
        <v>15960</v>
      </c>
      <c r="D2376" s="389" t="s">
        <v>9706</v>
      </c>
      <c r="E2376" s="390" t="str">
        <f t="shared" si="74"/>
        <v>96,52</v>
      </c>
      <c r="F2376" s="381" t="str">
        <f t="shared" si="75"/>
        <v>73898/001</v>
      </c>
      <c r="H2376" s="391">
        <v>12.34</v>
      </c>
      <c r="I2376" s="392" t="s">
        <v>15961</v>
      </c>
    </row>
    <row r="2377" spans="2:9">
      <c r="B2377" s="388" t="s">
        <v>15962</v>
      </c>
      <c r="C2377" s="388" t="s">
        <v>15963</v>
      </c>
      <c r="D2377" s="389" t="s">
        <v>10325</v>
      </c>
      <c r="E2377" s="390" t="str">
        <f t="shared" si="74"/>
        <v>50,76</v>
      </c>
      <c r="F2377" s="381" t="str">
        <f t="shared" si="75"/>
        <v>79471</v>
      </c>
      <c r="H2377" s="391">
        <v>8.1300000000000008</v>
      </c>
      <c r="I2377" s="392" t="s">
        <v>15964</v>
      </c>
    </row>
    <row r="2378" spans="2:9">
      <c r="B2378" s="388" t="s">
        <v>15965</v>
      </c>
      <c r="C2378" s="388" t="s">
        <v>15966</v>
      </c>
      <c r="D2378" s="389" t="s">
        <v>9706</v>
      </c>
      <c r="E2378" s="390" t="str">
        <f t="shared" si="74"/>
        <v>16,18</v>
      </c>
      <c r="F2378" s="381" t="str">
        <f t="shared" si="75"/>
        <v>98576</v>
      </c>
      <c r="H2378" s="391">
        <v>7.35</v>
      </c>
      <c r="I2378" s="392" t="s">
        <v>15967</v>
      </c>
    </row>
    <row r="2379" spans="2:9">
      <c r="B2379" s="388" t="s">
        <v>15968</v>
      </c>
      <c r="C2379" s="388" t="s">
        <v>15969</v>
      </c>
      <c r="D2379" s="389" t="s">
        <v>9706</v>
      </c>
      <c r="E2379" s="390" t="str">
        <f t="shared" si="74"/>
        <v>22,18</v>
      </c>
      <c r="F2379" s="381" t="str">
        <f t="shared" si="75"/>
        <v>93182</v>
      </c>
      <c r="H2379" s="391">
        <v>56.17</v>
      </c>
      <c r="I2379" s="392" t="s">
        <v>7026</v>
      </c>
    </row>
    <row r="2380" spans="2:9">
      <c r="B2380" s="388" t="s">
        <v>15970</v>
      </c>
      <c r="C2380" s="388" t="s">
        <v>15971</v>
      </c>
      <c r="D2380" s="389" t="s">
        <v>9706</v>
      </c>
      <c r="E2380" s="390" t="str">
        <f t="shared" si="74"/>
        <v>27,85</v>
      </c>
      <c r="F2380" s="381" t="str">
        <f t="shared" si="75"/>
        <v>93183</v>
      </c>
      <c r="H2380" s="391">
        <v>115.52</v>
      </c>
      <c r="I2380" s="392" t="s">
        <v>15972</v>
      </c>
    </row>
    <row r="2381" spans="2:9">
      <c r="B2381" s="388" t="s">
        <v>15973</v>
      </c>
      <c r="C2381" s="388" t="s">
        <v>15974</v>
      </c>
      <c r="D2381" s="389" t="s">
        <v>9706</v>
      </c>
      <c r="E2381" s="390" t="str">
        <f t="shared" si="74"/>
        <v>17,00</v>
      </c>
      <c r="F2381" s="381" t="str">
        <f t="shared" si="75"/>
        <v>93184</v>
      </c>
      <c r="H2381" s="393">
        <v>2136.73</v>
      </c>
      <c r="I2381" s="392" t="s">
        <v>15975</v>
      </c>
    </row>
    <row r="2382" spans="2:9">
      <c r="B2382" s="388" t="s">
        <v>15976</v>
      </c>
      <c r="C2382" s="388" t="s">
        <v>15977</v>
      </c>
      <c r="D2382" s="389" t="s">
        <v>9706</v>
      </c>
      <c r="E2382" s="390" t="str">
        <f t="shared" si="74"/>
        <v>27,38</v>
      </c>
      <c r="F2382" s="381" t="str">
        <f t="shared" si="75"/>
        <v>93185</v>
      </c>
      <c r="H2382" s="393">
        <v>1447.43</v>
      </c>
      <c r="I2382" s="392" t="s">
        <v>15978</v>
      </c>
    </row>
    <row r="2383" spans="2:9">
      <c r="B2383" s="388" t="s">
        <v>15979</v>
      </c>
      <c r="C2383" s="388" t="s">
        <v>15980</v>
      </c>
      <c r="D2383" s="389" t="s">
        <v>9706</v>
      </c>
      <c r="E2383" s="390" t="str">
        <f t="shared" si="74"/>
        <v>39,67</v>
      </c>
      <c r="F2383" s="381" t="str">
        <f t="shared" si="75"/>
        <v>93186</v>
      </c>
      <c r="H2383" s="393">
        <v>2333.9299999999998</v>
      </c>
      <c r="I2383" s="392" t="s">
        <v>9940</v>
      </c>
    </row>
    <row r="2384" spans="2:9">
      <c r="B2384" s="388" t="s">
        <v>15981</v>
      </c>
      <c r="C2384" s="388" t="s">
        <v>15982</v>
      </c>
      <c r="D2384" s="389" t="s">
        <v>9706</v>
      </c>
      <c r="E2384" s="390" t="str">
        <f t="shared" si="74"/>
        <v>44,82</v>
      </c>
      <c r="F2384" s="381" t="str">
        <f t="shared" si="75"/>
        <v>93187</v>
      </c>
      <c r="H2384" s="393">
        <v>1664.95</v>
      </c>
      <c r="I2384" s="392" t="s">
        <v>15983</v>
      </c>
    </row>
    <row r="2385" spans="2:9">
      <c r="B2385" s="388" t="s">
        <v>15984</v>
      </c>
      <c r="C2385" s="388" t="s">
        <v>15985</v>
      </c>
      <c r="D2385" s="389" t="s">
        <v>9706</v>
      </c>
      <c r="E2385" s="390" t="str">
        <f t="shared" si="74"/>
        <v>38,92</v>
      </c>
      <c r="F2385" s="381" t="str">
        <f t="shared" si="75"/>
        <v>93188</v>
      </c>
      <c r="H2385" s="393">
        <v>2028.33</v>
      </c>
      <c r="I2385" s="392" t="s">
        <v>15986</v>
      </c>
    </row>
    <row r="2386" spans="2:9">
      <c r="B2386" s="388" t="s">
        <v>15987</v>
      </c>
      <c r="C2386" s="388" t="s">
        <v>15988</v>
      </c>
      <c r="D2386" s="389" t="s">
        <v>9706</v>
      </c>
      <c r="E2386" s="390" t="str">
        <f t="shared" si="74"/>
        <v>45,36</v>
      </c>
      <c r="F2386" s="381" t="str">
        <f t="shared" si="75"/>
        <v>93189</v>
      </c>
      <c r="H2386" s="393">
        <v>1590.52</v>
      </c>
      <c r="I2386" s="392" t="s">
        <v>15989</v>
      </c>
    </row>
    <row r="2387" spans="2:9">
      <c r="B2387" s="388" t="s">
        <v>15990</v>
      </c>
      <c r="C2387" s="388" t="s">
        <v>15991</v>
      </c>
      <c r="D2387" s="389" t="s">
        <v>9706</v>
      </c>
      <c r="E2387" s="390" t="str">
        <f t="shared" si="74"/>
        <v>30,26</v>
      </c>
      <c r="F2387" s="381" t="str">
        <f t="shared" si="75"/>
        <v>93190</v>
      </c>
      <c r="H2387" s="393">
        <v>2019.32</v>
      </c>
      <c r="I2387" s="392" t="s">
        <v>15992</v>
      </c>
    </row>
    <row r="2388" spans="2:9">
      <c r="B2388" s="388" t="s">
        <v>15993</v>
      </c>
      <c r="C2388" s="388" t="s">
        <v>15994</v>
      </c>
      <c r="D2388" s="389" t="s">
        <v>9706</v>
      </c>
      <c r="E2388" s="390" t="str">
        <f t="shared" si="74"/>
        <v>31,06</v>
      </c>
      <c r="F2388" s="381" t="str">
        <f t="shared" si="75"/>
        <v>93191</v>
      </c>
      <c r="H2388" s="393">
        <v>2008.83</v>
      </c>
      <c r="I2388" s="392" t="s">
        <v>9934</v>
      </c>
    </row>
    <row r="2389" spans="2:9">
      <c r="B2389" s="388" t="s">
        <v>15995</v>
      </c>
      <c r="C2389" s="388" t="s">
        <v>15996</v>
      </c>
      <c r="D2389" s="389" t="s">
        <v>9706</v>
      </c>
      <c r="E2389" s="390" t="str">
        <f t="shared" si="74"/>
        <v>33,85</v>
      </c>
      <c r="F2389" s="381" t="str">
        <f t="shared" si="75"/>
        <v>93192</v>
      </c>
      <c r="H2389" s="393">
        <v>2247.04</v>
      </c>
      <c r="I2389" s="392" t="s">
        <v>9577</v>
      </c>
    </row>
    <row r="2390" spans="2:9">
      <c r="B2390" s="388" t="s">
        <v>15997</v>
      </c>
      <c r="C2390" s="388" t="s">
        <v>15998</v>
      </c>
      <c r="D2390" s="389" t="s">
        <v>9706</v>
      </c>
      <c r="E2390" s="390" t="str">
        <f t="shared" si="74"/>
        <v>31,65</v>
      </c>
      <c r="F2390" s="381" t="str">
        <f t="shared" si="75"/>
        <v>93193</v>
      </c>
      <c r="H2390" s="393">
        <v>1958.56</v>
      </c>
      <c r="I2390" s="392" t="s">
        <v>15999</v>
      </c>
    </row>
    <row r="2391" spans="2:9">
      <c r="B2391" s="388" t="s">
        <v>16000</v>
      </c>
      <c r="C2391" s="388" t="s">
        <v>16001</v>
      </c>
      <c r="D2391" s="389" t="s">
        <v>9706</v>
      </c>
      <c r="E2391" s="390" t="str">
        <f t="shared" si="74"/>
        <v>21,87</v>
      </c>
      <c r="F2391" s="381" t="str">
        <f t="shared" si="75"/>
        <v>93194</v>
      </c>
      <c r="H2391" s="393">
        <v>1617.66</v>
      </c>
      <c r="I2391" s="392" t="s">
        <v>4002</v>
      </c>
    </row>
    <row r="2392" spans="2:9">
      <c r="B2392" s="388" t="s">
        <v>16002</v>
      </c>
      <c r="C2392" s="388" t="s">
        <v>16003</v>
      </c>
      <c r="D2392" s="389" t="s">
        <v>9706</v>
      </c>
      <c r="E2392" s="390" t="str">
        <f t="shared" si="74"/>
        <v>25,76</v>
      </c>
      <c r="F2392" s="381" t="str">
        <f t="shared" si="75"/>
        <v>93195</v>
      </c>
      <c r="H2392" s="393">
        <v>1009.57</v>
      </c>
      <c r="I2392" s="392" t="s">
        <v>11595</v>
      </c>
    </row>
    <row r="2393" spans="2:9">
      <c r="B2393" s="388" t="s">
        <v>16004</v>
      </c>
      <c r="C2393" s="388" t="s">
        <v>16005</v>
      </c>
      <c r="D2393" s="389" t="s">
        <v>9706</v>
      </c>
      <c r="E2393" s="390" t="str">
        <f t="shared" si="74"/>
        <v>37,85</v>
      </c>
      <c r="F2393" s="381" t="str">
        <f t="shared" si="75"/>
        <v>93196</v>
      </c>
      <c r="H2393" s="393">
        <v>2222.98</v>
      </c>
      <c r="I2393" s="392" t="s">
        <v>16006</v>
      </c>
    </row>
    <row r="2394" spans="2:9">
      <c r="B2394" s="388" t="s">
        <v>16007</v>
      </c>
      <c r="C2394" s="388" t="s">
        <v>16008</v>
      </c>
      <c r="D2394" s="389" t="s">
        <v>9706</v>
      </c>
      <c r="E2394" s="390" t="str">
        <f t="shared" si="74"/>
        <v>41,79</v>
      </c>
      <c r="F2394" s="381" t="str">
        <f t="shared" si="75"/>
        <v>93197</v>
      </c>
      <c r="H2394" s="393">
        <v>3002.84</v>
      </c>
      <c r="I2394" s="392" t="s">
        <v>16009</v>
      </c>
    </row>
    <row r="2395" spans="2:9">
      <c r="B2395" s="388" t="s">
        <v>16010</v>
      </c>
      <c r="C2395" s="388" t="s">
        <v>16011</v>
      </c>
      <c r="D2395" s="389" t="s">
        <v>9706</v>
      </c>
      <c r="E2395" s="390" t="str">
        <f t="shared" si="74"/>
        <v>27,44</v>
      </c>
      <c r="F2395" s="381" t="str">
        <f t="shared" si="75"/>
        <v>93198</v>
      </c>
      <c r="H2395" s="393">
        <v>1837.8</v>
      </c>
      <c r="I2395" s="392" t="s">
        <v>16012</v>
      </c>
    </row>
    <row r="2396" spans="2:9">
      <c r="B2396" s="388" t="s">
        <v>16013</v>
      </c>
      <c r="C2396" s="388" t="s">
        <v>16014</v>
      </c>
      <c r="D2396" s="389" t="s">
        <v>9706</v>
      </c>
      <c r="E2396" s="390" t="str">
        <f t="shared" si="74"/>
        <v>26,99</v>
      </c>
      <c r="F2396" s="381" t="str">
        <f t="shared" si="75"/>
        <v>93199</v>
      </c>
      <c r="H2396" s="393">
        <v>1332.3</v>
      </c>
      <c r="I2396" s="392" t="s">
        <v>2195</v>
      </c>
    </row>
    <row r="2397" spans="2:9">
      <c r="B2397" s="388" t="s">
        <v>16015</v>
      </c>
      <c r="C2397" s="388" t="s">
        <v>16016</v>
      </c>
      <c r="D2397" s="389" t="s">
        <v>9706</v>
      </c>
      <c r="E2397" s="390" t="str">
        <f t="shared" si="74"/>
        <v>2,10</v>
      </c>
      <c r="F2397" s="381" t="str">
        <f t="shared" si="75"/>
        <v>93200</v>
      </c>
      <c r="H2397" s="391">
        <v>88.79</v>
      </c>
      <c r="I2397" s="392" t="s">
        <v>846</v>
      </c>
    </row>
    <row r="2398" spans="2:9">
      <c r="B2398" s="388" t="s">
        <v>16017</v>
      </c>
      <c r="C2398" s="388" t="s">
        <v>16018</v>
      </c>
      <c r="D2398" s="389" t="s">
        <v>9706</v>
      </c>
      <c r="E2398" s="390" t="str">
        <f t="shared" si="74"/>
        <v>4,56</v>
      </c>
      <c r="F2398" s="381" t="str">
        <f t="shared" si="75"/>
        <v>93201</v>
      </c>
      <c r="H2398" s="391">
        <v>70.55</v>
      </c>
      <c r="I2398" s="392" t="s">
        <v>11098</v>
      </c>
    </row>
    <row r="2399" spans="2:9">
      <c r="B2399" s="388" t="s">
        <v>16019</v>
      </c>
      <c r="C2399" s="388" t="s">
        <v>16020</v>
      </c>
      <c r="D2399" s="389" t="s">
        <v>9706</v>
      </c>
      <c r="E2399" s="390" t="str">
        <f t="shared" si="74"/>
        <v>17,99</v>
      </c>
      <c r="F2399" s="381" t="str">
        <f t="shared" si="75"/>
        <v>93202</v>
      </c>
      <c r="H2399" s="391">
        <v>65.489999999999995</v>
      </c>
      <c r="I2399" s="392" t="s">
        <v>4960</v>
      </c>
    </row>
    <row r="2400" spans="2:9">
      <c r="B2400" s="388" t="s">
        <v>16021</v>
      </c>
      <c r="C2400" s="388" t="s">
        <v>16022</v>
      </c>
      <c r="D2400" s="389" t="s">
        <v>9706</v>
      </c>
      <c r="E2400" s="390" t="str">
        <f t="shared" si="74"/>
        <v>11,13</v>
      </c>
      <c r="F2400" s="381" t="str">
        <f t="shared" si="75"/>
        <v>93203</v>
      </c>
      <c r="H2400" s="391">
        <v>89.78</v>
      </c>
      <c r="I2400" s="392" t="s">
        <v>689</v>
      </c>
    </row>
    <row r="2401" spans="2:9">
      <c r="B2401" s="388" t="s">
        <v>16023</v>
      </c>
      <c r="C2401" s="388" t="s">
        <v>16024</v>
      </c>
      <c r="D2401" s="389" t="s">
        <v>9706</v>
      </c>
      <c r="E2401" s="390" t="str">
        <f t="shared" si="74"/>
        <v>30,91</v>
      </c>
      <c r="F2401" s="381" t="str">
        <f t="shared" si="75"/>
        <v>93204</v>
      </c>
      <c r="H2401" s="391">
        <v>82.12</v>
      </c>
      <c r="I2401" s="392" t="s">
        <v>5426</v>
      </c>
    </row>
    <row r="2402" spans="2:9">
      <c r="B2402" s="388" t="s">
        <v>16025</v>
      </c>
      <c r="C2402" s="388" t="s">
        <v>16026</v>
      </c>
      <c r="D2402" s="389" t="s">
        <v>9706</v>
      </c>
      <c r="E2402" s="390" t="str">
        <f t="shared" si="74"/>
        <v>24,17</v>
      </c>
      <c r="F2402" s="381" t="str">
        <f t="shared" si="75"/>
        <v>93205</v>
      </c>
      <c r="H2402" s="391">
        <v>78.239999999999995</v>
      </c>
      <c r="I2402" s="392" t="s">
        <v>12215</v>
      </c>
    </row>
    <row r="2403" spans="2:9">
      <c r="B2403" s="388" t="s">
        <v>16027</v>
      </c>
      <c r="C2403" s="388" t="s">
        <v>16028</v>
      </c>
      <c r="D2403" s="389" t="s">
        <v>9706</v>
      </c>
      <c r="E2403" s="390" t="str">
        <f t="shared" si="74"/>
        <v>26,80</v>
      </c>
      <c r="F2403" s="381" t="str">
        <f t="shared" si="75"/>
        <v>71623</v>
      </c>
      <c r="H2403" s="391">
        <v>102.31</v>
      </c>
      <c r="I2403" s="392" t="s">
        <v>16029</v>
      </c>
    </row>
    <row r="2404" spans="2:9">
      <c r="B2404" s="388" t="s">
        <v>16030</v>
      </c>
      <c r="C2404" s="388" t="s">
        <v>16031</v>
      </c>
      <c r="D2404" s="389" t="s">
        <v>9926</v>
      </c>
      <c r="E2404" s="390" t="str">
        <f t="shared" si="74"/>
        <v>13,30</v>
      </c>
      <c r="F2404" s="381" t="str">
        <f t="shared" si="75"/>
        <v>74144/002</v>
      </c>
      <c r="H2404" s="391">
        <v>96.15</v>
      </c>
      <c r="I2404" s="392" t="s">
        <v>16032</v>
      </c>
    </row>
    <row r="2405" spans="2:9">
      <c r="B2405" s="388" t="s">
        <v>16033</v>
      </c>
      <c r="C2405" s="388" t="s">
        <v>16034</v>
      </c>
      <c r="D2405" s="389" t="s">
        <v>10325</v>
      </c>
      <c r="E2405" s="390" t="str">
        <f t="shared" si="74"/>
        <v>6,89</v>
      </c>
      <c r="F2405" s="381" t="str">
        <f t="shared" si="75"/>
        <v>83513</v>
      </c>
      <c r="H2405" s="391">
        <v>93.02</v>
      </c>
      <c r="I2405" s="392" t="s">
        <v>8403</v>
      </c>
    </row>
    <row r="2406" spans="2:9">
      <c r="B2406" s="388" t="s">
        <v>16035</v>
      </c>
      <c r="C2406" s="388" t="s">
        <v>16036</v>
      </c>
      <c r="D2406" s="389" t="s">
        <v>10325</v>
      </c>
      <c r="E2406" s="390" t="str">
        <f t="shared" si="74"/>
        <v>6,99</v>
      </c>
      <c r="F2406" s="381" t="str">
        <f t="shared" si="75"/>
        <v>83514</v>
      </c>
      <c r="H2406" s="391">
        <v>115.89</v>
      </c>
      <c r="I2406" s="392" t="s">
        <v>7521</v>
      </c>
    </row>
    <row r="2407" spans="2:9">
      <c r="B2407" s="388" t="s">
        <v>16037</v>
      </c>
      <c r="C2407" s="388" t="s">
        <v>16038</v>
      </c>
      <c r="D2407" s="389" t="s">
        <v>10325</v>
      </c>
      <c r="E2407" s="390" t="str">
        <f t="shared" si="74"/>
        <v>66,24</v>
      </c>
      <c r="F2407" s="381" t="str">
        <f t="shared" si="75"/>
        <v>84153</v>
      </c>
      <c r="H2407" s="391">
        <v>110.69</v>
      </c>
      <c r="I2407" s="392" t="s">
        <v>16039</v>
      </c>
    </row>
    <row r="2408" spans="2:9">
      <c r="B2408" s="388" t="s">
        <v>16040</v>
      </c>
      <c r="C2408" s="388" t="s">
        <v>16041</v>
      </c>
      <c r="D2408" s="389" t="s">
        <v>16042</v>
      </c>
      <c r="E2408" s="390" t="str">
        <f t="shared" si="74"/>
        <v>137,66</v>
      </c>
      <c r="F2408" s="381" t="str">
        <f t="shared" si="75"/>
        <v>84154</v>
      </c>
      <c r="H2408" s="391">
        <v>107.99</v>
      </c>
      <c r="I2408" s="392" t="s">
        <v>16043</v>
      </c>
    </row>
    <row r="2409" spans="2:9">
      <c r="B2409" s="388" t="s">
        <v>16044</v>
      </c>
      <c r="C2409" s="388" t="s">
        <v>16045</v>
      </c>
      <c r="D2409" s="389" t="s">
        <v>201</v>
      </c>
      <c r="E2409" s="390" t="str">
        <f t="shared" si="74"/>
        <v>2.292,70</v>
      </c>
      <c r="F2409" s="381" t="str">
        <f t="shared" si="75"/>
        <v>85233</v>
      </c>
      <c r="H2409" s="391">
        <v>393.99</v>
      </c>
      <c r="I2409" s="392" t="s">
        <v>16046</v>
      </c>
    </row>
    <row r="2410" spans="2:9">
      <c r="B2410" s="388" t="s">
        <v>16047</v>
      </c>
      <c r="C2410" s="388" t="s">
        <v>16048</v>
      </c>
      <c r="D2410" s="389" t="s">
        <v>201</v>
      </c>
      <c r="E2410" s="390" t="str">
        <f t="shared" si="74"/>
        <v>1.514,83</v>
      </c>
      <c r="F2410" s="381" t="str">
        <f t="shared" si="75"/>
        <v>95952</v>
      </c>
      <c r="H2410" s="391">
        <v>399.58</v>
      </c>
      <c r="I2410" s="392" t="s">
        <v>16049</v>
      </c>
    </row>
    <row r="2411" spans="2:9">
      <c r="B2411" s="388" t="s">
        <v>16050</v>
      </c>
      <c r="C2411" s="388" t="s">
        <v>16051</v>
      </c>
      <c r="D2411" s="389" t="s">
        <v>201</v>
      </c>
      <c r="E2411" s="390" t="str">
        <f t="shared" si="74"/>
        <v>2.429,84</v>
      </c>
      <c r="F2411" s="381" t="str">
        <f t="shared" si="75"/>
        <v>95953</v>
      </c>
      <c r="H2411" s="391">
        <v>405.2</v>
      </c>
      <c r="I2411" s="392" t="s">
        <v>16052</v>
      </c>
    </row>
    <row r="2412" spans="2:9">
      <c r="B2412" s="388" t="s">
        <v>16053</v>
      </c>
      <c r="C2412" s="388" t="s">
        <v>16054</v>
      </c>
      <c r="D2412" s="389" t="s">
        <v>201</v>
      </c>
      <c r="E2412" s="390" t="str">
        <f t="shared" si="74"/>
        <v>1.738,68</v>
      </c>
      <c r="F2412" s="381" t="str">
        <f t="shared" si="75"/>
        <v>95954</v>
      </c>
      <c r="H2412" s="391">
        <v>410.79</v>
      </c>
      <c r="I2412" s="392" t="s">
        <v>16055</v>
      </c>
    </row>
    <row r="2413" spans="2:9">
      <c r="B2413" s="388" t="s">
        <v>16056</v>
      </c>
      <c r="C2413" s="388" t="s">
        <v>16057</v>
      </c>
      <c r="D2413" s="389" t="s">
        <v>201</v>
      </c>
      <c r="E2413" s="390" t="str">
        <f t="shared" si="74"/>
        <v>2.128,77</v>
      </c>
      <c r="F2413" s="381" t="str">
        <f t="shared" si="75"/>
        <v>95955</v>
      </c>
      <c r="H2413" s="391">
        <v>421.99</v>
      </c>
      <c r="I2413" s="392" t="s">
        <v>16058</v>
      </c>
    </row>
    <row r="2414" spans="2:9">
      <c r="B2414" s="388" t="s">
        <v>16059</v>
      </c>
      <c r="C2414" s="388" t="s">
        <v>16060</v>
      </c>
      <c r="D2414" s="389" t="s">
        <v>201</v>
      </c>
      <c r="E2414" s="390" t="str">
        <f t="shared" si="74"/>
        <v>1.673,41</v>
      </c>
      <c r="F2414" s="381" t="str">
        <f t="shared" si="75"/>
        <v>95956</v>
      </c>
      <c r="H2414" s="391">
        <v>36.49</v>
      </c>
      <c r="I2414" s="392" t="s">
        <v>16061</v>
      </c>
    </row>
    <row r="2415" spans="2:9">
      <c r="B2415" s="388" t="s">
        <v>16062</v>
      </c>
      <c r="C2415" s="388" t="s">
        <v>16063</v>
      </c>
      <c r="D2415" s="389" t="s">
        <v>201</v>
      </c>
      <c r="E2415" s="390" t="str">
        <f t="shared" si="74"/>
        <v>2.121,87</v>
      </c>
      <c r="F2415" s="381" t="str">
        <f t="shared" si="75"/>
        <v>95957</v>
      </c>
      <c r="H2415" s="391">
        <v>41.56</v>
      </c>
      <c r="I2415" s="392" t="s">
        <v>16064</v>
      </c>
    </row>
    <row r="2416" spans="2:9">
      <c r="B2416" s="388" t="s">
        <v>16065</v>
      </c>
      <c r="C2416" s="388" t="s">
        <v>16066</v>
      </c>
      <c r="D2416" s="389" t="s">
        <v>201</v>
      </c>
      <c r="E2416" s="390" t="str">
        <f t="shared" si="74"/>
        <v>2.094,50</v>
      </c>
      <c r="F2416" s="381" t="str">
        <f t="shared" si="75"/>
        <v>95969</v>
      </c>
      <c r="H2416" s="391">
        <v>47.5</v>
      </c>
      <c r="I2416" s="392" t="s">
        <v>16067</v>
      </c>
    </row>
    <row r="2417" spans="2:9">
      <c r="B2417" s="388" t="s">
        <v>16068</v>
      </c>
      <c r="C2417" s="388" t="s">
        <v>16069</v>
      </c>
      <c r="D2417" s="389" t="s">
        <v>201</v>
      </c>
      <c r="E2417" s="390" t="str">
        <f t="shared" si="74"/>
        <v>2.403,45</v>
      </c>
      <c r="F2417" s="381" t="str">
        <f t="shared" si="75"/>
        <v>97733</v>
      </c>
      <c r="H2417" s="391">
        <v>62.91</v>
      </c>
      <c r="I2417" s="392" t="s">
        <v>16070</v>
      </c>
    </row>
    <row r="2418" spans="2:9">
      <c r="B2418" s="388" t="s">
        <v>16071</v>
      </c>
      <c r="C2418" s="388" t="s">
        <v>16072</v>
      </c>
      <c r="D2418" s="389" t="s">
        <v>201</v>
      </c>
      <c r="E2418" s="390" t="str">
        <f t="shared" si="74"/>
        <v>2.098,53</v>
      </c>
      <c r="F2418" s="381" t="str">
        <f t="shared" si="75"/>
        <v>97734</v>
      </c>
      <c r="H2418" s="391">
        <v>81.17</v>
      </c>
      <c r="I2418" s="392" t="s">
        <v>16073</v>
      </c>
    </row>
    <row r="2419" spans="2:9">
      <c r="B2419" s="388" t="s">
        <v>16074</v>
      </c>
      <c r="C2419" s="388" t="s">
        <v>16075</v>
      </c>
      <c r="D2419" s="389" t="s">
        <v>201</v>
      </c>
      <c r="E2419" s="390" t="str">
        <f t="shared" si="74"/>
        <v>1.728,32</v>
      </c>
      <c r="F2419" s="381" t="str">
        <f t="shared" si="75"/>
        <v>97735</v>
      </c>
      <c r="H2419" s="391">
        <v>103.66</v>
      </c>
      <c r="I2419" s="392" t="s">
        <v>16076</v>
      </c>
    </row>
    <row r="2420" spans="2:9">
      <c r="B2420" s="388" t="s">
        <v>16077</v>
      </c>
      <c r="C2420" s="388" t="s">
        <v>16078</v>
      </c>
      <c r="D2420" s="389" t="s">
        <v>201</v>
      </c>
      <c r="E2420" s="390" t="str">
        <f t="shared" si="74"/>
        <v>1.051,25</v>
      </c>
      <c r="F2420" s="381" t="str">
        <f t="shared" si="75"/>
        <v>97736</v>
      </c>
      <c r="H2420" s="391">
        <v>32.49</v>
      </c>
      <c r="I2420" s="392" t="s">
        <v>16079</v>
      </c>
    </row>
    <row r="2421" spans="2:9">
      <c r="B2421" s="388" t="s">
        <v>16080</v>
      </c>
      <c r="C2421" s="388" t="s">
        <v>16081</v>
      </c>
      <c r="D2421" s="389" t="s">
        <v>201</v>
      </c>
      <c r="E2421" s="390" t="str">
        <f t="shared" si="74"/>
        <v>2.353,83</v>
      </c>
      <c r="F2421" s="381" t="str">
        <f t="shared" si="75"/>
        <v>97737</v>
      </c>
      <c r="H2421" s="391">
        <v>27.53</v>
      </c>
      <c r="I2421" s="392" t="s">
        <v>16082</v>
      </c>
    </row>
    <row r="2422" spans="2:9">
      <c r="B2422" s="388" t="s">
        <v>16083</v>
      </c>
      <c r="C2422" s="388" t="s">
        <v>16084</v>
      </c>
      <c r="D2422" s="389" t="s">
        <v>201</v>
      </c>
      <c r="E2422" s="390" t="str">
        <f t="shared" si="74"/>
        <v>3.102,71</v>
      </c>
      <c r="F2422" s="381" t="str">
        <f t="shared" si="75"/>
        <v>97738</v>
      </c>
      <c r="H2422" s="391">
        <v>28.74</v>
      </c>
      <c r="I2422" s="392" t="s">
        <v>16085</v>
      </c>
    </row>
    <row r="2423" spans="2:9">
      <c r="B2423" s="388" t="s">
        <v>16086</v>
      </c>
      <c r="C2423" s="388" t="s">
        <v>16087</v>
      </c>
      <c r="D2423" s="389" t="s">
        <v>201</v>
      </c>
      <c r="E2423" s="390" t="str">
        <f t="shared" si="74"/>
        <v>1.947,46</v>
      </c>
      <c r="F2423" s="381" t="str">
        <f t="shared" si="75"/>
        <v>97739</v>
      </c>
      <c r="H2423" s="391">
        <v>55.45</v>
      </c>
      <c r="I2423" s="392" t="s">
        <v>16088</v>
      </c>
    </row>
    <row r="2424" spans="2:9">
      <c r="B2424" s="388" t="s">
        <v>16089</v>
      </c>
      <c r="C2424" s="388" t="s">
        <v>16090</v>
      </c>
      <c r="D2424" s="389" t="s">
        <v>201</v>
      </c>
      <c r="E2424" s="390" t="str">
        <f t="shared" si="74"/>
        <v>1.377,15</v>
      </c>
      <c r="F2424" s="381" t="str">
        <f t="shared" si="75"/>
        <v>97740</v>
      </c>
      <c r="H2424" s="391">
        <v>28.19</v>
      </c>
      <c r="I2424" s="392" t="s">
        <v>16091</v>
      </c>
    </row>
    <row r="2425" spans="2:9">
      <c r="B2425" s="388" t="s">
        <v>16092</v>
      </c>
      <c r="C2425" s="388" t="s">
        <v>16093</v>
      </c>
      <c r="D2425" s="389" t="s">
        <v>121</v>
      </c>
      <c r="E2425" s="390" t="str">
        <f t="shared" si="74"/>
        <v>93,16</v>
      </c>
      <c r="F2425" s="381" t="str">
        <f t="shared" si="75"/>
        <v>98615</v>
      </c>
      <c r="H2425" s="391">
        <v>47.52</v>
      </c>
      <c r="I2425" s="392" t="s">
        <v>16094</v>
      </c>
    </row>
    <row r="2426" spans="2:9">
      <c r="B2426" s="388" t="s">
        <v>16095</v>
      </c>
      <c r="C2426" s="388" t="s">
        <v>16096</v>
      </c>
      <c r="D2426" s="389" t="s">
        <v>121</v>
      </c>
      <c r="E2426" s="390" t="str">
        <f t="shared" si="74"/>
        <v>74,56</v>
      </c>
      <c r="F2426" s="381" t="str">
        <f t="shared" si="75"/>
        <v>98616</v>
      </c>
      <c r="H2426" s="391">
        <v>7.34</v>
      </c>
      <c r="I2426" s="392" t="s">
        <v>16097</v>
      </c>
    </row>
    <row r="2427" spans="2:9">
      <c r="B2427" s="388" t="s">
        <v>16098</v>
      </c>
      <c r="C2427" s="388" t="s">
        <v>16099</v>
      </c>
      <c r="D2427" s="389" t="s">
        <v>121</v>
      </c>
      <c r="E2427" s="390" t="str">
        <f t="shared" si="74"/>
        <v>69,60</v>
      </c>
      <c r="F2427" s="381" t="str">
        <f t="shared" si="75"/>
        <v>98617</v>
      </c>
      <c r="H2427" s="391">
        <v>3.21</v>
      </c>
      <c r="I2427" s="392" t="s">
        <v>16100</v>
      </c>
    </row>
    <row r="2428" spans="2:9">
      <c r="B2428" s="388" t="s">
        <v>16101</v>
      </c>
      <c r="C2428" s="388" t="s">
        <v>16102</v>
      </c>
      <c r="D2428" s="389" t="s">
        <v>121</v>
      </c>
      <c r="E2428" s="390" t="str">
        <f t="shared" si="74"/>
        <v>95,19</v>
      </c>
      <c r="F2428" s="381" t="str">
        <f t="shared" si="75"/>
        <v>98618</v>
      </c>
      <c r="H2428" s="391">
        <v>4.75</v>
      </c>
      <c r="I2428" s="392" t="s">
        <v>16103</v>
      </c>
    </row>
    <row r="2429" spans="2:9">
      <c r="B2429" s="388" t="s">
        <v>16104</v>
      </c>
      <c r="C2429" s="388" t="s">
        <v>16105</v>
      </c>
      <c r="D2429" s="389" t="s">
        <v>121</v>
      </c>
      <c r="E2429" s="390" t="str">
        <f t="shared" si="74"/>
        <v>87,66</v>
      </c>
      <c r="F2429" s="381" t="str">
        <f t="shared" si="75"/>
        <v>98619</v>
      </c>
      <c r="H2429" s="391">
        <v>42.62</v>
      </c>
      <c r="I2429" s="392" t="s">
        <v>16106</v>
      </c>
    </row>
    <row r="2430" spans="2:9">
      <c r="B2430" s="388" t="s">
        <v>16107</v>
      </c>
      <c r="C2430" s="388" t="s">
        <v>16108</v>
      </c>
      <c r="D2430" s="389" t="s">
        <v>121</v>
      </c>
      <c r="E2430" s="390" t="str">
        <f t="shared" si="74"/>
        <v>83,84</v>
      </c>
      <c r="F2430" s="381" t="str">
        <f t="shared" si="75"/>
        <v>98620</v>
      </c>
      <c r="H2430" s="391">
        <v>71.91</v>
      </c>
      <c r="I2430" s="392" t="s">
        <v>5412</v>
      </c>
    </row>
    <row r="2431" spans="2:9">
      <c r="B2431" s="388" t="s">
        <v>16109</v>
      </c>
      <c r="C2431" s="388" t="s">
        <v>16110</v>
      </c>
      <c r="D2431" s="389" t="s">
        <v>121</v>
      </c>
      <c r="E2431" s="390" t="str">
        <f t="shared" si="74"/>
        <v>109,29</v>
      </c>
      <c r="F2431" s="381" t="str">
        <f t="shared" si="75"/>
        <v>98621</v>
      </c>
      <c r="H2431" s="391">
        <v>133.66999999999999</v>
      </c>
      <c r="I2431" s="392" t="s">
        <v>16111</v>
      </c>
    </row>
    <row r="2432" spans="2:9">
      <c r="B2432" s="388" t="s">
        <v>16112</v>
      </c>
      <c r="C2432" s="388" t="s">
        <v>16113</v>
      </c>
      <c r="D2432" s="389" t="s">
        <v>121</v>
      </c>
      <c r="E2432" s="390" t="str">
        <f t="shared" si="74"/>
        <v>103,21</v>
      </c>
      <c r="F2432" s="381" t="str">
        <f t="shared" si="75"/>
        <v>98622</v>
      </c>
      <c r="H2432" s="391">
        <v>128.9</v>
      </c>
      <c r="I2432" s="392" t="s">
        <v>16114</v>
      </c>
    </row>
    <row r="2433" spans="2:9">
      <c r="B2433" s="388" t="s">
        <v>16115</v>
      </c>
      <c r="C2433" s="388" t="s">
        <v>16116</v>
      </c>
      <c r="D2433" s="389" t="s">
        <v>121</v>
      </c>
      <c r="E2433" s="390" t="str">
        <f t="shared" si="74"/>
        <v>100,10</v>
      </c>
      <c r="F2433" s="381" t="str">
        <f t="shared" si="75"/>
        <v>98623</v>
      </c>
      <c r="H2433" s="391">
        <v>75.489999999999995</v>
      </c>
      <c r="I2433" s="392" t="s">
        <v>16117</v>
      </c>
    </row>
    <row r="2434" spans="2:9">
      <c r="B2434" s="388" t="s">
        <v>16118</v>
      </c>
      <c r="C2434" s="388" t="s">
        <v>16119</v>
      </c>
      <c r="D2434" s="389" t="s">
        <v>121</v>
      </c>
      <c r="E2434" s="390" t="str">
        <f t="shared" ref="E2434:E2497" si="76">IF($K$2=$H$1,H2434,I2434)</f>
        <v>124,32</v>
      </c>
      <c r="F2434" s="381" t="str">
        <f t="shared" ref="F2434:F2497" si="77">IF(LEN($B2434)=7,CONCATENATE(MID($B2434,1,6),"00",RIGHT($B2434,1)),IF(LEN($B2434)=8,CONCATENATE(MID($B2434,1,6),"0",RIGHT($B2434,2)),$B2434))</f>
        <v>98624</v>
      </c>
      <c r="H2434" s="391">
        <v>8.56</v>
      </c>
      <c r="I2434" s="392" t="s">
        <v>16120</v>
      </c>
    </row>
    <row r="2435" spans="2:9">
      <c r="B2435" s="388" t="s">
        <v>16121</v>
      </c>
      <c r="C2435" s="388" t="s">
        <v>16122</v>
      </c>
      <c r="D2435" s="389" t="s">
        <v>121</v>
      </c>
      <c r="E2435" s="390" t="str">
        <f t="shared" si="76"/>
        <v>119,19</v>
      </c>
      <c r="F2435" s="381" t="str">
        <f t="shared" si="77"/>
        <v>98625</v>
      </c>
      <c r="H2435" s="391">
        <v>25.29</v>
      </c>
      <c r="I2435" s="392" t="s">
        <v>16123</v>
      </c>
    </row>
    <row r="2436" spans="2:9">
      <c r="B2436" s="388" t="s">
        <v>16124</v>
      </c>
      <c r="C2436" s="388" t="s">
        <v>16125</v>
      </c>
      <c r="D2436" s="389" t="s">
        <v>121</v>
      </c>
      <c r="E2436" s="390" t="str">
        <f t="shared" si="76"/>
        <v>116,50</v>
      </c>
      <c r="F2436" s="381" t="str">
        <f t="shared" si="77"/>
        <v>98626</v>
      </c>
      <c r="H2436" s="391">
        <v>26.82</v>
      </c>
      <c r="I2436" s="392" t="s">
        <v>16126</v>
      </c>
    </row>
    <row r="2437" spans="2:9">
      <c r="B2437" s="388" t="s">
        <v>16127</v>
      </c>
      <c r="C2437" s="388" t="s">
        <v>16128</v>
      </c>
      <c r="D2437" s="389" t="s">
        <v>9706</v>
      </c>
      <c r="E2437" s="390" t="str">
        <f t="shared" si="76"/>
        <v>413,04</v>
      </c>
      <c r="F2437" s="381" t="str">
        <f t="shared" si="77"/>
        <v>98655</v>
      </c>
      <c r="H2437" s="391">
        <v>52.28</v>
      </c>
      <c r="I2437" s="392" t="s">
        <v>16129</v>
      </c>
    </row>
    <row r="2438" spans="2:9">
      <c r="B2438" s="388" t="s">
        <v>16130</v>
      </c>
      <c r="C2438" s="388" t="s">
        <v>16131</v>
      </c>
      <c r="D2438" s="389" t="s">
        <v>9706</v>
      </c>
      <c r="E2438" s="390" t="str">
        <f t="shared" si="76"/>
        <v>418,36</v>
      </c>
      <c r="F2438" s="381" t="str">
        <f t="shared" si="77"/>
        <v>98656</v>
      </c>
      <c r="H2438" s="391">
        <v>105.51</v>
      </c>
      <c r="I2438" s="392" t="s">
        <v>16132</v>
      </c>
    </row>
    <row r="2439" spans="2:9">
      <c r="B2439" s="388" t="s">
        <v>16133</v>
      </c>
      <c r="C2439" s="388" t="s">
        <v>16134</v>
      </c>
      <c r="D2439" s="389" t="s">
        <v>9706</v>
      </c>
      <c r="E2439" s="390" t="str">
        <f t="shared" si="76"/>
        <v>423,66</v>
      </c>
      <c r="F2439" s="381" t="str">
        <f t="shared" si="77"/>
        <v>98657</v>
      </c>
      <c r="H2439" s="391">
        <v>44.85</v>
      </c>
      <c r="I2439" s="392" t="s">
        <v>16135</v>
      </c>
    </row>
    <row r="2440" spans="2:9">
      <c r="B2440" s="388" t="s">
        <v>16136</v>
      </c>
      <c r="C2440" s="388" t="s">
        <v>16137</v>
      </c>
      <c r="D2440" s="389" t="s">
        <v>9706</v>
      </c>
      <c r="E2440" s="390" t="str">
        <f t="shared" si="76"/>
        <v>428,97</v>
      </c>
      <c r="F2440" s="381" t="str">
        <f t="shared" si="77"/>
        <v>98658</v>
      </c>
      <c r="H2440" s="391">
        <v>148.93</v>
      </c>
      <c r="I2440" s="392" t="s">
        <v>16138</v>
      </c>
    </row>
    <row r="2441" spans="2:9">
      <c r="B2441" s="388" t="s">
        <v>16139</v>
      </c>
      <c r="C2441" s="388" t="s">
        <v>16140</v>
      </c>
      <c r="D2441" s="389" t="s">
        <v>9706</v>
      </c>
      <c r="E2441" s="390" t="str">
        <f t="shared" si="76"/>
        <v>439,59</v>
      </c>
      <c r="F2441" s="381" t="str">
        <f t="shared" si="77"/>
        <v>98659</v>
      </c>
      <c r="H2441" s="391">
        <v>23.11</v>
      </c>
      <c r="I2441" s="392" t="s">
        <v>16141</v>
      </c>
    </row>
    <row r="2442" spans="2:9">
      <c r="B2442" s="388" t="s">
        <v>16142</v>
      </c>
      <c r="C2442" s="388" t="s">
        <v>16143</v>
      </c>
      <c r="D2442" s="389" t="s">
        <v>9706</v>
      </c>
      <c r="E2442" s="390" t="str">
        <f t="shared" si="76"/>
        <v>39,15</v>
      </c>
      <c r="F2442" s="381" t="str">
        <f t="shared" si="77"/>
        <v>98746</v>
      </c>
      <c r="H2442" s="391">
        <v>33.799999999999997</v>
      </c>
      <c r="I2442" s="392" t="s">
        <v>16144</v>
      </c>
    </row>
    <row r="2443" spans="2:9">
      <c r="B2443" s="388" t="s">
        <v>16145</v>
      </c>
      <c r="C2443" s="388" t="s">
        <v>16146</v>
      </c>
      <c r="D2443" s="389" t="s">
        <v>9706</v>
      </c>
      <c r="E2443" s="390" t="str">
        <f t="shared" si="76"/>
        <v>44,39</v>
      </c>
      <c r="F2443" s="381" t="str">
        <f t="shared" si="77"/>
        <v>98749</v>
      </c>
      <c r="H2443" s="391">
        <v>33.299999999999997</v>
      </c>
      <c r="I2443" s="392" t="s">
        <v>16147</v>
      </c>
    </row>
    <row r="2444" spans="2:9">
      <c r="B2444" s="388" t="s">
        <v>16148</v>
      </c>
      <c r="C2444" s="388" t="s">
        <v>16149</v>
      </c>
      <c r="D2444" s="389" t="s">
        <v>9706</v>
      </c>
      <c r="E2444" s="390" t="str">
        <f t="shared" si="76"/>
        <v>50,49</v>
      </c>
      <c r="F2444" s="381" t="str">
        <f t="shared" si="77"/>
        <v>98750</v>
      </c>
      <c r="H2444" s="391">
        <v>43.98</v>
      </c>
      <c r="I2444" s="392" t="s">
        <v>9837</v>
      </c>
    </row>
    <row r="2445" spans="2:9">
      <c r="B2445" s="388" t="s">
        <v>16150</v>
      </c>
      <c r="C2445" s="388" t="s">
        <v>16151</v>
      </c>
      <c r="D2445" s="389" t="s">
        <v>9706</v>
      </c>
      <c r="E2445" s="390" t="str">
        <f t="shared" si="76"/>
        <v>66,33</v>
      </c>
      <c r="F2445" s="381" t="str">
        <f t="shared" si="77"/>
        <v>98751</v>
      </c>
      <c r="H2445" s="391">
        <v>42.99</v>
      </c>
      <c r="I2445" s="392" t="s">
        <v>16152</v>
      </c>
    </row>
    <row r="2446" spans="2:9">
      <c r="B2446" s="388" t="s">
        <v>16153</v>
      </c>
      <c r="C2446" s="388" t="s">
        <v>16154</v>
      </c>
      <c r="D2446" s="389" t="s">
        <v>9706</v>
      </c>
      <c r="E2446" s="390" t="str">
        <f t="shared" si="76"/>
        <v>85,07</v>
      </c>
      <c r="F2446" s="381" t="str">
        <f t="shared" si="77"/>
        <v>98752</v>
      </c>
      <c r="H2446" s="391">
        <v>53.65</v>
      </c>
      <c r="I2446" s="392" t="s">
        <v>16155</v>
      </c>
    </row>
    <row r="2447" spans="2:9">
      <c r="B2447" s="388" t="s">
        <v>16156</v>
      </c>
      <c r="C2447" s="388" t="s">
        <v>16157</v>
      </c>
      <c r="D2447" s="389" t="s">
        <v>9706</v>
      </c>
      <c r="E2447" s="390" t="str">
        <f t="shared" si="76"/>
        <v>108,11</v>
      </c>
      <c r="F2447" s="381" t="str">
        <f t="shared" si="77"/>
        <v>98753</v>
      </c>
      <c r="H2447" s="391">
        <v>53.16</v>
      </c>
      <c r="I2447" s="392" t="s">
        <v>7037</v>
      </c>
    </row>
    <row r="2448" spans="2:9">
      <c r="B2448" s="388" t="s">
        <v>16158</v>
      </c>
      <c r="C2448" s="388" t="s">
        <v>16159</v>
      </c>
      <c r="D2448" s="389" t="s">
        <v>121</v>
      </c>
      <c r="E2448" s="390" t="str">
        <f t="shared" si="76"/>
        <v>34,47</v>
      </c>
      <c r="F2448" s="381" t="str">
        <f t="shared" si="77"/>
        <v>98560</v>
      </c>
      <c r="H2448" s="391">
        <v>63.87</v>
      </c>
      <c r="I2448" s="392" t="s">
        <v>16160</v>
      </c>
    </row>
    <row r="2449" spans="2:9">
      <c r="B2449" s="388" t="s">
        <v>16161</v>
      </c>
      <c r="C2449" s="388" t="s">
        <v>16162</v>
      </c>
      <c r="D2449" s="389" t="s">
        <v>121</v>
      </c>
      <c r="E2449" s="390" t="str">
        <f t="shared" si="76"/>
        <v>30,41</v>
      </c>
      <c r="F2449" s="381" t="str">
        <f t="shared" si="77"/>
        <v>98561</v>
      </c>
      <c r="H2449" s="391">
        <v>28.63</v>
      </c>
      <c r="I2449" s="392" t="s">
        <v>16163</v>
      </c>
    </row>
    <row r="2450" spans="2:9">
      <c r="B2450" s="388" t="s">
        <v>16164</v>
      </c>
      <c r="C2450" s="388" t="s">
        <v>16165</v>
      </c>
      <c r="D2450" s="389" t="s">
        <v>121</v>
      </c>
      <c r="E2450" s="390" t="str">
        <f t="shared" si="76"/>
        <v>30,13</v>
      </c>
      <c r="F2450" s="381" t="str">
        <f t="shared" si="77"/>
        <v>98562</v>
      </c>
      <c r="H2450" s="391">
        <v>35.299999999999997</v>
      </c>
      <c r="I2450" s="392" t="s">
        <v>16166</v>
      </c>
    </row>
    <row r="2451" spans="2:9">
      <c r="B2451" s="388" t="s">
        <v>16167</v>
      </c>
      <c r="C2451" s="388" t="s">
        <v>16168</v>
      </c>
      <c r="D2451" s="389" t="s">
        <v>121</v>
      </c>
      <c r="E2451" s="390" t="str">
        <f t="shared" si="76"/>
        <v>56,53</v>
      </c>
      <c r="F2451" s="381" t="str">
        <f t="shared" si="77"/>
        <v>83735</v>
      </c>
      <c r="H2451" s="391">
        <v>45.71</v>
      </c>
      <c r="I2451" s="392" t="s">
        <v>16169</v>
      </c>
    </row>
    <row r="2452" spans="2:9">
      <c r="B2452" s="388" t="s">
        <v>16170</v>
      </c>
      <c r="C2452" s="388" t="s">
        <v>16171</v>
      </c>
      <c r="D2452" s="389" t="s">
        <v>121</v>
      </c>
      <c r="E2452" s="390" t="str">
        <f t="shared" si="76"/>
        <v>19,99</v>
      </c>
      <c r="F2452" s="381" t="str">
        <f t="shared" si="77"/>
        <v>98555</v>
      </c>
      <c r="H2452" s="391">
        <v>22.12</v>
      </c>
      <c r="I2452" s="392" t="s">
        <v>12311</v>
      </c>
    </row>
    <row r="2453" spans="2:9">
      <c r="B2453" s="388" t="s">
        <v>16172</v>
      </c>
      <c r="C2453" s="388" t="s">
        <v>16173</v>
      </c>
      <c r="D2453" s="389" t="s">
        <v>121</v>
      </c>
      <c r="E2453" s="390" t="str">
        <f t="shared" si="76"/>
        <v>37,52</v>
      </c>
      <c r="F2453" s="381" t="str">
        <f t="shared" si="77"/>
        <v>98556</v>
      </c>
      <c r="H2453" s="391">
        <v>34.33</v>
      </c>
      <c r="I2453" s="392" t="s">
        <v>16174</v>
      </c>
    </row>
    <row r="2454" spans="2:9">
      <c r="B2454" s="388" t="s">
        <v>16175</v>
      </c>
      <c r="C2454" s="388" t="s">
        <v>16176</v>
      </c>
      <c r="D2454" s="389" t="s">
        <v>9926</v>
      </c>
      <c r="E2454" s="390" t="str">
        <f t="shared" si="76"/>
        <v>5,72</v>
      </c>
      <c r="F2454" s="381" t="str">
        <f t="shared" si="77"/>
        <v>98558</v>
      </c>
      <c r="H2454" s="391">
        <v>5.2</v>
      </c>
      <c r="I2454" s="392" t="s">
        <v>6822</v>
      </c>
    </row>
    <row r="2455" spans="2:9">
      <c r="B2455" s="388" t="s">
        <v>16177</v>
      </c>
      <c r="C2455" s="388" t="s">
        <v>16178</v>
      </c>
      <c r="D2455" s="389" t="s">
        <v>9706</v>
      </c>
      <c r="E2455" s="390" t="str">
        <f t="shared" si="76"/>
        <v>3,45</v>
      </c>
      <c r="F2455" s="381" t="str">
        <f t="shared" si="77"/>
        <v>98559</v>
      </c>
      <c r="H2455" s="391">
        <v>5.49</v>
      </c>
      <c r="I2455" s="392" t="s">
        <v>16179</v>
      </c>
    </row>
    <row r="2456" spans="2:9">
      <c r="B2456" s="388" t="s">
        <v>16180</v>
      </c>
      <c r="C2456" s="388" t="s">
        <v>16181</v>
      </c>
      <c r="D2456" s="389" t="s">
        <v>121</v>
      </c>
      <c r="E2456" s="390" t="str">
        <f t="shared" si="76"/>
        <v>5,11</v>
      </c>
      <c r="F2456" s="381" t="str">
        <f t="shared" si="77"/>
        <v>68053</v>
      </c>
      <c r="H2456" s="391">
        <v>5.81</v>
      </c>
      <c r="I2456" s="392" t="s">
        <v>1964</v>
      </c>
    </row>
    <row r="2457" spans="2:9">
      <c r="B2457" s="388" t="s">
        <v>16182</v>
      </c>
      <c r="C2457" s="388" t="s">
        <v>16183</v>
      </c>
      <c r="D2457" s="389" t="s">
        <v>121</v>
      </c>
      <c r="E2457" s="390" t="str">
        <f t="shared" si="76"/>
        <v>44,30</v>
      </c>
      <c r="F2457" s="381" t="str">
        <f t="shared" si="77"/>
        <v>74033/001</v>
      </c>
      <c r="H2457" s="391">
        <v>6.54</v>
      </c>
      <c r="I2457" s="392" t="s">
        <v>16184</v>
      </c>
    </row>
    <row r="2458" spans="2:9">
      <c r="B2458" s="388" t="s">
        <v>16185</v>
      </c>
      <c r="C2458" s="388" t="s">
        <v>16186</v>
      </c>
      <c r="D2458" s="389" t="s">
        <v>121</v>
      </c>
      <c r="E2458" s="390" t="str">
        <f t="shared" si="76"/>
        <v>78,31</v>
      </c>
      <c r="F2458" s="381" t="str">
        <f t="shared" si="77"/>
        <v>98546</v>
      </c>
      <c r="H2458" s="391">
        <v>7.47</v>
      </c>
      <c r="I2458" s="392" t="s">
        <v>16187</v>
      </c>
    </row>
    <row r="2459" spans="2:9">
      <c r="B2459" s="388" t="s">
        <v>16188</v>
      </c>
      <c r="C2459" s="388" t="s">
        <v>16189</v>
      </c>
      <c r="D2459" s="389" t="s">
        <v>121</v>
      </c>
      <c r="E2459" s="390" t="str">
        <f t="shared" si="76"/>
        <v>143,93</v>
      </c>
      <c r="F2459" s="381" t="str">
        <f t="shared" si="77"/>
        <v>98547</v>
      </c>
      <c r="H2459" s="391">
        <v>9.18</v>
      </c>
      <c r="I2459" s="392" t="s">
        <v>11353</v>
      </c>
    </row>
    <row r="2460" spans="2:9">
      <c r="B2460" s="388" t="s">
        <v>16190</v>
      </c>
      <c r="C2460" s="388" t="s">
        <v>16191</v>
      </c>
      <c r="D2460" s="389" t="s">
        <v>121</v>
      </c>
      <c r="E2460" s="390" t="str">
        <f t="shared" si="76"/>
        <v>150,69</v>
      </c>
      <c r="F2460" s="381" t="str">
        <f t="shared" si="77"/>
        <v>73762/004</v>
      </c>
      <c r="H2460" s="391">
        <v>7.43</v>
      </c>
      <c r="I2460" s="392" t="s">
        <v>16192</v>
      </c>
    </row>
    <row r="2461" spans="2:9">
      <c r="B2461" s="388" t="s">
        <v>16193</v>
      </c>
      <c r="C2461" s="388" t="s">
        <v>16194</v>
      </c>
      <c r="D2461" s="389" t="s">
        <v>121</v>
      </c>
      <c r="E2461" s="390" t="str">
        <f t="shared" si="76"/>
        <v>71,04</v>
      </c>
      <c r="F2461" s="381" t="str">
        <f t="shared" si="77"/>
        <v>74066/002</v>
      </c>
      <c r="H2461" s="391">
        <v>9.42</v>
      </c>
      <c r="I2461" s="392" t="s">
        <v>16195</v>
      </c>
    </row>
    <row r="2462" spans="2:9">
      <c r="B2462" s="388" t="s">
        <v>16196</v>
      </c>
      <c r="C2462" s="388" t="s">
        <v>16197</v>
      </c>
      <c r="D2462" s="389" t="s">
        <v>121</v>
      </c>
      <c r="E2462" s="390" t="str">
        <f t="shared" si="76"/>
        <v>9,91</v>
      </c>
      <c r="F2462" s="381" t="str">
        <f t="shared" si="77"/>
        <v>74106/001</v>
      </c>
      <c r="H2462" s="391">
        <v>8.8800000000000008</v>
      </c>
      <c r="I2462" s="392" t="s">
        <v>3120</v>
      </c>
    </row>
    <row r="2463" spans="2:9">
      <c r="B2463" s="388" t="s">
        <v>16198</v>
      </c>
      <c r="C2463" s="388" t="s">
        <v>16199</v>
      </c>
      <c r="D2463" s="389" t="s">
        <v>121</v>
      </c>
      <c r="E2463" s="390" t="str">
        <f t="shared" si="76"/>
        <v>31,21</v>
      </c>
      <c r="F2463" s="381" t="str">
        <f t="shared" si="77"/>
        <v>98557</v>
      </c>
      <c r="H2463" s="391">
        <v>3.7</v>
      </c>
      <c r="I2463" s="392" t="s">
        <v>7653</v>
      </c>
    </row>
    <row r="2464" spans="2:9">
      <c r="B2464" s="388" t="s">
        <v>16200</v>
      </c>
      <c r="C2464" s="388" t="s">
        <v>16201</v>
      </c>
      <c r="D2464" s="389" t="s">
        <v>121</v>
      </c>
      <c r="E2464" s="390" t="str">
        <f t="shared" si="76"/>
        <v>29,75</v>
      </c>
      <c r="F2464" s="381" t="str">
        <f t="shared" si="77"/>
        <v>73872/001</v>
      </c>
      <c r="H2464" s="391">
        <v>3.99</v>
      </c>
      <c r="I2464" s="392" t="s">
        <v>2013</v>
      </c>
    </row>
    <row r="2465" spans="2:9">
      <c r="B2465" s="388" t="s">
        <v>16202</v>
      </c>
      <c r="C2465" s="388" t="s">
        <v>16203</v>
      </c>
      <c r="D2465" s="389" t="s">
        <v>121</v>
      </c>
      <c r="E2465" s="390" t="str">
        <f t="shared" si="76"/>
        <v>58,25</v>
      </c>
      <c r="F2465" s="381" t="str">
        <f t="shared" si="77"/>
        <v>73872/002</v>
      </c>
      <c r="H2465" s="391">
        <v>4.32</v>
      </c>
      <c r="I2465" s="392" t="s">
        <v>16204</v>
      </c>
    </row>
    <row r="2466" spans="2:9">
      <c r="B2466" s="388" t="s">
        <v>16205</v>
      </c>
      <c r="C2466" s="388" t="s">
        <v>16206</v>
      </c>
      <c r="D2466" s="389" t="s">
        <v>16042</v>
      </c>
      <c r="E2466" s="390" t="str">
        <f t="shared" si="76"/>
        <v>79,40</v>
      </c>
      <c r="F2466" s="381" t="str">
        <f t="shared" si="77"/>
        <v>72124</v>
      </c>
      <c r="H2466" s="391">
        <v>5.05</v>
      </c>
      <c r="I2466" s="392" t="s">
        <v>16207</v>
      </c>
    </row>
    <row r="2467" spans="2:9">
      <c r="B2467" s="388" t="s">
        <v>16208</v>
      </c>
      <c r="C2467" s="388" t="s">
        <v>16209</v>
      </c>
      <c r="D2467" s="389" t="s">
        <v>9706</v>
      </c>
      <c r="E2467" s="390" t="str">
        <f t="shared" si="76"/>
        <v>52,42</v>
      </c>
      <c r="F2467" s="381" t="str">
        <f t="shared" si="77"/>
        <v>74025/001</v>
      </c>
      <c r="H2467" s="391">
        <v>5.98</v>
      </c>
      <c r="I2467" s="392" t="s">
        <v>16210</v>
      </c>
    </row>
    <row r="2468" spans="2:9">
      <c r="B2468" s="388" t="s">
        <v>16211</v>
      </c>
      <c r="C2468" s="388" t="s">
        <v>16212</v>
      </c>
      <c r="D2468" s="389" t="s">
        <v>121</v>
      </c>
      <c r="E2468" s="390" t="str">
        <f t="shared" si="76"/>
        <v>173,70</v>
      </c>
      <c r="F2468" s="381" t="str">
        <f t="shared" si="77"/>
        <v>74190/001</v>
      </c>
      <c r="H2468" s="391">
        <v>7.69</v>
      </c>
      <c r="I2468" s="392" t="s">
        <v>16213</v>
      </c>
    </row>
    <row r="2469" spans="2:9">
      <c r="B2469" s="388" t="s">
        <v>16214</v>
      </c>
      <c r="C2469" s="388" t="s">
        <v>16215</v>
      </c>
      <c r="D2469" s="389" t="s">
        <v>121</v>
      </c>
      <c r="E2469" s="390" t="str">
        <f t="shared" si="76"/>
        <v>24,71</v>
      </c>
      <c r="F2469" s="381" t="str">
        <f t="shared" si="77"/>
        <v>98563</v>
      </c>
      <c r="H2469" s="391">
        <v>5.94</v>
      </c>
      <c r="I2469" s="392" t="s">
        <v>16216</v>
      </c>
    </row>
    <row r="2470" spans="2:9">
      <c r="B2470" s="388" t="s">
        <v>16217</v>
      </c>
      <c r="C2470" s="388" t="s">
        <v>16218</v>
      </c>
      <c r="D2470" s="389" t="s">
        <v>121</v>
      </c>
      <c r="E2470" s="390" t="str">
        <f t="shared" si="76"/>
        <v>33,22</v>
      </c>
      <c r="F2470" s="381" t="str">
        <f t="shared" si="77"/>
        <v>98564</v>
      </c>
      <c r="H2470" s="391">
        <v>7.96</v>
      </c>
      <c r="I2470" s="392" t="s">
        <v>16219</v>
      </c>
    </row>
    <row r="2471" spans="2:9">
      <c r="B2471" s="388" t="s">
        <v>16220</v>
      </c>
      <c r="C2471" s="388" t="s">
        <v>16221</v>
      </c>
      <c r="D2471" s="389" t="s">
        <v>121</v>
      </c>
      <c r="E2471" s="390" t="str">
        <f t="shared" si="76"/>
        <v>35,66</v>
      </c>
      <c r="F2471" s="381" t="str">
        <f t="shared" si="77"/>
        <v>98565</v>
      </c>
      <c r="H2471" s="391">
        <v>7.42</v>
      </c>
      <c r="I2471" s="392" t="s">
        <v>16222</v>
      </c>
    </row>
    <row r="2472" spans="2:9">
      <c r="B2472" s="388" t="s">
        <v>16223</v>
      </c>
      <c r="C2472" s="388" t="s">
        <v>16224</v>
      </c>
      <c r="D2472" s="389" t="s">
        <v>121</v>
      </c>
      <c r="E2472" s="390" t="str">
        <f t="shared" si="76"/>
        <v>44,16</v>
      </c>
      <c r="F2472" s="381" t="str">
        <f t="shared" si="77"/>
        <v>98566</v>
      </c>
      <c r="H2472" s="391">
        <v>5.51</v>
      </c>
      <c r="I2472" s="392" t="s">
        <v>9391</v>
      </c>
    </row>
    <row r="2473" spans="2:9">
      <c r="B2473" s="388" t="s">
        <v>16225</v>
      </c>
      <c r="C2473" s="388" t="s">
        <v>16226</v>
      </c>
      <c r="D2473" s="389" t="s">
        <v>121</v>
      </c>
      <c r="E2473" s="390" t="str">
        <f t="shared" si="76"/>
        <v>46,07</v>
      </c>
      <c r="F2473" s="381" t="str">
        <f t="shared" si="77"/>
        <v>98567</v>
      </c>
      <c r="H2473" s="391">
        <v>5.78</v>
      </c>
      <c r="I2473" s="392" t="s">
        <v>7281</v>
      </c>
    </row>
    <row r="2474" spans="2:9">
      <c r="B2474" s="388" t="s">
        <v>16227</v>
      </c>
      <c r="C2474" s="388" t="s">
        <v>16228</v>
      </c>
      <c r="D2474" s="389" t="s">
        <v>121</v>
      </c>
      <c r="E2474" s="390" t="str">
        <f t="shared" si="76"/>
        <v>54,55</v>
      </c>
      <c r="F2474" s="381" t="str">
        <f t="shared" si="77"/>
        <v>98568</v>
      </c>
      <c r="H2474" s="391">
        <v>6.12</v>
      </c>
      <c r="I2474" s="392" t="s">
        <v>16229</v>
      </c>
    </row>
    <row r="2475" spans="2:9">
      <c r="B2475" s="388" t="s">
        <v>16230</v>
      </c>
      <c r="C2475" s="388" t="s">
        <v>16231</v>
      </c>
      <c r="D2475" s="389" t="s">
        <v>121</v>
      </c>
      <c r="E2475" s="390" t="str">
        <f t="shared" si="76"/>
        <v>56,98</v>
      </c>
      <c r="F2475" s="381" t="str">
        <f t="shared" si="77"/>
        <v>98569</v>
      </c>
      <c r="H2475" s="391">
        <v>6.79</v>
      </c>
      <c r="I2475" s="392" t="s">
        <v>7745</v>
      </c>
    </row>
    <row r="2476" spans="2:9">
      <c r="B2476" s="388" t="s">
        <v>16232</v>
      </c>
      <c r="C2476" s="388" t="s">
        <v>16233</v>
      </c>
      <c r="D2476" s="389" t="s">
        <v>121</v>
      </c>
      <c r="E2476" s="390" t="str">
        <f t="shared" si="76"/>
        <v>65,50</v>
      </c>
      <c r="F2476" s="381" t="str">
        <f t="shared" si="77"/>
        <v>98570</v>
      </c>
      <c r="H2476" s="391">
        <v>7.7</v>
      </c>
      <c r="I2476" s="392" t="s">
        <v>16234</v>
      </c>
    </row>
    <row r="2477" spans="2:9">
      <c r="B2477" s="388" t="s">
        <v>16235</v>
      </c>
      <c r="C2477" s="388" t="s">
        <v>16236</v>
      </c>
      <c r="D2477" s="389" t="s">
        <v>121</v>
      </c>
      <c r="E2477" s="390" t="str">
        <f t="shared" si="76"/>
        <v>31,26</v>
      </c>
      <c r="F2477" s="381" t="str">
        <f t="shared" si="77"/>
        <v>98571</v>
      </c>
      <c r="H2477" s="391">
        <v>9.2799999999999994</v>
      </c>
      <c r="I2477" s="392" t="s">
        <v>16237</v>
      </c>
    </row>
    <row r="2478" spans="2:9">
      <c r="B2478" s="388" t="s">
        <v>16238</v>
      </c>
      <c r="C2478" s="388" t="s">
        <v>16239</v>
      </c>
      <c r="D2478" s="389" t="s">
        <v>121</v>
      </c>
      <c r="E2478" s="390" t="str">
        <f t="shared" si="76"/>
        <v>38,55</v>
      </c>
      <c r="F2478" s="381" t="str">
        <f t="shared" si="77"/>
        <v>98572</v>
      </c>
      <c r="H2478" s="391">
        <v>7.66</v>
      </c>
      <c r="I2478" s="392" t="s">
        <v>16240</v>
      </c>
    </row>
    <row r="2479" spans="2:9">
      <c r="B2479" s="388" t="s">
        <v>16241</v>
      </c>
      <c r="C2479" s="388" t="s">
        <v>16242</v>
      </c>
      <c r="D2479" s="389" t="s">
        <v>121</v>
      </c>
      <c r="E2479" s="390" t="str">
        <f t="shared" si="76"/>
        <v>46,75</v>
      </c>
      <c r="F2479" s="381" t="str">
        <f t="shared" si="77"/>
        <v>98573</v>
      </c>
      <c r="H2479" s="391">
        <v>9.59</v>
      </c>
      <c r="I2479" s="392" t="s">
        <v>16243</v>
      </c>
    </row>
    <row r="2480" spans="2:9">
      <c r="B2480" s="388" t="s">
        <v>16244</v>
      </c>
      <c r="C2480" s="388" t="s">
        <v>16245</v>
      </c>
      <c r="D2480" s="389" t="s">
        <v>9706</v>
      </c>
      <c r="E2480" s="390" t="str">
        <f t="shared" si="76"/>
        <v>23,42</v>
      </c>
      <c r="F2480" s="381" t="str">
        <f t="shared" si="77"/>
        <v>73798/001</v>
      </c>
      <c r="H2480" s="391">
        <v>9.09</v>
      </c>
      <c r="I2480" s="392" t="s">
        <v>7018</v>
      </c>
    </row>
    <row r="2481" spans="2:9">
      <c r="B2481" s="388" t="s">
        <v>16246</v>
      </c>
      <c r="C2481" s="388" t="s">
        <v>16247</v>
      </c>
      <c r="D2481" s="389" t="s">
        <v>9706</v>
      </c>
      <c r="E2481" s="390" t="str">
        <f t="shared" si="76"/>
        <v>36,45</v>
      </c>
      <c r="F2481" s="381" t="str">
        <f t="shared" si="77"/>
        <v>73798/003</v>
      </c>
      <c r="H2481" s="391">
        <v>6.22</v>
      </c>
      <c r="I2481" s="392" t="s">
        <v>16248</v>
      </c>
    </row>
    <row r="2482" spans="2:9">
      <c r="B2482" s="388" t="s">
        <v>16249</v>
      </c>
      <c r="C2482" s="388" t="s">
        <v>16250</v>
      </c>
      <c r="D2482" s="389" t="s">
        <v>9706</v>
      </c>
      <c r="E2482" s="390" t="str">
        <f t="shared" si="76"/>
        <v>5,59</v>
      </c>
      <c r="F2482" s="381" t="str">
        <f t="shared" si="77"/>
        <v>91831</v>
      </c>
      <c r="H2482" s="391">
        <v>7.27</v>
      </c>
      <c r="I2482" s="392" t="s">
        <v>385</v>
      </c>
    </row>
    <row r="2483" spans="2:9">
      <c r="B2483" s="388" t="s">
        <v>16251</v>
      </c>
      <c r="C2483" s="388" t="s">
        <v>16252</v>
      </c>
      <c r="D2483" s="389" t="s">
        <v>9706</v>
      </c>
      <c r="E2483" s="390" t="str">
        <f t="shared" si="76"/>
        <v>5,86</v>
      </c>
      <c r="F2483" s="381" t="str">
        <f t="shared" si="77"/>
        <v>91833</v>
      </c>
      <c r="H2483" s="391">
        <v>9.4600000000000009</v>
      </c>
      <c r="I2483" s="392" t="s">
        <v>1151</v>
      </c>
    </row>
    <row r="2484" spans="2:9">
      <c r="B2484" s="388" t="s">
        <v>16253</v>
      </c>
      <c r="C2484" s="388" t="s">
        <v>16254</v>
      </c>
      <c r="D2484" s="389" t="s">
        <v>9706</v>
      </c>
      <c r="E2484" s="390" t="str">
        <f t="shared" si="76"/>
        <v>6,25</v>
      </c>
      <c r="F2484" s="381" t="str">
        <f t="shared" si="77"/>
        <v>91834</v>
      </c>
      <c r="H2484" s="391">
        <v>11.67</v>
      </c>
      <c r="I2484" s="392" t="s">
        <v>16255</v>
      </c>
    </row>
    <row r="2485" spans="2:9">
      <c r="B2485" s="388" t="s">
        <v>16256</v>
      </c>
      <c r="C2485" s="388" t="s">
        <v>16257</v>
      </c>
      <c r="D2485" s="389" t="s">
        <v>9706</v>
      </c>
      <c r="E2485" s="390" t="str">
        <f t="shared" si="76"/>
        <v>6,94</v>
      </c>
      <c r="F2485" s="381" t="str">
        <f t="shared" si="77"/>
        <v>91835</v>
      </c>
      <c r="H2485" s="391">
        <v>4.83</v>
      </c>
      <c r="I2485" s="392" t="s">
        <v>2044</v>
      </c>
    </row>
    <row r="2486" spans="2:9">
      <c r="B2486" s="388" t="s">
        <v>16258</v>
      </c>
      <c r="C2486" s="388" t="s">
        <v>16259</v>
      </c>
      <c r="D2486" s="389" t="s">
        <v>9706</v>
      </c>
      <c r="E2486" s="390" t="str">
        <f t="shared" si="76"/>
        <v>7,92</v>
      </c>
      <c r="F2486" s="381" t="str">
        <f t="shared" si="77"/>
        <v>91836</v>
      </c>
      <c r="H2486" s="391">
        <v>5.89</v>
      </c>
      <c r="I2486" s="392" t="s">
        <v>7835</v>
      </c>
    </row>
    <row r="2487" spans="2:9">
      <c r="B2487" s="388" t="s">
        <v>16260</v>
      </c>
      <c r="C2487" s="388" t="s">
        <v>16261</v>
      </c>
      <c r="D2487" s="389" t="s">
        <v>9706</v>
      </c>
      <c r="E2487" s="390" t="str">
        <f t="shared" si="76"/>
        <v>9,55</v>
      </c>
      <c r="F2487" s="381" t="str">
        <f t="shared" si="77"/>
        <v>91837</v>
      </c>
      <c r="H2487" s="391">
        <v>8.07</v>
      </c>
      <c r="I2487" s="392" t="s">
        <v>16262</v>
      </c>
    </row>
    <row r="2488" spans="2:9">
      <c r="B2488" s="388" t="s">
        <v>16263</v>
      </c>
      <c r="C2488" s="388" t="s">
        <v>16264</v>
      </c>
      <c r="D2488" s="389" t="s">
        <v>9706</v>
      </c>
      <c r="E2488" s="390" t="str">
        <f t="shared" si="76"/>
        <v>7,93</v>
      </c>
      <c r="F2488" s="381" t="str">
        <f t="shared" si="77"/>
        <v>91839</v>
      </c>
      <c r="H2488" s="391">
        <v>10.28</v>
      </c>
      <c r="I2488" s="392" t="s">
        <v>5199</v>
      </c>
    </row>
    <row r="2489" spans="2:9">
      <c r="B2489" s="388" t="s">
        <v>16265</v>
      </c>
      <c r="C2489" s="388" t="s">
        <v>16266</v>
      </c>
      <c r="D2489" s="389" t="s">
        <v>9706</v>
      </c>
      <c r="E2489" s="390" t="str">
        <f t="shared" si="76"/>
        <v>9,94</v>
      </c>
      <c r="F2489" s="381" t="str">
        <f t="shared" si="77"/>
        <v>91840</v>
      </c>
      <c r="H2489" s="391">
        <v>7.07</v>
      </c>
      <c r="I2489" s="392" t="s">
        <v>8311</v>
      </c>
    </row>
    <row r="2490" spans="2:9">
      <c r="B2490" s="388" t="s">
        <v>16267</v>
      </c>
      <c r="C2490" s="388" t="s">
        <v>16268</v>
      </c>
      <c r="D2490" s="389" t="s">
        <v>9706</v>
      </c>
      <c r="E2490" s="390" t="str">
        <f t="shared" si="76"/>
        <v>9,41</v>
      </c>
      <c r="F2490" s="381" t="str">
        <f t="shared" si="77"/>
        <v>91841</v>
      </c>
      <c r="H2490" s="391">
        <v>8.15</v>
      </c>
      <c r="I2490" s="392" t="s">
        <v>9017</v>
      </c>
    </row>
    <row r="2491" spans="2:9">
      <c r="B2491" s="388" t="s">
        <v>16269</v>
      </c>
      <c r="C2491" s="388" t="s">
        <v>16270</v>
      </c>
      <c r="D2491" s="389" t="s">
        <v>9706</v>
      </c>
      <c r="E2491" s="390" t="str">
        <f t="shared" si="76"/>
        <v>3,85</v>
      </c>
      <c r="F2491" s="381" t="str">
        <f t="shared" si="77"/>
        <v>91842</v>
      </c>
      <c r="H2491" s="391">
        <v>10.33</v>
      </c>
      <c r="I2491" s="392" t="s">
        <v>7884</v>
      </c>
    </row>
    <row r="2492" spans="2:9">
      <c r="B2492" s="388" t="s">
        <v>16271</v>
      </c>
      <c r="C2492" s="388" t="s">
        <v>16272</v>
      </c>
      <c r="D2492" s="389" t="s">
        <v>9706</v>
      </c>
      <c r="E2492" s="390" t="str">
        <f t="shared" si="76"/>
        <v>4,12</v>
      </c>
      <c r="F2492" s="381" t="str">
        <f t="shared" si="77"/>
        <v>91843</v>
      </c>
      <c r="H2492" s="391">
        <v>12.51</v>
      </c>
      <c r="I2492" s="392" t="s">
        <v>6488</v>
      </c>
    </row>
    <row r="2493" spans="2:9">
      <c r="B2493" s="388" t="s">
        <v>16273</v>
      </c>
      <c r="C2493" s="388" t="s">
        <v>16274</v>
      </c>
      <c r="D2493" s="389" t="s">
        <v>9706</v>
      </c>
      <c r="E2493" s="390" t="str">
        <f t="shared" si="76"/>
        <v>4,52</v>
      </c>
      <c r="F2493" s="381" t="str">
        <f t="shared" si="77"/>
        <v>91844</v>
      </c>
      <c r="H2493" s="391">
        <v>9.83</v>
      </c>
      <c r="I2493" s="392" t="s">
        <v>3721</v>
      </c>
    </row>
    <row r="2494" spans="2:9">
      <c r="B2494" s="388" t="s">
        <v>16275</v>
      </c>
      <c r="C2494" s="388" t="s">
        <v>16276</v>
      </c>
      <c r="D2494" s="389" t="s">
        <v>9706</v>
      </c>
      <c r="E2494" s="390" t="str">
        <f t="shared" si="76"/>
        <v>5,21</v>
      </c>
      <c r="F2494" s="381" t="str">
        <f t="shared" si="77"/>
        <v>91845</v>
      </c>
      <c r="H2494" s="391">
        <v>14.25</v>
      </c>
      <c r="I2494" s="392" t="s">
        <v>16277</v>
      </c>
    </row>
    <row r="2495" spans="2:9">
      <c r="B2495" s="388" t="s">
        <v>16278</v>
      </c>
      <c r="C2495" s="388" t="s">
        <v>16279</v>
      </c>
      <c r="D2495" s="389" t="s">
        <v>9706</v>
      </c>
      <c r="E2495" s="390" t="str">
        <f t="shared" si="76"/>
        <v>6,19</v>
      </c>
      <c r="F2495" s="381" t="str">
        <f t="shared" si="77"/>
        <v>91846</v>
      </c>
      <c r="H2495" s="391">
        <v>19.64</v>
      </c>
      <c r="I2495" s="392" t="s">
        <v>1362</v>
      </c>
    </row>
    <row r="2496" spans="2:9">
      <c r="B2496" s="388" t="s">
        <v>16280</v>
      </c>
      <c r="C2496" s="388" t="s">
        <v>16281</v>
      </c>
      <c r="D2496" s="389" t="s">
        <v>9706</v>
      </c>
      <c r="E2496" s="390" t="str">
        <f t="shared" si="76"/>
        <v>7,82</v>
      </c>
      <c r="F2496" s="381" t="str">
        <f t="shared" si="77"/>
        <v>91847</v>
      </c>
      <c r="H2496" s="391">
        <v>23.9</v>
      </c>
      <c r="I2496" s="392" t="s">
        <v>773</v>
      </c>
    </row>
    <row r="2497" spans="2:9">
      <c r="B2497" s="388" t="s">
        <v>16282</v>
      </c>
      <c r="C2497" s="388" t="s">
        <v>16283</v>
      </c>
      <c r="D2497" s="389" t="s">
        <v>9706</v>
      </c>
      <c r="E2497" s="390" t="str">
        <f t="shared" si="76"/>
        <v>6,20</v>
      </c>
      <c r="F2497" s="381" t="str">
        <f t="shared" si="77"/>
        <v>91849</v>
      </c>
      <c r="H2497" s="391">
        <v>35.76</v>
      </c>
      <c r="I2497" s="392" t="s">
        <v>5828</v>
      </c>
    </row>
    <row r="2498" spans="2:9">
      <c r="B2498" s="388" t="s">
        <v>16284</v>
      </c>
      <c r="C2498" s="388" t="s">
        <v>16285</v>
      </c>
      <c r="D2498" s="389" t="s">
        <v>9706</v>
      </c>
      <c r="E2498" s="390" t="str">
        <f t="shared" ref="E2498:E2561" si="78">IF($K$2=$H$1,H2498,I2498)</f>
        <v>8,25</v>
      </c>
      <c r="F2498" s="381" t="str">
        <f t="shared" ref="F2498:F2561" si="79">IF(LEN($B2498)=7,CONCATENATE(MID($B2498,1,6),"00",RIGHT($B2498,1)),IF(LEN($B2498)=8,CONCATENATE(MID($B2498,1,6),"0",RIGHT($B2498,2)),$B2498))</f>
        <v>91850</v>
      </c>
      <c r="H2498" s="391">
        <v>4.28</v>
      </c>
      <c r="I2498" s="392" t="s">
        <v>16286</v>
      </c>
    </row>
    <row r="2499" spans="2:9">
      <c r="B2499" s="388" t="s">
        <v>16287</v>
      </c>
      <c r="C2499" s="388" t="s">
        <v>16288</v>
      </c>
      <c r="D2499" s="389" t="s">
        <v>9706</v>
      </c>
      <c r="E2499" s="390" t="str">
        <f t="shared" si="78"/>
        <v>7,72</v>
      </c>
      <c r="F2499" s="381" t="str">
        <f t="shared" si="79"/>
        <v>91851</v>
      </c>
      <c r="H2499" s="391">
        <v>4.8499999999999996</v>
      </c>
      <c r="I2499" s="392" t="s">
        <v>16289</v>
      </c>
    </row>
    <row r="2500" spans="2:9">
      <c r="B2500" s="388" t="s">
        <v>16290</v>
      </c>
      <c r="C2500" s="388" t="s">
        <v>16291</v>
      </c>
      <c r="D2500" s="389" t="s">
        <v>9706</v>
      </c>
      <c r="E2500" s="390" t="str">
        <f t="shared" si="78"/>
        <v>5,81</v>
      </c>
      <c r="F2500" s="381" t="str">
        <f t="shared" si="79"/>
        <v>91852</v>
      </c>
      <c r="H2500" s="391">
        <v>6.05</v>
      </c>
      <c r="I2500" s="392" t="s">
        <v>6857</v>
      </c>
    </row>
    <row r="2501" spans="2:9">
      <c r="B2501" s="388" t="s">
        <v>16292</v>
      </c>
      <c r="C2501" s="388" t="s">
        <v>16293</v>
      </c>
      <c r="D2501" s="389" t="s">
        <v>9706</v>
      </c>
      <c r="E2501" s="390" t="str">
        <f t="shared" si="78"/>
        <v>6,07</v>
      </c>
      <c r="F2501" s="381" t="str">
        <f t="shared" si="79"/>
        <v>91853</v>
      </c>
      <c r="H2501" s="391">
        <v>5.71</v>
      </c>
      <c r="I2501" s="392" t="s">
        <v>7888</v>
      </c>
    </row>
    <row r="2502" spans="2:9">
      <c r="B2502" s="388" t="s">
        <v>16294</v>
      </c>
      <c r="C2502" s="388" t="s">
        <v>16295</v>
      </c>
      <c r="D2502" s="389" t="s">
        <v>9706</v>
      </c>
      <c r="E2502" s="390" t="str">
        <f t="shared" si="78"/>
        <v>6,47</v>
      </c>
      <c r="F2502" s="381" t="str">
        <f t="shared" si="79"/>
        <v>91854</v>
      </c>
      <c r="H2502" s="391">
        <v>6.28</v>
      </c>
      <c r="I2502" s="392" t="s">
        <v>533</v>
      </c>
    </row>
    <row r="2503" spans="2:9">
      <c r="B2503" s="388" t="s">
        <v>16296</v>
      </c>
      <c r="C2503" s="388" t="s">
        <v>16297</v>
      </c>
      <c r="D2503" s="389" t="s">
        <v>9706</v>
      </c>
      <c r="E2503" s="390" t="str">
        <f t="shared" si="78"/>
        <v>7,11</v>
      </c>
      <c r="F2503" s="381" t="str">
        <f t="shared" si="79"/>
        <v>91855</v>
      </c>
      <c r="H2503" s="391">
        <v>7.48</v>
      </c>
      <c r="I2503" s="392" t="s">
        <v>7020</v>
      </c>
    </row>
    <row r="2504" spans="2:9">
      <c r="B2504" s="388" t="s">
        <v>16298</v>
      </c>
      <c r="C2504" s="388" t="s">
        <v>16299</v>
      </c>
      <c r="D2504" s="389" t="s">
        <v>9706</v>
      </c>
      <c r="E2504" s="390" t="str">
        <f t="shared" si="78"/>
        <v>8,07</v>
      </c>
      <c r="F2504" s="381" t="str">
        <f t="shared" si="79"/>
        <v>91856</v>
      </c>
      <c r="H2504" s="391">
        <v>3.16</v>
      </c>
      <c r="I2504" s="392" t="s">
        <v>16300</v>
      </c>
    </row>
    <row r="2505" spans="2:9">
      <c r="B2505" s="388" t="s">
        <v>16301</v>
      </c>
      <c r="C2505" s="388" t="s">
        <v>16302</v>
      </c>
      <c r="D2505" s="389" t="s">
        <v>9706</v>
      </c>
      <c r="E2505" s="390" t="str">
        <f t="shared" si="78"/>
        <v>9,58</v>
      </c>
      <c r="F2505" s="381" t="str">
        <f t="shared" si="79"/>
        <v>91857</v>
      </c>
      <c r="H2505" s="391">
        <v>16.18</v>
      </c>
      <c r="I2505" s="392" t="s">
        <v>7051</v>
      </c>
    </row>
    <row r="2506" spans="2:9">
      <c r="B2506" s="388" t="s">
        <v>16303</v>
      </c>
      <c r="C2506" s="388" t="s">
        <v>16304</v>
      </c>
      <c r="D2506" s="389" t="s">
        <v>9706</v>
      </c>
      <c r="E2506" s="390" t="str">
        <f t="shared" si="78"/>
        <v>8,08</v>
      </c>
      <c r="F2506" s="381" t="str">
        <f t="shared" si="79"/>
        <v>91859</v>
      </c>
      <c r="H2506" s="391">
        <v>20.16</v>
      </c>
      <c r="I2506" s="392" t="s">
        <v>2954</v>
      </c>
    </row>
    <row r="2507" spans="2:9">
      <c r="B2507" s="388" t="s">
        <v>16305</v>
      </c>
      <c r="C2507" s="388" t="s">
        <v>16306</v>
      </c>
      <c r="D2507" s="389" t="s">
        <v>9706</v>
      </c>
      <c r="E2507" s="390" t="str">
        <f t="shared" si="78"/>
        <v>10,05</v>
      </c>
      <c r="F2507" s="381" t="str">
        <f t="shared" si="79"/>
        <v>91860</v>
      </c>
      <c r="H2507" s="391">
        <v>33.630000000000003</v>
      </c>
      <c r="I2507" s="392" t="s">
        <v>16307</v>
      </c>
    </row>
    <row r="2508" spans="2:9">
      <c r="B2508" s="388" t="s">
        <v>16308</v>
      </c>
      <c r="C2508" s="388" t="s">
        <v>16309</v>
      </c>
      <c r="D2508" s="389" t="s">
        <v>9706</v>
      </c>
      <c r="E2508" s="390" t="str">
        <f t="shared" si="78"/>
        <v>9,56</v>
      </c>
      <c r="F2508" s="381" t="str">
        <f t="shared" si="79"/>
        <v>91861</v>
      </c>
      <c r="H2508" s="391">
        <v>36.24</v>
      </c>
      <c r="I2508" s="392" t="s">
        <v>1626</v>
      </c>
    </row>
    <row r="2509" spans="2:9">
      <c r="B2509" s="388" t="s">
        <v>16310</v>
      </c>
      <c r="C2509" s="388" t="s">
        <v>16311</v>
      </c>
      <c r="D2509" s="389" t="s">
        <v>9706</v>
      </c>
      <c r="E2509" s="390" t="str">
        <f t="shared" si="78"/>
        <v>6,61</v>
      </c>
      <c r="F2509" s="381" t="str">
        <f t="shared" si="79"/>
        <v>91862</v>
      </c>
      <c r="H2509" s="391">
        <v>20.83</v>
      </c>
      <c r="I2509" s="392" t="s">
        <v>2921</v>
      </c>
    </row>
    <row r="2510" spans="2:9">
      <c r="B2510" s="388" t="s">
        <v>16312</v>
      </c>
      <c r="C2510" s="388" t="s">
        <v>16313</v>
      </c>
      <c r="D2510" s="389" t="s">
        <v>9706</v>
      </c>
      <c r="E2510" s="390" t="str">
        <f t="shared" si="78"/>
        <v>7,68</v>
      </c>
      <c r="F2510" s="381" t="str">
        <f t="shared" si="79"/>
        <v>91863</v>
      </c>
      <c r="H2510" s="391">
        <v>24.7</v>
      </c>
      <c r="I2510" s="392" t="s">
        <v>679</v>
      </c>
    </row>
    <row r="2511" spans="2:9">
      <c r="B2511" s="388" t="s">
        <v>16314</v>
      </c>
      <c r="C2511" s="388" t="s">
        <v>16315</v>
      </c>
      <c r="D2511" s="389" t="s">
        <v>9706</v>
      </c>
      <c r="E2511" s="390" t="str">
        <f t="shared" si="78"/>
        <v>9,89</v>
      </c>
      <c r="F2511" s="381" t="str">
        <f t="shared" si="79"/>
        <v>91864</v>
      </c>
      <c r="H2511" s="391">
        <v>38.04</v>
      </c>
      <c r="I2511" s="392" t="s">
        <v>3345</v>
      </c>
    </row>
    <row r="2512" spans="2:9">
      <c r="B2512" s="388" t="s">
        <v>16316</v>
      </c>
      <c r="C2512" s="388" t="s">
        <v>16317</v>
      </c>
      <c r="D2512" s="389" t="s">
        <v>9706</v>
      </c>
      <c r="E2512" s="390" t="str">
        <f t="shared" si="78"/>
        <v>12,11</v>
      </c>
      <c r="F2512" s="381" t="str">
        <f t="shared" si="79"/>
        <v>91865</v>
      </c>
      <c r="H2512" s="391">
        <v>40.47</v>
      </c>
      <c r="I2512" s="392" t="s">
        <v>16318</v>
      </c>
    </row>
    <row r="2513" spans="2:9">
      <c r="B2513" s="388" t="s">
        <v>16319</v>
      </c>
      <c r="C2513" s="388" t="s">
        <v>16320</v>
      </c>
      <c r="D2513" s="389" t="s">
        <v>9706</v>
      </c>
      <c r="E2513" s="390" t="str">
        <f t="shared" si="78"/>
        <v>4,99</v>
      </c>
      <c r="F2513" s="381" t="str">
        <f t="shared" si="79"/>
        <v>91866</v>
      </c>
      <c r="H2513" s="391">
        <v>6.15</v>
      </c>
      <c r="I2513" s="392" t="s">
        <v>4951</v>
      </c>
    </row>
    <row r="2514" spans="2:9">
      <c r="B2514" s="388" t="s">
        <v>16321</v>
      </c>
      <c r="C2514" s="388" t="s">
        <v>16322</v>
      </c>
      <c r="D2514" s="389" t="s">
        <v>9706</v>
      </c>
      <c r="E2514" s="390" t="str">
        <f t="shared" si="78"/>
        <v>6,07</v>
      </c>
      <c r="F2514" s="381" t="str">
        <f t="shared" si="79"/>
        <v>91867</v>
      </c>
      <c r="H2514" s="391">
        <v>9.3699999999999992</v>
      </c>
      <c r="I2514" s="392" t="s">
        <v>7888</v>
      </c>
    </row>
    <row r="2515" spans="2:9">
      <c r="B2515" s="388" t="s">
        <v>16323</v>
      </c>
      <c r="C2515" s="388" t="s">
        <v>16324</v>
      </c>
      <c r="D2515" s="389" t="s">
        <v>9706</v>
      </c>
      <c r="E2515" s="390" t="str">
        <f t="shared" si="78"/>
        <v>8,27</v>
      </c>
      <c r="F2515" s="381" t="str">
        <f t="shared" si="79"/>
        <v>91868</v>
      </c>
      <c r="H2515" s="391">
        <v>14.77</v>
      </c>
      <c r="I2515" s="392" t="s">
        <v>3566</v>
      </c>
    </row>
    <row r="2516" spans="2:9">
      <c r="B2516" s="388" t="s">
        <v>16325</v>
      </c>
      <c r="C2516" s="388" t="s">
        <v>16326</v>
      </c>
      <c r="D2516" s="389" t="s">
        <v>9706</v>
      </c>
      <c r="E2516" s="390" t="str">
        <f t="shared" si="78"/>
        <v>10,50</v>
      </c>
      <c r="F2516" s="381" t="str">
        <f t="shared" si="79"/>
        <v>91869</v>
      </c>
      <c r="H2516" s="391">
        <v>19.16</v>
      </c>
      <c r="I2516" s="392" t="s">
        <v>3041</v>
      </c>
    </row>
    <row r="2517" spans="2:9">
      <c r="B2517" s="388" t="s">
        <v>16327</v>
      </c>
      <c r="C2517" s="388" t="s">
        <v>16328</v>
      </c>
      <c r="D2517" s="389" t="s">
        <v>9706</v>
      </c>
      <c r="E2517" s="390" t="str">
        <f t="shared" si="78"/>
        <v>7,41</v>
      </c>
      <c r="F2517" s="381" t="str">
        <f t="shared" si="79"/>
        <v>91870</v>
      </c>
      <c r="H2517" s="391">
        <v>19.5</v>
      </c>
      <c r="I2517" s="392" t="s">
        <v>2562</v>
      </c>
    </row>
    <row r="2518" spans="2:9">
      <c r="B2518" s="388" t="s">
        <v>16329</v>
      </c>
      <c r="C2518" s="388" t="s">
        <v>16330</v>
      </c>
      <c r="D2518" s="389" t="s">
        <v>9706</v>
      </c>
      <c r="E2518" s="390" t="str">
        <f t="shared" si="78"/>
        <v>8,53</v>
      </c>
      <c r="F2518" s="381" t="str">
        <f t="shared" si="79"/>
        <v>91871</v>
      </c>
      <c r="H2518" s="391">
        <v>11.63</v>
      </c>
      <c r="I2518" s="392" t="s">
        <v>5970</v>
      </c>
    </row>
    <row r="2519" spans="2:9">
      <c r="B2519" s="388" t="s">
        <v>16331</v>
      </c>
      <c r="C2519" s="388" t="s">
        <v>16332</v>
      </c>
      <c r="D2519" s="389" t="s">
        <v>9706</v>
      </c>
      <c r="E2519" s="390" t="str">
        <f t="shared" si="78"/>
        <v>10,73</v>
      </c>
      <c r="F2519" s="381" t="str">
        <f t="shared" si="79"/>
        <v>91872</v>
      </c>
      <c r="H2519" s="391">
        <v>13.2</v>
      </c>
      <c r="I2519" s="392" t="s">
        <v>16333</v>
      </c>
    </row>
    <row r="2520" spans="2:9">
      <c r="B2520" s="388" t="s">
        <v>16334</v>
      </c>
      <c r="C2520" s="388" t="s">
        <v>16335</v>
      </c>
      <c r="D2520" s="389" t="s">
        <v>9706</v>
      </c>
      <c r="E2520" s="390" t="str">
        <f t="shared" si="78"/>
        <v>12,93</v>
      </c>
      <c r="F2520" s="381" t="str">
        <f t="shared" si="79"/>
        <v>91873</v>
      </c>
      <c r="H2520" s="391">
        <v>32.909999999999997</v>
      </c>
      <c r="I2520" s="392" t="s">
        <v>7286</v>
      </c>
    </row>
    <row r="2521" spans="2:9">
      <c r="B2521" s="388" t="s">
        <v>16336</v>
      </c>
      <c r="C2521" s="388" t="s">
        <v>16337</v>
      </c>
      <c r="D2521" s="389" t="s">
        <v>9706</v>
      </c>
      <c r="E2521" s="390" t="str">
        <f t="shared" si="78"/>
        <v>9,85</v>
      </c>
      <c r="F2521" s="381" t="str">
        <f t="shared" si="79"/>
        <v>93008</v>
      </c>
      <c r="H2521" s="391">
        <v>51.3</v>
      </c>
      <c r="I2521" s="392" t="s">
        <v>16338</v>
      </c>
    </row>
    <row r="2522" spans="2:9">
      <c r="B2522" s="388" t="s">
        <v>16339</v>
      </c>
      <c r="C2522" s="388" t="s">
        <v>16340</v>
      </c>
      <c r="D2522" s="389" t="s">
        <v>9706</v>
      </c>
      <c r="E2522" s="390" t="str">
        <f t="shared" si="78"/>
        <v>14,16</v>
      </c>
      <c r="F2522" s="381" t="str">
        <f t="shared" si="79"/>
        <v>93009</v>
      </c>
      <c r="H2522" s="391">
        <v>132.69</v>
      </c>
      <c r="I2522" s="392" t="s">
        <v>16341</v>
      </c>
    </row>
    <row r="2523" spans="2:9">
      <c r="B2523" s="388" t="s">
        <v>16342</v>
      </c>
      <c r="C2523" s="388" t="s">
        <v>16343</v>
      </c>
      <c r="D2523" s="389" t="s">
        <v>9706</v>
      </c>
      <c r="E2523" s="390" t="str">
        <f t="shared" si="78"/>
        <v>19,42</v>
      </c>
      <c r="F2523" s="381" t="str">
        <f t="shared" si="79"/>
        <v>93010</v>
      </c>
      <c r="H2523" s="391">
        <v>21.11</v>
      </c>
      <c r="I2523" s="392" t="s">
        <v>16344</v>
      </c>
    </row>
    <row r="2524" spans="2:9">
      <c r="B2524" s="388" t="s">
        <v>16345</v>
      </c>
      <c r="C2524" s="388" t="s">
        <v>16346</v>
      </c>
      <c r="D2524" s="389" t="s">
        <v>9706</v>
      </c>
      <c r="E2524" s="390" t="str">
        <f t="shared" si="78"/>
        <v>23,55</v>
      </c>
      <c r="F2524" s="381" t="str">
        <f t="shared" si="79"/>
        <v>93011</v>
      </c>
      <c r="H2524" s="391">
        <v>11.78</v>
      </c>
      <c r="I2524" s="392" t="s">
        <v>2330</v>
      </c>
    </row>
    <row r="2525" spans="2:9">
      <c r="B2525" s="388" t="s">
        <v>16347</v>
      </c>
      <c r="C2525" s="388" t="s">
        <v>16348</v>
      </c>
      <c r="D2525" s="389" t="s">
        <v>9706</v>
      </c>
      <c r="E2525" s="390" t="str">
        <f t="shared" si="78"/>
        <v>35,05</v>
      </c>
      <c r="F2525" s="381" t="str">
        <f t="shared" si="79"/>
        <v>93012</v>
      </c>
      <c r="H2525" s="391">
        <v>3.35</v>
      </c>
      <c r="I2525" s="392" t="s">
        <v>16349</v>
      </c>
    </row>
    <row r="2526" spans="2:9">
      <c r="B2526" s="388" t="s">
        <v>16350</v>
      </c>
      <c r="C2526" s="388" t="s">
        <v>16351</v>
      </c>
      <c r="D2526" s="389" t="s">
        <v>9706</v>
      </c>
      <c r="E2526" s="390" t="str">
        <f t="shared" si="78"/>
        <v>4,61</v>
      </c>
      <c r="F2526" s="381" t="str">
        <f t="shared" si="79"/>
        <v>95726</v>
      </c>
      <c r="H2526" s="391">
        <v>4.42</v>
      </c>
      <c r="I2526" s="392" t="s">
        <v>1970</v>
      </c>
    </row>
    <row r="2527" spans="2:9">
      <c r="B2527" s="388" t="s">
        <v>16352</v>
      </c>
      <c r="C2527" s="388" t="s">
        <v>16353</v>
      </c>
      <c r="D2527" s="389" t="s">
        <v>9706</v>
      </c>
      <c r="E2527" s="390" t="str">
        <f t="shared" si="78"/>
        <v>5,19</v>
      </c>
      <c r="F2527" s="381" t="str">
        <f t="shared" si="79"/>
        <v>95727</v>
      </c>
      <c r="H2527" s="391">
        <v>5.83</v>
      </c>
      <c r="I2527" s="392" t="s">
        <v>453</v>
      </c>
    </row>
    <row r="2528" spans="2:9">
      <c r="B2528" s="388" t="s">
        <v>16354</v>
      </c>
      <c r="C2528" s="388" t="s">
        <v>16355</v>
      </c>
      <c r="D2528" s="389" t="s">
        <v>9706</v>
      </c>
      <c r="E2528" s="390" t="str">
        <f t="shared" si="78"/>
        <v>6,37</v>
      </c>
      <c r="F2528" s="381" t="str">
        <f t="shared" si="79"/>
        <v>95728</v>
      </c>
      <c r="H2528" s="391">
        <v>7.73</v>
      </c>
      <c r="I2528" s="392" t="s">
        <v>15528</v>
      </c>
    </row>
    <row r="2529" spans="2:9">
      <c r="B2529" s="388" t="s">
        <v>16356</v>
      </c>
      <c r="C2529" s="388" t="s">
        <v>16357</v>
      </c>
      <c r="D2529" s="389" t="s">
        <v>9706</v>
      </c>
      <c r="E2529" s="390" t="str">
        <f t="shared" si="78"/>
        <v>6,15</v>
      </c>
      <c r="F2529" s="381" t="str">
        <f t="shared" si="79"/>
        <v>95729</v>
      </c>
      <c r="H2529" s="391">
        <v>4.33</v>
      </c>
      <c r="I2529" s="392" t="s">
        <v>411</v>
      </c>
    </row>
    <row r="2530" spans="2:9">
      <c r="B2530" s="388" t="s">
        <v>16358</v>
      </c>
      <c r="C2530" s="388" t="s">
        <v>16359</v>
      </c>
      <c r="D2530" s="389" t="s">
        <v>9706</v>
      </c>
      <c r="E2530" s="390" t="str">
        <f t="shared" si="78"/>
        <v>6,72</v>
      </c>
      <c r="F2530" s="381" t="str">
        <f t="shared" si="79"/>
        <v>95730</v>
      </c>
      <c r="H2530" s="391">
        <v>5.36</v>
      </c>
      <c r="I2530" s="392" t="s">
        <v>5859</v>
      </c>
    </row>
    <row r="2531" spans="2:9">
      <c r="B2531" s="388" t="s">
        <v>16360</v>
      </c>
      <c r="C2531" s="388" t="s">
        <v>16361</v>
      </c>
      <c r="D2531" s="389" t="s">
        <v>9706</v>
      </c>
      <c r="E2531" s="390" t="str">
        <f t="shared" si="78"/>
        <v>7,91</v>
      </c>
      <c r="F2531" s="381" t="str">
        <f t="shared" si="79"/>
        <v>95731</v>
      </c>
      <c r="H2531" s="391">
        <v>6.8</v>
      </c>
      <c r="I2531" s="392" t="s">
        <v>1776</v>
      </c>
    </row>
    <row r="2532" spans="2:9">
      <c r="B2532" s="388" t="s">
        <v>16362</v>
      </c>
      <c r="C2532" s="388" t="s">
        <v>16363</v>
      </c>
      <c r="D2532" s="389" t="s">
        <v>9926</v>
      </c>
      <c r="E2532" s="390" t="str">
        <f t="shared" si="78"/>
        <v>3,33</v>
      </c>
      <c r="F2532" s="381" t="str">
        <f t="shared" si="79"/>
        <v>95732</v>
      </c>
      <c r="H2532" s="391">
        <v>8.7100000000000009</v>
      </c>
      <c r="I2532" s="392" t="s">
        <v>11358</v>
      </c>
    </row>
    <row r="2533" spans="2:9">
      <c r="B2533" s="388" t="s">
        <v>16364</v>
      </c>
      <c r="C2533" s="388" t="s">
        <v>16365</v>
      </c>
      <c r="D2533" s="389" t="s">
        <v>9706</v>
      </c>
      <c r="E2533" s="390" t="str">
        <f t="shared" si="78"/>
        <v>16,91</v>
      </c>
      <c r="F2533" s="381" t="str">
        <f t="shared" si="79"/>
        <v>95745</v>
      </c>
      <c r="H2533" s="391">
        <v>5.36</v>
      </c>
      <c r="I2533" s="392" t="s">
        <v>16366</v>
      </c>
    </row>
    <row r="2534" spans="2:9">
      <c r="B2534" s="388" t="s">
        <v>16367</v>
      </c>
      <c r="C2534" s="388" t="s">
        <v>16368</v>
      </c>
      <c r="D2534" s="389" t="s">
        <v>9706</v>
      </c>
      <c r="E2534" s="390" t="str">
        <f t="shared" si="78"/>
        <v>21,00</v>
      </c>
      <c r="F2534" s="381" t="str">
        <f t="shared" si="79"/>
        <v>95746</v>
      </c>
      <c r="H2534" s="391">
        <v>6.17</v>
      </c>
      <c r="I2534" s="392" t="s">
        <v>16369</v>
      </c>
    </row>
    <row r="2535" spans="2:9">
      <c r="B2535" s="388" t="s">
        <v>16370</v>
      </c>
      <c r="C2535" s="388" t="s">
        <v>16371</v>
      </c>
      <c r="D2535" s="389" t="s">
        <v>9706</v>
      </c>
      <c r="E2535" s="390" t="str">
        <f t="shared" si="78"/>
        <v>34,74</v>
      </c>
      <c r="F2535" s="381" t="str">
        <f t="shared" si="79"/>
        <v>95747</v>
      </c>
      <c r="H2535" s="391">
        <v>7.28</v>
      </c>
      <c r="I2535" s="392" t="s">
        <v>16372</v>
      </c>
    </row>
    <row r="2536" spans="2:9">
      <c r="B2536" s="388" t="s">
        <v>16373</v>
      </c>
      <c r="C2536" s="388" t="s">
        <v>16374</v>
      </c>
      <c r="D2536" s="389" t="s">
        <v>9706</v>
      </c>
      <c r="E2536" s="390" t="str">
        <f t="shared" si="78"/>
        <v>37,50</v>
      </c>
      <c r="F2536" s="381" t="str">
        <f t="shared" si="79"/>
        <v>95748</v>
      </c>
      <c r="H2536" s="391">
        <v>8.81</v>
      </c>
      <c r="I2536" s="392" t="s">
        <v>16375</v>
      </c>
    </row>
    <row r="2537" spans="2:9">
      <c r="B2537" s="388" t="s">
        <v>16376</v>
      </c>
      <c r="C2537" s="388" t="s">
        <v>16377</v>
      </c>
      <c r="D2537" s="389" t="s">
        <v>9706</v>
      </c>
      <c r="E2537" s="390" t="str">
        <f t="shared" si="78"/>
        <v>21,95</v>
      </c>
      <c r="F2537" s="381" t="str">
        <f t="shared" si="79"/>
        <v>95749</v>
      </c>
      <c r="H2537" s="391">
        <v>6.11</v>
      </c>
      <c r="I2537" s="392" t="s">
        <v>9606</v>
      </c>
    </row>
    <row r="2538" spans="2:9">
      <c r="B2538" s="388" t="s">
        <v>16378</v>
      </c>
      <c r="C2538" s="388" t="s">
        <v>16379</v>
      </c>
      <c r="D2538" s="389" t="s">
        <v>9706</v>
      </c>
      <c r="E2538" s="390" t="str">
        <f t="shared" si="78"/>
        <v>25,92</v>
      </c>
      <c r="F2538" s="381" t="str">
        <f t="shared" si="79"/>
        <v>95750</v>
      </c>
      <c r="H2538" s="391">
        <v>5.9</v>
      </c>
      <c r="I2538" s="392" t="s">
        <v>16380</v>
      </c>
    </row>
    <row r="2539" spans="2:9">
      <c r="B2539" s="388" t="s">
        <v>16381</v>
      </c>
      <c r="C2539" s="388" t="s">
        <v>16382</v>
      </c>
      <c r="D2539" s="389" t="s">
        <v>9706</v>
      </c>
      <c r="E2539" s="390" t="str">
        <f t="shared" si="78"/>
        <v>39,51</v>
      </c>
      <c r="F2539" s="381" t="str">
        <f t="shared" si="79"/>
        <v>95751</v>
      </c>
      <c r="H2539" s="391">
        <v>7.3</v>
      </c>
      <c r="I2539" s="392" t="s">
        <v>16383</v>
      </c>
    </row>
    <row r="2540" spans="2:9">
      <c r="B2540" s="388" t="s">
        <v>16384</v>
      </c>
      <c r="C2540" s="388" t="s">
        <v>16385</v>
      </c>
      <c r="D2540" s="389" t="s">
        <v>9706</v>
      </c>
      <c r="E2540" s="390" t="str">
        <f t="shared" si="78"/>
        <v>42,09</v>
      </c>
      <c r="F2540" s="381" t="str">
        <f t="shared" si="79"/>
        <v>95752</v>
      </c>
      <c r="H2540" s="391">
        <v>8.69</v>
      </c>
      <c r="I2540" s="392" t="s">
        <v>16386</v>
      </c>
    </row>
    <row r="2541" spans="2:9">
      <c r="B2541" s="388" t="s">
        <v>16387</v>
      </c>
      <c r="C2541" s="388" t="s">
        <v>16388</v>
      </c>
      <c r="D2541" s="389" t="s">
        <v>9706</v>
      </c>
      <c r="E2541" s="390" t="str">
        <f t="shared" si="78"/>
        <v>6,22</v>
      </c>
      <c r="F2541" s="381" t="str">
        <f t="shared" si="79"/>
        <v>97667</v>
      </c>
      <c r="H2541" s="391">
        <v>9.9499999999999993</v>
      </c>
      <c r="I2541" s="392" t="s">
        <v>761</v>
      </c>
    </row>
    <row r="2542" spans="2:9">
      <c r="B2542" s="388" t="s">
        <v>16389</v>
      </c>
      <c r="C2542" s="388" t="s">
        <v>16390</v>
      </c>
      <c r="D2542" s="389" t="s">
        <v>9706</v>
      </c>
      <c r="E2542" s="390" t="str">
        <f t="shared" si="78"/>
        <v>9,52</v>
      </c>
      <c r="F2542" s="381" t="str">
        <f t="shared" si="79"/>
        <v>97668</v>
      </c>
      <c r="H2542" s="391">
        <v>11.37</v>
      </c>
      <c r="I2542" s="392" t="s">
        <v>413</v>
      </c>
    </row>
    <row r="2543" spans="2:9">
      <c r="B2543" s="388" t="s">
        <v>16391</v>
      </c>
      <c r="C2543" s="388" t="s">
        <v>16392</v>
      </c>
      <c r="D2543" s="389" t="s">
        <v>9706</v>
      </c>
      <c r="E2543" s="390" t="str">
        <f t="shared" si="78"/>
        <v>15,13</v>
      </c>
      <c r="F2543" s="381" t="str">
        <f t="shared" si="79"/>
        <v>97669</v>
      </c>
      <c r="H2543" s="391">
        <v>12.18</v>
      </c>
      <c r="I2543" s="392" t="s">
        <v>8408</v>
      </c>
    </row>
    <row r="2544" spans="2:9">
      <c r="B2544" s="388" t="s">
        <v>16393</v>
      </c>
      <c r="C2544" s="388" t="s">
        <v>16394</v>
      </c>
      <c r="D2544" s="389" t="s">
        <v>9706</v>
      </c>
      <c r="E2544" s="390" t="str">
        <f t="shared" si="78"/>
        <v>19,52</v>
      </c>
      <c r="F2544" s="381" t="str">
        <f t="shared" si="79"/>
        <v>97670</v>
      </c>
      <c r="H2544" s="391">
        <v>13.7</v>
      </c>
      <c r="I2544" s="392" t="s">
        <v>2221</v>
      </c>
    </row>
    <row r="2545" spans="2:9">
      <c r="B2545" s="388" t="s">
        <v>16395</v>
      </c>
      <c r="C2545" s="388" t="s">
        <v>16396</v>
      </c>
      <c r="D2545" s="389" t="s">
        <v>9926</v>
      </c>
      <c r="E2545" s="390" t="str">
        <f t="shared" si="78"/>
        <v>20,67</v>
      </c>
      <c r="F2545" s="381" t="str">
        <f t="shared" si="79"/>
        <v>72263</v>
      </c>
      <c r="H2545" s="391">
        <v>7.52</v>
      </c>
      <c r="I2545" s="392" t="s">
        <v>16397</v>
      </c>
    </row>
    <row r="2546" spans="2:9">
      <c r="B2546" s="388" t="s">
        <v>16398</v>
      </c>
      <c r="C2546" s="388" t="s">
        <v>16399</v>
      </c>
      <c r="D2546" s="389" t="s">
        <v>9926</v>
      </c>
      <c r="E2546" s="390" t="str">
        <f t="shared" si="78"/>
        <v>12,21</v>
      </c>
      <c r="F2546" s="381" t="str">
        <f t="shared" si="79"/>
        <v>72271</v>
      </c>
      <c r="H2546" s="391">
        <v>7.31</v>
      </c>
      <c r="I2546" s="392" t="s">
        <v>1780</v>
      </c>
    </row>
    <row r="2547" spans="2:9">
      <c r="B2547" s="388" t="s">
        <v>16400</v>
      </c>
      <c r="C2547" s="388" t="s">
        <v>16401</v>
      </c>
      <c r="D2547" s="389" t="s">
        <v>9926</v>
      </c>
      <c r="E2547" s="390" t="str">
        <f t="shared" si="78"/>
        <v>13,78</v>
      </c>
      <c r="F2547" s="381" t="str">
        <f t="shared" si="79"/>
        <v>72272</v>
      </c>
      <c r="H2547" s="391">
        <v>8.7100000000000009</v>
      </c>
      <c r="I2547" s="392" t="s">
        <v>6562</v>
      </c>
    </row>
    <row r="2548" spans="2:9">
      <c r="B2548" s="388" t="s">
        <v>16402</v>
      </c>
      <c r="C2548" s="388" t="s">
        <v>16403</v>
      </c>
      <c r="D2548" s="389" t="s">
        <v>9926</v>
      </c>
      <c r="E2548" s="390" t="str">
        <f t="shared" si="78"/>
        <v>3,54</v>
      </c>
      <c r="F2548" s="381" t="str">
        <f t="shared" si="79"/>
        <v>91874</v>
      </c>
      <c r="H2548" s="391">
        <v>10.1</v>
      </c>
      <c r="I2548" s="392" t="s">
        <v>10598</v>
      </c>
    </row>
    <row r="2549" spans="2:9">
      <c r="B2549" s="388" t="s">
        <v>16404</v>
      </c>
      <c r="C2549" s="388" t="s">
        <v>16405</v>
      </c>
      <c r="D2549" s="389" t="s">
        <v>9926</v>
      </c>
      <c r="E2549" s="390" t="str">
        <f t="shared" si="78"/>
        <v>4,68</v>
      </c>
      <c r="F2549" s="381" t="str">
        <f t="shared" si="79"/>
        <v>91875</v>
      </c>
      <c r="H2549" s="391">
        <v>11.36</v>
      </c>
      <c r="I2549" s="392" t="s">
        <v>2358</v>
      </c>
    </row>
    <row r="2550" spans="2:9">
      <c r="B2550" s="388" t="s">
        <v>16406</v>
      </c>
      <c r="C2550" s="388" t="s">
        <v>16407</v>
      </c>
      <c r="D2550" s="389" t="s">
        <v>9926</v>
      </c>
      <c r="E2550" s="390" t="str">
        <f t="shared" si="78"/>
        <v>6,15</v>
      </c>
      <c r="F2550" s="381" t="str">
        <f t="shared" si="79"/>
        <v>91876</v>
      </c>
      <c r="H2550" s="391">
        <v>12.78</v>
      </c>
      <c r="I2550" s="392" t="s">
        <v>411</v>
      </c>
    </row>
    <row r="2551" spans="2:9">
      <c r="B2551" s="388" t="s">
        <v>16408</v>
      </c>
      <c r="C2551" s="388" t="s">
        <v>16409</v>
      </c>
      <c r="D2551" s="389" t="s">
        <v>9926</v>
      </c>
      <c r="E2551" s="390" t="str">
        <f t="shared" si="78"/>
        <v>8,11</v>
      </c>
      <c r="F2551" s="381" t="str">
        <f t="shared" si="79"/>
        <v>91877</v>
      </c>
      <c r="H2551" s="391">
        <v>13.62</v>
      </c>
      <c r="I2551" s="392" t="s">
        <v>15454</v>
      </c>
    </row>
    <row r="2552" spans="2:9">
      <c r="B2552" s="388" t="s">
        <v>16410</v>
      </c>
      <c r="C2552" s="388" t="s">
        <v>16411</v>
      </c>
      <c r="D2552" s="389" t="s">
        <v>9926</v>
      </c>
      <c r="E2552" s="390" t="str">
        <f t="shared" si="78"/>
        <v>4,60</v>
      </c>
      <c r="F2552" s="381" t="str">
        <f t="shared" si="79"/>
        <v>91878</v>
      </c>
      <c r="H2552" s="391">
        <v>15.14</v>
      </c>
      <c r="I2552" s="392" t="s">
        <v>1562</v>
      </c>
    </row>
    <row r="2553" spans="2:9">
      <c r="B2553" s="388" t="s">
        <v>16412</v>
      </c>
      <c r="C2553" s="388" t="s">
        <v>16413</v>
      </c>
      <c r="D2553" s="389" t="s">
        <v>9926</v>
      </c>
      <c r="E2553" s="390" t="str">
        <f t="shared" si="78"/>
        <v>5,69</v>
      </c>
      <c r="F2553" s="381" t="str">
        <f t="shared" si="79"/>
        <v>91879</v>
      </c>
      <c r="H2553" s="391">
        <v>9.1300000000000008</v>
      </c>
      <c r="I2553" s="392" t="s">
        <v>430</v>
      </c>
    </row>
    <row r="2554" spans="2:9">
      <c r="B2554" s="388" t="s">
        <v>16414</v>
      </c>
      <c r="C2554" s="388" t="s">
        <v>16415</v>
      </c>
      <c r="D2554" s="389" t="s">
        <v>9926</v>
      </c>
      <c r="E2554" s="390" t="str">
        <f t="shared" si="78"/>
        <v>7,20</v>
      </c>
      <c r="F2554" s="381" t="str">
        <f t="shared" si="79"/>
        <v>91880</v>
      </c>
      <c r="H2554" s="391">
        <v>8.92</v>
      </c>
      <c r="I2554" s="392" t="s">
        <v>623</v>
      </c>
    </row>
    <row r="2555" spans="2:9">
      <c r="B2555" s="388" t="s">
        <v>16416</v>
      </c>
      <c r="C2555" s="388" t="s">
        <v>16417</v>
      </c>
      <c r="D2555" s="389" t="s">
        <v>9926</v>
      </c>
      <c r="E2555" s="390" t="str">
        <f t="shared" si="78"/>
        <v>9,17</v>
      </c>
      <c r="F2555" s="381" t="str">
        <f t="shared" si="79"/>
        <v>91881</v>
      </c>
      <c r="H2555" s="391">
        <v>9.9600000000000009</v>
      </c>
      <c r="I2555" s="392" t="s">
        <v>16418</v>
      </c>
    </row>
    <row r="2556" spans="2:9">
      <c r="B2556" s="388" t="s">
        <v>16419</v>
      </c>
      <c r="C2556" s="388" t="s">
        <v>16420</v>
      </c>
      <c r="D2556" s="389" t="s">
        <v>9926</v>
      </c>
      <c r="E2556" s="390" t="str">
        <f t="shared" si="78"/>
        <v>5,74</v>
      </c>
      <c r="F2556" s="381" t="str">
        <f t="shared" si="79"/>
        <v>91882</v>
      </c>
      <c r="H2556" s="391">
        <v>11.35</v>
      </c>
      <c r="I2556" s="392" t="s">
        <v>3128</v>
      </c>
    </row>
    <row r="2557" spans="2:9">
      <c r="B2557" s="388" t="s">
        <v>16421</v>
      </c>
      <c r="C2557" s="388" t="s">
        <v>16422</v>
      </c>
      <c r="D2557" s="389" t="s">
        <v>9926</v>
      </c>
      <c r="E2557" s="390" t="str">
        <f t="shared" si="78"/>
        <v>6,57</v>
      </c>
      <c r="F2557" s="381" t="str">
        <f t="shared" si="79"/>
        <v>91884</v>
      </c>
      <c r="H2557" s="391">
        <v>12.1</v>
      </c>
      <c r="I2557" s="392" t="s">
        <v>2948</v>
      </c>
    </row>
    <row r="2558" spans="2:9">
      <c r="B2558" s="388" t="s">
        <v>16423</v>
      </c>
      <c r="C2558" s="388" t="s">
        <v>16424</v>
      </c>
      <c r="D2558" s="389" t="s">
        <v>9926</v>
      </c>
      <c r="E2558" s="390" t="str">
        <f t="shared" si="78"/>
        <v>7,72</v>
      </c>
      <c r="F2558" s="381" t="str">
        <f t="shared" si="79"/>
        <v>91885</v>
      </c>
      <c r="H2558" s="391">
        <v>13.52</v>
      </c>
      <c r="I2558" s="392" t="s">
        <v>16289</v>
      </c>
    </row>
    <row r="2559" spans="2:9">
      <c r="B2559" s="388" t="s">
        <v>16425</v>
      </c>
      <c r="C2559" s="388" t="s">
        <v>16426</v>
      </c>
      <c r="D2559" s="389" t="s">
        <v>9926</v>
      </c>
      <c r="E2559" s="390" t="str">
        <f t="shared" si="78"/>
        <v>9,28</v>
      </c>
      <c r="F2559" s="381" t="str">
        <f t="shared" si="79"/>
        <v>91886</v>
      </c>
      <c r="H2559" s="391">
        <v>13.79</v>
      </c>
      <c r="I2559" s="392" t="s">
        <v>9348</v>
      </c>
    </row>
    <row r="2560" spans="2:9">
      <c r="B2560" s="388" t="s">
        <v>16427</v>
      </c>
      <c r="C2560" s="388" t="s">
        <v>16428</v>
      </c>
      <c r="D2560" s="389" t="s">
        <v>9926</v>
      </c>
      <c r="E2560" s="390" t="str">
        <f t="shared" si="78"/>
        <v>6,34</v>
      </c>
      <c r="F2560" s="381" t="str">
        <f t="shared" si="79"/>
        <v>91887</v>
      </c>
      <c r="H2560" s="391">
        <v>15.31</v>
      </c>
      <c r="I2560" s="392" t="s">
        <v>2564</v>
      </c>
    </row>
    <row r="2561" spans="2:9">
      <c r="B2561" s="388" t="s">
        <v>16429</v>
      </c>
      <c r="C2561" s="388" t="s">
        <v>16430</v>
      </c>
      <c r="D2561" s="389" t="s">
        <v>9926</v>
      </c>
      <c r="E2561" s="390" t="str">
        <f t="shared" si="78"/>
        <v>6,14</v>
      </c>
      <c r="F2561" s="381" t="str">
        <f t="shared" si="79"/>
        <v>91889</v>
      </c>
      <c r="H2561" s="391">
        <v>10.029999999999999</v>
      </c>
      <c r="I2561" s="392" t="s">
        <v>3477</v>
      </c>
    </row>
    <row r="2562" spans="2:9">
      <c r="B2562" s="388" t="s">
        <v>16431</v>
      </c>
      <c r="C2562" s="388" t="s">
        <v>16432</v>
      </c>
      <c r="D2562" s="389" t="s">
        <v>9926</v>
      </c>
      <c r="E2562" s="390" t="str">
        <f t="shared" ref="E2562:E2625" si="80">IF($K$2=$H$1,H2562,I2562)</f>
        <v>7,64</v>
      </c>
      <c r="F2562" s="381" t="str">
        <f t="shared" ref="F2562:F2625" si="81">IF(LEN($B2562)=7,CONCATENATE(MID($B2562,1,6),"00",RIGHT($B2562,1)),IF(LEN($B2562)=8,CONCATENATE(MID($B2562,1,6),"0",RIGHT($B2562,2)),$B2562))</f>
        <v>91890</v>
      </c>
      <c r="H2562" s="391">
        <v>12.29</v>
      </c>
      <c r="I2562" s="392" t="s">
        <v>663</v>
      </c>
    </row>
    <row r="2563" spans="2:9">
      <c r="B2563" s="388" t="s">
        <v>16433</v>
      </c>
      <c r="C2563" s="388" t="s">
        <v>16434</v>
      </c>
      <c r="D2563" s="389" t="s">
        <v>9926</v>
      </c>
      <c r="E2563" s="390" t="str">
        <f t="shared" si="80"/>
        <v>8,94</v>
      </c>
      <c r="F2563" s="381" t="str">
        <f t="shared" si="81"/>
        <v>91892</v>
      </c>
      <c r="H2563" s="391">
        <v>18.420000000000002</v>
      </c>
      <c r="I2563" s="392" t="s">
        <v>2772</v>
      </c>
    </row>
    <row r="2564" spans="2:9">
      <c r="B2564" s="388" t="s">
        <v>16435</v>
      </c>
      <c r="C2564" s="388" t="s">
        <v>16436</v>
      </c>
      <c r="D2564" s="389" t="s">
        <v>9926</v>
      </c>
      <c r="E2564" s="390" t="str">
        <f t="shared" si="80"/>
        <v>10,36</v>
      </c>
      <c r="F2564" s="381" t="str">
        <f t="shared" si="81"/>
        <v>91893</v>
      </c>
      <c r="H2564" s="391">
        <v>22.34</v>
      </c>
      <c r="I2564" s="392" t="s">
        <v>670</v>
      </c>
    </row>
    <row r="2565" spans="2:9">
      <c r="B2565" s="388" t="s">
        <v>16437</v>
      </c>
      <c r="C2565" s="388" t="s">
        <v>16438</v>
      </c>
      <c r="D2565" s="389" t="s">
        <v>9926</v>
      </c>
      <c r="E2565" s="390" t="str">
        <f t="shared" si="80"/>
        <v>11,68</v>
      </c>
      <c r="F2565" s="381" t="str">
        <f t="shared" si="81"/>
        <v>91895</v>
      </c>
      <c r="H2565" s="391">
        <v>33.380000000000003</v>
      </c>
      <c r="I2565" s="392" t="s">
        <v>11712</v>
      </c>
    </row>
    <row r="2566" spans="2:9">
      <c r="B2566" s="388" t="s">
        <v>16439</v>
      </c>
      <c r="C2566" s="388" t="s">
        <v>16440</v>
      </c>
      <c r="D2566" s="389" t="s">
        <v>9926</v>
      </c>
      <c r="E2566" s="390" t="str">
        <f t="shared" si="80"/>
        <v>12,72</v>
      </c>
      <c r="F2566" s="381" t="str">
        <f t="shared" si="81"/>
        <v>91896</v>
      </c>
      <c r="H2566" s="391">
        <v>15.3</v>
      </c>
      <c r="I2566" s="392" t="s">
        <v>16441</v>
      </c>
    </row>
    <row r="2567" spans="2:9">
      <c r="B2567" s="388" t="s">
        <v>16442</v>
      </c>
      <c r="C2567" s="388" t="s">
        <v>16443</v>
      </c>
      <c r="D2567" s="389" t="s">
        <v>9926</v>
      </c>
      <c r="E2567" s="390" t="str">
        <f t="shared" si="80"/>
        <v>14,13</v>
      </c>
      <c r="F2567" s="381" t="str">
        <f t="shared" si="81"/>
        <v>91898</v>
      </c>
      <c r="H2567" s="391">
        <v>19.53</v>
      </c>
      <c r="I2567" s="392" t="s">
        <v>5732</v>
      </c>
    </row>
    <row r="2568" spans="2:9">
      <c r="B2568" s="388" t="s">
        <v>16444</v>
      </c>
      <c r="C2568" s="388" t="s">
        <v>16445</v>
      </c>
      <c r="D2568" s="389" t="s">
        <v>9926</v>
      </c>
      <c r="E2568" s="390" t="str">
        <f t="shared" si="80"/>
        <v>7,87</v>
      </c>
      <c r="F2568" s="381" t="str">
        <f t="shared" si="81"/>
        <v>91899</v>
      </c>
      <c r="H2568" s="391">
        <v>32.229999999999997</v>
      </c>
      <c r="I2568" s="392" t="s">
        <v>3455</v>
      </c>
    </row>
    <row r="2569" spans="2:9">
      <c r="B2569" s="388" t="s">
        <v>16446</v>
      </c>
      <c r="C2569" s="388" t="s">
        <v>16447</v>
      </c>
      <c r="D2569" s="389" t="s">
        <v>9926</v>
      </c>
      <c r="E2569" s="390" t="str">
        <f t="shared" si="80"/>
        <v>7,67</v>
      </c>
      <c r="F2569" s="381" t="str">
        <f t="shared" si="81"/>
        <v>91901</v>
      </c>
      <c r="H2569" s="391">
        <v>33.94</v>
      </c>
      <c r="I2569" s="392" t="s">
        <v>3378</v>
      </c>
    </row>
    <row r="2570" spans="2:9">
      <c r="B2570" s="388" t="s">
        <v>16448</v>
      </c>
      <c r="C2570" s="388" t="s">
        <v>16449</v>
      </c>
      <c r="D2570" s="389" t="s">
        <v>9926</v>
      </c>
      <c r="E2570" s="390" t="str">
        <f t="shared" si="80"/>
        <v>9,16</v>
      </c>
      <c r="F2570" s="381" t="str">
        <f t="shared" si="81"/>
        <v>91902</v>
      </c>
      <c r="H2570" s="391">
        <v>55.03</v>
      </c>
      <c r="I2570" s="392" t="s">
        <v>15607</v>
      </c>
    </row>
    <row r="2571" spans="2:9">
      <c r="B2571" s="388" t="s">
        <v>16450</v>
      </c>
      <c r="C2571" s="388" t="s">
        <v>16451</v>
      </c>
      <c r="D2571" s="389" t="s">
        <v>9926</v>
      </c>
      <c r="E2571" s="390" t="str">
        <f t="shared" si="80"/>
        <v>10,46</v>
      </c>
      <c r="F2571" s="381" t="str">
        <f t="shared" si="81"/>
        <v>91904</v>
      </c>
      <c r="H2571" s="391">
        <v>4.12</v>
      </c>
      <c r="I2571" s="392" t="s">
        <v>1635</v>
      </c>
    </row>
    <row r="2572" spans="2:9">
      <c r="B2572" s="388" t="s">
        <v>16452</v>
      </c>
      <c r="C2572" s="388" t="s">
        <v>16453</v>
      </c>
      <c r="D2572" s="389" t="s">
        <v>9926</v>
      </c>
      <c r="E2572" s="390" t="str">
        <f t="shared" si="80"/>
        <v>11,88</v>
      </c>
      <c r="F2572" s="381" t="str">
        <f t="shared" si="81"/>
        <v>91905</v>
      </c>
      <c r="H2572" s="391">
        <v>5.49</v>
      </c>
      <c r="I2572" s="392" t="s">
        <v>4302</v>
      </c>
    </row>
    <row r="2573" spans="2:9">
      <c r="B2573" s="388" t="s">
        <v>16454</v>
      </c>
      <c r="C2573" s="388" t="s">
        <v>16455</v>
      </c>
      <c r="D2573" s="389" t="s">
        <v>9926</v>
      </c>
      <c r="E2573" s="390" t="str">
        <f t="shared" si="80"/>
        <v>13,20</v>
      </c>
      <c r="F2573" s="381" t="str">
        <f t="shared" si="81"/>
        <v>91907</v>
      </c>
      <c r="H2573" s="391">
        <v>4.6500000000000004</v>
      </c>
      <c r="I2573" s="392" t="s">
        <v>16456</v>
      </c>
    </row>
    <row r="2574" spans="2:9">
      <c r="B2574" s="388" t="s">
        <v>16457</v>
      </c>
      <c r="C2574" s="388" t="s">
        <v>16458</v>
      </c>
      <c r="D2574" s="389" t="s">
        <v>9926</v>
      </c>
      <c r="E2574" s="390" t="str">
        <f t="shared" si="80"/>
        <v>14,29</v>
      </c>
      <c r="F2574" s="381" t="str">
        <f t="shared" si="81"/>
        <v>91908</v>
      </c>
      <c r="H2574" s="391">
        <v>5.44</v>
      </c>
      <c r="I2574" s="392" t="s">
        <v>7524</v>
      </c>
    </row>
    <row r="2575" spans="2:9">
      <c r="B2575" s="388" t="s">
        <v>16459</v>
      </c>
      <c r="C2575" s="388" t="s">
        <v>16460</v>
      </c>
      <c r="D2575" s="389" t="s">
        <v>9926</v>
      </c>
      <c r="E2575" s="390" t="str">
        <f t="shared" si="80"/>
        <v>15,70</v>
      </c>
      <c r="F2575" s="381" t="str">
        <f t="shared" si="81"/>
        <v>91910</v>
      </c>
      <c r="H2575" s="391">
        <v>6.55</v>
      </c>
      <c r="I2575" s="392" t="s">
        <v>16461</v>
      </c>
    </row>
    <row r="2576" spans="2:9">
      <c r="B2576" s="388" t="s">
        <v>16462</v>
      </c>
      <c r="C2576" s="388" t="s">
        <v>16463</v>
      </c>
      <c r="D2576" s="389" t="s">
        <v>9926</v>
      </c>
      <c r="E2576" s="390" t="str">
        <f t="shared" si="80"/>
        <v>9,62</v>
      </c>
      <c r="F2576" s="381" t="str">
        <f t="shared" si="81"/>
        <v>91911</v>
      </c>
      <c r="H2576" s="391">
        <v>5.22</v>
      </c>
      <c r="I2576" s="392" t="s">
        <v>9214</v>
      </c>
    </row>
    <row r="2577" spans="2:9">
      <c r="B2577" s="388" t="s">
        <v>16464</v>
      </c>
      <c r="C2577" s="388" t="s">
        <v>16465</v>
      </c>
      <c r="D2577" s="389" t="s">
        <v>9926</v>
      </c>
      <c r="E2577" s="390" t="str">
        <f t="shared" si="80"/>
        <v>9,42</v>
      </c>
      <c r="F2577" s="381" t="str">
        <f t="shared" si="81"/>
        <v>91913</v>
      </c>
      <c r="H2577" s="391">
        <v>6.5</v>
      </c>
      <c r="I2577" s="392" t="s">
        <v>5282</v>
      </c>
    </row>
    <row r="2578" spans="2:9">
      <c r="B2578" s="388" t="s">
        <v>16466</v>
      </c>
      <c r="C2578" s="388" t="s">
        <v>16467</v>
      </c>
      <c r="D2578" s="389" t="s">
        <v>9926</v>
      </c>
      <c r="E2578" s="390" t="str">
        <f t="shared" si="80"/>
        <v>10,52</v>
      </c>
      <c r="F2578" s="381" t="str">
        <f t="shared" si="81"/>
        <v>91914</v>
      </c>
      <c r="H2578" s="391">
        <v>9.41</v>
      </c>
      <c r="I2578" s="392" t="s">
        <v>2550</v>
      </c>
    </row>
    <row r="2579" spans="2:9">
      <c r="B2579" s="388" t="s">
        <v>16468</v>
      </c>
      <c r="C2579" s="388" t="s">
        <v>16469</v>
      </c>
      <c r="D2579" s="389" t="s">
        <v>9926</v>
      </c>
      <c r="E2579" s="390" t="str">
        <f t="shared" si="80"/>
        <v>11,82</v>
      </c>
      <c r="F2579" s="381" t="str">
        <f t="shared" si="81"/>
        <v>91916</v>
      </c>
      <c r="H2579" s="391">
        <v>12.57</v>
      </c>
      <c r="I2579" s="392" t="s">
        <v>6074</v>
      </c>
    </row>
    <row r="2580" spans="2:9">
      <c r="B2580" s="388" t="s">
        <v>16470</v>
      </c>
      <c r="C2580" s="388" t="s">
        <v>16471</v>
      </c>
      <c r="D2580" s="389" t="s">
        <v>9926</v>
      </c>
      <c r="E2580" s="390" t="str">
        <f t="shared" si="80"/>
        <v>12,69</v>
      </c>
      <c r="F2580" s="381" t="str">
        <f t="shared" si="81"/>
        <v>91917</v>
      </c>
      <c r="H2580" s="391">
        <v>7.81</v>
      </c>
      <c r="I2580" s="392" t="s">
        <v>16472</v>
      </c>
    </row>
    <row r="2581" spans="2:9">
      <c r="B2581" s="388" t="s">
        <v>16473</v>
      </c>
      <c r="C2581" s="388" t="s">
        <v>16474</v>
      </c>
      <c r="D2581" s="389" t="s">
        <v>9926</v>
      </c>
      <c r="E2581" s="390" t="str">
        <f t="shared" si="80"/>
        <v>14,01</v>
      </c>
      <c r="F2581" s="381" t="str">
        <f t="shared" si="81"/>
        <v>91919</v>
      </c>
      <c r="H2581" s="391">
        <v>8.7799999999999994</v>
      </c>
      <c r="I2581" s="392" t="s">
        <v>16475</v>
      </c>
    </row>
    <row r="2582" spans="2:9">
      <c r="B2582" s="388" t="s">
        <v>16476</v>
      </c>
      <c r="C2582" s="388" t="s">
        <v>16477</v>
      </c>
      <c r="D2582" s="389" t="s">
        <v>9926</v>
      </c>
      <c r="E2582" s="390" t="str">
        <f t="shared" si="80"/>
        <v>14,47</v>
      </c>
      <c r="F2582" s="381" t="str">
        <f t="shared" si="81"/>
        <v>91920</v>
      </c>
      <c r="H2582" s="391">
        <v>11.27</v>
      </c>
      <c r="I2582" s="392" t="s">
        <v>16478</v>
      </c>
    </row>
    <row r="2583" spans="2:9">
      <c r="B2583" s="388" t="s">
        <v>16479</v>
      </c>
      <c r="C2583" s="388" t="s">
        <v>16480</v>
      </c>
      <c r="D2583" s="389" t="s">
        <v>9926</v>
      </c>
      <c r="E2583" s="390" t="str">
        <f t="shared" si="80"/>
        <v>15,88</v>
      </c>
      <c r="F2583" s="381" t="str">
        <f t="shared" si="81"/>
        <v>91922</v>
      </c>
      <c r="H2583" s="391">
        <v>13.92</v>
      </c>
      <c r="I2583" s="392" t="s">
        <v>3738</v>
      </c>
    </row>
    <row r="2584" spans="2:9">
      <c r="B2584" s="388" t="s">
        <v>16481</v>
      </c>
      <c r="C2584" s="388" t="s">
        <v>16482</v>
      </c>
      <c r="D2584" s="389" t="s">
        <v>9926</v>
      </c>
      <c r="E2584" s="390" t="str">
        <f t="shared" si="80"/>
        <v>10,50</v>
      </c>
      <c r="F2584" s="381" t="str">
        <f t="shared" si="81"/>
        <v>93013</v>
      </c>
      <c r="H2584" s="391">
        <v>7.15</v>
      </c>
      <c r="I2584" s="392" t="s">
        <v>3041</v>
      </c>
    </row>
    <row r="2585" spans="2:9">
      <c r="B2585" s="388" t="s">
        <v>16483</v>
      </c>
      <c r="C2585" s="388" t="s">
        <v>16484</v>
      </c>
      <c r="D2585" s="389" t="s">
        <v>9926</v>
      </c>
      <c r="E2585" s="390" t="str">
        <f t="shared" si="80"/>
        <v>12,79</v>
      </c>
      <c r="F2585" s="381" t="str">
        <f t="shared" si="81"/>
        <v>93014</v>
      </c>
      <c r="H2585" s="391">
        <v>8.56</v>
      </c>
      <c r="I2585" s="392" t="s">
        <v>16485</v>
      </c>
    </row>
    <row r="2586" spans="2:9">
      <c r="B2586" s="388" t="s">
        <v>16486</v>
      </c>
      <c r="C2586" s="388" t="s">
        <v>16487</v>
      </c>
      <c r="D2586" s="389" t="s">
        <v>9926</v>
      </c>
      <c r="E2586" s="390" t="str">
        <f t="shared" si="80"/>
        <v>18,77</v>
      </c>
      <c r="F2586" s="381" t="str">
        <f t="shared" si="81"/>
        <v>93015</v>
      </c>
      <c r="H2586" s="391">
        <v>9.81</v>
      </c>
      <c r="I2586" s="392" t="s">
        <v>3370</v>
      </c>
    </row>
    <row r="2587" spans="2:9">
      <c r="B2587" s="388" t="s">
        <v>16488</v>
      </c>
      <c r="C2587" s="388" t="s">
        <v>16489</v>
      </c>
      <c r="D2587" s="389" t="s">
        <v>9926</v>
      </c>
      <c r="E2587" s="390" t="str">
        <f t="shared" si="80"/>
        <v>22,59</v>
      </c>
      <c r="F2587" s="381" t="str">
        <f t="shared" si="81"/>
        <v>93016</v>
      </c>
      <c r="H2587" s="391">
        <v>1.79</v>
      </c>
      <c r="I2587" s="392" t="s">
        <v>12440</v>
      </c>
    </row>
    <row r="2588" spans="2:9">
      <c r="B2588" s="388" t="s">
        <v>16490</v>
      </c>
      <c r="C2588" s="388" t="s">
        <v>16491</v>
      </c>
      <c r="D2588" s="389" t="s">
        <v>9926</v>
      </c>
      <c r="E2588" s="390" t="str">
        <f t="shared" si="80"/>
        <v>33,32</v>
      </c>
      <c r="F2588" s="381" t="str">
        <f t="shared" si="81"/>
        <v>93017</v>
      </c>
      <c r="H2588" s="391">
        <v>2.48</v>
      </c>
      <c r="I2588" s="392" t="s">
        <v>9253</v>
      </c>
    </row>
    <row r="2589" spans="2:9">
      <c r="B2589" s="388" t="s">
        <v>16492</v>
      </c>
      <c r="C2589" s="388" t="s">
        <v>16493</v>
      </c>
      <c r="D2589" s="389" t="s">
        <v>9926</v>
      </c>
      <c r="E2589" s="390" t="str">
        <f t="shared" si="80"/>
        <v>15,99</v>
      </c>
      <c r="F2589" s="381" t="str">
        <f t="shared" si="81"/>
        <v>93018</v>
      </c>
      <c r="H2589" s="391">
        <v>2.57</v>
      </c>
      <c r="I2589" s="392" t="s">
        <v>6925</v>
      </c>
    </row>
    <row r="2590" spans="2:9">
      <c r="B2590" s="388" t="s">
        <v>16494</v>
      </c>
      <c r="C2590" s="388" t="s">
        <v>16495</v>
      </c>
      <c r="D2590" s="389" t="s">
        <v>9926</v>
      </c>
      <c r="E2590" s="390" t="str">
        <f t="shared" si="80"/>
        <v>20,20</v>
      </c>
      <c r="F2590" s="381" t="str">
        <f t="shared" si="81"/>
        <v>93020</v>
      </c>
      <c r="H2590" s="391">
        <v>3.32</v>
      </c>
      <c r="I2590" s="392" t="s">
        <v>16496</v>
      </c>
    </row>
    <row r="2591" spans="2:9">
      <c r="B2591" s="388" t="s">
        <v>16497</v>
      </c>
      <c r="C2591" s="388" t="s">
        <v>16498</v>
      </c>
      <c r="D2591" s="389" t="s">
        <v>9926</v>
      </c>
      <c r="E2591" s="390" t="str">
        <f t="shared" si="80"/>
        <v>32,44</v>
      </c>
      <c r="F2591" s="381" t="str">
        <f t="shared" si="81"/>
        <v>93022</v>
      </c>
      <c r="H2591" s="391">
        <v>4.12</v>
      </c>
      <c r="I2591" s="392" t="s">
        <v>16499</v>
      </c>
    </row>
    <row r="2592" spans="2:9">
      <c r="B2592" s="388" t="s">
        <v>16500</v>
      </c>
      <c r="C2592" s="388" t="s">
        <v>16501</v>
      </c>
      <c r="D2592" s="389" t="s">
        <v>9926</v>
      </c>
      <c r="E2592" s="390" t="str">
        <f t="shared" si="80"/>
        <v>34,29</v>
      </c>
      <c r="F2592" s="381" t="str">
        <f t="shared" si="81"/>
        <v>93024</v>
      </c>
      <c r="H2592" s="391">
        <v>4.6500000000000004</v>
      </c>
      <c r="I2592" s="392" t="s">
        <v>3772</v>
      </c>
    </row>
    <row r="2593" spans="2:9">
      <c r="B2593" s="388" t="s">
        <v>16502</v>
      </c>
      <c r="C2593" s="388" t="s">
        <v>16503</v>
      </c>
      <c r="D2593" s="389" t="s">
        <v>9926</v>
      </c>
      <c r="E2593" s="390" t="str">
        <f t="shared" si="80"/>
        <v>54,61</v>
      </c>
      <c r="F2593" s="381" t="str">
        <f t="shared" si="81"/>
        <v>93026</v>
      </c>
      <c r="H2593" s="391">
        <v>5.64</v>
      </c>
      <c r="I2593" s="392" t="s">
        <v>16504</v>
      </c>
    </row>
    <row r="2594" spans="2:9">
      <c r="B2594" s="388" t="s">
        <v>16505</v>
      </c>
      <c r="C2594" s="388" t="s">
        <v>16506</v>
      </c>
      <c r="D2594" s="389" t="s">
        <v>9926</v>
      </c>
      <c r="E2594" s="390" t="str">
        <f t="shared" si="80"/>
        <v>4,31</v>
      </c>
      <c r="F2594" s="381" t="str">
        <f t="shared" si="81"/>
        <v>95733</v>
      </c>
      <c r="H2594" s="391">
        <v>6.28</v>
      </c>
      <c r="I2594" s="392" t="s">
        <v>405</v>
      </c>
    </row>
    <row r="2595" spans="2:9">
      <c r="B2595" s="388" t="s">
        <v>16507</v>
      </c>
      <c r="C2595" s="388" t="s">
        <v>16508</v>
      </c>
      <c r="D2595" s="389" t="s">
        <v>9926</v>
      </c>
      <c r="E2595" s="390" t="str">
        <f t="shared" si="80"/>
        <v>5,73</v>
      </c>
      <c r="F2595" s="381" t="str">
        <f t="shared" si="81"/>
        <v>95734</v>
      </c>
      <c r="H2595" s="391">
        <v>9.23</v>
      </c>
      <c r="I2595" s="392" t="s">
        <v>432</v>
      </c>
    </row>
    <row r="2596" spans="2:9">
      <c r="B2596" s="388" t="s">
        <v>16509</v>
      </c>
      <c r="C2596" s="388" t="s">
        <v>16510</v>
      </c>
      <c r="D2596" s="389" t="s">
        <v>9926</v>
      </c>
      <c r="E2596" s="390" t="str">
        <f t="shared" si="80"/>
        <v>4,95</v>
      </c>
      <c r="F2596" s="381" t="str">
        <f t="shared" si="81"/>
        <v>95735</v>
      </c>
      <c r="H2596" s="391">
        <v>9.83</v>
      </c>
      <c r="I2596" s="392" t="s">
        <v>5525</v>
      </c>
    </row>
    <row r="2597" spans="2:9">
      <c r="B2597" s="388" t="s">
        <v>16511</v>
      </c>
      <c r="C2597" s="388" t="s">
        <v>16512</v>
      </c>
      <c r="D2597" s="389" t="s">
        <v>9926</v>
      </c>
      <c r="E2597" s="390" t="str">
        <f t="shared" si="80"/>
        <v>5,73</v>
      </c>
      <c r="F2597" s="381" t="str">
        <f t="shared" si="81"/>
        <v>95736</v>
      </c>
      <c r="H2597" s="391">
        <v>14.09</v>
      </c>
      <c r="I2597" s="392" t="s">
        <v>432</v>
      </c>
    </row>
    <row r="2598" spans="2:9">
      <c r="B2598" s="388" t="s">
        <v>16513</v>
      </c>
      <c r="C2598" s="388" t="s">
        <v>16514</v>
      </c>
      <c r="D2598" s="389" t="s">
        <v>9926</v>
      </c>
      <c r="E2598" s="390" t="str">
        <f t="shared" si="80"/>
        <v>6,90</v>
      </c>
      <c r="F2598" s="381" t="str">
        <f t="shared" si="81"/>
        <v>95738</v>
      </c>
      <c r="H2598" s="391">
        <v>14.95</v>
      </c>
      <c r="I2598" s="392" t="s">
        <v>2885</v>
      </c>
    </row>
    <row r="2599" spans="2:9">
      <c r="B2599" s="388" t="s">
        <v>16515</v>
      </c>
      <c r="C2599" s="388" t="s">
        <v>16516</v>
      </c>
      <c r="D2599" s="389" t="s">
        <v>9926</v>
      </c>
      <c r="E2599" s="390" t="str">
        <f t="shared" si="80"/>
        <v>5,54</v>
      </c>
      <c r="F2599" s="381" t="str">
        <f t="shared" si="81"/>
        <v>95753</v>
      </c>
      <c r="H2599" s="391">
        <v>6.04</v>
      </c>
      <c r="I2599" s="392" t="s">
        <v>1722</v>
      </c>
    </row>
    <row r="2600" spans="2:9">
      <c r="B2600" s="388" t="s">
        <v>16517</v>
      </c>
      <c r="C2600" s="388" t="s">
        <v>16518</v>
      </c>
      <c r="D2600" s="389" t="s">
        <v>9926</v>
      </c>
      <c r="E2600" s="390" t="str">
        <f t="shared" si="80"/>
        <v>6,91</v>
      </c>
      <c r="F2600" s="381" t="str">
        <f t="shared" si="81"/>
        <v>95754</v>
      </c>
      <c r="H2600" s="391">
        <v>6.55</v>
      </c>
      <c r="I2600" s="392" t="s">
        <v>16519</v>
      </c>
    </row>
    <row r="2601" spans="2:9">
      <c r="B2601" s="388" t="s">
        <v>16520</v>
      </c>
      <c r="C2601" s="388" t="s">
        <v>16521</v>
      </c>
      <c r="D2601" s="389" t="s">
        <v>9926</v>
      </c>
      <c r="E2601" s="390" t="str">
        <f t="shared" si="80"/>
        <v>9,96</v>
      </c>
      <c r="F2601" s="381" t="str">
        <f t="shared" si="81"/>
        <v>95755</v>
      </c>
      <c r="H2601" s="391">
        <v>9.27</v>
      </c>
      <c r="I2601" s="392" t="s">
        <v>16522</v>
      </c>
    </row>
    <row r="2602" spans="2:9">
      <c r="B2602" s="388" t="s">
        <v>16523</v>
      </c>
      <c r="C2602" s="388" t="s">
        <v>16524</v>
      </c>
      <c r="D2602" s="389" t="s">
        <v>9926</v>
      </c>
      <c r="E2602" s="390" t="str">
        <f t="shared" si="80"/>
        <v>13,26</v>
      </c>
      <c r="F2602" s="381" t="str">
        <f t="shared" si="81"/>
        <v>95756</v>
      </c>
      <c r="H2602" s="391">
        <v>10.02</v>
      </c>
      <c r="I2602" s="392" t="s">
        <v>16525</v>
      </c>
    </row>
    <row r="2603" spans="2:9">
      <c r="B2603" s="388" t="s">
        <v>16526</v>
      </c>
      <c r="C2603" s="388" t="s">
        <v>16527</v>
      </c>
      <c r="D2603" s="389" t="s">
        <v>9926</v>
      </c>
      <c r="E2603" s="390" t="str">
        <f t="shared" si="80"/>
        <v>8,36</v>
      </c>
      <c r="F2603" s="381" t="str">
        <f t="shared" si="81"/>
        <v>95757</v>
      </c>
      <c r="H2603" s="391">
        <v>16.13</v>
      </c>
      <c r="I2603" s="392" t="s">
        <v>2534</v>
      </c>
    </row>
    <row r="2604" spans="2:9">
      <c r="B2604" s="388" t="s">
        <v>16528</v>
      </c>
      <c r="C2604" s="388" t="s">
        <v>16529</v>
      </c>
      <c r="D2604" s="389" t="s">
        <v>9926</v>
      </c>
      <c r="E2604" s="390" t="str">
        <f t="shared" si="80"/>
        <v>9,39</v>
      </c>
      <c r="F2604" s="381" t="str">
        <f t="shared" si="81"/>
        <v>95758</v>
      </c>
      <c r="H2604" s="391">
        <v>16.55</v>
      </c>
      <c r="I2604" s="392" t="s">
        <v>2894</v>
      </c>
    </row>
    <row r="2605" spans="2:9">
      <c r="B2605" s="388" t="s">
        <v>16530</v>
      </c>
      <c r="C2605" s="388" t="s">
        <v>16531</v>
      </c>
      <c r="D2605" s="389" t="s">
        <v>9926</v>
      </c>
      <c r="E2605" s="390" t="str">
        <f t="shared" si="80"/>
        <v>11,97</v>
      </c>
      <c r="F2605" s="381" t="str">
        <f t="shared" si="81"/>
        <v>95759</v>
      </c>
      <c r="H2605" s="391">
        <v>21.67</v>
      </c>
      <c r="I2605" s="392" t="s">
        <v>16532</v>
      </c>
    </row>
    <row r="2606" spans="2:9">
      <c r="B2606" s="388" t="s">
        <v>16533</v>
      </c>
      <c r="C2606" s="388" t="s">
        <v>16534</v>
      </c>
      <c r="D2606" s="389" t="s">
        <v>9926</v>
      </c>
      <c r="E2606" s="390" t="str">
        <f t="shared" si="80"/>
        <v>14,74</v>
      </c>
      <c r="F2606" s="381" t="str">
        <f t="shared" si="81"/>
        <v>95760</v>
      </c>
      <c r="H2606" s="391">
        <v>22.3</v>
      </c>
      <c r="I2606" s="392" t="s">
        <v>8422</v>
      </c>
    </row>
    <row r="2607" spans="2:9">
      <c r="B2607" s="388" t="s">
        <v>16535</v>
      </c>
      <c r="C2607" s="388" t="s">
        <v>16536</v>
      </c>
      <c r="D2607" s="389" t="s">
        <v>9926</v>
      </c>
      <c r="E2607" s="390" t="str">
        <f t="shared" si="80"/>
        <v>7,50</v>
      </c>
      <c r="F2607" s="381" t="str">
        <f t="shared" si="81"/>
        <v>97559</v>
      </c>
      <c r="H2607" s="391">
        <v>31.12</v>
      </c>
      <c r="I2607" s="392" t="s">
        <v>16537</v>
      </c>
    </row>
    <row r="2608" spans="2:9">
      <c r="B2608" s="388" t="s">
        <v>16538</v>
      </c>
      <c r="C2608" s="388" t="s">
        <v>16539</v>
      </c>
      <c r="D2608" s="389" t="s">
        <v>9926</v>
      </c>
      <c r="E2608" s="390" t="str">
        <f t="shared" si="80"/>
        <v>9,02</v>
      </c>
      <c r="F2608" s="381" t="str">
        <f t="shared" si="81"/>
        <v>97562</v>
      </c>
      <c r="H2608" s="391">
        <v>31.2</v>
      </c>
      <c r="I2608" s="392" t="s">
        <v>1923</v>
      </c>
    </row>
    <row r="2609" spans="2:9">
      <c r="B2609" s="388" t="s">
        <v>16540</v>
      </c>
      <c r="C2609" s="388" t="s">
        <v>16541</v>
      </c>
      <c r="D2609" s="389" t="s">
        <v>9926</v>
      </c>
      <c r="E2609" s="390" t="str">
        <f t="shared" si="80"/>
        <v>10,38</v>
      </c>
      <c r="F2609" s="381" t="str">
        <f t="shared" si="81"/>
        <v>97564</v>
      </c>
      <c r="H2609" s="391">
        <v>43.18</v>
      </c>
      <c r="I2609" s="392" t="s">
        <v>16542</v>
      </c>
    </row>
    <row r="2610" spans="2:9">
      <c r="B2610" s="388" t="s">
        <v>16543</v>
      </c>
      <c r="C2610" s="388" t="s">
        <v>16544</v>
      </c>
      <c r="D2610" s="389" t="s">
        <v>9706</v>
      </c>
      <c r="E2610" s="390" t="str">
        <f t="shared" si="80"/>
        <v>1,85</v>
      </c>
      <c r="F2610" s="381" t="str">
        <f t="shared" si="81"/>
        <v>91924</v>
      </c>
      <c r="H2610" s="391">
        <v>42.69</v>
      </c>
      <c r="I2610" s="392" t="s">
        <v>705</v>
      </c>
    </row>
    <row r="2611" spans="2:9">
      <c r="B2611" s="388" t="s">
        <v>16545</v>
      </c>
      <c r="C2611" s="388" t="s">
        <v>16546</v>
      </c>
      <c r="D2611" s="389" t="s">
        <v>9706</v>
      </c>
      <c r="E2611" s="390" t="str">
        <f t="shared" si="80"/>
        <v>2,51</v>
      </c>
      <c r="F2611" s="381" t="str">
        <f t="shared" si="81"/>
        <v>91925</v>
      </c>
      <c r="H2611" s="391">
        <v>56.29</v>
      </c>
      <c r="I2611" s="392" t="s">
        <v>1341</v>
      </c>
    </row>
    <row r="2612" spans="2:9">
      <c r="B2612" s="388" t="s">
        <v>16547</v>
      </c>
      <c r="C2612" s="388" t="s">
        <v>16548</v>
      </c>
      <c r="D2612" s="389" t="s">
        <v>9706</v>
      </c>
      <c r="E2612" s="390" t="str">
        <f t="shared" si="80"/>
        <v>2,62</v>
      </c>
      <c r="F2612" s="381" t="str">
        <f t="shared" si="81"/>
        <v>91926</v>
      </c>
      <c r="H2612" s="391">
        <v>56.32</v>
      </c>
      <c r="I2612" s="392" t="s">
        <v>354</v>
      </c>
    </row>
    <row r="2613" spans="2:9">
      <c r="B2613" s="388" t="s">
        <v>16549</v>
      </c>
      <c r="C2613" s="388" t="s">
        <v>16550</v>
      </c>
      <c r="D2613" s="389" t="s">
        <v>9706</v>
      </c>
      <c r="E2613" s="390" t="str">
        <f t="shared" si="80"/>
        <v>3,35</v>
      </c>
      <c r="F2613" s="381" t="str">
        <f t="shared" si="81"/>
        <v>91927</v>
      </c>
      <c r="H2613" s="391">
        <v>72.13</v>
      </c>
      <c r="I2613" s="392" t="s">
        <v>5288</v>
      </c>
    </row>
    <row r="2614" spans="2:9">
      <c r="B2614" s="388" t="s">
        <v>16551</v>
      </c>
      <c r="C2614" s="388" t="s">
        <v>16552</v>
      </c>
      <c r="D2614" s="389" t="s">
        <v>9706</v>
      </c>
      <c r="E2614" s="390" t="str">
        <f t="shared" si="80"/>
        <v>4,18</v>
      </c>
      <c r="F2614" s="381" t="str">
        <f t="shared" si="81"/>
        <v>91928</v>
      </c>
      <c r="H2614" s="391">
        <v>72.84</v>
      </c>
      <c r="I2614" s="392" t="s">
        <v>4297</v>
      </c>
    </row>
    <row r="2615" spans="2:9">
      <c r="B2615" s="388" t="s">
        <v>16553</v>
      </c>
      <c r="C2615" s="388" t="s">
        <v>16554</v>
      </c>
      <c r="D2615" s="389" t="s">
        <v>9706</v>
      </c>
      <c r="E2615" s="390" t="str">
        <f t="shared" si="80"/>
        <v>4,70</v>
      </c>
      <c r="F2615" s="381" t="str">
        <f t="shared" si="81"/>
        <v>91929</v>
      </c>
      <c r="H2615" s="391">
        <v>89.67</v>
      </c>
      <c r="I2615" s="392" t="s">
        <v>379</v>
      </c>
    </row>
    <row r="2616" spans="2:9">
      <c r="B2616" s="388" t="s">
        <v>16555</v>
      </c>
      <c r="C2616" s="388" t="s">
        <v>16556</v>
      </c>
      <c r="D2616" s="389" t="s">
        <v>9706</v>
      </c>
      <c r="E2616" s="390" t="str">
        <f t="shared" si="80"/>
        <v>5,70</v>
      </c>
      <c r="F2616" s="381" t="str">
        <f t="shared" si="81"/>
        <v>91930</v>
      </c>
      <c r="H2616" s="391">
        <v>89.91</v>
      </c>
      <c r="I2616" s="392" t="s">
        <v>466</v>
      </c>
    </row>
    <row r="2617" spans="2:9">
      <c r="B2617" s="388" t="s">
        <v>16557</v>
      </c>
      <c r="C2617" s="388" t="s">
        <v>16558</v>
      </c>
      <c r="D2617" s="389" t="s">
        <v>9706</v>
      </c>
      <c r="E2617" s="390" t="str">
        <f t="shared" si="80"/>
        <v>6,32</v>
      </c>
      <c r="F2617" s="381" t="str">
        <f t="shared" si="81"/>
        <v>91931</v>
      </c>
      <c r="H2617" s="391">
        <v>108.94</v>
      </c>
      <c r="I2617" s="392" t="s">
        <v>15674</v>
      </c>
    </row>
    <row r="2618" spans="2:9">
      <c r="B2618" s="388" t="s">
        <v>16559</v>
      </c>
      <c r="C2618" s="388" t="s">
        <v>16560</v>
      </c>
      <c r="D2618" s="389" t="s">
        <v>9706</v>
      </c>
      <c r="E2618" s="390" t="str">
        <f t="shared" si="80"/>
        <v>9,30</v>
      </c>
      <c r="F2618" s="381" t="str">
        <f t="shared" si="81"/>
        <v>91932</v>
      </c>
      <c r="H2618" s="391">
        <v>109.97</v>
      </c>
      <c r="I2618" s="392" t="s">
        <v>16561</v>
      </c>
    </row>
    <row r="2619" spans="2:9">
      <c r="B2619" s="388" t="s">
        <v>16562</v>
      </c>
      <c r="C2619" s="388" t="s">
        <v>16563</v>
      </c>
      <c r="D2619" s="389" t="s">
        <v>9706</v>
      </c>
      <c r="E2619" s="390" t="str">
        <f t="shared" si="80"/>
        <v>9,88</v>
      </c>
      <c r="F2619" s="381" t="str">
        <f t="shared" si="81"/>
        <v>91933</v>
      </c>
      <c r="H2619" s="391">
        <v>143.38999999999999</v>
      </c>
      <c r="I2619" s="392" t="s">
        <v>3590</v>
      </c>
    </row>
    <row r="2620" spans="2:9">
      <c r="B2620" s="388" t="s">
        <v>16564</v>
      </c>
      <c r="C2620" s="388" t="s">
        <v>16565</v>
      </c>
      <c r="D2620" s="389" t="s">
        <v>9706</v>
      </c>
      <c r="E2620" s="390" t="str">
        <f t="shared" si="80"/>
        <v>14,18</v>
      </c>
      <c r="F2620" s="381" t="str">
        <f t="shared" si="81"/>
        <v>91934</v>
      </c>
      <c r="H2620" s="391">
        <v>144.27000000000001</v>
      </c>
      <c r="I2620" s="392" t="s">
        <v>3404</v>
      </c>
    </row>
    <row r="2621" spans="2:9">
      <c r="B2621" s="388" t="s">
        <v>16566</v>
      </c>
      <c r="C2621" s="388" t="s">
        <v>16567</v>
      </c>
      <c r="D2621" s="389" t="s">
        <v>9706</v>
      </c>
      <c r="E2621" s="390" t="str">
        <f t="shared" si="80"/>
        <v>15,02</v>
      </c>
      <c r="F2621" s="381" t="str">
        <f t="shared" si="81"/>
        <v>91935</v>
      </c>
      <c r="H2621" s="391">
        <v>175.1</v>
      </c>
      <c r="I2621" s="392" t="s">
        <v>387</v>
      </c>
    </row>
    <row r="2622" spans="2:9">
      <c r="B2622" s="388" t="s">
        <v>16568</v>
      </c>
      <c r="C2622" s="388" t="s">
        <v>16569</v>
      </c>
      <c r="D2622" s="389" t="s">
        <v>9706</v>
      </c>
      <c r="E2622" s="390" t="str">
        <f t="shared" si="80"/>
        <v>5,93</v>
      </c>
      <c r="F2622" s="381" t="str">
        <f t="shared" si="81"/>
        <v>92979</v>
      </c>
      <c r="H2622" s="391">
        <v>179.94</v>
      </c>
      <c r="I2622" s="392" t="s">
        <v>1831</v>
      </c>
    </row>
    <row r="2623" spans="2:9">
      <c r="B2623" s="388" t="s">
        <v>16570</v>
      </c>
      <c r="C2623" s="388" t="s">
        <v>16571</v>
      </c>
      <c r="D2623" s="389" t="s">
        <v>9706</v>
      </c>
      <c r="E2623" s="390" t="str">
        <f t="shared" si="80"/>
        <v>6,44</v>
      </c>
      <c r="F2623" s="381" t="str">
        <f t="shared" si="81"/>
        <v>92980</v>
      </c>
      <c r="H2623" s="391">
        <v>148.71</v>
      </c>
      <c r="I2623" s="392" t="s">
        <v>8733</v>
      </c>
    </row>
    <row r="2624" spans="2:9">
      <c r="B2624" s="388" t="s">
        <v>16572</v>
      </c>
      <c r="C2624" s="388" t="s">
        <v>16573</v>
      </c>
      <c r="D2624" s="389" t="s">
        <v>9706</v>
      </c>
      <c r="E2624" s="390" t="str">
        <f t="shared" si="80"/>
        <v>9,09</v>
      </c>
      <c r="F2624" s="381" t="str">
        <f t="shared" si="81"/>
        <v>92981</v>
      </c>
      <c r="H2624" s="391">
        <v>9.1300000000000008</v>
      </c>
      <c r="I2624" s="392" t="s">
        <v>1837</v>
      </c>
    </row>
    <row r="2625" spans="2:9">
      <c r="B2625" s="388" t="s">
        <v>16574</v>
      </c>
      <c r="C2625" s="388" t="s">
        <v>16575</v>
      </c>
      <c r="D2625" s="389" t="s">
        <v>9706</v>
      </c>
      <c r="E2625" s="390" t="str">
        <f t="shared" si="80"/>
        <v>9,82</v>
      </c>
      <c r="F2625" s="381" t="str">
        <f t="shared" si="81"/>
        <v>92982</v>
      </c>
      <c r="H2625" s="391">
        <v>7.79</v>
      </c>
      <c r="I2625" s="392" t="s">
        <v>15643</v>
      </c>
    </row>
    <row r="2626" spans="2:9">
      <c r="B2626" s="388" t="s">
        <v>16576</v>
      </c>
      <c r="C2626" s="388" t="s">
        <v>16577</v>
      </c>
      <c r="D2626" s="389" t="s">
        <v>9706</v>
      </c>
      <c r="E2626" s="390" t="str">
        <f t="shared" ref="E2626:E2689" si="82">IF($K$2=$H$1,H2626,I2626)</f>
        <v>15,99</v>
      </c>
      <c r="F2626" s="381" t="str">
        <f t="shared" ref="F2626:F2689" si="83">IF(LEN($B2626)=7,CONCATENATE(MID($B2626,1,6),"00",RIGHT($B2626,1)),IF(LEN($B2626)=8,CONCATENATE(MID($B2626,1,6),"0",RIGHT($B2626,2)),$B2626))</f>
        <v>92983</v>
      </c>
      <c r="H2626" s="391">
        <v>19.47</v>
      </c>
      <c r="I2626" s="392" t="s">
        <v>6925</v>
      </c>
    </row>
    <row r="2627" spans="2:9">
      <c r="B2627" s="388" t="s">
        <v>16578</v>
      </c>
      <c r="C2627" s="388" t="s">
        <v>16579</v>
      </c>
      <c r="D2627" s="389" t="s">
        <v>9706</v>
      </c>
      <c r="E2627" s="390" t="str">
        <f t="shared" si="82"/>
        <v>16,39</v>
      </c>
      <c r="F2627" s="381" t="str">
        <f t="shared" si="83"/>
        <v>92984</v>
      </c>
      <c r="H2627" s="391">
        <v>10.33</v>
      </c>
      <c r="I2627" s="392" t="s">
        <v>8436</v>
      </c>
    </row>
    <row r="2628" spans="2:9">
      <c r="B2628" s="388" t="s">
        <v>16580</v>
      </c>
      <c r="C2628" s="388" t="s">
        <v>16581</v>
      </c>
      <c r="D2628" s="389" t="s">
        <v>9706</v>
      </c>
      <c r="E2628" s="390" t="str">
        <f t="shared" si="82"/>
        <v>21,43</v>
      </c>
      <c r="F2628" s="381" t="str">
        <f t="shared" si="83"/>
        <v>92985</v>
      </c>
      <c r="H2628" s="391">
        <v>6.9</v>
      </c>
      <c r="I2628" s="392" t="s">
        <v>16582</v>
      </c>
    </row>
    <row r="2629" spans="2:9">
      <c r="B2629" s="388" t="s">
        <v>16583</v>
      </c>
      <c r="C2629" s="388" t="s">
        <v>16584</v>
      </c>
      <c r="D2629" s="389" t="s">
        <v>9706</v>
      </c>
      <c r="E2629" s="390" t="str">
        <f t="shared" si="82"/>
        <v>22,04</v>
      </c>
      <c r="F2629" s="381" t="str">
        <f t="shared" si="83"/>
        <v>92986</v>
      </c>
      <c r="H2629" s="391">
        <v>23.82</v>
      </c>
      <c r="I2629" s="392" t="s">
        <v>543</v>
      </c>
    </row>
    <row r="2630" spans="2:9">
      <c r="B2630" s="388" t="s">
        <v>16585</v>
      </c>
      <c r="C2630" s="388" t="s">
        <v>16586</v>
      </c>
      <c r="D2630" s="389" t="s">
        <v>9706</v>
      </c>
      <c r="E2630" s="390" t="str">
        <f t="shared" si="82"/>
        <v>30,72</v>
      </c>
      <c r="F2630" s="381" t="str">
        <f t="shared" si="83"/>
        <v>92987</v>
      </c>
      <c r="H2630" s="391">
        <v>13.31</v>
      </c>
      <c r="I2630" s="392" t="s">
        <v>2588</v>
      </c>
    </row>
    <row r="2631" spans="2:9">
      <c r="B2631" s="388" t="s">
        <v>16587</v>
      </c>
      <c r="C2631" s="388" t="s">
        <v>16588</v>
      </c>
      <c r="D2631" s="389" t="s">
        <v>9706</v>
      </c>
      <c r="E2631" s="390" t="str">
        <f t="shared" si="82"/>
        <v>30,80</v>
      </c>
      <c r="F2631" s="381" t="str">
        <f t="shared" si="83"/>
        <v>92988</v>
      </c>
      <c r="H2631" s="391">
        <v>9.3699999999999992</v>
      </c>
      <c r="I2631" s="392" t="s">
        <v>6720</v>
      </c>
    </row>
    <row r="2632" spans="2:9">
      <c r="B2632" s="388" t="s">
        <v>16589</v>
      </c>
      <c r="C2632" s="388" t="s">
        <v>16590</v>
      </c>
      <c r="D2632" s="389" t="s">
        <v>9706</v>
      </c>
      <c r="E2632" s="390" t="str">
        <f t="shared" si="82"/>
        <v>42,57</v>
      </c>
      <c r="F2632" s="381" t="str">
        <f t="shared" si="83"/>
        <v>92989</v>
      </c>
      <c r="H2632" s="391">
        <v>7.1</v>
      </c>
      <c r="I2632" s="392" t="s">
        <v>16591</v>
      </c>
    </row>
    <row r="2633" spans="2:9">
      <c r="B2633" s="388" t="s">
        <v>16592</v>
      </c>
      <c r="C2633" s="388" t="s">
        <v>16593</v>
      </c>
      <c r="D2633" s="389" t="s">
        <v>9706</v>
      </c>
      <c r="E2633" s="390" t="str">
        <f t="shared" si="82"/>
        <v>42,09</v>
      </c>
      <c r="F2633" s="381" t="str">
        <f t="shared" si="83"/>
        <v>92990</v>
      </c>
      <c r="H2633" s="391">
        <v>5.98</v>
      </c>
      <c r="I2633" s="392" t="s">
        <v>16386</v>
      </c>
    </row>
    <row r="2634" spans="2:9">
      <c r="B2634" s="388" t="s">
        <v>16594</v>
      </c>
      <c r="C2634" s="388" t="s">
        <v>16595</v>
      </c>
      <c r="D2634" s="389" t="s">
        <v>9706</v>
      </c>
      <c r="E2634" s="390" t="str">
        <f t="shared" si="82"/>
        <v>55,45</v>
      </c>
      <c r="F2634" s="381" t="str">
        <f t="shared" si="83"/>
        <v>92991</v>
      </c>
      <c r="H2634" s="391">
        <v>18.89</v>
      </c>
      <c r="I2634" s="392" t="s">
        <v>421</v>
      </c>
    </row>
    <row r="2635" spans="2:9">
      <c r="B2635" s="388" t="s">
        <v>16596</v>
      </c>
      <c r="C2635" s="388" t="s">
        <v>16597</v>
      </c>
      <c r="D2635" s="389" t="s">
        <v>9706</v>
      </c>
      <c r="E2635" s="390" t="str">
        <f t="shared" si="82"/>
        <v>55,49</v>
      </c>
      <c r="F2635" s="381" t="str">
        <f t="shared" si="83"/>
        <v>92992</v>
      </c>
      <c r="H2635" s="391">
        <v>9.75</v>
      </c>
      <c r="I2635" s="392" t="s">
        <v>16598</v>
      </c>
    </row>
    <row r="2636" spans="2:9">
      <c r="B2636" s="388" t="s">
        <v>16599</v>
      </c>
      <c r="C2636" s="388" t="s">
        <v>16600</v>
      </c>
      <c r="D2636" s="389" t="s">
        <v>9706</v>
      </c>
      <c r="E2636" s="390" t="str">
        <f t="shared" si="82"/>
        <v>70,99</v>
      </c>
      <c r="F2636" s="381" t="str">
        <f t="shared" si="83"/>
        <v>92993</v>
      </c>
      <c r="H2636" s="391">
        <v>6.32</v>
      </c>
      <c r="I2636" s="392" t="s">
        <v>16601</v>
      </c>
    </row>
    <row r="2637" spans="2:9">
      <c r="B2637" s="388" t="s">
        <v>16602</v>
      </c>
      <c r="C2637" s="388" t="s">
        <v>16603</v>
      </c>
      <c r="D2637" s="389" t="s">
        <v>9706</v>
      </c>
      <c r="E2637" s="390" t="str">
        <f t="shared" si="82"/>
        <v>71,68</v>
      </c>
      <c r="F2637" s="381" t="str">
        <f t="shared" si="83"/>
        <v>92994</v>
      </c>
      <c r="H2637" s="391">
        <v>22.81</v>
      </c>
      <c r="I2637" s="392" t="s">
        <v>16604</v>
      </c>
    </row>
    <row r="2638" spans="2:9">
      <c r="B2638" s="388" t="s">
        <v>16605</v>
      </c>
      <c r="C2638" s="388" t="s">
        <v>16606</v>
      </c>
      <c r="D2638" s="389" t="s">
        <v>9706</v>
      </c>
      <c r="E2638" s="390" t="str">
        <f t="shared" si="82"/>
        <v>88,24</v>
      </c>
      <c r="F2638" s="381" t="str">
        <f t="shared" si="83"/>
        <v>92995</v>
      </c>
      <c r="H2638" s="391">
        <v>12.3</v>
      </c>
      <c r="I2638" s="392" t="s">
        <v>16607</v>
      </c>
    </row>
    <row r="2639" spans="2:9">
      <c r="B2639" s="388" t="s">
        <v>16608</v>
      </c>
      <c r="C2639" s="388" t="s">
        <v>16609</v>
      </c>
      <c r="D2639" s="389" t="s">
        <v>9706</v>
      </c>
      <c r="E2639" s="390" t="str">
        <f t="shared" si="82"/>
        <v>88,49</v>
      </c>
      <c r="F2639" s="381" t="str">
        <f t="shared" si="83"/>
        <v>92996</v>
      </c>
      <c r="H2639" s="391">
        <v>8.36</v>
      </c>
      <c r="I2639" s="392" t="s">
        <v>16610</v>
      </c>
    </row>
    <row r="2640" spans="2:9">
      <c r="B2640" s="388" t="s">
        <v>16611</v>
      </c>
      <c r="C2640" s="388" t="s">
        <v>16612</v>
      </c>
      <c r="D2640" s="389" t="s">
        <v>9706</v>
      </c>
      <c r="E2640" s="390" t="str">
        <f t="shared" si="82"/>
        <v>107,17</v>
      </c>
      <c r="F2640" s="381" t="str">
        <f t="shared" si="83"/>
        <v>92997</v>
      </c>
      <c r="H2640" s="391">
        <v>18.239999999999998</v>
      </c>
      <c r="I2640" s="392" t="s">
        <v>16613</v>
      </c>
    </row>
    <row r="2641" spans="2:9">
      <c r="B2641" s="388" t="s">
        <v>16614</v>
      </c>
      <c r="C2641" s="388" t="s">
        <v>16615</v>
      </c>
      <c r="D2641" s="389" t="s">
        <v>9706</v>
      </c>
      <c r="E2641" s="390" t="str">
        <f t="shared" si="82"/>
        <v>108,19</v>
      </c>
      <c r="F2641" s="381" t="str">
        <f t="shared" si="83"/>
        <v>92998</v>
      </c>
      <c r="H2641" s="391">
        <v>18.63</v>
      </c>
      <c r="I2641" s="392" t="s">
        <v>16616</v>
      </c>
    </row>
    <row r="2642" spans="2:9">
      <c r="B2642" s="388" t="s">
        <v>16617</v>
      </c>
      <c r="C2642" s="388" t="s">
        <v>16618</v>
      </c>
      <c r="D2642" s="389" t="s">
        <v>9706</v>
      </c>
      <c r="E2642" s="390" t="str">
        <f t="shared" si="82"/>
        <v>141,02</v>
      </c>
      <c r="F2642" s="381" t="str">
        <f t="shared" si="83"/>
        <v>92999</v>
      </c>
      <c r="H2642" s="391">
        <v>17.32</v>
      </c>
      <c r="I2642" s="392" t="s">
        <v>16619</v>
      </c>
    </row>
    <row r="2643" spans="2:9">
      <c r="B2643" s="388" t="s">
        <v>16620</v>
      </c>
      <c r="C2643" s="388" t="s">
        <v>16621</v>
      </c>
      <c r="D2643" s="389" t="s">
        <v>9706</v>
      </c>
      <c r="E2643" s="390" t="str">
        <f t="shared" si="82"/>
        <v>141,87</v>
      </c>
      <c r="F2643" s="381" t="str">
        <f t="shared" si="83"/>
        <v>93000</v>
      </c>
      <c r="H2643" s="391">
        <v>20.51</v>
      </c>
      <c r="I2643" s="392" t="s">
        <v>16622</v>
      </c>
    </row>
    <row r="2644" spans="2:9">
      <c r="B2644" s="388" t="s">
        <v>16623</v>
      </c>
      <c r="C2644" s="388" t="s">
        <v>16624</v>
      </c>
      <c r="D2644" s="389" t="s">
        <v>9706</v>
      </c>
      <c r="E2644" s="390" t="str">
        <f t="shared" si="82"/>
        <v>172,16</v>
      </c>
      <c r="F2644" s="381" t="str">
        <f t="shared" si="83"/>
        <v>93001</v>
      </c>
      <c r="H2644" s="391">
        <v>20.8</v>
      </c>
      <c r="I2644" s="392" t="s">
        <v>16625</v>
      </c>
    </row>
    <row r="2645" spans="2:9">
      <c r="B2645" s="388" t="s">
        <v>16626</v>
      </c>
      <c r="C2645" s="388" t="s">
        <v>16627</v>
      </c>
      <c r="D2645" s="389" t="s">
        <v>9706</v>
      </c>
      <c r="E2645" s="390" t="str">
        <f t="shared" si="82"/>
        <v>176,88</v>
      </c>
      <c r="F2645" s="381" t="str">
        <f t="shared" si="83"/>
        <v>93002</v>
      </c>
      <c r="H2645" s="391">
        <v>21.57</v>
      </c>
      <c r="I2645" s="392" t="s">
        <v>16628</v>
      </c>
    </row>
    <row r="2646" spans="2:9">
      <c r="B2646" s="388" t="s">
        <v>16629</v>
      </c>
      <c r="C2646" s="388" t="s">
        <v>16630</v>
      </c>
      <c r="D2646" s="389" t="s">
        <v>9926</v>
      </c>
      <c r="E2646" s="390" t="str">
        <f t="shared" si="82"/>
        <v>157,25</v>
      </c>
      <c r="F2646" s="381" t="str">
        <f t="shared" si="83"/>
        <v>83446</v>
      </c>
      <c r="H2646" s="391">
        <v>24.34</v>
      </c>
      <c r="I2646" s="392" t="s">
        <v>16631</v>
      </c>
    </row>
    <row r="2647" spans="2:9">
      <c r="B2647" s="388" t="s">
        <v>16632</v>
      </c>
      <c r="C2647" s="388" t="s">
        <v>16633</v>
      </c>
      <c r="D2647" s="389" t="s">
        <v>9926</v>
      </c>
      <c r="E2647" s="390" t="str">
        <f t="shared" si="82"/>
        <v>9,25</v>
      </c>
      <c r="F2647" s="381" t="str">
        <f t="shared" si="83"/>
        <v>91936</v>
      </c>
      <c r="H2647" s="391">
        <v>18.62</v>
      </c>
      <c r="I2647" s="392" t="s">
        <v>325</v>
      </c>
    </row>
    <row r="2648" spans="2:9">
      <c r="B2648" s="388" t="s">
        <v>16634</v>
      </c>
      <c r="C2648" s="388" t="s">
        <v>16635</v>
      </c>
      <c r="D2648" s="389" t="s">
        <v>9926</v>
      </c>
      <c r="E2648" s="390" t="str">
        <f t="shared" si="82"/>
        <v>8,01</v>
      </c>
      <c r="F2648" s="381" t="str">
        <f t="shared" si="83"/>
        <v>91937</v>
      </c>
      <c r="H2648" s="391">
        <v>22.63</v>
      </c>
      <c r="I2648" s="392" t="s">
        <v>527</v>
      </c>
    </row>
    <row r="2649" spans="2:9">
      <c r="B2649" s="388" t="s">
        <v>16636</v>
      </c>
      <c r="C2649" s="388" t="s">
        <v>16637</v>
      </c>
      <c r="D2649" s="389" t="s">
        <v>9926</v>
      </c>
      <c r="E2649" s="390" t="str">
        <f t="shared" si="82"/>
        <v>20,87</v>
      </c>
      <c r="F2649" s="381" t="str">
        <f t="shared" si="83"/>
        <v>91939</v>
      </c>
      <c r="H2649" s="391">
        <v>28.59</v>
      </c>
      <c r="I2649" s="392" t="s">
        <v>7496</v>
      </c>
    </row>
    <row r="2650" spans="2:9">
      <c r="B2650" s="388" t="s">
        <v>16638</v>
      </c>
      <c r="C2650" s="388" t="s">
        <v>16639</v>
      </c>
      <c r="D2650" s="389" t="s">
        <v>9926</v>
      </c>
      <c r="E2650" s="390" t="str">
        <f t="shared" si="82"/>
        <v>10,95</v>
      </c>
      <c r="F2650" s="381" t="str">
        <f t="shared" si="83"/>
        <v>91940</v>
      </c>
      <c r="H2650" s="391">
        <v>21.52</v>
      </c>
      <c r="I2650" s="392" t="s">
        <v>994</v>
      </c>
    </row>
    <row r="2651" spans="2:9">
      <c r="B2651" s="388" t="s">
        <v>16640</v>
      </c>
      <c r="C2651" s="388" t="s">
        <v>16641</v>
      </c>
      <c r="D2651" s="389" t="s">
        <v>9926</v>
      </c>
      <c r="E2651" s="390" t="str">
        <f t="shared" si="82"/>
        <v>7,23</v>
      </c>
      <c r="F2651" s="381" t="str">
        <f t="shared" si="83"/>
        <v>91941</v>
      </c>
      <c r="H2651" s="391">
        <v>26.64</v>
      </c>
      <c r="I2651" s="392" t="s">
        <v>2952</v>
      </c>
    </row>
    <row r="2652" spans="2:9">
      <c r="B2652" s="388" t="s">
        <v>16642</v>
      </c>
      <c r="C2652" s="388" t="s">
        <v>16643</v>
      </c>
      <c r="D2652" s="389" t="s">
        <v>9926</v>
      </c>
      <c r="E2652" s="390" t="str">
        <f t="shared" si="82"/>
        <v>25,37</v>
      </c>
      <c r="F2652" s="381" t="str">
        <f t="shared" si="83"/>
        <v>91942</v>
      </c>
      <c r="H2652" s="391">
        <v>33.32</v>
      </c>
      <c r="I2652" s="392" t="s">
        <v>7861</v>
      </c>
    </row>
    <row r="2653" spans="2:9">
      <c r="B2653" s="388" t="s">
        <v>16644</v>
      </c>
      <c r="C2653" s="388" t="s">
        <v>16645</v>
      </c>
      <c r="D2653" s="389" t="s">
        <v>9926</v>
      </c>
      <c r="E2653" s="390" t="str">
        <f t="shared" si="82"/>
        <v>13,94</v>
      </c>
      <c r="F2653" s="381" t="str">
        <f t="shared" si="83"/>
        <v>91943</v>
      </c>
      <c r="H2653" s="391">
        <v>25.67</v>
      </c>
      <c r="I2653" s="392" t="s">
        <v>986</v>
      </c>
    </row>
    <row r="2654" spans="2:9">
      <c r="B2654" s="388" t="s">
        <v>16646</v>
      </c>
      <c r="C2654" s="388" t="s">
        <v>16647</v>
      </c>
      <c r="D2654" s="389" t="s">
        <v>9926</v>
      </c>
      <c r="E2654" s="390" t="str">
        <f t="shared" si="82"/>
        <v>9,67</v>
      </c>
      <c r="F2654" s="381" t="str">
        <f t="shared" si="83"/>
        <v>91944</v>
      </c>
      <c r="H2654" s="391">
        <v>28.54</v>
      </c>
      <c r="I2654" s="392" t="s">
        <v>16648</v>
      </c>
    </row>
    <row r="2655" spans="2:9">
      <c r="B2655" s="388" t="s">
        <v>16649</v>
      </c>
      <c r="C2655" s="388" t="s">
        <v>16650</v>
      </c>
      <c r="D2655" s="389" t="s">
        <v>9926</v>
      </c>
      <c r="E2655" s="390" t="str">
        <f t="shared" si="82"/>
        <v>7,47</v>
      </c>
      <c r="F2655" s="381" t="str">
        <f t="shared" si="83"/>
        <v>92865</v>
      </c>
      <c r="H2655" s="391">
        <v>37.1</v>
      </c>
      <c r="I2655" s="392" t="s">
        <v>1554</v>
      </c>
    </row>
    <row r="2656" spans="2:9">
      <c r="B2656" s="388" t="s">
        <v>16651</v>
      </c>
      <c r="C2656" s="388" t="s">
        <v>16652</v>
      </c>
      <c r="D2656" s="389" t="s">
        <v>9926</v>
      </c>
      <c r="E2656" s="390" t="str">
        <f t="shared" si="82"/>
        <v>6,24</v>
      </c>
      <c r="F2656" s="381" t="str">
        <f t="shared" si="83"/>
        <v>92866</v>
      </c>
      <c r="H2656" s="391">
        <v>16.78</v>
      </c>
      <c r="I2656" s="392" t="s">
        <v>12179</v>
      </c>
    </row>
    <row r="2657" spans="2:9">
      <c r="B2657" s="388" t="s">
        <v>16653</v>
      </c>
      <c r="C2657" s="388" t="s">
        <v>16654</v>
      </c>
      <c r="D2657" s="389" t="s">
        <v>9926</v>
      </c>
      <c r="E2657" s="390" t="str">
        <f t="shared" si="82"/>
        <v>20,38</v>
      </c>
      <c r="F2657" s="381" t="str">
        <f t="shared" si="83"/>
        <v>92867</v>
      </c>
      <c r="H2657" s="391">
        <v>16.940000000000001</v>
      </c>
      <c r="I2657" s="392" t="s">
        <v>16655</v>
      </c>
    </row>
    <row r="2658" spans="2:9">
      <c r="B2658" s="388" t="s">
        <v>16656</v>
      </c>
      <c r="C2658" s="388" t="s">
        <v>16657</v>
      </c>
      <c r="D2658" s="389" t="s">
        <v>9926</v>
      </c>
      <c r="E2658" s="390" t="str">
        <f t="shared" si="82"/>
        <v>10,46</v>
      </c>
      <c r="F2658" s="381" t="str">
        <f t="shared" si="83"/>
        <v>92868</v>
      </c>
      <c r="H2658" s="391">
        <v>17.489999999999998</v>
      </c>
      <c r="I2658" s="392" t="s">
        <v>1635</v>
      </c>
    </row>
    <row r="2659" spans="2:9">
      <c r="B2659" s="388" t="s">
        <v>16658</v>
      </c>
      <c r="C2659" s="388" t="s">
        <v>16659</v>
      </c>
      <c r="D2659" s="389" t="s">
        <v>9926</v>
      </c>
      <c r="E2659" s="390" t="str">
        <f t="shared" si="82"/>
        <v>6,74</v>
      </c>
      <c r="F2659" s="381" t="str">
        <f t="shared" si="83"/>
        <v>92869</v>
      </c>
      <c r="H2659" s="391">
        <v>19.32</v>
      </c>
      <c r="I2659" s="392" t="s">
        <v>3996</v>
      </c>
    </row>
    <row r="2660" spans="2:9">
      <c r="B2660" s="388" t="s">
        <v>16660</v>
      </c>
      <c r="C2660" s="388" t="s">
        <v>16661</v>
      </c>
      <c r="D2660" s="389" t="s">
        <v>9926</v>
      </c>
      <c r="E2660" s="390" t="str">
        <f t="shared" si="82"/>
        <v>24,52</v>
      </c>
      <c r="F2660" s="381" t="str">
        <f t="shared" si="83"/>
        <v>92870</v>
      </c>
      <c r="H2660" s="391">
        <v>19.8</v>
      </c>
      <c r="I2660" s="392" t="s">
        <v>8638</v>
      </c>
    </row>
    <row r="2661" spans="2:9">
      <c r="B2661" s="388" t="s">
        <v>16662</v>
      </c>
      <c r="C2661" s="388" t="s">
        <v>16663</v>
      </c>
      <c r="D2661" s="389" t="s">
        <v>9926</v>
      </c>
      <c r="E2661" s="390" t="str">
        <f t="shared" si="82"/>
        <v>13,09</v>
      </c>
      <c r="F2661" s="381" t="str">
        <f t="shared" si="83"/>
        <v>92871</v>
      </c>
      <c r="H2661" s="391">
        <v>21.73</v>
      </c>
      <c r="I2661" s="392" t="s">
        <v>6657</v>
      </c>
    </row>
    <row r="2662" spans="2:9">
      <c r="B2662" s="388" t="s">
        <v>16664</v>
      </c>
      <c r="C2662" s="388" t="s">
        <v>16665</v>
      </c>
      <c r="D2662" s="389" t="s">
        <v>9926</v>
      </c>
      <c r="E2662" s="390" t="str">
        <f t="shared" si="82"/>
        <v>8,82</v>
      </c>
      <c r="F2662" s="381" t="str">
        <f t="shared" si="83"/>
        <v>92872</v>
      </c>
      <c r="H2662" s="391">
        <v>10.48</v>
      </c>
      <c r="I2662" s="392" t="s">
        <v>2351</v>
      </c>
    </row>
    <row r="2663" spans="2:9">
      <c r="B2663" s="388" t="s">
        <v>16666</v>
      </c>
      <c r="C2663" s="388" t="s">
        <v>16667</v>
      </c>
      <c r="D2663" s="389" t="s">
        <v>9926</v>
      </c>
      <c r="E2663" s="390" t="str">
        <f t="shared" si="82"/>
        <v>19,23</v>
      </c>
      <c r="F2663" s="381" t="str">
        <f t="shared" si="83"/>
        <v>95777</v>
      </c>
      <c r="H2663" s="391">
        <v>10.96</v>
      </c>
      <c r="I2663" s="392" t="s">
        <v>16668</v>
      </c>
    </row>
    <row r="2664" spans="2:9">
      <c r="B2664" s="388" t="s">
        <v>16669</v>
      </c>
      <c r="C2664" s="388" t="s">
        <v>16670</v>
      </c>
      <c r="D2664" s="389" t="s">
        <v>9926</v>
      </c>
      <c r="E2664" s="390" t="str">
        <f t="shared" si="82"/>
        <v>19,62</v>
      </c>
      <c r="F2664" s="381" t="str">
        <f t="shared" si="83"/>
        <v>95778</v>
      </c>
      <c r="H2664" s="391">
        <v>12.89</v>
      </c>
      <c r="I2664" s="392" t="s">
        <v>9696</v>
      </c>
    </row>
    <row r="2665" spans="2:9">
      <c r="B2665" s="388" t="s">
        <v>16671</v>
      </c>
      <c r="C2665" s="388" t="s">
        <v>16672</v>
      </c>
      <c r="D2665" s="389" t="s">
        <v>9926</v>
      </c>
      <c r="E2665" s="390" t="str">
        <f t="shared" si="82"/>
        <v>18,31</v>
      </c>
      <c r="F2665" s="381" t="str">
        <f t="shared" si="83"/>
        <v>95779</v>
      </c>
      <c r="H2665" s="391">
        <v>12.65</v>
      </c>
      <c r="I2665" s="392" t="s">
        <v>16673</v>
      </c>
    </row>
    <row r="2666" spans="2:9">
      <c r="B2666" s="388" t="s">
        <v>16674</v>
      </c>
      <c r="C2666" s="388" t="s">
        <v>16675</v>
      </c>
      <c r="D2666" s="389" t="s">
        <v>9926</v>
      </c>
      <c r="E2666" s="390" t="str">
        <f t="shared" si="82"/>
        <v>21,55</v>
      </c>
      <c r="F2666" s="381" t="str">
        <f t="shared" si="83"/>
        <v>95780</v>
      </c>
      <c r="H2666" s="391">
        <v>13.36</v>
      </c>
      <c r="I2666" s="392" t="s">
        <v>16676</v>
      </c>
    </row>
    <row r="2667" spans="2:9">
      <c r="B2667" s="388" t="s">
        <v>16677</v>
      </c>
      <c r="C2667" s="388" t="s">
        <v>16678</v>
      </c>
      <c r="D2667" s="389" t="s">
        <v>9926</v>
      </c>
      <c r="E2667" s="390" t="str">
        <f t="shared" si="82"/>
        <v>21,84</v>
      </c>
      <c r="F2667" s="381" t="str">
        <f t="shared" si="83"/>
        <v>95781</v>
      </c>
      <c r="H2667" s="391">
        <v>17.09</v>
      </c>
      <c r="I2667" s="392" t="s">
        <v>16679</v>
      </c>
    </row>
    <row r="2668" spans="2:9">
      <c r="B2668" s="388" t="s">
        <v>16680</v>
      </c>
      <c r="C2668" s="388" t="s">
        <v>16681</v>
      </c>
      <c r="D2668" s="389" t="s">
        <v>9926</v>
      </c>
      <c r="E2668" s="390" t="str">
        <f t="shared" si="82"/>
        <v>22,61</v>
      </c>
      <c r="F2668" s="381" t="str">
        <f t="shared" si="83"/>
        <v>95782</v>
      </c>
      <c r="H2668" s="391">
        <v>23.82</v>
      </c>
      <c r="I2668" s="392" t="s">
        <v>16682</v>
      </c>
    </row>
    <row r="2669" spans="2:9">
      <c r="B2669" s="388" t="s">
        <v>16683</v>
      </c>
      <c r="C2669" s="388" t="s">
        <v>16684</v>
      </c>
      <c r="D2669" s="389" t="s">
        <v>9926</v>
      </c>
      <c r="E2669" s="390" t="str">
        <f t="shared" si="82"/>
        <v>25,42</v>
      </c>
      <c r="F2669" s="381" t="str">
        <f t="shared" si="83"/>
        <v>95785</v>
      </c>
      <c r="H2669" s="391">
        <v>24.45</v>
      </c>
      <c r="I2669" s="392" t="s">
        <v>16685</v>
      </c>
    </row>
    <row r="2670" spans="2:9">
      <c r="B2670" s="388" t="s">
        <v>16686</v>
      </c>
      <c r="C2670" s="388" t="s">
        <v>16687</v>
      </c>
      <c r="D2670" s="389" t="s">
        <v>9926</v>
      </c>
      <c r="E2670" s="390" t="str">
        <f t="shared" si="82"/>
        <v>19,71</v>
      </c>
      <c r="F2670" s="381" t="str">
        <f t="shared" si="83"/>
        <v>95787</v>
      </c>
      <c r="H2670" s="391">
        <v>29.48</v>
      </c>
      <c r="I2670" s="392" t="s">
        <v>16688</v>
      </c>
    </row>
    <row r="2671" spans="2:9">
      <c r="B2671" s="388" t="s">
        <v>16689</v>
      </c>
      <c r="C2671" s="388" t="s">
        <v>16690</v>
      </c>
      <c r="D2671" s="389" t="s">
        <v>9926</v>
      </c>
      <c r="E2671" s="390" t="str">
        <f t="shared" si="82"/>
        <v>23,79</v>
      </c>
      <c r="F2671" s="381" t="str">
        <f t="shared" si="83"/>
        <v>95789</v>
      </c>
      <c r="H2671" s="391">
        <v>119.72</v>
      </c>
      <c r="I2671" s="392" t="s">
        <v>16691</v>
      </c>
    </row>
    <row r="2672" spans="2:9">
      <c r="B2672" s="388" t="s">
        <v>16692</v>
      </c>
      <c r="C2672" s="388" t="s">
        <v>16693</v>
      </c>
      <c r="D2672" s="389" t="s">
        <v>9926</v>
      </c>
      <c r="E2672" s="390" t="str">
        <f t="shared" si="82"/>
        <v>29,82</v>
      </c>
      <c r="F2672" s="381" t="str">
        <f t="shared" si="83"/>
        <v>95791</v>
      </c>
      <c r="H2672" s="391">
        <v>189.08</v>
      </c>
      <c r="I2672" s="392" t="s">
        <v>16694</v>
      </c>
    </row>
    <row r="2673" spans="2:9">
      <c r="B2673" s="388" t="s">
        <v>16695</v>
      </c>
      <c r="C2673" s="388" t="s">
        <v>16696</v>
      </c>
      <c r="D2673" s="389" t="s">
        <v>9926</v>
      </c>
      <c r="E2673" s="390" t="str">
        <f t="shared" si="82"/>
        <v>22,79</v>
      </c>
      <c r="F2673" s="381" t="str">
        <f t="shared" si="83"/>
        <v>95795</v>
      </c>
      <c r="H2673" s="391">
        <v>365.08</v>
      </c>
      <c r="I2673" s="392" t="s">
        <v>16697</v>
      </c>
    </row>
    <row r="2674" spans="2:9">
      <c r="B2674" s="388" t="s">
        <v>16698</v>
      </c>
      <c r="C2674" s="388" t="s">
        <v>16699</v>
      </c>
      <c r="D2674" s="389" t="s">
        <v>9926</v>
      </c>
      <c r="E2674" s="390" t="str">
        <f t="shared" si="82"/>
        <v>27,99</v>
      </c>
      <c r="F2674" s="381" t="str">
        <f t="shared" si="83"/>
        <v>95796</v>
      </c>
      <c r="H2674" s="391">
        <v>489.03</v>
      </c>
      <c r="I2674" s="392" t="s">
        <v>16700</v>
      </c>
    </row>
    <row r="2675" spans="2:9">
      <c r="B2675" s="388" t="s">
        <v>16701</v>
      </c>
      <c r="C2675" s="388" t="s">
        <v>16702</v>
      </c>
      <c r="D2675" s="389" t="s">
        <v>9926</v>
      </c>
      <c r="E2675" s="390" t="str">
        <f t="shared" si="82"/>
        <v>34,80</v>
      </c>
      <c r="F2675" s="381" t="str">
        <f t="shared" si="83"/>
        <v>95797</v>
      </c>
      <c r="H2675" s="391">
        <v>563.21</v>
      </c>
      <c r="I2675" s="392" t="s">
        <v>16703</v>
      </c>
    </row>
    <row r="2676" spans="2:9">
      <c r="B2676" s="388" t="s">
        <v>16704</v>
      </c>
      <c r="C2676" s="388" t="s">
        <v>16705</v>
      </c>
      <c r="D2676" s="389" t="s">
        <v>9926</v>
      </c>
      <c r="E2676" s="390" t="str">
        <f t="shared" si="82"/>
        <v>27,10</v>
      </c>
      <c r="F2676" s="381" t="str">
        <f t="shared" si="83"/>
        <v>95801</v>
      </c>
      <c r="H2676" s="391">
        <v>142.52000000000001</v>
      </c>
      <c r="I2676" s="392" t="s">
        <v>16706</v>
      </c>
    </row>
    <row r="2677" spans="2:9">
      <c r="B2677" s="388" t="s">
        <v>16707</v>
      </c>
      <c r="C2677" s="388" t="s">
        <v>16708</v>
      </c>
      <c r="D2677" s="389" t="s">
        <v>9926</v>
      </c>
      <c r="E2677" s="390" t="str">
        <f t="shared" si="82"/>
        <v>30,09</v>
      </c>
      <c r="F2677" s="381" t="str">
        <f t="shared" si="83"/>
        <v>95802</v>
      </c>
      <c r="H2677" s="391">
        <v>266.61</v>
      </c>
      <c r="I2677" s="392" t="s">
        <v>4304</v>
      </c>
    </row>
    <row r="2678" spans="2:9">
      <c r="B2678" s="388" t="s">
        <v>16709</v>
      </c>
      <c r="C2678" s="388" t="s">
        <v>16710</v>
      </c>
      <c r="D2678" s="389" t="s">
        <v>9926</v>
      </c>
      <c r="E2678" s="390" t="str">
        <f t="shared" si="82"/>
        <v>38,82</v>
      </c>
      <c r="F2678" s="381" t="str">
        <f t="shared" si="83"/>
        <v>95803</v>
      </c>
      <c r="H2678" s="391">
        <v>363.46</v>
      </c>
      <c r="I2678" s="392" t="s">
        <v>9831</v>
      </c>
    </row>
    <row r="2679" spans="2:9">
      <c r="B2679" s="388" t="s">
        <v>16711</v>
      </c>
      <c r="C2679" s="388" t="s">
        <v>16712</v>
      </c>
      <c r="D2679" s="389" t="s">
        <v>9926</v>
      </c>
      <c r="E2679" s="390" t="str">
        <f t="shared" si="82"/>
        <v>17,13</v>
      </c>
      <c r="F2679" s="381" t="str">
        <f t="shared" si="83"/>
        <v>95804</v>
      </c>
      <c r="H2679" s="391">
        <v>411.04</v>
      </c>
      <c r="I2679" s="392" t="s">
        <v>8095</v>
      </c>
    </row>
    <row r="2680" spans="2:9">
      <c r="B2680" s="388" t="s">
        <v>16713</v>
      </c>
      <c r="C2680" s="388" t="s">
        <v>16714</v>
      </c>
      <c r="D2680" s="389" t="s">
        <v>9926</v>
      </c>
      <c r="E2680" s="390" t="str">
        <f t="shared" si="82"/>
        <v>17,30</v>
      </c>
      <c r="F2680" s="381" t="str">
        <f t="shared" si="83"/>
        <v>95805</v>
      </c>
      <c r="H2680" s="391">
        <v>115.08</v>
      </c>
      <c r="I2680" s="392" t="s">
        <v>16715</v>
      </c>
    </row>
    <row r="2681" spans="2:9">
      <c r="B2681" s="388" t="s">
        <v>16716</v>
      </c>
      <c r="C2681" s="388" t="s">
        <v>16717</v>
      </c>
      <c r="D2681" s="389" t="s">
        <v>9926</v>
      </c>
      <c r="E2681" s="390" t="str">
        <f t="shared" si="82"/>
        <v>17,84</v>
      </c>
      <c r="F2681" s="381" t="str">
        <f t="shared" si="83"/>
        <v>95806</v>
      </c>
      <c r="H2681" s="393">
        <v>3738.89</v>
      </c>
      <c r="I2681" s="392" t="s">
        <v>3274</v>
      </c>
    </row>
    <row r="2682" spans="2:9">
      <c r="B2682" s="388" t="s">
        <v>16718</v>
      </c>
      <c r="C2682" s="388" t="s">
        <v>16719</v>
      </c>
      <c r="D2682" s="389" t="s">
        <v>9926</v>
      </c>
      <c r="E2682" s="390" t="str">
        <f t="shared" si="82"/>
        <v>19,77</v>
      </c>
      <c r="F2682" s="381" t="str">
        <f t="shared" si="83"/>
        <v>95807</v>
      </c>
      <c r="H2682" s="391">
        <v>226.6</v>
      </c>
      <c r="I2682" s="392" t="s">
        <v>2645</v>
      </c>
    </row>
    <row r="2683" spans="2:9">
      <c r="B2683" s="388" t="s">
        <v>16720</v>
      </c>
      <c r="C2683" s="388" t="s">
        <v>16721</v>
      </c>
      <c r="D2683" s="389" t="s">
        <v>9926</v>
      </c>
      <c r="E2683" s="390" t="str">
        <f t="shared" si="82"/>
        <v>20,28</v>
      </c>
      <c r="F2683" s="381" t="str">
        <f t="shared" si="83"/>
        <v>95808</v>
      </c>
      <c r="H2683" s="391">
        <v>269.70999999999998</v>
      </c>
      <c r="I2683" s="392" t="s">
        <v>4449</v>
      </c>
    </row>
    <row r="2684" spans="2:9">
      <c r="B2684" s="388" t="s">
        <v>16722</v>
      </c>
      <c r="C2684" s="388" t="s">
        <v>16723</v>
      </c>
      <c r="D2684" s="389" t="s">
        <v>9926</v>
      </c>
      <c r="E2684" s="390" t="str">
        <f t="shared" si="82"/>
        <v>22,20</v>
      </c>
      <c r="F2684" s="381" t="str">
        <f t="shared" si="83"/>
        <v>95809</v>
      </c>
      <c r="H2684" s="391">
        <v>437.7</v>
      </c>
      <c r="I2684" s="392" t="s">
        <v>16724</v>
      </c>
    </row>
    <row r="2685" spans="2:9">
      <c r="B2685" s="388" t="s">
        <v>16725</v>
      </c>
      <c r="C2685" s="388" t="s">
        <v>16726</v>
      </c>
      <c r="D2685" s="389" t="s">
        <v>9926</v>
      </c>
      <c r="E2685" s="390" t="str">
        <f t="shared" si="82"/>
        <v>10,18</v>
      </c>
      <c r="F2685" s="381" t="str">
        <f t="shared" si="83"/>
        <v>95810</v>
      </c>
      <c r="H2685" s="393">
        <v>1304.08</v>
      </c>
      <c r="I2685" s="392" t="s">
        <v>16727</v>
      </c>
    </row>
    <row r="2686" spans="2:9">
      <c r="B2686" s="388" t="s">
        <v>16728</v>
      </c>
      <c r="C2686" s="388" t="s">
        <v>16729</v>
      </c>
      <c r="D2686" s="389" t="s">
        <v>9926</v>
      </c>
      <c r="E2686" s="390" t="str">
        <f t="shared" si="82"/>
        <v>10,71</v>
      </c>
      <c r="F2686" s="381" t="str">
        <f t="shared" si="83"/>
        <v>95811</v>
      </c>
      <c r="H2686" s="391">
        <v>11.25</v>
      </c>
      <c r="I2686" s="392" t="s">
        <v>5227</v>
      </c>
    </row>
    <row r="2687" spans="2:9">
      <c r="B2687" s="388" t="s">
        <v>16730</v>
      </c>
      <c r="C2687" s="388" t="s">
        <v>16731</v>
      </c>
      <c r="D2687" s="389" t="s">
        <v>9926</v>
      </c>
      <c r="E2687" s="390" t="str">
        <f t="shared" si="82"/>
        <v>12,61</v>
      </c>
      <c r="F2687" s="381" t="str">
        <f t="shared" si="83"/>
        <v>95812</v>
      </c>
      <c r="H2687" s="391">
        <v>17.28</v>
      </c>
      <c r="I2687" s="392" t="s">
        <v>5542</v>
      </c>
    </row>
    <row r="2688" spans="2:9">
      <c r="B2688" s="388" t="s">
        <v>16732</v>
      </c>
      <c r="C2688" s="388" t="s">
        <v>16733</v>
      </c>
      <c r="D2688" s="389" t="s">
        <v>9926</v>
      </c>
      <c r="E2688" s="390" t="str">
        <f t="shared" si="82"/>
        <v>12,42</v>
      </c>
      <c r="F2688" s="381" t="str">
        <f t="shared" si="83"/>
        <v>95813</v>
      </c>
      <c r="H2688" s="391">
        <v>50.72</v>
      </c>
      <c r="I2688" s="392" t="s">
        <v>16734</v>
      </c>
    </row>
    <row r="2689" spans="2:9">
      <c r="B2689" s="388" t="s">
        <v>16735</v>
      </c>
      <c r="C2689" s="388" t="s">
        <v>16736</v>
      </c>
      <c r="D2689" s="389" t="s">
        <v>9926</v>
      </c>
      <c r="E2689" s="390" t="str">
        <f t="shared" si="82"/>
        <v>13,19</v>
      </c>
      <c r="F2689" s="381" t="str">
        <f t="shared" si="83"/>
        <v>95814</v>
      </c>
      <c r="H2689" s="391">
        <v>73.17</v>
      </c>
      <c r="I2689" s="392" t="s">
        <v>6945</v>
      </c>
    </row>
    <row r="2690" spans="2:9">
      <c r="B2690" s="388" t="s">
        <v>16737</v>
      </c>
      <c r="C2690" s="388" t="s">
        <v>16738</v>
      </c>
      <c r="D2690" s="389" t="s">
        <v>9926</v>
      </c>
      <c r="E2690" s="390" t="str">
        <f t="shared" ref="E2690:E2753" si="84">IF($K$2=$H$1,H2690,I2690)</f>
        <v>16,83</v>
      </c>
      <c r="F2690" s="381" t="str">
        <f t="shared" ref="F2690:F2753" si="85">IF(LEN($B2690)=7,CONCATENATE(MID($B2690,1,6),"00",RIGHT($B2690,1)),IF(LEN($B2690)=8,CONCATENATE(MID($B2690,1,6),"0",RIGHT($B2690,2)),$B2690))</f>
        <v>95815</v>
      </c>
      <c r="H2690" s="391">
        <v>97.6</v>
      </c>
      <c r="I2690" s="392" t="s">
        <v>16739</v>
      </c>
    </row>
    <row r="2691" spans="2:9">
      <c r="B2691" s="388" t="s">
        <v>16740</v>
      </c>
      <c r="C2691" s="388" t="s">
        <v>16741</v>
      </c>
      <c r="D2691" s="389" t="s">
        <v>9926</v>
      </c>
      <c r="E2691" s="390" t="str">
        <f t="shared" si="84"/>
        <v>24,39</v>
      </c>
      <c r="F2691" s="381" t="str">
        <f t="shared" si="85"/>
        <v>95816</v>
      </c>
      <c r="H2691" s="391">
        <v>276.67</v>
      </c>
      <c r="I2691" s="392" t="s">
        <v>8569</v>
      </c>
    </row>
    <row r="2692" spans="2:9">
      <c r="B2692" s="388" t="s">
        <v>16742</v>
      </c>
      <c r="C2692" s="388" t="s">
        <v>16743</v>
      </c>
      <c r="D2692" s="389" t="s">
        <v>9926</v>
      </c>
      <c r="E2692" s="390" t="str">
        <f t="shared" si="84"/>
        <v>25,12</v>
      </c>
      <c r="F2692" s="381" t="str">
        <f t="shared" si="85"/>
        <v>95817</v>
      </c>
      <c r="H2692" s="391">
        <v>715.28</v>
      </c>
      <c r="I2692" s="392" t="s">
        <v>16744</v>
      </c>
    </row>
    <row r="2693" spans="2:9">
      <c r="B2693" s="388" t="s">
        <v>16745</v>
      </c>
      <c r="C2693" s="388" t="s">
        <v>16746</v>
      </c>
      <c r="D2693" s="389" t="s">
        <v>9926</v>
      </c>
      <c r="E2693" s="390" t="str">
        <f t="shared" si="84"/>
        <v>30,01</v>
      </c>
      <c r="F2693" s="381" t="str">
        <f t="shared" si="85"/>
        <v>95818</v>
      </c>
      <c r="H2693" s="391">
        <v>977.52</v>
      </c>
      <c r="I2693" s="392" t="s">
        <v>16747</v>
      </c>
    </row>
    <row r="2694" spans="2:9">
      <c r="B2694" s="388" t="s">
        <v>16748</v>
      </c>
      <c r="C2694" s="388" t="s">
        <v>16749</v>
      </c>
      <c r="D2694" s="389" t="s">
        <v>9926</v>
      </c>
      <c r="E2694" s="390" t="str">
        <f t="shared" si="84"/>
        <v>127,88</v>
      </c>
      <c r="F2694" s="381" t="str">
        <f t="shared" si="85"/>
        <v>97886</v>
      </c>
      <c r="H2694" s="393">
        <v>1601.28</v>
      </c>
      <c r="I2694" s="392" t="s">
        <v>16750</v>
      </c>
    </row>
    <row r="2695" spans="2:9">
      <c r="B2695" s="388" t="s">
        <v>16751</v>
      </c>
      <c r="C2695" s="388" t="s">
        <v>16752</v>
      </c>
      <c r="D2695" s="389" t="s">
        <v>9926</v>
      </c>
      <c r="E2695" s="390" t="str">
        <f t="shared" si="84"/>
        <v>201,84</v>
      </c>
      <c r="F2695" s="381" t="str">
        <f t="shared" si="85"/>
        <v>97887</v>
      </c>
      <c r="H2695" s="391">
        <v>432.54</v>
      </c>
      <c r="I2695" s="392" t="s">
        <v>8977</v>
      </c>
    </row>
    <row r="2696" spans="2:9">
      <c r="B2696" s="388" t="s">
        <v>16753</v>
      </c>
      <c r="C2696" s="388" t="s">
        <v>16754</v>
      </c>
      <c r="D2696" s="389" t="s">
        <v>9926</v>
      </c>
      <c r="E2696" s="390" t="str">
        <f t="shared" si="84"/>
        <v>388,49</v>
      </c>
      <c r="F2696" s="381" t="str">
        <f t="shared" si="85"/>
        <v>97888</v>
      </c>
      <c r="H2696" s="391">
        <v>54.82</v>
      </c>
      <c r="I2696" s="392" t="s">
        <v>16755</v>
      </c>
    </row>
    <row r="2697" spans="2:9">
      <c r="B2697" s="388" t="s">
        <v>16756</v>
      </c>
      <c r="C2697" s="388" t="s">
        <v>16757</v>
      </c>
      <c r="D2697" s="389" t="s">
        <v>9926</v>
      </c>
      <c r="E2697" s="390" t="str">
        <f t="shared" si="84"/>
        <v>520,74</v>
      </c>
      <c r="F2697" s="381" t="str">
        <f t="shared" si="85"/>
        <v>97889</v>
      </c>
      <c r="H2697" s="391">
        <v>353.85</v>
      </c>
      <c r="I2697" s="392" t="s">
        <v>16758</v>
      </c>
    </row>
    <row r="2698" spans="2:9">
      <c r="B2698" s="388" t="s">
        <v>16759</v>
      </c>
      <c r="C2698" s="388" t="s">
        <v>16760</v>
      </c>
      <c r="D2698" s="389" t="s">
        <v>9926</v>
      </c>
      <c r="E2698" s="390" t="str">
        <f t="shared" si="84"/>
        <v>596,98</v>
      </c>
      <c r="F2698" s="381" t="str">
        <f t="shared" si="85"/>
        <v>97890</v>
      </c>
      <c r="H2698" s="391">
        <v>410.76</v>
      </c>
      <c r="I2698" s="392" t="s">
        <v>16761</v>
      </c>
    </row>
    <row r="2699" spans="2:9">
      <c r="B2699" s="388" t="s">
        <v>16762</v>
      </c>
      <c r="C2699" s="388" t="s">
        <v>16763</v>
      </c>
      <c r="D2699" s="389" t="s">
        <v>9926</v>
      </c>
      <c r="E2699" s="390" t="str">
        <f t="shared" si="84"/>
        <v>153,50</v>
      </c>
      <c r="F2699" s="381" t="str">
        <f t="shared" si="85"/>
        <v>97891</v>
      </c>
      <c r="H2699" s="391">
        <v>795.74</v>
      </c>
      <c r="I2699" s="392" t="s">
        <v>16764</v>
      </c>
    </row>
    <row r="2700" spans="2:9">
      <c r="B2700" s="388" t="s">
        <v>16765</v>
      </c>
      <c r="C2700" s="388" t="s">
        <v>16766</v>
      </c>
      <c r="D2700" s="389" t="s">
        <v>9926</v>
      </c>
      <c r="E2700" s="390" t="str">
        <f t="shared" si="84"/>
        <v>286,25</v>
      </c>
      <c r="F2700" s="381" t="str">
        <f t="shared" si="85"/>
        <v>97892</v>
      </c>
      <c r="H2700" s="391">
        <v>662.82</v>
      </c>
      <c r="I2700" s="392" t="s">
        <v>16767</v>
      </c>
    </row>
    <row r="2701" spans="2:9">
      <c r="B2701" s="388" t="s">
        <v>16768</v>
      </c>
      <c r="C2701" s="388" t="s">
        <v>16769</v>
      </c>
      <c r="D2701" s="389" t="s">
        <v>9926</v>
      </c>
      <c r="E2701" s="390" t="str">
        <f t="shared" si="84"/>
        <v>390,36</v>
      </c>
      <c r="F2701" s="381" t="str">
        <f t="shared" si="85"/>
        <v>97893</v>
      </c>
      <c r="H2701" s="391">
        <v>983.54</v>
      </c>
      <c r="I2701" s="392" t="s">
        <v>16770</v>
      </c>
    </row>
    <row r="2702" spans="2:9">
      <c r="B2702" s="388" t="s">
        <v>16771</v>
      </c>
      <c r="C2702" s="388" t="s">
        <v>16772</v>
      </c>
      <c r="D2702" s="389" t="s">
        <v>9926</v>
      </c>
      <c r="E2702" s="390" t="str">
        <f t="shared" si="84"/>
        <v>438,98</v>
      </c>
      <c r="F2702" s="381" t="str">
        <f t="shared" si="85"/>
        <v>97894</v>
      </c>
      <c r="H2702" s="391">
        <v>260.38</v>
      </c>
      <c r="I2702" s="392" t="s">
        <v>16773</v>
      </c>
    </row>
    <row r="2703" spans="2:9">
      <c r="B2703" s="388" t="s">
        <v>16774</v>
      </c>
      <c r="C2703" s="388" t="s">
        <v>16775</v>
      </c>
      <c r="D2703" s="389" t="s">
        <v>9926</v>
      </c>
      <c r="E2703" s="390" t="str">
        <f t="shared" si="84"/>
        <v>120,40</v>
      </c>
      <c r="F2703" s="381" t="str">
        <f t="shared" si="85"/>
        <v>68066</v>
      </c>
      <c r="H2703" s="391">
        <v>62.78</v>
      </c>
      <c r="I2703" s="392" t="s">
        <v>16776</v>
      </c>
    </row>
    <row r="2704" spans="2:9">
      <c r="B2704" s="388" t="s">
        <v>16777</v>
      </c>
      <c r="C2704" s="388" t="s">
        <v>16778</v>
      </c>
      <c r="D2704" s="389" t="s">
        <v>9926</v>
      </c>
      <c r="E2704" s="390" t="str">
        <f t="shared" si="84"/>
        <v>3.769,09</v>
      </c>
      <c r="F2704" s="381" t="str">
        <f t="shared" si="85"/>
        <v>72319</v>
      </c>
      <c r="H2704" s="391">
        <v>8.66</v>
      </c>
      <c r="I2704" s="392" t="s">
        <v>16779</v>
      </c>
    </row>
    <row r="2705" spans="2:9">
      <c r="B2705" s="388" t="s">
        <v>16780</v>
      </c>
      <c r="C2705" s="388" t="s">
        <v>16781</v>
      </c>
      <c r="D2705" s="389" t="s">
        <v>9926</v>
      </c>
      <c r="E2705" s="390" t="str">
        <f t="shared" si="84"/>
        <v>223,30</v>
      </c>
      <c r="F2705" s="381" t="str">
        <f t="shared" si="85"/>
        <v>72341</v>
      </c>
      <c r="H2705" s="391">
        <v>9.1</v>
      </c>
      <c r="I2705" s="392" t="s">
        <v>16782</v>
      </c>
    </row>
    <row r="2706" spans="2:9">
      <c r="B2706" s="388" t="s">
        <v>16783</v>
      </c>
      <c r="C2706" s="388" t="s">
        <v>16784</v>
      </c>
      <c r="D2706" s="389" t="s">
        <v>9926</v>
      </c>
      <c r="E2706" s="390" t="str">
        <f t="shared" si="84"/>
        <v>264,95</v>
      </c>
      <c r="F2706" s="381" t="str">
        <f t="shared" si="85"/>
        <v>72343</v>
      </c>
      <c r="H2706" s="391">
        <v>9.91</v>
      </c>
      <c r="I2706" s="392" t="s">
        <v>16785</v>
      </c>
    </row>
    <row r="2707" spans="2:9">
      <c r="B2707" s="388" t="s">
        <v>16786</v>
      </c>
      <c r="C2707" s="388" t="s">
        <v>16787</v>
      </c>
      <c r="D2707" s="389" t="s">
        <v>9926</v>
      </c>
      <c r="E2707" s="390" t="str">
        <f t="shared" si="84"/>
        <v>416,36</v>
      </c>
      <c r="F2707" s="381" t="str">
        <f t="shared" si="85"/>
        <v>72344</v>
      </c>
      <c r="H2707" s="391">
        <v>9.91</v>
      </c>
      <c r="I2707" s="392" t="s">
        <v>16788</v>
      </c>
    </row>
    <row r="2708" spans="2:9">
      <c r="B2708" s="388" t="s">
        <v>16789</v>
      </c>
      <c r="C2708" s="388" t="s">
        <v>16790</v>
      </c>
      <c r="D2708" s="389" t="s">
        <v>9926</v>
      </c>
      <c r="E2708" s="390" t="str">
        <f t="shared" si="84"/>
        <v>1.191,62</v>
      </c>
      <c r="F2708" s="381" t="str">
        <f t="shared" si="85"/>
        <v>72345</v>
      </c>
      <c r="H2708" s="391">
        <v>10.91</v>
      </c>
      <c r="I2708" s="392" t="s">
        <v>16791</v>
      </c>
    </row>
    <row r="2709" spans="2:9">
      <c r="B2709" s="388" t="s">
        <v>16792</v>
      </c>
      <c r="C2709" s="388" t="s">
        <v>16793</v>
      </c>
      <c r="D2709" s="389" t="s">
        <v>9926</v>
      </c>
      <c r="E2709" s="390" t="str">
        <f t="shared" si="84"/>
        <v>11,47</v>
      </c>
      <c r="F2709" s="381" t="str">
        <f t="shared" si="85"/>
        <v>74130/001</v>
      </c>
      <c r="H2709" s="391">
        <v>15.78</v>
      </c>
      <c r="I2709" s="392" t="s">
        <v>16794</v>
      </c>
    </row>
    <row r="2710" spans="2:9">
      <c r="B2710" s="388" t="s">
        <v>16795</v>
      </c>
      <c r="C2710" s="388" t="s">
        <v>16796</v>
      </c>
      <c r="D2710" s="389" t="s">
        <v>9926</v>
      </c>
      <c r="E2710" s="390" t="str">
        <f t="shared" si="84"/>
        <v>17,50</v>
      </c>
      <c r="F2710" s="381" t="str">
        <f t="shared" si="85"/>
        <v>74130/002</v>
      </c>
      <c r="H2710" s="391">
        <v>17.8</v>
      </c>
      <c r="I2710" s="392" t="s">
        <v>10694</v>
      </c>
    </row>
    <row r="2711" spans="2:9">
      <c r="B2711" s="388" t="s">
        <v>16797</v>
      </c>
      <c r="C2711" s="388" t="s">
        <v>16798</v>
      </c>
      <c r="D2711" s="389" t="s">
        <v>9926</v>
      </c>
      <c r="E2711" s="390" t="str">
        <f t="shared" si="84"/>
        <v>50,98</v>
      </c>
      <c r="F2711" s="381" t="str">
        <f t="shared" si="85"/>
        <v>74130/003</v>
      </c>
      <c r="H2711" s="391">
        <v>42.99</v>
      </c>
      <c r="I2711" s="392" t="s">
        <v>16799</v>
      </c>
    </row>
    <row r="2712" spans="2:9">
      <c r="B2712" s="388" t="s">
        <v>16800</v>
      </c>
      <c r="C2712" s="388" t="s">
        <v>16801</v>
      </c>
      <c r="D2712" s="389" t="s">
        <v>9926</v>
      </c>
      <c r="E2712" s="390" t="str">
        <f t="shared" si="84"/>
        <v>74,32</v>
      </c>
      <c r="F2712" s="381" t="str">
        <f t="shared" si="85"/>
        <v>74130/004</v>
      </c>
      <c r="H2712" s="391">
        <v>43.84</v>
      </c>
      <c r="I2712" s="392" t="s">
        <v>16802</v>
      </c>
    </row>
    <row r="2713" spans="2:9">
      <c r="B2713" s="388" t="s">
        <v>16803</v>
      </c>
      <c r="C2713" s="388" t="s">
        <v>16804</v>
      </c>
      <c r="D2713" s="389" t="s">
        <v>9926</v>
      </c>
      <c r="E2713" s="390" t="str">
        <f t="shared" si="84"/>
        <v>98,75</v>
      </c>
      <c r="F2713" s="381" t="str">
        <f t="shared" si="85"/>
        <v>74130/005</v>
      </c>
      <c r="H2713" s="391">
        <v>45.51</v>
      </c>
      <c r="I2713" s="392" t="s">
        <v>16805</v>
      </c>
    </row>
    <row r="2714" spans="2:9">
      <c r="B2714" s="388" t="s">
        <v>16806</v>
      </c>
      <c r="C2714" s="388" t="s">
        <v>16807</v>
      </c>
      <c r="D2714" s="389" t="s">
        <v>9926</v>
      </c>
      <c r="E2714" s="390" t="str">
        <f t="shared" si="84"/>
        <v>277,82</v>
      </c>
      <c r="F2714" s="381" t="str">
        <f t="shared" si="85"/>
        <v>74130/006</v>
      </c>
      <c r="H2714" s="391">
        <v>45.51</v>
      </c>
      <c r="I2714" s="392" t="s">
        <v>16808</v>
      </c>
    </row>
    <row r="2715" spans="2:9">
      <c r="B2715" s="388" t="s">
        <v>16809</v>
      </c>
      <c r="C2715" s="388" t="s">
        <v>16810</v>
      </c>
      <c r="D2715" s="389" t="s">
        <v>9926</v>
      </c>
      <c r="E2715" s="390" t="str">
        <f t="shared" si="84"/>
        <v>716,43</v>
      </c>
      <c r="F2715" s="381" t="str">
        <f t="shared" si="85"/>
        <v>74130/007</v>
      </c>
      <c r="H2715" s="391">
        <v>47.48</v>
      </c>
      <c r="I2715" s="392" t="s">
        <v>16811</v>
      </c>
    </row>
    <row r="2716" spans="2:9">
      <c r="B2716" s="388" t="s">
        <v>16812</v>
      </c>
      <c r="C2716" s="388" t="s">
        <v>16813</v>
      </c>
      <c r="D2716" s="389" t="s">
        <v>9926</v>
      </c>
      <c r="E2716" s="390" t="str">
        <f t="shared" si="84"/>
        <v>978,67</v>
      </c>
      <c r="F2716" s="381" t="str">
        <f t="shared" si="85"/>
        <v>74130/008</v>
      </c>
      <c r="H2716" s="391">
        <v>49.97</v>
      </c>
      <c r="I2716" s="392" t="s">
        <v>16814</v>
      </c>
    </row>
    <row r="2717" spans="2:9">
      <c r="B2717" s="388" t="s">
        <v>16815</v>
      </c>
      <c r="C2717" s="388" t="s">
        <v>16816</v>
      </c>
      <c r="D2717" s="389" t="s">
        <v>9926</v>
      </c>
      <c r="E2717" s="390" t="str">
        <f t="shared" si="84"/>
        <v>1.602,43</v>
      </c>
      <c r="F2717" s="381" t="str">
        <f t="shared" si="85"/>
        <v>74130/009</v>
      </c>
      <c r="H2717" s="391">
        <v>54.01</v>
      </c>
      <c r="I2717" s="392" t="s">
        <v>16817</v>
      </c>
    </row>
    <row r="2718" spans="2:9">
      <c r="B2718" s="388" t="s">
        <v>16818</v>
      </c>
      <c r="C2718" s="388" t="s">
        <v>16819</v>
      </c>
      <c r="D2718" s="389" t="s">
        <v>9926</v>
      </c>
      <c r="E2718" s="390" t="str">
        <f t="shared" si="84"/>
        <v>433,69</v>
      </c>
      <c r="F2718" s="381" t="str">
        <f t="shared" si="85"/>
        <v>74130/010</v>
      </c>
      <c r="H2718" s="391">
        <v>53.66</v>
      </c>
      <c r="I2718" s="392" t="s">
        <v>16820</v>
      </c>
    </row>
    <row r="2719" spans="2:9">
      <c r="B2719" s="388" t="s">
        <v>16821</v>
      </c>
      <c r="C2719" s="388" t="s">
        <v>16822</v>
      </c>
      <c r="D2719" s="389" t="s">
        <v>9926</v>
      </c>
      <c r="E2719" s="390" t="str">
        <f t="shared" si="84"/>
        <v>58,14</v>
      </c>
      <c r="F2719" s="381" t="str">
        <f t="shared" si="85"/>
        <v>74131/001</v>
      </c>
      <c r="H2719" s="391">
        <v>54.94</v>
      </c>
      <c r="I2719" s="392" t="s">
        <v>15160</v>
      </c>
    </row>
    <row r="2720" spans="2:9">
      <c r="B2720" s="388" t="s">
        <v>16823</v>
      </c>
      <c r="C2720" s="388" t="s">
        <v>16824</v>
      </c>
      <c r="D2720" s="389" t="s">
        <v>9926</v>
      </c>
      <c r="E2720" s="390" t="str">
        <f t="shared" si="84"/>
        <v>405,83</v>
      </c>
      <c r="F2720" s="381" t="str">
        <f t="shared" si="85"/>
        <v>74131/004</v>
      </c>
      <c r="H2720" s="391">
        <v>57.43</v>
      </c>
      <c r="I2720" s="392" t="s">
        <v>16825</v>
      </c>
    </row>
    <row r="2721" spans="2:9">
      <c r="B2721" s="388" t="s">
        <v>16826</v>
      </c>
      <c r="C2721" s="388" t="s">
        <v>16827</v>
      </c>
      <c r="D2721" s="389" t="s">
        <v>9926</v>
      </c>
      <c r="E2721" s="390" t="str">
        <f t="shared" si="84"/>
        <v>466,70</v>
      </c>
      <c r="F2721" s="381" t="str">
        <f t="shared" si="85"/>
        <v>74131/005</v>
      </c>
      <c r="H2721" s="391">
        <v>57.43</v>
      </c>
      <c r="I2721" s="392" t="s">
        <v>16828</v>
      </c>
    </row>
    <row r="2722" spans="2:9">
      <c r="B2722" s="388" t="s">
        <v>16829</v>
      </c>
      <c r="C2722" s="388" t="s">
        <v>16830</v>
      </c>
      <c r="D2722" s="389" t="s">
        <v>9926</v>
      </c>
      <c r="E2722" s="390" t="str">
        <f t="shared" si="84"/>
        <v>537,38</v>
      </c>
      <c r="F2722" s="381" t="str">
        <f t="shared" si="85"/>
        <v>74131/006</v>
      </c>
      <c r="H2722" s="391">
        <v>60.39</v>
      </c>
      <c r="I2722" s="392" t="s">
        <v>16831</v>
      </c>
    </row>
    <row r="2723" spans="2:9">
      <c r="B2723" s="388" t="s">
        <v>16832</v>
      </c>
      <c r="C2723" s="388" t="s">
        <v>16833</v>
      </c>
      <c r="D2723" s="389" t="s">
        <v>9926</v>
      </c>
      <c r="E2723" s="390" t="str">
        <f t="shared" si="84"/>
        <v>747,11</v>
      </c>
      <c r="F2723" s="381" t="str">
        <f t="shared" si="85"/>
        <v>74131/007</v>
      </c>
      <c r="H2723" s="391">
        <v>65.099999999999994</v>
      </c>
      <c r="I2723" s="392" t="s">
        <v>16834</v>
      </c>
    </row>
    <row r="2724" spans="2:9">
      <c r="B2724" s="388" t="s">
        <v>16835</v>
      </c>
      <c r="C2724" s="388" t="s">
        <v>16836</v>
      </c>
      <c r="D2724" s="389" t="s">
        <v>9926</v>
      </c>
      <c r="E2724" s="390" t="str">
        <f t="shared" si="84"/>
        <v>1.083,92</v>
      </c>
      <c r="F2724" s="381" t="str">
        <f t="shared" si="85"/>
        <v>74131/008</v>
      </c>
      <c r="H2724" s="391">
        <v>71.14</v>
      </c>
      <c r="I2724" s="392" t="s">
        <v>16837</v>
      </c>
    </row>
    <row r="2725" spans="2:9">
      <c r="B2725" s="388" t="s">
        <v>16838</v>
      </c>
      <c r="C2725" s="388" t="s">
        <v>16839</v>
      </c>
      <c r="D2725" s="389" t="s">
        <v>9926</v>
      </c>
      <c r="E2725" s="390" t="str">
        <f t="shared" si="84"/>
        <v>315,55</v>
      </c>
      <c r="F2725" s="381" t="str">
        <f t="shared" si="85"/>
        <v>83463</v>
      </c>
      <c r="H2725" s="391">
        <v>45.03</v>
      </c>
      <c r="I2725" s="392" t="s">
        <v>16840</v>
      </c>
    </row>
    <row r="2726" spans="2:9">
      <c r="B2726" s="388" t="s">
        <v>16841</v>
      </c>
      <c r="C2726" s="388" t="s">
        <v>16842</v>
      </c>
      <c r="D2726" s="389" t="s">
        <v>9926</v>
      </c>
      <c r="E2726" s="390" t="str">
        <f t="shared" si="84"/>
        <v>66,27</v>
      </c>
      <c r="F2726" s="381" t="str">
        <f t="shared" si="85"/>
        <v>84402</v>
      </c>
      <c r="H2726" s="391">
        <v>14.81</v>
      </c>
      <c r="I2726" s="392" t="s">
        <v>16843</v>
      </c>
    </row>
    <row r="2727" spans="2:9">
      <c r="B2727" s="388" t="s">
        <v>16844</v>
      </c>
      <c r="C2727" s="388" t="s">
        <v>16845</v>
      </c>
      <c r="D2727" s="389" t="s">
        <v>9926</v>
      </c>
      <c r="E2727" s="390" t="str">
        <f t="shared" si="84"/>
        <v>8,78</v>
      </c>
      <c r="F2727" s="381" t="str">
        <f t="shared" si="85"/>
        <v>93653</v>
      </c>
      <c r="H2727" s="391">
        <v>37.619999999999997</v>
      </c>
      <c r="I2727" s="392" t="s">
        <v>16846</v>
      </c>
    </row>
    <row r="2728" spans="2:9">
      <c r="B2728" s="388" t="s">
        <v>16847</v>
      </c>
      <c r="C2728" s="388" t="s">
        <v>16848</v>
      </c>
      <c r="D2728" s="389" t="s">
        <v>9926</v>
      </c>
      <c r="E2728" s="390" t="str">
        <f t="shared" si="84"/>
        <v>9,25</v>
      </c>
      <c r="F2728" s="381" t="str">
        <f t="shared" si="85"/>
        <v>93654</v>
      </c>
      <c r="H2728" s="391">
        <v>6.53</v>
      </c>
      <c r="I2728" s="392" t="s">
        <v>325</v>
      </c>
    </row>
    <row r="2729" spans="2:9">
      <c r="B2729" s="388" t="s">
        <v>16849</v>
      </c>
      <c r="C2729" s="388" t="s">
        <v>16850</v>
      </c>
      <c r="D2729" s="389" t="s">
        <v>9926</v>
      </c>
      <c r="E2729" s="390" t="str">
        <f t="shared" si="84"/>
        <v>10,09</v>
      </c>
      <c r="F2729" s="381" t="str">
        <f t="shared" si="85"/>
        <v>93655</v>
      </c>
      <c r="H2729" s="391">
        <v>5.43</v>
      </c>
      <c r="I2729" s="392" t="s">
        <v>3001</v>
      </c>
    </row>
    <row r="2730" spans="2:9">
      <c r="B2730" s="388" t="s">
        <v>16851</v>
      </c>
      <c r="C2730" s="388" t="s">
        <v>16852</v>
      </c>
      <c r="D2730" s="389" t="s">
        <v>9926</v>
      </c>
      <c r="E2730" s="390" t="str">
        <f t="shared" si="84"/>
        <v>10,09</v>
      </c>
      <c r="F2730" s="381" t="str">
        <f t="shared" si="85"/>
        <v>93656</v>
      </c>
      <c r="H2730" s="391">
        <v>4.75</v>
      </c>
      <c r="I2730" s="392" t="s">
        <v>3001</v>
      </c>
    </row>
    <row r="2731" spans="2:9">
      <c r="B2731" s="388" t="s">
        <v>16853</v>
      </c>
      <c r="C2731" s="388" t="s">
        <v>16854</v>
      </c>
      <c r="D2731" s="389" t="s">
        <v>9926</v>
      </c>
      <c r="E2731" s="390" t="str">
        <f t="shared" si="84"/>
        <v>11,17</v>
      </c>
      <c r="F2731" s="381" t="str">
        <f t="shared" si="85"/>
        <v>93657</v>
      </c>
      <c r="H2731" s="391">
        <v>9.9499999999999993</v>
      </c>
      <c r="I2731" s="392" t="s">
        <v>607</v>
      </c>
    </row>
    <row r="2732" spans="2:9">
      <c r="B2732" s="388" t="s">
        <v>16855</v>
      </c>
      <c r="C2732" s="388" t="s">
        <v>16856</v>
      </c>
      <c r="D2732" s="389" t="s">
        <v>9926</v>
      </c>
      <c r="E2732" s="390" t="str">
        <f t="shared" si="84"/>
        <v>16,17</v>
      </c>
      <c r="F2732" s="381" t="str">
        <f t="shared" si="85"/>
        <v>93658</v>
      </c>
      <c r="H2732" s="391">
        <v>8.6300000000000008</v>
      </c>
      <c r="I2732" s="392" t="s">
        <v>16857</v>
      </c>
    </row>
    <row r="2733" spans="2:9">
      <c r="B2733" s="388" t="s">
        <v>16858</v>
      </c>
      <c r="C2733" s="388" t="s">
        <v>16859</v>
      </c>
      <c r="D2733" s="389" t="s">
        <v>9926</v>
      </c>
      <c r="E2733" s="390" t="str">
        <f t="shared" si="84"/>
        <v>18,35</v>
      </c>
      <c r="F2733" s="381" t="str">
        <f t="shared" si="85"/>
        <v>93659</v>
      </c>
      <c r="H2733" s="391">
        <v>7.84</v>
      </c>
      <c r="I2733" s="392" t="s">
        <v>16860</v>
      </c>
    </row>
    <row r="2734" spans="2:9">
      <c r="B2734" s="388" t="s">
        <v>16861</v>
      </c>
      <c r="C2734" s="388" t="s">
        <v>16862</v>
      </c>
      <c r="D2734" s="389" t="s">
        <v>9926</v>
      </c>
      <c r="E2734" s="390" t="str">
        <f t="shared" si="84"/>
        <v>43,22</v>
      </c>
      <c r="F2734" s="381" t="str">
        <f t="shared" si="85"/>
        <v>93660</v>
      </c>
      <c r="H2734" s="391">
        <v>12.37</v>
      </c>
      <c r="I2734" s="392" t="s">
        <v>4614</v>
      </c>
    </row>
    <row r="2735" spans="2:9">
      <c r="B2735" s="388" t="s">
        <v>16863</v>
      </c>
      <c r="C2735" s="388" t="s">
        <v>16864</v>
      </c>
      <c r="D2735" s="389" t="s">
        <v>9926</v>
      </c>
      <c r="E2735" s="390" t="str">
        <f t="shared" si="84"/>
        <v>44,12</v>
      </c>
      <c r="F2735" s="381" t="str">
        <f t="shared" si="85"/>
        <v>93661</v>
      </c>
      <c r="H2735" s="391">
        <v>17.8</v>
      </c>
      <c r="I2735" s="392" t="s">
        <v>16865</v>
      </c>
    </row>
    <row r="2736" spans="2:9">
      <c r="B2736" s="388" t="s">
        <v>16866</v>
      </c>
      <c r="C2736" s="388" t="s">
        <v>16867</v>
      </c>
      <c r="D2736" s="389" t="s">
        <v>9926</v>
      </c>
      <c r="E2736" s="390" t="str">
        <f t="shared" si="84"/>
        <v>45,89</v>
      </c>
      <c r="F2736" s="381" t="str">
        <f t="shared" si="85"/>
        <v>93662</v>
      </c>
      <c r="H2736" s="391">
        <v>16.61</v>
      </c>
      <c r="I2736" s="392" t="s">
        <v>16868</v>
      </c>
    </row>
    <row r="2737" spans="2:9">
      <c r="B2737" s="388" t="s">
        <v>16869</v>
      </c>
      <c r="C2737" s="388" t="s">
        <v>16870</v>
      </c>
      <c r="D2737" s="389" t="s">
        <v>9926</v>
      </c>
      <c r="E2737" s="390" t="str">
        <f t="shared" si="84"/>
        <v>45,89</v>
      </c>
      <c r="F2737" s="381" t="str">
        <f t="shared" si="85"/>
        <v>93663</v>
      </c>
      <c r="H2737" s="391">
        <v>22.04</v>
      </c>
      <c r="I2737" s="392" t="s">
        <v>16868</v>
      </c>
    </row>
    <row r="2738" spans="2:9">
      <c r="B2738" s="388" t="s">
        <v>16871</v>
      </c>
      <c r="C2738" s="388" t="s">
        <v>16872</v>
      </c>
      <c r="D2738" s="389" t="s">
        <v>9926</v>
      </c>
      <c r="E2738" s="390" t="str">
        <f t="shared" si="84"/>
        <v>48,00</v>
      </c>
      <c r="F2738" s="381" t="str">
        <f t="shared" si="85"/>
        <v>93664</v>
      </c>
      <c r="H2738" s="391">
        <v>26.94</v>
      </c>
      <c r="I2738" s="392" t="s">
        <v>16873</v>
      </c>
    </row>
    <row r="2739" spans="2:9">
      <c r="B2739" s="388" t="s">
        <v>16874</v>
      </c>
      <c r="C2739" s="388" t="s">
        <v>16875</v>
      </c>
      <c r="D2739" s="389" t="s">
        <v>9926</v>
      </c>
      <c r="E2739" s="390" t="str">
        <f t="shared" si="84"/>
        <v>50,76</v>
      </c>
      <c r="F2739" s="381" t="str">
        <f t="shared" si="85"/>
        <v>93665</v>
      </c>
      <c r="H2739" s="391">
        <v>32.369999999999997</v>
      </c>
      <c r="I2739" s="392" t="s">
        <v>15964</v>
      </c>
    </row>
    <row r="2740" spans="2:9">
      <c r="B2740" s="388" t="s">
        <v>16876</v>
      </c>
      <c r="C2740" s="388" t="s">
        <v>16877</v>
      </c>
      <c r="D2740" s="389" t="s">
        <v>9926</v>
      </c>
      <c r="E2740" s="390" t="str">
        <f t="shared" si="84"/>
        <v>55,10</v>
      </c>
      <c r="F2740" s="381" t="str">
        <f t="shared" si="85"/>
        <v>93666</v>
      </c>
      <c r="H2740" s="391">
        <v>22.73</v>
      </c>
      <c r="I2740" s="392" t="s">
        <v>16878</v>
      </c>
    </row>
    <row r="2741" spans="2:9">
      <c r="B2741" s="388" t="s">
        <v>16879</v>
      </c>
      <c r="C2741" s="388" t="s">
        <v>16880</v>
      </c>
      <c r="D2741" s="389" t="s">
        <v>9926</v>
      </c>
      <c r="E2741" s="390" t="str">
        <f t="shared" si="84"/>
        <v>54,00</v>
      </c>
      <c r="F2741" s="381" t="str">
        <f t="shared" si="85"/>
        <v>93667</v>
      </c>
      <c r="H2741" s="391">
        <v>28.16</v>
      </c>
      <c r="I2741" s="392" t="s">
        <v>16881</v>
      </c>
    </row>
    <row r="2742" spans="2:9">
      <c r="B2742" s="388" t="s">
        <v>16882</v>
      </c>
      <c r="C2742" s="388" t="s">
        <v>16883</v>
      </c>
      <c r="D2742" s="389" t="s">
        <v>9926</v>
      </c>
      <c r="E2742" s="390" t="str">
        <f t="shared" si="84"/>
        <v>55,39</v>
      </c>
      <c r="F2742" s="381" t="str">
        <f t="shared" si="85"/>
        <v>93668</v>
      </c>
      <c r="H2742" s="391">
        <v>31.2</v>
      </c>
      <c r="I2742" s="392" t="s">
        <v>16884</v>
      </c>
    </row>
    <row r="2743" spans="2:9">
      <c r="B2743" s="388" t="s">
        <v>16885</v>
      </c>
      <c r="C2743" s="388" t="s">
        <v>16886</v>
      </c>
      <c r="D2743" s="389" t="s">
        <v>9926</v>
      </c>
      <c r="E2743" s="390" t="str">
        <f t="shared" si="84"/>
        <v>58,00</v>
      </c>
      <c r="F2743" s="381" t="str">
        <f t="shared" si="85"/>
        <v>93669</v>
      </c>
      <c r="H2743" s="391">
        <v>36.630000000000003</v>
      </c>
      <c r="I2743" s="392" t="s">
        <v>16887</v>
      </c>
    </row>
    <row r="2744" spans="2:9">
      <c r="B2744" s="388" t="s">
        <v>16888</v>
      </c>
      <c r="C2744" s="388" t="s">
        <v>16889</v>
      </c>
      <c r="D2744" s="389" t="s">
        <v>9926</v>
      </c>
      <c r="E2744" s="390" t="str">
        <f t="shared" si="84"/>
        <v>58,00</v>
      </c>
      <c r="F2744" s="381" t="str">
        <f t="shared" si="85"/>
        <v>93670</v>
      </c>
      <c r="H2744" s="391">
        <v>41.56</v>
      </c>
      <c r="I2744" s="392" t="s">
        <v>16887</v>
      </c>
    </row>
    <row r="2745" spans="2:9">
      <c r="B2745" s="388" t="s">
        <v>16890</v>
      </c>
      <c r="C2745" s="388" t="s">
        <v>16891</v>
      </c>
      <c r="D2745" s="389" t="s">
        <v>9926</v>
      </c>
      <c r="E2745" s="390" t="str">
        <f t="shared" si="84"/>
        <v>61,18</v>
      </c>
      <c r="F2745" s="381" t="str">
        <f t="shared" si="85"/>
        <v>93671</v>
      </c>
      <c r="H2745" s="391">
        <v>46.99</v>
      </c>
      <c r="I2745" s="392" t="s">
        <v>16892</v>
      </c>
    </row>
    <row r="2746" spans="2:9">
      <c r="B2746" s="388" t="s">
        <v>16893</v>
      </c>
      <c r="C2746" s="388" t="s">
        <v>16894</v>
      </c>
      <c r="D2746" s="389" t="s">
        <v>9926</v>
      </c>
      <c r="E2746" s="390" t="str">
        <f t="shared" si="84"/>
        <v>66,27</v>
      </c>
      <c r="F2746" s="381" t="str">
        <f t="shared" si="85"/>
        <v>93672</v>
      </c>
      <c r="H2746" s="391">
        <v>37.299999999999997</v>
      </c>
      <c r="I2746" s="392" t="s">
        <v>16843</v>
      </c>
    </row>
    <row r="2747" spans="2:9">
      <c r="B2747" s="388" t="s">
        <v>16895</v>
      </c>
      <c r="C2747" s="388" t="s">
        <v>16896</v>
      </c>
      <c r="D2747" s="389" t="s">
        <v>9926</v>
      </c>
      <c r="E2747" s="390" t="str">
        <f t="shared" si="84"/>
        <v>72,78</v>
      </c>
      <c r="F2747" s="381" t="str">
        <f t="shared" si="85"/>
        <v>93673</v>
      </c>
      <c r="H2747" s="391">
        <v>42.73</v>
      </c>
      <c r="I2747" s="392" t="s">
        <v>16897</v>
      </c>
    </row>
    <row r="2748" spans="2:9">
      <c r="B2748" s="388" t="s">
        <v>16898</v>
      </c>
      <c r="C2748" s="388" t="s">
        <v>16899</v>
      </c>
      <c r="D2748" s="389" t="s">
        <v>9926</v>
      </c>
      <c r="E2748" s="390" t="str">
        <f t="shared" si="84"/>
        <v>46,57</v>
      </c>
      <c r="F2748" s="381" t="str">
        <f t="shared" si="85"/>
        <v>72339</v>
      </c>
      <c r="H2748" s="391">
        <v>33.1</v>
      </c>
      <c r="I2748" s="392" t="s">
        <v>14315</v>
      </c>
    </row>
    <row r="2749" spans="2:9">
      <c r="B2749" s="388" t="s">
        <v>16900</v>
      </c>
      <c r="C2749" s="388" t="s">
        <v>16901</v>
      </c>
      <c r="D2749" s="389" t="s">
        <v>9926</v>
      </c>
      <c r="E2749" s="390" t="str">
        <f t="shared" si="84"/>
        <v>15,44</v>
      </c>
      <c r="F2749" s="381" t="str">
        <f t="shared" si="85"/>
        <v>83403</v>
      </c>
      <c r="H2749" s="391">
        <v>38.53</v>
      </c>
      <c r="I2749" s="392" t="s">
        <v>4962</v>
      </c>
    </row>
    <row r="2750" spans="2:9">
      <c r="B2750" s="388" t="s">
        <v>16902</v>
      </c>
      <c r="C2750" s="388" t="s">
        <v>16903</v>
      </c>
      <c r="D2750" s="389" t="s">
        <v>9926</v>
      </c>
      <c r="E2750" s="390" t="str">
        <f t="shared" si="84"/>
        <v>39,31</v>
      </c>
      <c r="F2750" s="381" t="str">
        <f t="shared" si="85"/>
        <v>83465</v>
      </c>
      <c r="H2750" s="391">
        <v>45.77</v>
      </c>
      <c r="I2750" s="392" t="s">
        <v>2590</v>
      </c>
    </row>
    <row r="2751" spans="2:9">
      <c r="B2751" s="388" t="s">
        <v>16904</v>
      </c>
      <c r="C2751" s="388" t="s">
        <v>16905</v>
      </c>
      <c r="D2751" s="389" t="s">
        <v>9926</v>
      </c>
      <c r="E2751" s="390" t="str">
        <f t="shared" si="84"/>
        <v>6,87</v>
      </c>
      <c r="F2751" s="381" t="str">
        <f t="shared" si="85"/>
        <v>91945</v>
      </c>
      <c r="H2751" s="391">
        <v>51.2</v>
      </c>
      <c r="I2751" s="392" t="s">
        <v>2950</v>
      </c>
    </row>
    <row r="2752" spans="2:9">
      <c r="B2752" s="388" t="s">
        <v>16906</v>
      </c>
      <c r="C2752" s="388" t="s">
        <v>16907</v>
      </c>
      <c r="D2752" s="389" t="s">
        <v>9926</v>
      </c>
      <c r="E2752" s="390" t="str">
        <f t="shared" si="84"/>
        <v>5,68</v>
      </c>
      <c r="F2752" s="381" t="str">
        <f t="shared" si="85"/>
        <v>91946</v>
      </c>
      <c r="H2752" s="391">
        <v>47.9</v>
      </c>
      <c r="I2752" s="392" t="s">
        <v>787</v>
      </c>
    </row>
    <row r="2753" spans="2:9">
      <c r="B2753" s="388" t="s">
        <v>16908</v>
      </c>
      <c r="C2753" s="388" t="s">
        <v>16909</v>
      </c>
      <c r="D2753" s="389" t="s">
        <v>9926</v>
      </c>
      <c r="E2753" s="390" t="str">
        <f t="shared" si="84"/>
        <v>4,94</v>
      </c>
      <c r="F2753" s="381" t="str">
        <f t="shared" si="85"/>
        <v>91947</v>
      </c>
      <c r="H2753" s="391">
        <v>56.53</v>
      </c>
      <c r="I2753" s="392" t="s">
        <v>16910</v>
      </c>
    </row>
    <row r="2754" spans="2:9">
      <c r="B2754" s="388" t="s">
        <v>16911</v>
      </c>
      <c r="C2754" s="388" t="s">
        <v>16912</v>
      </c>
      <c r="D2754" s="389" t="s">
        <v>9926</v>
      </c>
      <c r="E2754" s="390" t="str">
        <f t="shared" ref="E2754:E2817" si="86">IF($K$2=$H$1,H2754,I2754)</f>
        <v>10,37</v>
      </c>
      <c r="F2754" s="381" t="str">
        <f t="shared" ref="F2754:F2817" si="87">IF(LEN($B2754)=7,CONCATENATE(MID($B2754,1,6),"00",RIGHT($B2754,1)),IF(LEN($B2754)=8,CONCATENATE(MID($B2754,1,6),"0",RIGHT($B2754,2)),$B2754))</f>
        <v>91949</v>
      </c>
      <c r="H2754" s="391">
        <v>52.15</v>
      </c>
      <c r="I2754" s="392" t="s">
        <v>975</v>
      </c>
    </row>
    <row r="2755" spans="2:9">
      <c r="B2755" s="388" t="s">
        <v>16913</v>
      </c>
      <c r="C2755" s="388" t="s">
        <v>16914</v>
      </c>
      <c r="D2755" s="389" t="s">
        <v>9926</v>
      </c>
      <c r="E2755" s="390" t="str">
        <f t="shared" si="86"/>
        <v>8,93</v>
      </c>
      <c r="F2755" s="381" t="str">
        <f t="shared" si="87"/>
        <v>91950</v>
      </c>
      <c r="H2755" s="391">
        <v>60.78</v>
      </c>
      <c r="I2755" s="392" t="s">
        <v>3033</v>
      </c>
    </row>
    <row r="2756" spans="2:9">
      <c r="B2756" s="388" t="s">
        <v>16915</v>
      </c>
      <c r="C2756" s="388" t="s">
        <v>16916</v>
      </c>
      <c r="D2756" s="389" t="s">
        <v>9926</v>
      </c>
      <c r="E2756" s="390" t="str">
        <f t="shared" si="86"/>
        <v>8,07</v>
      </c>
      <c r="F2756" s="381" t="str">
        <f t="shared" si="87"/>
        <v>91951</v>
      </c>
      <c r="H2756" s="391">
        <v>43.66</v>
      </c>
      <c r="I2756" s="392" t="s">
        <v>16300</v>
      </c>
    </row>
    <row r="2757" spans="2:9">
      <c r="B2757" s="388" t="s">
        <v>16917</v>
      </c>
      <c r="C2757" s="388" t="s">
        <v>16918</v>
      </c>
      <c r="D2757" s="389" t="s">
        <v>9926</v>
      </c>
      <c r="E2757" s="390" t="str">
        <f t="shared" si="86"/>
        <v>13,06</v>
      </c>
      <c r="F2757" s="381" t="str">
        <f t="shared" si="87"/>
        <v>91952</v>
      </c>
      <c r="H2757" s="391">
        <v>52.29</v>
      </c>
      <c r="I2757" s="392" t="s">
        <v>16919</v>
      </c>
    </row>
    <row r="2758" spans="2:9">
      <c r="B2758" s="388" t="s">
        <v>16920</v>
      </c>
      <c r="C2758" s="388" t="s">
        <v>16921</v>
      </c>
      <c r="D2758" s="389" t="s">
        <v>9926</v>
      </c>
      <c r="E2758" s="390" t="str">
        <f t="shared" si="86"/>
        <v>18,74</v>
      </c>
      <c r="F2758" s="381" t="str">
        <f t="shared" si="87"/>
        <v>91953</v>
      </c>
      <c r="H2758" s="391">
        <v>64.45</v>
      </c>
      <c r="I2758" s="392" t="s">
        <v>1934</v>
      </c>
    </row>
    <row r="2759" spans="2:9">
      <c r="B2759" s="388" t="s">
        <v>16922</v>
      </c>
      <c r="C2759" s="388" t="s">
        <v>16923</v>
      </c>
      <c r="D2759" s="389" t="s">
        <v>9926</v>
      </c>
      <c r="E2759" s="390" t="str">
        <f t="shared" si="86"/>
        <v>17,56</v>
      </c>
      <c r="F2759" s="381" t="str">
        <f t="shared" si="87"/>
        <v>91954</v>
      </c>
      <c r="H2759" s="391">
        <v>73.08</v>
      </c>
      <c r="I2759" s="392" t="s">
        <v>4616</v>
      </c>
    </row>
    <row r="2760" spans="2:9">
      <c r="B2760" s="388" t="s">
        <v>16924</v>
      </c>
      <c r="C2760" s="388" t="s">
        <v>16925</v>
      </c>
      <c r="D2760" s="389" t="s">
        <v>9926</v>
      </c>
      <c r="E2760" s="390" t="str">
        <f t="shared" si="86"/>
        <v>23,24</v>
      </c>
      <c r="F2760" s="381" t="str">
        <f t="shared" si="87"/>
        <v>91955</v>
      </c>
      <c r="H2760" s="391">
        <v>26.43</v>
      </c>
      <c r="I2760" s="392" t="s">
        <v>5788</v>
      </c>
    </row>
    <row r="2761" spans="2:9">
      <c r="B2761" s="388" t="s">
        <v>16926</v>
      </c>
      <c r="C2761" s="388" t="s">
        <v>16927</v>
      </c>
      <c r="D2761" s="389" t="s">
        <v>9926</v>
      </c>
      <c r="E2761" s="390" t="str">
        <f t="shared" si="86"/>
        <v>28,40</v>
      </c>
      <c r="F2761" s="381" t="str">
        <f t="shared" si="87"/>
        <v>91956</v>
      </c>
      <c r="H2761" s="391">
        <v>31.86</v>
      </c>
      <c r="I2761" s="392" t="s">
        <v>16928</v>
      </c>
    </row>
    <row r="2762" spans="2:9">
      <c r="B2762" s="388" t="s">
        <v>16929</v>
      </c>
      <c r="C2762" s="388" t="s">
        <v>16930</v>
      </c>
      <c r="D2762" s="389" t="s">
        <v>9926</v>
      </c>
      <c r="E2762" s="390" t="str">
        <f t="shared" si="86"/>
        <v>34,08</v>
      </c>
      <c r="F2762" s="381" t="str">
        <f t="shared" si="87"/>
        <v>91957</v>
      </c>
      <c r="H2762" s="391">
        <v>25.58</v>
      </c>
      <c r="I2762" s="392" t="s">
        <v>16931</v>
      </c>
    </row>
    <row r="2763" spans="2:9">
      <c r="B2763" s="388" t="s">
        <v>16932</v>
      </c>
      <c r="C2763" s="388" t="s">
        <v>16933</v>
      </c>
      <c r="D2763" s="389" t="s">
        <v>9926</v>
      </c>
      <c r="E2763" s="390" t="str">
        <f t="shared" si="86"/>
        <v>23,94</v>
      </c>
      <c r="F2763" s="381" t="str">
        <f t="shared" si="87"/>
        <v>91958</v>
      </c>
      <c r="H2763" s="391">
        <v>31.01</v>
      </c>
      <c r="I2763" s="392" t="s">
        <v>16934</v>
      </c>
    </row>
    <row r="2764" spans="2:9">
      <c r="B2764" s="388" t="s">
        <v>16935</v>
      </c>
      <c r="C2764" s="388" t="s">
        <v>16936</v>
      </c>
      <c r="D2764" s="389" t="s">
        <v>9926</v>
      </c>
      <c r="E2764" s="390" t="str">
        <f t="shared" si="86"/>
        <v>29,62</v>
      </c>
      <c r="F2764" s="381" t="str">
        <f t="shared" si="87"/>
        <v>91959</v>
      </c>
      <c r="H2764" s="391">
        <v>61.23</v>
      </c>
      <c r="I2764" s="392" t="s">
        <v>16937</v>
      </c>
    </row>
    <row r="2765" spans="2:9">
      <c r="B2765" s="388" t="s">
        <v>16938</v>
      </c>
      <c r="C2765" s="388" t="s">
        <v>16939</v>
      </c>
      <c r="D2765" s="389" t="s">
        <v>9926</v>
      </c>
      <c r="E2765" s="390" t="str">
        <f t="shared" si="86"/>
        <v>32,89</v>
      </c>
      <c r="F2765" s="381" t="str">
        <f t="shared" si="87"/>
        <v>91960</v>
      </c>
      <c r="H2765" s="391">
        <v>66.66</v>
      </c>
      <c r="I2765" s="392" t="s">
        <v>16940</v>
      </c>
    </row>
    <row r="2766" spans="2:9">
      <c r="B2766" s="388" t="s">
        <v>16941</v>
      </c>
      <c r="C2766" s="388" t="s">
        <v>16942</v>
      </c>
      <c r="D2766" s="389" t="s">
        <v>9926</v>
      </c>
      <c r="E2766" s="390" t="str">
        <f t="shared" si="86"/>
        <v>38,57</v>
      </c>
      <c r="F2766" s="381" t="str">
        <f t="shared" si="87"/>
        <v>91961</v>
      </c>
      <c r="H2766" s="391">
        <v>11.59</v>
      </c>
      <c r="I2766" s="392" t="s">
        <v>6412</v>
      </c>
    </row>
    <row r="2767" spans="2:9">
      <c r="B2767" s="388" t="s">
        <v>16943</v>
      </c>
      <c r="C2767" s="388" t="s">
        <v>16944</v>
      </c>
      <c r="D2767" s="389" t="s">
        <v>9926</v>
      </c>
      <c r="E2767" s="390" t="str">
        <f t="shared" si="86"/>
        <v>43,78</v>
      </c>
      <c r="F2767" s="381" t="str">
        <f t="shared" si="87"/>
        <v>91962</v>
      </c>
      <c r="H2767" s="391">
        <v>17.02</v>
      </c>
      <c r="I2767" s="392" t="s">
        <v>16945</v>
      </c>
    </row>
    <row r="2768" spans="2:9">
      <c r="B2768" s="388" t="s">
        <v>16946</v>
      </c>
      <c r="C2768" s="388" t="s">
        <v>16947</v>
      </c>
      <c r="D2768" s="389" t="s">
        <v>9926</v>
      </c>
      <c r="E2768" s="390" t="str">
        <f t="shared" si="86"/>
        <v>49,46</v>
      </c>
      <c r="F2768" s="381" t="str">
        <f t="shared" si="87"/>
        <v>91963</v>
      </c>
      <c r="H2768" s="391">
        <v>24.7</v>
      </c>
      <c r="I2768" s="392" t="s">
        <v>16948</v>
      </c>
    </row>
    <row r="2769" spans="2:9">
      <c r="B2769" s="388" t="s">
        <v>16949</v>
      </c>
      <c r="C2769" s="388" t="s">
        <v>16950</v>
      </c>
      <c r="D2769" s="389" t="s">
        <v>9926</v>
      </c>
      <c r="E2769" s="390" t="str">
        <f t="shared" si="86"/>
        <v>39,28</v>
      </c>
      <c r="F2769" s="381" t="str">
        <f t="shared" si="87"/>
        <v>91964</v>
      </c>
      <c r="H2769" s="391">
        <v>30.13</v>
      </c>
      <c r="I2769" s="392" t="s">
        <v>1663</v>
      </c>
    </row>
    <row r="2770" spans="2:9">
      <c r="B2770" s="388" t="s">
        <v>16951</v>
      </c>
      <c r="C2770" s="388" t="s">
        <v>16952</v>
      </c>
      <c r="D2770" s="389" t="s">
        <v>9926</v>
      </c>
      <c r="E2770" s="390" t="str">
        <f t="shared" si="86"/>
        <v>44,96</v>
      </c>
      <c r="F2770" s="381" t="str">
        <f t="shared" si="87"/>
        <v>91965</v>
      </c>
      <c r="H2770" s="391">
        <v>14.43</v>
      </c>
      <c r="I2770" s="392" t="s">
        <v>16953</v>
      </c>
    </row>
    <row r="2771" spans="2:9">
      <c r="B2771" s="388" t="s">
        <v>16954</v>
      </c>
      <c r="C2771" s="388" t="s">
        <v>16955</v>
      </c>
      <c r="D2771" s="389" t="s">
        <v>9926</v>
      </c>
      <c r="E2771" s="390" t="str">
        <f t="shared" si="86"/>
        <v>34,81</v>
      </c>
      <c r="F2771" s="381" t="str">
        <f t="shared" si="87"/>
        <v>91966</v>
      </c>
      <c r="H2771" s="391">
        <v>19.86</v>
      </c>
      <c r="I2771" s="392" t="s">
        <v>4056</v>
      </c>
    </row>
    <row r="2772" spans="2:9">
      <c r="B2772" s="388" t="s">
        <v>16956</v>
      </c>
      <c r="C2772" s="388" t="s">
        <v>16957</v>
      </c>
      <c r="D2772" s="389" t="s">
        <v>9926</v>
      </c>
      <c r="E2772" s="390" t="str">
        <f t="shared" si="86"/>
        <v>40,49</v>
      </c>
      <c r="F2772" s="381" t="str">
        <f t="shared" si="87"/>
        <v>91967</v>
      </c>
      <c r="H2772" s="391">
        <v>22.14</v>
      </c>
      <c r="I2772" s="392" t="s">
        <v>16958</v>
      </c>
    </row>
    <row r="2773" spans="2:9">
      <c r="B2773" s="388" t="s">
        <v>16959</v>
      </c>
      <c r="C2773" s="388" t="s">
        <v>16960</v>
      </c>
      <c r="D2773" s="389" t="s">
        <v>9926</v>
      </c>
      <c r="E2773" s="390" t="str">
        <f t="shared" si="86"/>
        <v>48,24</v>
      </c>
      <c r="F2773" s="381" t="str">
        <f t="shared" si="87"/>
        <v>91968</v>
      </c>
      <c r="H2773" s="391">
        <v>23.67</v>
      </c>
      <c r="I2773" s="392" t="s">
        <v>16961</v>
      </c>
    </row>
    <row r="2774" spans="2:9">
      <c r="B2774" s="388" t="s">
        <v>16962</v>
      </c>
      <c r="C2774" s="388" t="s">
        <v>16963</v>
      </c>
      <c r="D2774" s="389" t="s">
        <v>9926</v>
      </c>
      <c r="E2774" s="390" t="str">
        <f t="shared" si="86"/>
        <v>53,92</v>
      </c>
      <c r="F2774" s="381" t="str">
        <f t="shared" si="87"/>
        <v>91969</v>
      </c>
      <c r="H2774" s="391">
        <v>27.57</v>
      </c>
      <c r="I2774" s="392" t="s">
        <v>16964</v>
      </c>
    </row>
    <row r="2775" spans="2:9">
      <c r="B2775" s="388" t="s">
        <v>16965</v>
      </c>
      <c r="C2775" s="388" t="s">
        <v>16966</v>
      </c>
      <c r="D2775" s="389" t="s">
        <v>9926</v>
      </c>
      <c r="E2775" s="390" t="str">
        <f t="shared" si="86"/>
        <v>50,41</v>
      </c>
      <c r="F2775" s="381" t="str">
        <f t="shared" si="87"/>
        <v>91970</v>
      </c>
      <c r="H2775" s="391">
        <v>29.1</v>
      </c>
      <c r="I2775" s="392" t="s">
        <v>16967</v>
      </c>
    </row>
    <row r="2776" spans="2:9">
      <c r="B2776" s="388" t="s">
        <v>16968</v>
      </c>
      <c r="C2776" s="388" t="s">
        <v>16969</v>
      </c>
      <c r="D2776" s="389" t="s">
        <v>9926</v>
      </c>
      <c r="E2776" s="390" t="str">
        <f t="shared" si="86"/>
        <v>59,34</v>
      </c>
      <c r="F2776" s="381" t="str">
        <f t="shared" si="87"/>
        <v>91971</v>
      </c>
      <c r="H2776" s="391">
        <v>15.82</v>
      </c>
      <c r="I2776" s="392" t="s">
        <v>16970</v>
      </c>
    </row>
    <row r="2777" spans="2:9">
      <c r="B2777" s="388" t="s">
        <v>16971</v>
      </c>
      <c r="C2777" s="388" t="s">
        <v>16972</v>
      </c>
      <c r="D2777" s="389" t="s">
        <v>9926</v>
      </c>
      <c r="E2777" s="390" t="str">
        <f t="shared" si="86"/>
        <v>54,91</v>
      </c>
      <c r="F2777" s="381" t="str">
        <f t="shared" si="87"/>
        <v>91972</v>
      </c>
      <c r="H2777" s="391">
        <v>17.350000000000001</v>
      </c>
      <c r="I2777" s="392" t="s">
        <v>16973</v>
      </c>
    </row>
    <row r="2778" spans="2:9">
      <c r="B2778" s="388" t="s">
        <v>16974</v>
      </c>
      <c r="C2778" s="388" t="s">
        <v>16975</v>
      </c>
      <c r="D2778" s="389" t="s">
        <v>9926</v>
      </c>
      <c r="E2778" s="390" t="str">
        <f t="shared" si="86"/>
        <v>63,84</v>
      </c>
      <c r="F2778" s="381" t="str">
        <f t="shared" si="87"/>
        <v>91973</v>
      </c>
      <c r="H2778" s="391">
        <v>21.25</v>
      </c>
      <c r="I2778" s="392" t="s">
        <v>16976</v>
      </c>
    </row>
    <row r="2779" spans="2:9">
      <c r="B2779" s="388" t="s">
        <v>16977</v>
      </c>
      <c r="C2779" s="388" t="s">
        <v>16978</v>
      </c>
      <c r="D2779" s="389" t="s">
        <v>9926</v>
      </c>
      <c r="E2779" s="390" t="str">
        <f t="shared" si="86"/>
        <v>45,91</v>
      </c>
      <c r="F2779" s="381" t="str">
        <f t="shared" si="87"/>
        <v>91974</v>
      </c>
      <c r="H2779" s="391">
        <v>22.78</v>
      </c>
      <c r="I2779" s="392" t="s">
        <v>16979</v>
      </c>
    </row>
    <row r="2780" spans="2:9">
      <c r="B2780" s="388" t="s">
        <v>16980</v>
      </c>
      <c r="C2780" s="388" t="s">
        <v>16981</v>
      </c>
      <c r="D2780" s="389" t="s">
        <v>9926</v>
      </c>
      <c r="E2780" s="390" t="str">
        <f t="shared" si="86"/>
        <v>54,84</v>
      </c>
      <c r="F2780" s="381" t="str">
        <f t="shared" si="87"/>
        <v>91975</v>
      </c>
      <c r="H2780" s="391">
        <v>13.37</v>
      </c>
      <c r="I2780" s="392" t="s">
        <v>16982</v>
      </c>
    </row>
    <row r="2781" spans="2:9">
      <c r="B2781" s="388" t="s">
        <v>16983</v>
      </c>
      <c r="C2781" s="388" t="s">
        <v>16984</v>
      </c>
      <c r="D2781" s="389" t="s">
        <v>9926</v>
      </c>
      <c r="E2781" s="390" t="str">
        <f t="shared" si="86"/>
        <v>67,75</v>
      </c>
      <c r="F2781" s="381" t="str">
        <f t="shared" si="87"/>
        <v>91976</v>
      </c>
      <c r="H2781" s="391">
        <v>14.9</v>
      </c>
      <c r="I2781" s="392" t="s">
        <v>16985</v>
      </c>
    </row>
    <row r="2782" spans="2:9">
      <c r="B2782" s="388" t="s">
        <v>16986</v>
      </c>
      <c r="C2782" s="388" t="s">
        <v>16987</v>
      </c>
      <c r="D2782" s="389" t="s">
        <v>9926</v>
      </c>
      <c r="E2782" s="390" t="str">
        <f t="shared" si="86"/>
        <v>76,68</v>
      </c>
      <c r="F2782" s="381" t="str">
        <f t="shared" si="87"/>
        <v>91977</v>
      </c>
      <c r="H2782" s="391">
        <v>18.8</v>
      </c>
      <c r="I2782" s="392" t="s">
        <v>16988</v>
      </c>
    </row>
    <row r="2783" spans="2:9">
      <c r="B2783" s="388" t="s">
        <v>16989</v>
      </c>
      <c r="C2783" s="388" t="s">
        <v>16990</v>
      </c>
      <c r="D2783" s="389" t="s">
        <v>9926</v>
      </c>
      <c r="E2783" s="390" t="str">
        <f t="shared" si="86"/>
        <v>27,66</v>
      </c>
      <c r="F2783" s="381" t="str">
        <f t="shared" si="87"/>
        <v>91978</v>
      </c>
      <c r="H2783" s="391">
        <v>20.329999999999998</v>
      </c>
      <c r="I2783" s="392" t="s">
        <v>16991</v>
      </c>
    </row>
    <row r="2784" spans="2:9">
      <c r="B2784" s="388" t="s">
        <v>16992</v>
      </c>
      <c r="C2784" s="388" t="s">
        <v>16993</v>
      </c>
      <c r="D2784" s="389" t="s">
        <v>9926</v>
      </c>
      <c r="E2784" s="390" t="str">
        <f t="shared" si="86"/>
        <v>33,34</v>
      </c>
      <c r="F2784" s="381" t="str">
        <f t="shared" si="87"/>
        <v>91979</v>
      </c>
      <c r="H2784" s="391">
        <v>29.62</v>
      </c>
      <c r="I2784" s="392" t="s">
        <v>16994</v>
      </c>
    </row>
    <row r="2785" spans="2:9">
      <c r="B2785" s="388" t="s">
        <v>16995</v>
      </c>
      <c r="C2785" s="388" t="s">
        <v>16996</v>
      </c>
      <c r="D2785" s="389" t="s">
        <v>9926</v>
      </c>
      <c r="E2785" s="390" t="str">
        <f t="shared" si="86"/>
        <v>26,81</v>
      </c>
      <c r="F2785" s="381" t="str">
        <f t="shared" si="87"/>
        <v>91980</v>
      </c>
      <c r="H2785" s="391">
        <v>32.68</v>
      </c>
      <c r="I2785" s="392" t="s">
        <v>16997</v>
      </c>
    </row>
    <row r="2786" spans="2:9">
      <c r="B2786" s="388" t="s">
        <v>16998</v>
      </c>
      <c r="C2786" s="388" t="s">
        <v>16999</v>
      </c>
      <c r="D2786" s="389" t="s">
        <v>9926</v>
      </c>
      <c r="E2786" s="390" t="str">
        <f t="shared" si="86"/>
        <v>32,49</v>
      </c>
      <c r="F2786" s="381" t="str">
        <f t="shared" si="87"/>
        <v>91981</v>
      </c>
      <c r="H2786" s="391">
        <v>35.049999999999997</v>
      </c>
      <c r="I2786" s="392" t="s">
        <v>9522</v>
      </c>
    </row>
    <row r="2787" spans="2:9">
      <c r="B2787" s="388" t="s">
        <v>17000</v>
      </c>
      <c r="C2787" s="388" t="s">
        <v>17001</v>
      </c>
      <c r="D2787" s="389" t="s">
        <v>9926</v>
      </c>
      <c r="E2787" s="390" t="str">
        <f t="shared" si="86"/>
        <v>62,30</v>
      </c>
      <c r="F2787" s="381" t="str">
        <f t="shared" si="87"/>
        <v>91982</v>
      </c>
      <c r="H2787" s="391">
        <v>38.11</v>
      </c>
      <c r="I2787" s="392" t="s">
        <v>17002</v>
      </c>
    </row>
    <row r="2788" spans="2:9">
      <c r="B2788" s="388" t="s">
        <v>17003</v>
      </c>
      <c r="C2788" s="388" t="s">
        <v>17004</v>
      </c>
      <c r="D2788" s="389" t="s">
        <v>9926</v>
      </c>
      <c r="E2788" s="390" t="str">
        <f t="shared" si="86"/>
        <v>67,98</v>
      </c>
      <c r="F2788" s="381" t="str">
        <f t="shared" si="87"/>
        <v>91983</v>
      </c>
      <c r="H2788" s="391">
        <v>24.7</v>
      </c>
      <c r="I2788" s="392" t="s">
        <v>17005</v>
      </c>
    </row>
    <row r="2789" spans="2:9">
      <c r="B2789" s="388" t="s">
        <v>17006</v>
      </c>
      <c r="C2789" s="388" t="s">
        <v>17007</v>
      </c>
      <c r="D2789" s="389" t="s">
        <v>9926</v>
      </c>
      <c r="E2789" s="390" t="str">
        <f t="shared" si="86"/>
        <v>12,27</v>
      </c>
      <c r="F2789" s="381" t="str">
        <f t="shared" si="87"/>
        <v>91984</v>
      </c>
      <c r="H2789" s="391">
        <v>27.76</v>
      </c>
      <c r="I2789" s="392" t="s">
        <v>15413</v>
      </c>
    </row>
    <row r="2790" spans="2:9">
      <c r="B2790" s="388" t="s">
        <v>17008</v>
      </c>
      <c r="C2790" s="388" t="s">
        <v>17009</v>
      </c>
      <c r="D2790" s="389" t="s">
        <v>9926</v>
      </c>
      <c r="E2790" s="390" t="str">
        <f t="shared" si="86"/>
        <v>17,95</v>
      </c>
      <c r="F2790" s="381" t="str">
        <f t="shared" si="87"/>
        <v>91985</v>
      </c>
      <c r="H2790" s="391">
        <v>30.13</v>
      </c>
      <c r="I2790" s="392" t="s">
        <v>17010</v>
      </c>
    </row>
    <row r="2791" spans="2:9">
      <c r="B2791" s="388" t="s">
        <v>17011</v>
      </c>
      <c r="C2791" s="388" t="s">
        <v>17012</v>
      </c>
      <c r="D2791" s="389" t="s">
        <v>9926</v>
      </c>
      <c r="E2791" s="390" t="str">
        <f t="shared" si="86"/>
        <v>25,81</v>
      </c>
      <c r="F2791" s="381" t="str">
        <f t="shared" si="87"/>
        <v>91986</v>
      </c>
      <c r="H2791" s="391">
        <v>33.19</v>
      </c>
      <c r="I2791" s="392" t="s">
        <v>3320</v>
      </c>
    </row>
    <row r="2792" spans="2:9">
      <c r="B2792" s="388" t="s">
        <v>17013</v>
      </c>
      <c r="C2792" s="388" t="s">
        <v>17014</v>
      </c>
      <c r="D2792" s="389" t="s">
        <v>9926</v>
      </c>
      <c r="E2792" s="390" t="str">
        <f t="shared" si="86"/>
        <v>31,49</v>
      </c>
      <c r="F2792" s="381" t="str">
        <f t="shared" si="87"/>
        <v>91987</v>
      </c>
      <c r="H2792" s="391">
        <v>43.4</v>
      </c>
      <c r="I2792" s="392" t="s">
        <v>17015</v>
      </c>
    </row>
    <row r="2793" spans="2:9">
      <c r="B2793" s="388" t="s">
        <v>17016</v>
      </c>
      <c r="C2793" s="388" t="s">
        <v>17017</v>
      </c>
      <c r="D2793" s="389" t="s">
        <v>9926</v>
      </c>
      <c r="E2793" s="390" t="str">
        <f t="shared" si="86"/>
        <v>15,13</v>
      </c>
      <c r="F2793" s="381" t="str">
        <f t="shared" si="87"/>
        <v>91988</v>
      </c>
      <c r="H2793" s="391">
        <v>47.99</v>
      </c>
      <c r="I2793" s="392" t="s">
        <v>8408</v>
      </c>
    </row>
    <row r="2794" spans="2:9">
      <c r="B2794" s="388" t="s">
        <v>17018</v>
      </c>
      <c r="C2794" s="388" t="s">
        <v>17019</v>
      </c>
      <c r="D2794" s="389" t="s">
        <v>9926</v>
      </c>
      <c r="E2794" s="390" t="str">
        <f t="shared" si="86"/>
        <v>20,81</v>
      </c>
      <c r="F2794" s="381" t="str">
        <f t="shared" si="87"/>
        <v>91989</v>
      </c>
      <c r="H2794" s="391">
        <v>48.83</v>
      </c>
      <c r="I2794" s="392" t="s">
        <v>9585</v>
      </c>
    </row>
    <row r="2795" spans="2:9">
      <c r="B2795" s="388" t="s">
        <v>17020</v>
      </c>
      <c r="C2795" s="388" t="s">
        <v>17021</v>
      </c>
      <c r="D2795" s="389" t="s">
        <v>9926</v>
      </c>
      <c r="E2795" s="390" t="str">
        <f t="shared" si="86"/>
        <v>23,62</v>
      </c>
      <c r="F2795" s="381" t="str">
        <f t="shared" si="87"/>
        <v>91990</v>
      </c>
      <c r="H2795" s="391">
        <v>53.42</v>
      </c>
      <c r="I2795" s="392" t="s">
        <v>17022</v>
      </c>
    </row>
    <row r="2796" spans="2:9">
      <c r="B2796" s="388" t="s">
        <v>17023</v>
      </c>
      <c r="C2796" s="388" t="s">
        <v>17024</v>
      </c>
      <c r="D2796" s="389" t="s">
        <v>9926</v>
      </c>
      <c r="E2796" s="390" t="str">
        <f t="shared" si="86"/>
        <v>25,16</v>
      </c>
      <c r="F2796" s="381" t="str">
        <f t="shared" si="87"/>
        <v>91991</v>
      </c>
      <c r="H2796" s="391">
        <v>36.04</v>
      </c>
      <c r="I2796" s="392" t="s">
        <v>9125</v>
      </c>
    </row>
    <row r="2797" spans="2:9">
      <c r="B2797" s="388" t="s">
        <v>17025</v>
      </c>
      <c r="C2797" s="388" t="s">
        <v>17026</v>
      </c>
      <c r="D2797" s="389" t="s">
        <v>9926</v>
      </c>
      <c r="E2797" s="390" t="str">
        <f t="shared" si="86"/>
        <v>29,30</v>
      </c>
      <c r="F2797" s="381" t="str">
        <f t="shared" si="87"/>
        <v>91992</v>
      </c>
      <c r="H2797" s="391">
        <v>40.630000000000003</v>
      </c>
      <c r="I2797" s="392" t="s">
        <v>8201</v>
      </c>
    </row>
    <row r="2798" spans="2:9">
      <c r="B2798" s="388" t="s">
        <v>17027</v>
      </c>
      <c r="C2798" s="388" t="s">
        <v>17028</v>
      </c>
      <c r="D2798" s="389" t="s">
        <v>9926</v>
      </c>
      <c r="E2798" s="390" t="str">
        <f t="shared" si="86"/>
        <v>30,84</v>
      </c>
      <c r="F2798" s="381" t="str">
        <f t="shared" si="87"/>
        <v>91993</v>
      </c>
      <c r="H2798" s="391">
        <v>41.47</v>
      </c>
      <c r="I2798" s="392" t="s">
        <v>7425</v>
      </c>
    </row>
    <row r="2799" spans="2:9">
      <c r="B2799" s="388" t="s">
        <v>17029</v>
      </c>
      <c r="C2799" s="388" t="s">
        <v>17030</v>
      </c>
      <c r="D2799" s="389" t="s">
        <v>9926</v>
      </c>
      <c r="E2799" s="390" t="str">
        <f t="shared" si="86"/>
        <v>16,76</v>
      </c>
      <c r="F2799" s="381" t="str">
        <f t="shared" si="87"/>
        <v>91994</v>
      </c>
      <c r="H2799" s="391">
        <v>46.06</v>
      </c>
      <c r="I2799" s="392" t="s">
        <v>2011</v>
      </c>
    </row>
    <row r="2800" spans="2:9">
      <c r="B2800" s="388" t="s">
        <v>17031</v>
      </c>
      <c r="C2800" s="388" t="s">
        <v>17032</v>
      </c>
      <c r="D2800" s="389" t="s">
        <v>9926</v>
      </c>
      <c r="E2800" s="390" t="str">
        <f t="shared" si="86"/>
        <v>18,30</v>
      </c>
      <c r="F2800" s="381" t="str">
        <f t="shared" si="87"/>
        <v>91995</v>
      </c>
      <c r="H2800" s="391">
        <v>47.71</v>
      </c>
      <c r="I2800" s="392" t="s">
        <v>8381</v>
      </c>
    </row>
    <row r="2801" spans="2:9">
      <c r="B2801" s="388" t="s">
        <v>17033</v>
      </c>
      <c r="C2801" s="388" t="s">
        <v>17034</v>
      </c>
      <c r="D2801" s="389" t="s">
        <v>9926</v>
      </c>
      <c r="E2801" s="390" t="str">
        <f t="shared" si="86"/>
        <v>22,44</v>
      </c>
      <c r="F2801" s="381" t="str">
        <f t="shared" si="87"/>
        <v>91996</v>
      </c>
      <c r="H2801" s="391">
        <v>56.34</v>
      </c>
      <c r="I2801" s="392" t="s">
        <v>2896</v>
      </c>
    </row>
    <row r="2802" spans="2:9">
      <c r="B2802" s="388" t="s">
        <v>17035</v>
      </c>
      <c r="C2802" s="388" t="s">
        <v>17036</v>
      </c>
      <c r="D2802" s="389" t="s">
        <v>9926</v>
      </c>
      <c r="E2802" s="390" t="str">
        <f t="shared" si="86"/>
        <v>23,98</v>
      </c>
      <c r="F2802" s="381" t="str">
        <f t="shared" si="87"/>
        <v>91997</v>
      </c>
      <c r="H2802" s="391">
        <v>70.55</v>
      </c>
      <c r="I2802" s="392" t="s">
        <v>9784</v>
      </c>
    </row>
    <row r="2803" spans="2:9">
      <c r="B2803" s="388" t="s">
        <v>17037</v>
      </c>
      <c r="C2803" s="388" t="s">
        <v>17038</v>
      </c>
      <c r="D2803" s="389" t="s">
        <v>9926</v>
      </c>
      <c r="E2803" s="390" t="str">
        <f t="shared" si="86"/>
        <v>14,09</v>
      </c>
      <c r="F2803" s="381" t="str">
        <f t="shared" si="87"/>
        <v>91998</v>
      </c>
      <c r="H2803" s="391">
        <v>79.180000000000007</v>
      </c>
      <c r="I2803" s="392" t="s">
        <v>3043</v>
      </c>
    </row>
    <row r="2804" spans="2:9">
      <c r="B2804" s="388" t="s">
        <v>17039</v>
      </c>
      <c r="C2804" s="388" t="s">
        <v>17040</v>
      </c>
      <c r="D2804" s="389" t="s">
        <v>9926</v>
      </c>
      <c r="E2804" s="390" t="str">
        <f t="shared" si="86"/>
        <v>15,63</v>
      </c>
      <c r="F2804" s="381" t="str">
        <f t="shared" si="87"/>
        <v>91999</v>
      </c>
      <c r="H2804" s="391">
        <v>26.15</v>
      </c>
      <c r="I2804" s="392" t="s">
        <v>2594</v>
      </c>
    </row>
    <row r="2805" spans="2:9">
      <c r="B2805" s="388" t="s">
        <v>17041</v>
      </c>
      <c r="C2805" s="388" t="s">
        <v>17042</v>
      </c>
      <c r="D2805" s="389" t="s">
        <v>9926</v>
      </c>
      <c r="E2805" s="390" t="str">
        <f t="shared" si="86"/>
        <v>19,77</v>
      </c>
      <c r="F2805" s="381" t="str">
        <f t="shared" si="87"/>
        <v>92000</v>
      </c>
      <c r="H2805" s="391">
        <v>31.58</v>
      </c>
      <c r="I2805" s="392" t="s">
        <v>2645</v>
      </c>
    </row>
    <row r="2806" spans="2:9">
      <c r="B2806" s="388" t="s">
        <v>17043</v>
      </c>
      <c r="C2806" s="388" t="s">
        <v>17044</v>
      </c>
      <c r="D2806" s="389" t="s">
        <v>9926</v>
      </c>
      <c r="E2806" s="390" t="str">
        <f t="shared" si="86"/>
        <v>21,31</v>
      </c>
      <c r="F2806" s="381" t="str">
        <f t="shared" si="87"/>
        <v>92001</v>
      </c>
      <c r="H2806" s="391">
        <v>39.979999999999997</v>
      </c>
      <c r="I2806" s="392" t="s">
        <v>8875</v>
      </c>
    </row>
    <row r="2807" spans="2:9">
      <c r="B2807" s="388" t="s">
        <v>17045</v>
      </c>
      <c r="C2807" s="388" t="s">
        <v>17046</v>
      </c>
      <c r="D2807" s="389" t="s">
        <v>9926</v>
      </c>
      <c r="E2807" s="390" t="str">
        <f t="shared" si="86"/>
        <v>31,29</v>
      </c>
      <c r="F2807" s="381" t="str">
        <f t="shared" si="87"/>
        <v>92002</v>
      </c>
      <c r="H2807" s="391">
        <v>45.41</v>
      </c>
      <c r="I2807" s="392" t="s">
        <v>17047</v>
      </c>
    </row>
    <row r="2808" spans="2:9">
      <c r="B2808" s="388" t="s">
        <v>17048</v>
      </c>
      <c r="C2808" s="388" t="s">
        <v>17049</v>
      </c>
      <c r="D2808" s="389" t="s">
        <v>9926</v>
      </c>
      <c r="E2808" s="390" t="str">
        <f t="shared" si="86"/>
        <v>34,37</v>
      </c>
      <c r="F2808" s="381" t="str">
        <f t="shared" si="87"/>
        <v>92003</v>
      </c>
      <c r="H2808" s="391">
        <v>36.51</v>
      </c>
      <c r="I2808" s="392" t="s">
        <v>1821</v>
      </c>
    </row>
    <row r="2809" spans="2:9">
      <c r="B2809" s="388" t="s">
        <v>17050</v>
      </c>
      <c r="C2809" s="388" t="s">
        <v>17051</v>
      </c>
      <c r="D2809" s="389" t="s">
        <v>9926</v>
      </c>
      <c r="E2809" s="390" t="str">
        <f t="shared" si="86"/>
        <v>36,97</v>
      </c>
      <c r="F2809" s="381" t="str">
        <f t="shared" si="87"/>
        <v>92004</v>
      </c>
      <c r="H2809" s="391">
        <v>41.94</v>
      </c>
      <c r="I2809" s="392" t="s">
        <v>6910</v>
      </c>
    </row>
    <row r="2810" spans="2:9">
      <c r="B2810" s="388" t="s">
        <v>17052</v>
      </c>
      <c r="C2810" s="388" t="s">
        <v>17053</v>
      </c>
      <c r="D2810" s="389" t="s">
        <v>9926</v>
      </c>
      <c r="E2810" s="390" t="str">
        <f t="shared" si="86"/>
        <v>40,05</v>
      </c>
      <c r="F2810" s="381" t="str">
        <f t="shared" si="87"/>
        <v>92005</v>
      </c>
      <c r="H2810" s="391">
        <v>30.41</v>
      </c>
      <c r="I2810" s="392" t="s">
        <v>6410</v>
      </c>
    </row>
    <row r="2811" spans="2:9">
      <c r="B2811" s="388" t="s">
        <v>17054</v>
      </c>
      <c r="C2811" s="388" t="s">
        <v>17055</v>
      </c>
      <c r="D2811" s="389" t="s">
        <v>9926</v>
      </c>
      <c r="E2811" s="390" t="str">
        <f t="shared" si="86"/>
        <v>25,97</v>
      </c>
      <c r="F2811" s="381" t="str">
        <f t="shared" si="87"/>
        <v>92006</v>
      </c>
      <c r="H2811" s="391">
        <v>35.840000000000003</v>
      </c>
      <c r="I2811" s="392" t="s">
        <v>17056</v>
      </c>
    </row>
    <row r="2812" spans="2:9">
      <c r="B2812" s="388" t="s">
        <v>17057</v>
      </c>
      <c r="C2812" s="388" t="s">
        <v>17058</v>
      </c>
      <c r="D2812" s="389" t="s">
        <v>9926</v>
      </c>
      <c r="E2812" s="390" t="str">
        <f t="shared" si="86"/>
        <v>29,05</v>
      </c>
      <c r="F2812" s="381" t="str">
        <f t="shared" si="87"/>
        <v>92007</v>
      </c>
      <c r="H2812" s="391">
        <v>44.19</v>
      </c>
      <c r="I2812" s="392" t="s">
        <v>17059</v>
      </c>
    </row>
    <row r="2813" spans="2:9">
      <c r="B2813" s="388" t="s">
        <v>17060</v>
      </c>
      <c r="C2813" s="388" t="s">
        <v>17061</v>
      </c>
      <c r="D2813" s="389" t="s">
        <v>9926</v>
      </c>
      <c r="E2813" s="390" t="str">
        <f t="shared" si="86"/>
        <v>31,65</v>
      </c>
      <c r="F2813" s="381" t="str">
        <f t="shared" si="87"/>
        <v>92008</v>
      </c>
      <c r="H2813" s="391">
        <v>49.62</v>
      </c>
      <c r="I2813" s="392" t="s">
        <v>15999</v>
      </c>
    </row>
    <row r="2814" spans="2:9">
      <c r="B2814" s="388" t="s">
        <v>17062</v>
      </c>
      <c r="C2814" s="388" t="s">
        <v>17063</v>
      </c>
      <c r="D2814" s="389" t="s">
        <v>9926</v>
      </c>
      <c r="E2814" s="390" t="str">
        <f t="shared" si="86"/>
        <v>34,73</v>
      </c>
      <c r="F2814" s="381" t="str">
        <f t="shared" si="87"/>
        <v>92009</v>
      </c>
      <c r="H2814" s="391">
        <v>44.98</v>
      </c>
      <c r="I2814" s="392" t="s">
        <v>7456</v>
      </c>
    </row>
    <row r="2815" spans="2:9">
      <c r="B2815" s="388" t="s">
        <v>17064</v>
      </c>
      <c r="C2815" s="388" t="s">
        <v>17065</v>
      </c>
      <c r="D2815" s="389" t="s">
        <v>9926</v>
      </c>
      <c r="E2815" s="390" t="str">
        <f t="shared" si="86"/>
        <v>45,84</v>
      </c>
      <c r="F2815" s="381" t="str">
        <f t="shared" si="87"/>
        <v>92010</v>
      </c>
      <c r="H2815" s="391">
        <v>50.41</v>
      </c>
      <c r="I2815" s="392" t="s">
        <v>17066</v>
      </c>
    </row>
    <row r="2816" spans="2:9">
      <c r="B2816" s="388" t="s">
        <v>17067</v>
      </c>
      <c r="C2816" s="388" t="s">
        <v>17068</v>
      </c>
      <c r="D2816" s="389" t="s">
        <v>9926</v>
      </c>
      <c r="E2816" s="390" t="str">
        <f t="shared" si="86"/>
        <v>50,46</v>
      </c>
      <c r="F2816" s="381" t="str">
        <f t="shared" si="87"/>
        <v>92011</v>
      </c>
      <c r="H2816" s="391">
        <v>40.770000000000003</v>
      </c>
      <c r="I2816" s="392" t="s">
        <v>17069</v>
      </c>
    </row>
    <row r="2817" spans="2:9">
      <c r="B2817" s="388" t="s">
        <v>17070</v>
      </c>
      <c r="C2817" s="388" t="s">
        <v>17071</v>
      </c>
      <c r="D2817" s="389" t="s">
        <v>9926</v>
      </c>
      <c r="E2817" s="390" t="str">
        <f t="shared" si="86"/>
        <v>51,52</v>
      </c>
      <c r="F2817" s="381" t="str">
        <f t="shared" si="87"/>
        <v>92012</v>
      </c>
      <c r="H2817" s="391">
        <v>46.2</v>
      </c>
      <c r="I2817" s="392" t="s">
        <v>7003</v>
      </c>
    </row>
    <row r="2818" spans="2:9">
      <c r="B2818" s="388" t="s">
        <v>17072</v>
      </c>
      <c r="C2818" s="388" t="s">
        <v>17073</v>
      </c>
      <c r="D2818" s="389" t="s">
        <v>9926</v>
      </c>
      <c r="E2818" s="390" t="str">
        <f t="shared" ref="E2818:E2881" si="88">IF($K$2=$H$1,H2818,I2818)</f>
        <v>56,14</v>
      </c>
      <c r="F2818" s="381" t="str">
        <f t="shared" ref="F2818:F2881" si="89">IF(LEN($B2818)=7,CONCATENATE(MID($B2818,1,6),"00",RIGHT($B2818,1)),IF(LEN($B2818)=8,CONCATENATE(MID($B2818,1,6),"0",RIGHT($B2818,2)),$B2818))</f>
        <v>92013</v>
      </c>
      <c r="H2818" s="391">
        <v>54.98</v>
      </c>
      <c r="I2818" s="392" t="s">
        <v>2162</v>
      </c>
    </row>
    <row r="2819" spans="2:9">
      <c r="B2819" s="388" t="s">
        <v>17074</v>
      </c>
      <c r="C2819" s="388" t="s">
        <v>17075</v>
      </c>
      <c r="D2819" s="389" t="s">
        <v>9926</v>
      </c>
      <c r="E2819" s="390" t="str">
        <f t="shared" si="88"/>
        <v>37,85</v>
      </c>
      <c r="F2819" s="381" t="str">
        <f t="shared" si="89"/>
        <v>92014</v>
      </c>
      <c r="H2819" s="391">
        <v>40.07</v>
      </c>
      <c r="I2819" s="392" t="s">
        <v>16006</v>
      </c>
    </row>
    <row r="2820" spans="2:9">
      <c r="B2820" s="388" t="s">
        <v>17076</v>
      </c>
      <c r="C2820" s="388" t="s">
        <v>17077</v>
      </c>
      <c r="D2820" s="389" t="s">
        <v>9926</v>
      </c>
      <c r="E2820" s="390" t="str">
        <f t="shared" si="88"/>
        <v>42,47</v>
      </c>
      <c r="F2820" s="381" t="str">
        <f t="shared" si="89"/>
        <v>92015</v>
      </c>
      <c r="H2820" s="391">
        <v>133.77000000000001</v>
      </c>
      <c r="I2820" s="392" t="s">
        <v>17078</v>
      </c>
    </row>
    <row r="2821" spans="2:9">
      <c r="B2821" s="388" t="s">
        <v>17079</v>
      </c>
      <c r="C2821" s="388" t="s">
        <v>17080</v>
      </c>
      <c r="D2821" s="389" t="s">
        <v>9926</v>
      </c>
      <c r="E2821" s="390" t="str">
        <f t="shared" si="88"/>
        <v>43,53</v>
      </c>
      <c r="F2821" s="381" t="str">
        <f t="shared" si="89"/>
        <v>92016</v>
      </c>
      <c r="H2821" s="391">
        <v>177.55</v>
      </c>
      <c r="I2821" s="392" t="s">
        <v>17081</v>
      </c>
    </row>
    <row r="2822" spans="2:9">
      <c r="B2822" s="388" t="s">
        <v>17082</v>
      </c>
      <c r="C2822" s="388" t="s">
        <v>17083</v>
      </c>
      <c r="D2822" s="389" t="s">
        <v>9926</v>
      </c>
      <c r="E2822" s="390" t="str">
        <f t="shared" si="88"/>
        <v>48,15</v>
      </c>
      <c r="F2822" s="381" t="str">
        <f t="shared" si="89"/>
        <v>92017</v>
      </c>
      <c r="H2822" s="391">
        <v>50.51</v>
      </c>
      <c r="I2822" s="392" t="s">
        <v>17084</v>
      </c>
    </row>
    <row r="2823" spans="2:9">
      <c r="B2823" s="388" t="s">
        <v>17085</v>
      </c>
      <c r="C2823" s="388" t="s">
        <v>17086</v>
      </c>
      <c r="D2823" s="389" t="s">
        <v>9926</v>
      </c>
      <c r="E2823" s="390" t="str">
        <f t="shared" si="88"/>
        <v>50,09</v>
      </c>
      <c r="F2823" s="381" t="str">
        <f t="shared" si="89"/>
        <v>92018</v>
      </c>
      <c r="H2823" s="391">
        <v>27.31</v>
      </c>
      <c r="I2823" s="392" t="s">
        <v>2132</v>
      </c>
    </row>
    <row r="2824" spans="2:9">
      <c r="B2824" s="388" t="s">
        <v>17087</v>
      </c>
      <c r="C2824" s="388" t="s">
        <v>17088</v>
      </c>
      <c r="D2824" s="389" t="s">
        <v>9926</v>
      </c>
      <c r="E2824" s="390" t="str">
        <f t="shared" si="88"/>
        <v>59,02</v>
      </c>
      <c r="F2824" s="381" t="str">
        <f t="shared" si="89"/>
        <v>92019</v>
      </c>
      <c r="H2824" s="391">
        <v>20.100000000000001</v>
      </c>
      <c r="I2824" s="392" t="s">
        <v>17089</v>
      </c>
    </row>
    <row r="2825" spans="2:9">
      <c r="B2825" s="388" t="s">
        <v>17090</v>
      </c>
      <c r="C2825" s="388" t="s">
        <v>17091</v>
      </c>
      <c r="D2825" s="389" t="s">
        <v>9926</v>
      </c>
      <c r="E2825" s="390" t="str">
        <f t="shared" si="88"/>
        <v>74,03</v>
      </c>
      <c r="F2825" s="381" t="str">
        <f t="shared" si="89"/>
        <v>92020</v>
      </c>
      <c r="H2825" s="391">
        <v>25.81</v>
      </c>
      <c r="I2825" s="392" t="s">
        <v>17092</v>
      </c>
    </row>
    <row r="2826" spans="2:9">
      <c r="B2826" s="388" t="s">
        <v>17093</v>
      </c>
      <c r="C2826" s="388" t="s">
        <v>17094</v>
      </c>
      <c r="D2826" s="389" t="s">
        <v>9926</v>
      </c>
      <c r="E2826" s="390" t="str">
        <f t="shared" si="88"/>
        <v>82,96</v>
      </c>
      <c r="F2826" s="381" t="str">
        <f t="shared" si="89"/>
        <v>92021</v>
      </c>
      <c r="H2826" s="391">
        <v>50.36</v>
      </c>
      <c r="I2826" s="392" t="s">
        <v>17095</v>
      </c>
    </row>
    <row r="2827" spans="2:9">
      <c r="B2827" s="388" t="s">
        <v>17096</v>
      </c>
      <c r="C2827" s="388" t="s">
        <v>17097</v>
      </c>
      <c r="D2827" s="389" t="s">
        <v>9926</v>
      </c>
      <c r="E2827" s="390" t="str">
        <f t="shared" si="88"/>
        <v>27,60</v>
      </c>
      <c r="F2827" s="381" t="str">
        <f t="shared" si="89"/>
        <v>92022</v>
      </c>
      <c r="H2827" s="391">
        <v>8.42</v>
      </c>
      <c r="I2827" s="392" t="s">
        <v>17098</v>
      </c>
    </row>
    <row r="2828" spans="2:9">
      <c r="B2828" s="388" t="s">
        <v>17099</v>
      </c>
      <c r="C2828" s="388" t="s">
        <v>17100</v>
      </c>
      <c r="D2828" s="389" t="s">
        <v>9926</v>
      </c>
      <c r="E2828" s="390" t="str">
        <f t="shared" si="88"/>
        <v>33,28</v>
      </c>
      <c r="F2828" s="381" t="str">
        <f t="shared" si="89"/>
        <v>92023</v>
      </c>
      <c r="H2828" s="391">
        <v>49.95</v>
      </c>
      <c r="I2828" s="392" t="s">
        <v>17101</v>
      </c>
    </row>
    <row r="2829" spans="2:9">
      <c r="B2829" s="388" t="s">
        <v>17102</v>
      </c>
      <c r="C2829" s="388" t="s">
        <v>17103</v>
      </c>
      <c r="D2829" s="389" t="s">
        <v>9926</v>
      </c>
      <c r="E2829" s="390" t="str">
        <f t="shared" si="88"/>
        <v>42,18</v>
      </c>
      <c r="F2829" s="381" t="str">
        <f t="shared" si="89"/>
        <v>92024</v>
      </c>
      <c r="H2829" s="391">
        <v>16.53</v>
      </c>
      <c r="I2829" s="392" t="s">
        <v>17104</v>
      </c>
    </row>
    <row r="2830" spans="2:9">
      <c r="B2830" s="388" t="s">
        <v>17105</v>
      </c>
      <c r="C2830" s="388" t="s">
        <v>17106</v>
      </c>
      <c r="D2830" s="389" t="s">
        <v>9926</v>
      </c>
      <c r="E2830" s="390" t="str">
        <f t="shared" si="88"/>
        <v>47,86</v>
      </c>
      <c r="F2830" s="381" t="str">
        <f t="shared" si="89"/>
        <v>92025</v>
      </c>
      <c r="H2830" s="391">
        <v>21.84</v>
      </c>
      <c r="I2830" s="392" t="s">
        <v>9299</v>
      </c>
    </row>
    <row r="2831" spans="2:9">
      <c r="B2831" s="388" t="s">
        <v>17107</v>
      </c>
      <c r="C2831" s="388" t="s">
        <v>17108</v>
      </c>
      <c r="D2831" s="389" t="s">
        <v>9926</v>
      </c>
      <c r="E2831" s="390" t="str">
        <f t="shared" si="88"/>
        <v>38,48</v>
      </c>
      <c r="F2831" s="381" t="str">
        <f t="shared" si="89"/>
        <v>92026</v>
      </c>
      <c r="H2831" s="391">
        <v>9.4</v>
      </c>
      <c r="I2831" s="392" t="s">
        <v>11401</v>
      </c>
    </row>
    <row r="2832" spans="2:9">
      <c r="B2832" s="388" t="s">
        <v>17109</v>
      </c>
      <c r="C2832" s="388" t="s">
        <v>17110</v>
      </c>
      <c r="D2832" s="389" t="s">
        <v>9926</v>
      </c>
      <c r="E2832" s="390" t="str">
        <f t="shared" si="88"/>
        <v>44,16</v>
      </c>
      <c r="F2832" s="381" t="str">
        <f t="shared" si="89"/>
        <v>92027</v>
      </c>
      <c r="H2832" s="391">
        <v>28.26</v>
      </c>
      <c r="I2832" s="392" t="s">
        <v>9391</v>
      </c>
    </row>
    <row r="2833" spans="2:9">
      <c r="B2833" s="388" t="s">
        <v>17111</v>
      </c>
      <c r="C2833" s="388" t="s">
        <v>17112</v>
      </c>
      <c r="D2833" s="389" t="s">
        <v>9926</v>
      </c>
      <c r="E2833" s="390" t="str">
        <f t="shared" si="88"/>
        <v>32,09</v>
      </c>
      <c r="F2833" s="381" t="str">
        <f t="shared" si="89"/>
        <v>92028</v>
      </c>
      <c r="H2833" s="391">
        <v>42.84</v>
      </c>
      <c r="I2833" s="392" t="s">
        <v>17113</v>
      </c>
    </row>
    <row r="2834" spans="2:9">
      <c r="B2834" s="388" t="s">
        <v>17114</v>
      </c>
      <c r="C2834" s="388" t="s">
        <v>17115</v>
      </c>
      <c r="D2834" s="389" t="s">
        <v>9926</v>
      </c>
      <c r="E2834" s="390" t="str">
        <f t="shared" si="88"/>
        <v>37,77</v>
      </c>
      <c r="F2834" s="381" t="str">
        <f t="shared" si="89"/>
        <v>92029</v>
      </c>
      <c r="H2834" s="391">
        <v>58.88</v>
      </c>
      <c r="I2834" s="392" t="s">
        <v>17116</v>
      </c>
    </row>
    <row r="2835" spans="2:9">
      <c r="B2835" s="388" t="s">
        <v>17117</v>
      </c>
      <c r="C2835" s="388" t="s">
        <v>17118</v>
      </c>
      <c r="D2835" s="389" t="s">
        <v>9926</v>
      </c>
      <c r="E2835" s="390" t="str">
        <f t="shared" si="88"/>
        <v>46,64</v>
      </c>
      <c r="F2835" s="381" t="str">
        <f t="shared" si="89"/>
        <v>92030</v>
      </c>
      <c r="H2835" s="391">
        <v>58.51</v>
      </c>
      <c r="I2835" s="392" t="s">
        <v>1792</v>
      </c>
    </row>
    <row r="2836" spans="2:9">
      <c r="B2836" s="388" t="s">
        <v>17119</v>
      </c>
      <c r="C2836" s="388" t="s">
        <v>17120</v>
      </c>
      <c r="D2836" s="389" t="s">
        <v>9926</v>
      </c>
      <c r="E2836" s="390" t="str">
        <f t="shared" si="88"/>
        <v>52,32</v>
      </c>
      <c r="F2836" s="381" t="str">
        <f t="shared" si="89"/>
        <v>92031</v>
      </c>
      <c r="H2836" s="391">
        <v>77.89</v>
      </c>
      <c r="I2836" s="392" t="s">
        <v>17121</v>
      </c>
    </row>
    <row r="2837" spans="2:9">
      <c r="B2837" s="388" t="s">
        <v>17122</v>
      </c>
      <c r="C2837" s="388" t="s">
        <v>17123</v>
      </c>
      <c r="D2837" s="389" t="s">
        <v>9926</v>
      </c>
      <c r="E2837" s="390" t="str">
        <f t="shared" si="88"/>
        <v>47,44</v>
      </c>
      <c r="F2837" s="381" t="str">
        <f t="shared" si="89"/>
        <v>92032</v>
      </c>
      <c r="H2837" s="391">
        <v>135.5</v>
      </c>
      <c r="I2837" s="392" t="s">
        <v>3594</v>
      </c>
    </row>
    <row r="2838" spans="2:9">
      <c r="B2838" s="388" t="s">
        <v>17124</v>
      </c>
      <c r="C2838" s="388" t="s">
        <v>17125</v>
      </c>
      <c r="D2838" s="389" t="s">
        <v>9926</v>
      </c>
      <c r="E2838" s="390" t="str">
        <f t="shared" si="88"/>
        <v>53,12</v>
      </c>
      <c r="F2838" s="381" t="str">
        <f t="shared" si="89"/>
        <v>92033</v>
      </c>
      <c r="H2838" s="391">
        <v>23.49</v>
      </c>
      <c r="I2838" s="392" t="s">
        <v>17126</v>
      </c>
    </row>
    <row r="2839" spans="2:9">
      <c r="B2839" s="388" t="s">
        <v>17127</v>
      </c>
      <c r="C2839" s="388" t="s">
        <v>17128</v>
      </c>
      <c r="D2839" s="389" t="s">
        <v>9926</v>
      </c>
      <c r="E2839" s="390" t="str">
        <f t="shared" si="88"/>
        <v>42,98</v>
      </c>
      <c r="F2839" s="381" t="str">
        <f t="shared" si="89"/>
        <v>92034</v>
      </c>
      <c r="H2839" s="391">
        <v>50.26</v>
      </c>
      <c r="I2839" s="392" t="s">
        <v>17129</v>
      </c>
    </row>
    <row r="2840" spans="2:9">
      <c r="B2840" s="388" t="s">
        <v>17130</v>
      </c>
      <c r="C2840" s="388" t="s">
        <v>17131</v>
      </c>
      <c r="D2840" s="389" t="s">
        <v>9926</v>
      </c>
      <c r="E2840" s="390" t="str">
        <f t="shared" si="88"/>
        <v>48,66</v>
      </c>
      <c r="F2840" s="381" t="str">
        <f t="shared" si="89"/>
        <v>92035</v>
      </c>
      <c r="H2840" s="391">
        <v>65.84</v>
      </c>
      <c r="I2840" s="392" t="s">
        <v>17132</v>
      </c>
    </row>
    <row r="2841" spans="2:9">
      <c r="B2841" s="388" t="s">
        <v>17133</v>
      </c>
      <c r="C2841" s="388" t="s">
        <v>17134</v>
      </c>
      <c r="D2841" s="389" t="s">
        <v>9926</v>
      </c>
      <c r="E2841" s="390" t="str">
        <f t="shared" si="88"/>
        <v>61,54</v>
      </c>
      <c r="F2841" s="381" t="str">
        <f t="shared" si="89"/>
        <v>72278</v>
      </c>
      <c r="H2841" s="391">
        <v>95.38</v>
      </c>
      <c r="I2841" s="392" t="s">
        <v>17135</v>
      </c>
    </row>
    <row r="2842" spans="2:9">
      <c r="B2842" s="388" t="s">
        <v>17136</v>
      </c>
      <c r="C2842" s="388" t="s">
        <v>17137</v>
      </c>
      <c r="D2842" s="389" t="s">
        <v>9926</v>
      </c>
      <c r="E2842" s="390" t="str">
        <f t="shared" si="88"/>
        <v>41,51</v>
      </c>
      <c r="F2842" s="381" t="str">
        <f t="shared" si="89"/>
        <v>72280</v>
      </c>
      <c r="H2842" s="391">
        <v>70.150000000000006</v>
      </c>
      <c r="I2842" s="392" t="s">
        <v>17138</v>
      </c>
    </row>
    <row r="2843" spans="2:9">
      <c r="B2843" s="388" t="s">
        <v>17139</v>
      </c>
      <c r="C2843" s="388" t="s">
        <v>17140</v>
      </c>
      <c r="D2843" s="389" t="s">
        <v>9926</v>
      </c>
      <c r="E2843" s="390" t="str">
        <f t="shared" si="88"/>
        <v>137,90</v>
      </c>
      <c r="F2843" s="381" t="str">
        <f t="shared" si="89"/>
        <v>73953/004</v>
      </c>
      <c r="H2843" s="391">
        <v>65.34</v>
      </c>
      <c r="I2843" s="392" t="s">
        <v>17141</v>
      </c>
    </row>
    <row r="2844" spans="2:9">
      <c r="B2844" s="388" t="s">
        <v>17142</v>
      </c>
      <c r="C2844" s="388" t="s">
        <v>17143</v>
      </c>
      <c r="D2844" s="389" t="s">
        <v>9926</v>
      </c>
      <c r="E2844" s="390" t="str">
        <f t="shared" si="88"/>
        <v>182,34</v>
      </c>
      <c r="F2844" s="381" t="str">
        <f t="shared" si="89"/>
        <v>73953/008</v>
      </c>
      <c r="H2844" s="391">
        <v>47.27</v>
      </c>
      <c r="I2844" s="392" t="s">
        <v>17144</v>
      </c>
    </row>
    <row r="2845" spans="2:9">
      <c r="B2845" s="388" t="s">
        <v>17145</v>
      </c>
      <c r="C2845" s="388" t="s">
        <v>17146</v>
      </c>
      <c r="D2845" s="389" t="s">
        <v>9926</v>
      </c>
      <c r="E2845" s="390" t="str">
        <f t="shared" si="88"/>
        <v>52,19</v>
      </c>
      <c r="F2845" s="381" t="str">
        <f t="shared" si="89"/>
        <v>73953/009</v>
      </c>
      <c r="H2845" s="391">
        <v>32.81</v>
      </c>
      <c r="I2845" s="392" t="s">
        <v>17147</v>
      </c>
    </row>
    <row r="2846" spans="2:9">
      <c r="B2846" s="388" t="s">
        <v>17148</v>
      </c>
      <c r="C2846" s="388" t="s">
        <v>17149</v>
      </c>
      <c r="D2846" s="389" t="s">
        <v>9926</v>
      </c>
      <c r="E2846" s="390" t="str">
        <f t="shared" si="88"/>
        <v>28,20</v>
      </c>
      <c r="F2846" s="381" t="str">
        <f t="shared" si="89"/>
        <v>83391</v>
      </c>
      <c r="H2846" s="391">
        <v>40.46</v>
      </c>
      <c r="I2846" s="392" t="s">
        <v>583</v>
      </c>
    </row>
    <row r="2847" spans="2:9">
      <c r="B2847" s="388" t="s">
        <v>17150</v>
      </c>
      <c r="C2847" s="388" t="s">
        <v>17151</v>
      </c>
      <c r="D2847" s="389" t="s">
        <v>9926</v>
      </c>
      <c r="E2847" s="390" t="str">
        <f t="shared" si="88"/>
        <v>20,75</v>
      </c>
      <c r="F2847" s="381" t="str">
        <f t="shared" si="89"/>
        <v>83392</v>
      </c>
      <c r="H2847" s="391">
        <v>38.619999999999997</v>
      </c>
      <c r="I2847" s="392" t="s">
        <v>15276</v>
      </c>
    </row>
    <row r="2848" spans="2:9">
      <c r="B2848" s="388" t="s">
        <v>17152</v>
      </c>
      <c r="C2848" s="388" t="s">
        <v>17153</v>
      </c>
      <c r="D2848" s="389" t="s">
        <v>9926</v>
      </c>
      <c r="E2848" s="390" t="str">
        <f t="shared" si="88"/>
        <v>26,70</v>
      </c>
      <c r="F2848" s="381" t="str">
        <f t="shared" si="89"/>
        <v>83393</v>
      </c>
      <c r="H2848" s="391">
        <v>36.479999999999997</v>
      </c>
      <c r="I2848" s="392" t="s">
        <v>10924</v>
      </c>
    </row>
    <row r="2849" spans="2:9">
      <c r="B2849" s="388" t="s">
        <v>17154</v>
      </c>
      <c r="C2849" s="388" t="s">
        <v>17155</v>
      </c>
      <c r="D2849" s="389" t="s">
        <v>9926</v>
      </c>
      <c r="E2849" s="390" t="str">
        <f t="shared" si="88"/>
        <v>56,68</v>
      </c>
      <c r="F2849" s="381" t="str">
        <f t="shared" si="89"/>
        <v>83470</v>
      </c>
      <c r="H2849" s="391">
        <v>21.91</v>
      </c>
      <c r="I2849" s="392" t="s">
        <v>17156</v>
      </c>
    </row>
    <row r="2850" spans="2:9">
      <c r="B2850" s="388" t="s">
        <v>17157</v>
      </c>
      <c r="C2850" s="388" t="s">
        <v>17158</v>
      </c>
      <c r="D2850" s="389" t="s">
        <v>9926</v>
      </c>
      <c r="E2850" s="390" t="str">
        <f t="shared" si="88"/>
        <v>9,41</v>
      </c>
      <c r="F2850" s="381" t="str">
        <f t="shared" si="89"/>
        <v>93040</v>
      </c>
      <c r="H2850" s="391">
        <v>27.22</v>
      </c>
      <c r="I2850" s="392" t="s">
        <v>9017</v>
      </c>
    </row>
    <row r="2851" spans="2:9">
      <c r="B2851" s="388" t="s">
        <v>17159</v>
      </c>
      <c r="C2851" s="388" t="s">
        <v>17160</v>
      </c>
      <c r="D2851" s="389" t="s">
        <v>9926</v>
      </c>
      <c r="E2851" s="390" t="str">
        <f t="shared" si="88"/>
        <v>56,21</v>
      </c>
      <c r="F2851" s="381" t="str">
        <f t="shared" si="89"/>
        <v>93041</v>
      </c>
      <c r="H2851" s="391">
        <v>13.8</v>
      </c>
      <c r="I2851" s="392" t="s">
        <v>17161</v>
      </c>
    </row>
    <row r="2852" spans="2:9">
      <c r="B2852" s="388" t="s">
        <v>17162</v>
      </c>
      <c r="C2852" s="388" t="s">
        <v>17163</v>
      </c>
      <c r="D2852" s="389" t="s">
        <v>9926</v>
      </c>
      <c r="E2852" s="390" t="str">
        <f t="shared" si="88"/>
        <v>10,52</v>
      </c>
      <c r="F2852" s="381" t="str">
        <f t="shared" si="89"/>
        <v>93044</v>
      </c>
      <c r="H2852" s="391">
        <v>14.78</v>
      </c>
      <c r="I2852" s="392" t="s">
        <v>2550</v>
      </c>
    </row>
    <row r="2853" spans="2:9">
      <c r="B2853" s="388" t="s">
        <v>17164</v>
      </c>
      <c r="C2853" s="388" t="s">
        <v>17165</v>
      </c>
      <c r="D2853" s="389" t="s">
        <v>9926</v>
      </c>
      <c r="E2853" s="390" t="str">
        <f t="shared" si="88"/>
        <v>31,77</v>
      </c>
      <c r="F2853" s="381" t="str">
        <f t="shared" si="89"/>
        <v>93045</v>
      </c>
      <c r="H2853" s="391">
        <v>18.04</v>
      </c>
      <c r="I2853" s="392" t="s">
        <v>1817</v>
      </c>
    </row>
    <row r="2854" spans="2:9">
      <c r="B2854" s="388" t="s">
        <v>17166</v>
      </c>
      <c r="C2854" s="388" t="s">
        <v>17167</v>
      </c>
      <c r="D2854" s="389" t="s">
        <v>9926</v>
      </c>
      <c r="E2854" s="390" t="str">
        <f t="shared" si="88"/>
        <v>43,84</v>
      </c>
      <c r="F2854" s="381" t="str">
        <f t="shared" si="89"/>
        <v>97583</v>
      </c>
      <c r="H2854" s="391">
        <v>29.8</v>
      </c>
      <c r="I2854" s="392" t="s">
        <v>9848</v>
      </c>
    </row>
    <row r="2855" spans="2:9">
      <c r="B2855" s="388" t="s">
        <v>17168</v>
      </c>
      <c r="C2855" s="388" t="s">
        <v>17169</v>
      </c>
      <c r="D2855" s="389" t="s">
        <v>9926</v>
      </c>
      <c r="E2855" s="390" t="str">
        <f t="shared" si="88"/>
        <v>59,98</v>
      </c>
      <c r="F2855" s="381" t="str">
        <f t="shared" si="89"/>
        <v>97584</v>
      </c>
      <c r="H2855" s="391">
        <v>29.67</v>
      </c>
      <c r="I2855" s="392" t="s">
        <v>8642</v>
      </c>
    </row>
    <row r="2856" spans="2:9">
      <c r="B2856" s="388" t="s">
        <v>17170</v>
      </c>
      <c r="C2856" s="388" t="s">
        <v>17171</v>
      </c>
      <c r="D2856" s="389" t="s">
        <v>9926</v>
      </c>
      <c r="E2856" s="390" t="str">
        <f t="shared" si="88"/>
        <v>59,83</v>
      </c>
      <c r="F2856" s="381" t="str">
        <f t="shared" si="89"/>
        <v>97585</v>
      </c>
      <c r="H2856" s="391">
        <v>33.369999999999997</v>
      </c>
      <c r="I2856" s="392" t="s">
        <v>17172</v>
      </c>
    </row>
    <row r="2857" spans="2:9">
      <c r="B2857" s="388" t="s">
        <v>17173</v>
      </c>
      <c r="C2857" s="388" t="s">
        <v>17174</v>
      </c>
      <c r="D2857" s="389" t="s">
        <v>9926</v>
      </c>
      <c r="E2857" s="390" t="str">
        <f t="shared" si="88"/>
        <v>79,31</v>
      </c>
      <c r="F2857" s="381" t="str">
        <f t="shared" si="89"/>
        <v>97586</v>
      </c>
      <c r="H2857" s="391">
        <v>33.22</v>
      </c>
      <c r="I2857" s="392" t="s">
        <v>17175</v>
      </c>
    </row>
    <row r="2858" spans="2:9">
      <c r="B2858" s="388" t="s">
        <v>17176</v>
      </c>
      <c r="C2858" s="388" t="s">
        <v>17177</v>
      </c>
      <c r="D2858" s="389" t="s">
        <v>9926</v>
      </c>
      <c r="E2858" s="390" t="str">
        <f t="shared" si="88"/>
        <v>136,94</v>
      </c>
      <c r="F2858" s="381" t="str">
        <f t="shared" si="89"/>
        <v>97587</v>
      </c>
      <c r="H2858" s="391">
        <v>31.05</v>
      </c>
      <c r="I2858" s="392" t="s">
        <v>17178</v>
      </c>
    </row>
    <row r="2859" spans="2:9">
      <c r="B2859" s="388" t="s">
        <v>17179</v>
      </c>
      <c r="C2859" s="388" t="s">
        <v>17180</v>
      </c>
      <c r="D2859" s="389" t="s">
        <v>9926</v>
      </c>
      <c r="E2859" s="390" t="str">
        <f t="shared" si="88"/>
        <v>25,58</v>
      </c>
      <c r="F2859" s="381" t="str">
        <f t="shared" si="89"/>
        <v>97589</v>
      </c>
      <c r="H2859" s="393">
        <v>1383.26</v>
      </c>
      <c r="I2859" s="392" t="s">
        <v>9395</v>
      </c>
    </row>
    <row r="2860" spans="2:9">
      <c r="B2860" s="388" t="s">
        <v>17181</v>
      </c>
      <c r="C2860" s="388" t="s">
        <v>17182</v>
      </c>
      <c r="D2860" s="389" t="s">
        <v>9926</v>
      </c>
      <c r="E2860" s="390" t="str">
        <f t="shared" si="88"/>
        <v>52,50</v>
      </c>
      <c r="F2860" s="381" t="str">
        <f t="shared" si="89"/>
        <v>97590</v>
      </c>
      <c r="H2860" s="391">
        <v>171.49</v>
      </c>
      <c r="I2860" s="392" t="s">
        <v>17183</v>
      </c>
    </row>
    <row r="2861" spans="2:9">
      <c r="B2861" s="388" t="s">
        <v>17184</v>
      </c>
      <c r="C2861" s="388" t="s">
        <v>17185</v>
      </c>
      <c r="D2861" s="389" t="s">
        <v>9926</v>
      </c>
      <c r="E2861" s="390" t="str">
        <f t="shared" si="88"/>
        <v>69,35</v>
      </c>
      <c r="F2861" s="381" t="str">
        <f t="shared" si="89"/>
        <v>97591</v>
      </c>
      <c r="H2861" s="391">
        <v>76.97</v>
      </c>
      <c r="I2861" s="392" t="s">
        <v>17186</v>
      </c>
    </row>
    <row r="2862" spans="2:9">
      <c r="B2862" s="388" t="s">
        <v>17187</v>
      </c>
      <c r="C2862" s="388" t="s">
        <v>17188</v>
      </c>
      <c r="D2862" s="389" t="s">
        <v>9926</v>
      </c>
      <c r="E2862" s="390" t="str">
        <f t="shared" si="88"/>
        <v>97,38</v>
      </c>
      <c r="F2862" s="381" t="str">
        <f t="shared" si="89"/>
        <v>97592</v>
      </c>
      <c r="H2862" s="391">
        <v>8.85</v>
      </c>
      <c r="I2862" s="392" t="s">
        <v>17189</v>
      </c>
    </row>
    <row r="2863" spans="2:9">
      <c r="B2863" s="388" t="s">
        <v>17190</v>
      </c>
      <c r="C2863" s="388" t="s">
        <v>17191</v>
      </c>
      <c r="D2863" s="389" t="s">
        <v>9926</v>
      </c>
      <c r="E2863" s="390" t="str">
        <f t="shared" si="88"/>
        <v>72,34</v>
      </c>
      <c r="F2863" s="381" t="str">
        <f t="shared" si="89"/>
        <v>97593</v>
      </c>
      <c r="H2863" s="391">
        <v>10.49</v>
      </c>
      <c r="I2863" s="392" t="s">
        <v>17192</v>
      </c>
    </row>
    <row r="2864" spans="2:9">
      <c r="B2864" s="388" t="s">
        <v>17193</v>
      </c>
      <c r="C2864" s="388" t="s">
        <v>17194</v>
      </c>
      <c r="D2864" s="389" t="s">
        <v>9926</v>
      </c>
      <c r="E2864" s="390" t="str">
        <f t="shared" si="88"/>
        <v>68,62</v>
      </c>
      <c r="F2864" s="381" t="str">
        <f t="shared" si="89"/>
        <v>97594</v>
      </c>
      <c r="H2864" s="391">
        <v>7.37</v>
      </c>
      <c r="I2864" s="392" t="s">
        <v>17195</v>
      </c>
    </row>
    <row r="2865" spans="2:9">
      <c r="B2865" s="388" t="s">
        <v>17196</v>
      </c>
      <c r="C2865" s="388" t="s">
        <v>17197</v>
      </c>
      <c r="D2865" s="389" t="s">
        <v>9926</v>
      </c>
      <c r="E2865" s="390" t="str">
        <f t="shared" si="88"/>
        <v>48,32</v>
      </c>
      <c r="F2865" s="381" t="str">
        <f t="shared" si="89"/>
        <v>97595</v>
      </c>
      <c r="H2865" s="391">
        <v>4.53</v>
      </c>
      <c r="I2865" s="392" t="s">
        <v>10945</v>
      </c>
    </row>
    <row r="2866" spans="2:9">
      <c r="B2866" s="388" t="s">
        <v>17198</v>
      </c>
      <c r="C2866" s="388" t="s">
        <v>17199</v>
      </c>
      <c r="D2866" s="389" t="s">
        <v>9926</v>
      </c>
      <c r="E2866" s="390" t="str">
        <f t="shared" si="88"/>
        <v>33,78</v>
      </c>
      <c r="F2866" s="381" t="str">
        <f t="shared" si="89"/>
        <v>97596</v>
      </c>
      <c r="H2866" s="391">
        <v>4.08</v>
      </c>
      <c r="I2866" s="392" t="s">
        <v>17200</v>
      </c>
    </row>
    <row r="2867" spans="2:9">
      <c r="B2867" s="388" t="s">
        <v>17201</v>
      </c>
      <c r="C2867" s="388" t="s">
        <v>17202</v>
      </c>
      <c r="D2867" s="389" t="s">
        <v>9926</v>
      </c>
      <c r="E2867" s="390" t="str">
        <f t="shared" si="88"/>
        <v>41,88</v>
      </c>
      <c r="F2867" s="381" t="str">
        <f t="shared" si="89"/>
        <v>97597</v>
      </c>
      <c r="H2867" s="391">
        <v>339.14</v>
      </c>
      <c r="I2867" s="392" t="s">
        <v>17203</v>
      </c>
    </row>
    <row r="2868" spans="2:9">
      <c r="B2868" s="388" t="s">
        <v>17204</v>
      </c>
      <c r="C2868" s="388" t="s">
        <v>17205</v>
      </c>
      <c r="D2868" s="389" t="s">
        <v>9926</v>
      </c>
      <c r="E2868" s="390" t="str">
        <f t="shared" si="88"/>
        <v>40,02</v>
      </c>
      <c r="F2868" s="381" t="str">
        <f t="shared" si="89"/>
        <v>97598</v>
      </c>
      <c r="H2868" s="391">
        <v>26.07</v>
      </c>
      <c r="I2868" s="392" t="s">
        <v>3485</v>
      </c>
    </row>
    <row r="2869" spans="2:9">
      <c r="B2869" s="388" t="s">
        <v>17206</v>
      </c>
      <c r="C2869" s="388" t="s">
        <v>17207</v>
      </c>
      <c r="D2869" s="389" t="s">
        <v>9926</v>
      </c>
      <c r="E2869" s="390" t="str">
        <f t="shared" si="88"/>
        <v>37,06</v>
      </c>
      <c r="F2869" s="381" t="str">
        <f t="shared" si="89"/>
        <v>97599</v>
      </c>
      <c r="H2869" s="391">
        <v>80.02</v>
      </c>
      <c r="I2869" s="392" t="s">
        <v>17208</v>
      </c>
    </row>
    <row r="2870" spans="2:9">
      <c r="B2870" s="388" t="s">
        <v>17209</v>
      </c>
      <c r="C2870" s="388" t="s">
        <v>17210</v>
      </c>
      <c r="D2870" s="389" t="s">
        <v>9926</v>
      </c>
      <c r="E2870" s="390" t="str">
        <f t="shared" si="88"/>
        <v>24,22</v>
      </c>
      <c r="F2870" s="381" t="str">
        <f t="shared" si="89"/>
        <v>97609</v>
      </c>
      <c r="H2870" s="391">
        <v>142.22999999999999</v>
      </c>
      <c r="I2870" s="392" t="s">
        <v>8271</v>
      </c>
    </row>
    <row r="2871" spans="2:9">
      <c r="B2871" s="388" t="s">
        <v>17211</v>
      </c>
      <c r="C2871" s="388" t="s">
        <v>17212</v>
      </c>
      <c r="D2871" s="389" t="s">
        <v>9926</v>
      </c>
      <c r="E2871" s="390" t="str">
        <f t="shared" si="88"/>
        <v>30,20</v>
      </c>
      <c r="F2871" s="381" t="str">
        <f t="shared" si="89"/>
        <v>97610</v>
      </c>
      <c r="H2871" s="391">
        <v>87.12</v>
      </c>
      <c r="I2871" s="392" t="s">
        <v>17213</v>
      </c>
    </row>
    <row r="2872" spans="2:9">
      <c r="B2872" s="388" t="s">
        <v>17214</v>
      </c>
      <c r="C2872" s="388" t="s">
        <v>17215</v>
      </c>
      <c r="D2872" s="389" t="s">
        <v>9926</v>
      </c>
      <c r="E2872" s="390" t="str">
        <f t="shared" si="88"/>
        <v>15,08</v>
      </c>
      <c r="F2872" s="381" t="str">
        <f t="shared" si="89"/>
        <v>97611</v>
      </c>
      <c r="H2872" s="391">
        <v>165.54</v>
      </c>
      <c r="I2872" s="392" t="s">
        <v>2417</v>
      </c>
    </row>
    <row r="2873" spans="2:9">
      <c r="B2873" s="388" t="s">
        <v>17216</v>
      </c>
      <c r="C2873" s="388" t="s">
        <v>17217</v>
      </c>
      <c r="D2873" s="389" t="s">
        <v>9926</v>
      </c>
      <c r="E2873" s="390" t="str">
        <f t="shared" si="88"/>
        <v>16,19</v>
      </c>
      <c r="F2873" s="381" t="str">
        <f t="shared" si="89"/>
        <v>97612</v>
      </c>
      <c r="H2873" s="393">
        <v>1116.44</v>
      </c>
      <c r="I2873" s="392" t="s">
        <v>2455</v>
      </c>
    </row>
    <row r="2874" spans="2:9">
      <c r="B2874" s="388" t="s">
        <v>17218</v>
      </c>
      <c r="C2874" s="388" t="s">
        <v>17219</v>
      </c>
      <c r="D2874" s="389" t="s">
        <v>9926</v>
      </c>
      <c r="E2874" s="390" t="str">
        <f t="shared" si="88"/>
        <v>19,86</v>
      </c>
      <c r="F2874" s="381" t="str">
        <f t="shared" si="89"/>
        <v>97613</v>
      </c>
      <c r="H2874" s="393">
        <v>1124</v>
      </c>
      <c r="I2874" s="392" t="s">
        <v>17220</v>
      </c>
    </row>
    <row r="2875" spans="2:9">
      <c r="B2875" s="388" t="s">
        <v>17221</v>
      </c>
      <c r="C2875" s="388" t="s">
        <v>17222</v>
      </c>
      <c r="D2875" s="389" t="s">
        <v>9926</v>
      </c>
      <c r="E2875" s="390" t="str">
        <f t="shared" si="88"/>
        <v>33,11</v>
      </c>
      <c r="F2875" s="381" t="str">
        <f t="shared" si="89"/>
        <v>97614</v>
      </c>
      <c r="H2875" s="393">
        <v>1125.44</v>
      </c>
      <c r="I2875" s="392" t="s">
        <v>1790</v>
      </c>
    </row>
    <row r="2876" spans="2:9">
      <c r="B2876" s="388" t="s">
        <v>17223</v>
      </c>
      <c r="C2876" s="388" t="s">
        <v>17224</v>
      </c>
      <c r="D2876" s="389" t="s">
        <v>9926</v>
      </c>
      <c r="E2876" s="390" t="str">
        <f t="shared" si="88"/>
        <v>30,89</v>
      </c>
      <c r="F2876" s="381" t="str">
        <f t="shared" si="89"/>
        <v>97615</v>
      </c>
      <c r="H2876" s="393">
        <v>1159.73</v>
      </c>
      <c r="I2876" s="392" t="s">
        <v>17225</v>
      </c>
    </row>
    <row r="2877" spans="2:9">
      <c r="B2877" s="388" t="s">
        <v>17226</v>
      </c>
      <c r="C2877" s="388" t="s">
        <v>17227</v>
      </c>
      <c r="D2877" s="389" t="s">
        <v>9926</v>
      </c>
      <c r="E2877" s="390" t="str">
        <f t="shared" si="88"/>
        <v>34,65</v>
      </c>
      <c r="F2877" s="381" t="str">
        <f t="shared" si="89"/>
        <v>97616</v>
      </c>
      <c r="H2877" s="393">
        <v>1170.43</v>
      </c>
      <c r="I2877" s="392" t="s">
        <v>17228</v>
      </c>
    </row>
    <row r="2878" spans="2:9">
      <c r="B2878" s="388" t="s">
        <v>17229</v>
      </c>
      <c r="C2878" s="388" t="s">
        <v>17230</v>
      </c>
      <c r="D2878" s="389" t="s">
        <v>9926</v>
      </c>
      <c r="E2878" s="390" t="str">
        <f t="shared" si="88"/>
        <v>34,48</v>
      </c>
      <c r="F2878" s="381" t="str">
        <f t="shared" si="89"/>
        <v>97617</v>
      </c>
      <c r="H2878" s="391">
        <v>851.68</v>
      </c>
      <c r="I2878" s="392" t="s">
        <v>17231</v>
      </c>
    </row>
    <row r="2879" spans="2:9">
      <c r="B2879" s="388" t="s">
        <v>17232</v>
      </c>
      <c r="C2879" s="388" t="s">
        <v>17233</v>
      </c>
      <c r="D2879" s="389" t="s">
        <v>9926</v>
      </c>
      <c r="E2879" s="390" t="str">
        <f t="shared" si="88"/>
        <v>32,44</v>
      </c>
      <c r="F2879" s="381" t="str">
        <f t="shared" si="89"/>
        <v>97618</v>
      </c>
      <c r="H2879" s="391">
        <v>101.43</v>
      </c>
      <c r="I2879" s="392" t="s">
        <v>16499</v>
      </c>
    </row>
    <row r="2880" spans="2:9">
      <c r="B2880" s="388" t="s">
        <v>17234</v>
      </c>
      <c r="C2880" s="388" t="s">
        <v>17235</v>
      </c>
      <c r="D2880" s="389" t="s">
        <v>9926</v>
      </c>
      <c r="E2880" s="390" t="str">
        <f t="shared" si="88"/>
        <v>1.414,61</v>
      </c>
      <c r="F2880" s="381" t="str">
        <f t="shared" si="89"/>
        <v>41598</v>
      </c>
      <c r="H2880" s="391">
        <v>138.57</v>
      </c>
      <c r="I2880" s="392" t="s">
        <v>17236</v>
      </c>
    </row>
    <row r="2881" spans="2:9">
      <c r="B2881" s="388" t="s">
        <v>17237</v>
      </c>
      <c r="C2881" s="388" t="s">
        <v>17238</v>
      </c>
      <c r="D2881" s="389" t="s">
        <v>9926</v>
      </c>
      <c r="E2881" s="390" t="str">
        <f t="shared" si="88"/>
        <v>176,53</v>
      </c>
      <c r="F2881" s="381" t="str">
        <f t="shared" si="89"/>
        <v>72941</v>
      </c>
      <c r="H2881" s="391">
        <v>23.72</v>
      </c>
      <c r="I2881" s="392" t="s">
        <v>17239</v>
      </c>
    </row>
    <row r="2882" spans="2:9">
      <c r="B2882" s="388" t="s">
        <v>17240</v>
      </c>
      <c r="C2882" s="388" t="s">
        <v>17241</v>
      </c>
      <c r="D2882" s="389" t="s">
        <v>9926</v>
      </c>
      <c r="E2882" s="390" t="str">
        <f t="shared" ref="E2882:E2945" si="90">IF($K$2=$H$1,H2882,I2882)</f>
        <v>80,60</v>
      </c>
      <c r="F2882" s="381" t="str">
        <f t="shared" ref="F2882:F2945" si="91">IF(LEN($B2882)=7,CONCATENATE(MID($B2882,1,6),"00",RIGHT($B2882,1)),IF(LEN($B2882)=8,CONCATENATE(MID($B2882,1,6),"0",RIGHT($B2882,2)),$B2882))</f>
        <v>73624</v>
      </c>
      <c r="H2882" s="391">
        <v>30.99</v>
      </c>
      <c r="I2882" s="392" t="s">
        <v>11886</v>
      </c>
    </row>
    <row r="2883" spans="2:9">
      <c r="B2883" s="388" t="s">
        <v>17242</v>
      </c>
      <c r="C2883" s="388" t="s">
        <v>17243</v>
      </c>
      <c r="D2883" s="389" t="s">
        <v>9926</v>
      </c>
      <c r="E2883" s="390" t="str">
        <f t="shared" si="90"/>
        <v>9,19</v>
      </c>
      <c r="F2883" s="381" t="str">
        <f t="shared" si="91"/>
        <v>73767/001</v>
      </c>
      <c r="H2883" s="391">
        <v>15.37</v>
      </c>
      <c r="I2883" s="392" t="s">
        <v>5591</v>
      </c>
    </row>
    <row r="2884" spans="2:9">
      <c r="B2884" s="388" t="s">
        <v>17244</v>
      </c>
      <c r="C2884" s="388" t="s">
        <v>17245</v>
      </c>
      <c r="D2884" s="389" t="s">
        <v>9926</v>
      </c>
      <c r="E2884" s="390" t="str">
        <f t="shared" si="90"/>
        <v>10,53</v>
      </c>
      <c r="F2884" s="381" t="str">
        <f t="shared" si="91"/>
        <v>73767/002</v>
      </c>
      <c r="H2884" s="391">
        <v>19.690000000000001</v>
      </c>
      <c r="I2884" s="392" t="s">
        <v>17246</v>
      </c>
    </row>
    <row r="2885" spans="2:9">
      <c r="B2885" s="388" t="s">
        <v>17247</v>
      </c>
      <c r="C2885" s="388" t="s">
        <v>17248</v>
      </c>
      <c r="D2885" s="389" t="s">
        <v>9926</v>
      </c>
      <c r="E2885" s="390" t="str">
        <f t="shared" si="90"/>
        <v>7,50</v>
      </c>
      <c r="F2885" s="381" t="str">
        <f t="shared" si="91"/>
        <v>73767/003</v>
      </c>
      <c r="H2885" s="391">
        <v>34.35</v>
      </c>
      <c r="I2885" s="392" t="s">
        <v>16537</v>
      </c>
    </row>
    <row r="2886" spans="2:9">
      <c r="B2886" s="388" t="s">
        <v>17249</v>
      </c>
      <c r="C2886" s="388" t="s">
        <v>17250</v>
      </c>
      <c r="D2886" s="389" t="s">
        <v>9926</v>
      </c>
      <c r="E2886" s="390" t="str">
        <f t="shared" si="90"/>
        <v>4,73</v>
      </c>
      <c r="F2886" s="381" t="str">
        <f t="shared" si="91"/>
        <v>73767/004</v>
      </c>
      <c r="H2886" s="391">
        <v>28.01</v>
      </c>
      <c r="I2886" s="392" t="s">
        <v>5179</v>
      </c>
    </row>
    <row r="2887" spans="2:9">
      <c r="B2887" s="388" t="s">
        <v>17251</v>
      </c>
      <c r="C2887" s="388" t="s">
        <v>17252</v>
      </c>
      <c r="D2887" s="389" t="s">
        <v>9926</v>
      </c>
      <c r="E2887" s="390" t="str">
        <f t="shared" si="90"/>
        <v>4,29</v>
      </c>
      <c r="F2887" s="381" t="str">
        <f t="shared" si="91"/>
        <v>73767/005</v>
      </c>
      <c r="H2887" s="391">
        <v>31.8</v>
      </c>
      <c r="I2887" s="392" t="s">
        <v>8551</v>
      </c>
    </row>
    <row r="2888" spans="2:9">
      <c r="B2888" s="388" t="s">
        <v>17253</v>
      </c>
      <c r="C2888" s="388" t="s">
        <v>17254</v>
      </c>
      <c r="D2888" s="389" t="s">
        <v>9926</v>
      </c>
      <c r="E2888" s="390" t="str">
        <f t="shared" si="90"/>
        <v>26,66</v>
      </c>
      <c r="F2888" s="381" t="str">
        <f t="shared" si="91"/>
        <v>73781/002</v>
      </c>
      <c r="H2888" s="391">
        <v>36.46</v>
      </c>
      <c r="I2888" s="392" t="s">
        <v>10748</v>
      </c>
    </row>
    <row r="2889" spans="2:9">
      <c r="B2889" s="388" t="s">
        <v>17255</v>
      </c>
      <c r="C2889" s="388" t="s">
        <v>17256</v>
      </c>
      <c r="D2889" s="389" t="s">
        <v>9926</v>
      </c>
      <c r="E2889" s="390" t="str">
        <f t="shared" si="90"/>
        <v>81,51</v>
      </c>
      <c r="F2889" s="381" t="str">
        <f t="shared" si="91"/>
        <v>73781/003</v>
      </c>
      <c r="H2889" s="391">
        <v>126.41</v>
      </c>
      <c r="I2889" s="392" t="s">
        <v>17257</v>
      </c>
    </row>
    <row r="2890" spans="2:9">
      <c r="B2890" s="388" t="s">
        <v>17258</v>
      </c>
      <c r="C2890" s="388" t="s">
        <v>17259</v>
      </c>
      <c r="D2890" s="389" t="s">
        <v>9926</v>
      </c>
      <c r="E2890" s="390" t="str">
        <f t="shared" si="90"/>
        <v>151,78</v>
      </c>
      <c r="F2890" s="381" t="str">
        <f t="shared" si="91"/>
        <v>88543</v>
      </c>
      <c r="H2890" s="391">
        <v>238.89</v>
      </c>
      <c r="I2890" s="392" t="s">
        <v>1900</v>
      </c>
    </row>
    <row r="2891" spans="2:9">
      <c r="B2891" s="388" t="s">
        <v>17260</v>
      </c>
      <c r="C2891" s="388" t="s">
        <v>17261</v>
      </c>
      <c r="D2891" s="389" t="s">
        <v>9926</v>
      </c>
      <c r="E2891" s="390" t="str">
        <f t="shared" si="90"/>
        <v>93,79</v>
      </c>
      <c r="F2891" s="381" t="str">
        <f t="shared" si="91"/>
        <v>88544</v>
      </c>
      <c r="H2891" s="391">
        <v>28.88</v>
      </c>
      <c r="I2891" s="392" t="s">
        <v>10283</v>
      </c>
    </row>
    <row r="2892" spans="2:9">
      <c r="B2892" s="388" t="s">
        <v>17262</v>
      </c>
      <c r="C2892" s="388" t="s">
        <v>17263</v>
      </c>
      <c r="D2892" s="389" t="s">
        <v>9926</v>
      </c>
      <c r="E2892" s="390" t="str">
        <f t="shared" si="90"/>
        <v>175,25</v>
      </c>
      <c r="F2892" s="381" t="str">
        <f t="shared" si="91"/>
        <v>88545</v>
      </c>
      <c r="H2892" s="391">
        <v>90.74</v>
      </c>
      <c r="I2892" s="392" t="s">
        <v>17264</v>
      </c>
    </row>
    <row r="2893" spans="2:9">
      <c r="B2893" s="388" t="s">
        <v>17265</v>
      </c>
      <c r="C2893" s="388" t="s">
        <v>17266</v>
      </c>
      <c r="D2893" s="389" t="s">
        <v>9926</v>
      </c>
      <c r="E2893" s="390" t="str">
        <f t="shared" si="90"/>
        <v>265,86</v>
      </c>
      <c r="F2893" s="381" t="str">
        <f t="shared" si="91"/>
        <v>100578</v>
      </c>
      <c r="H2893" s="391">
        <v>90.74</v>
      </c>
      <c r="I2893" s="392" t="s">
        <v>17267</v>
      </c>
    </row>
    <row r="2894" spans="2:9">
      <c r="B2894" s="388" t="s">
        <v>17268</v>
      </c>
      <c r="C2894" s="388" t="s">
        <v>17269</v>
      </c>
      <c r="D2894" s="389" t="s">
        <v>9926</v>
      </c>
      <c r="E2894" s="390" t="str">
        <f t="shared" si="90"/>
        <v>290,64</v>
      </c>
      <c r="F2894" s="381" t="str">
        <f t="shared" si="91"/>
        <v>100579</v>
      </c>
      <c r="H2894" s="391">
        <v>50.43</v>
      </c>
      <c r="I2894" s="392" t="s">
        <v>17270</v>
      </c>
    </row>
    <row r="2895" spans="2:9">
      <c r="B2895" s="388" t="s">
        <v>17271</v>
      </c>
      <c r="C2895" s="388" t="s">
        <v>17272</v>
      </c>
      <c r="D2895" s="389" t="s">
        <v>9926</v>
      </c>
      <c r="E2895" s="390" t="str">
        <f t="shared" si="90"/>
        <v>325,79</v>
      </c>
      <c r="F2895" s="381" t="str">
        <f t="shared" si="91"/>
        <v>100580</v>
      </c>
      <c r="H2895" s="391">
        <v>359.21</v>
      </c>
      <c r="I2895" s="392" t="s">
        <v>17273</v>
      </c>
    </row>
    <row r="2896" spans="2:9">
      <c r="B2896" s="388" t="s">
        <v>17274</v>
      </c>
      <c r="C2896" s="388" t="s">
        <v>17275</v>
      </c>
      <c r="D2896" s="389" t="s">
        <v>9926</v>
      </c>
      <c r="E2896" s="390" t="str">
        <f t="shared" si="90"/>
        <v>302,89</v>
      </c>
      <c r="F2896" s="381" t="str">
        <f t="shared" si="91"/>
        <v>100581</v>
      </c>
      <c r="H2896" s="391">
        <v>261.60000000000002</v>
      </c>
      <c r="I2896" s="392" t="s">
        <v>17276</v>
      </c>
    </row>
    <row r="2897" spans="2:9">
      <c r="B2897" s="388" t="s">
        <v>17277</v>
      </c>
      <c r="C2897" s="388" t="s">
        <v>17278</v>
      </c>
      <c r="D2897" s="389" t="s">
        <v>9926</v>
      </c>
      <c r="E2897" s="390" t="str">
        <f t="shared" si="90"/>
        <v>366,31</v>
      </c>
      <c r="F2897" s="381" t="str">
        <f t="shared" si="91"/>
        <v>100582</v>
      </c>
      <c r="H2897" s="391">
        <v>103.67</v>
      </c>
      <c r="I2897" s="392" t="s">
        <v>17279</v>
      </c>
    </row>
    <row r="2898" spans="2:9">
      <c r="B2898" s="388" t="s">
        <v>17280</v>
      </c>
      <c r="C2898" s="388" t="s">
        <v>17281</v>
      </c>
      <c r="D2898" s="389" t="s">
        <v>9926</v>
      </c>
      <c r="E2898" s="390" t="str">
        <f t="shared" si="90"/>
        <v>316,27</v>
      </c>
      <c r="F2898" s="381" t="str">
        <f t="shared" si="91"/>
        <v>100583</v>
      </c>
      <c r="H2898" s="391">
        <v>81.14</v>
      </c>
      <c r="I2898" s="392" t="s">
        <v>17282</v>
      </c>
    </row>
    <row r="2899" spans="2:9">
      <c r="B2899" s="388" t="s">
        <v>17283</v>
      </c>
      <c r="C2899" s="388" t="s">
        <v>17284</v>
      </c>
      <c r="D2899" s="389" t="s">
        <v>9926</v>
      </c>
      <c r="E2899" s="390" t="str">
        <f t="shared" si="90"/>
        <v>354,37</v>
      </c>
      <c r="F2899" s="381" t="str">
        <f t="shared" si="91"/>
        <v>100584</v>
      </c>
      <c r="H2899" s="391">
        <v>91.59</v>
      </c>
      <c r="I2899" s="392" t="s">
        <v>17285</v>
      </c>
    </row>
    <row r="2900" spans="2:9">
      <c r="B2900" s="388" t="s">
        <v>17286</v>
      </c>
      <c r="C2900" s="388" t="s">
        <v>17287</v>
      </c>
      <c r="D2900" s="389" t="s">
        <v>9926</v>
      </c>
      <c r="E2900" s="390" t="str">
        <f t="shared" si="90"/>
        <v>342,09</v>
      </c>
      <c r="F2900" s="381" t="str">
        <f t="shared" si="91"/>
        <v>100585</v>
      </c>
      <c r="H2900" s="391">
        <v>186.75</v>
      </c>
      <c r="I2900" s="392" t="s">
        <v>17288</v>
      </c>
    </row>
    <row r="2901" spans="2:9">
      <c r="B2901" s="388" t="s">
        <v>17289</v>
      </c>
      <c r="C2901" s="388" t="s">
        <v>17290</v>
      </c>
      <c r="D2901" s="389" t="s">
        <v>9926</v>
      </c>
      <c r="E2901" s="390" t="str">
        <f t="shared" si="90"/>
        <v>402,76</v>
      </c>
      <c r="F2901" s="381" t="str">
        <f t="shared" si="91"/>
        <v>100586</v>
      </c>
      <c r="H2901" s="391">
        <v>195.51</v>
      </c>
      <c r="I2901" s="392" t="s">
        <v>17291</v>
      </c>
    </row>
    <row r="2902" spans="2:9">
      <c r="B2902" s="388" t="s">
        <v>17292</v>
      </c>
      <c r="C2902" s="388" t="s">
        <v>17293</v>
      </c>
      <c r="D2902" s="389" t="s">
        <v>9926</v>
      </c>
      <c r="E2902" s="390" t="str">
        <f t="shared" si="90"/>
        <v>369,10</v>
      </c>
      <c r="F2902" s="381" t="str">
        <f t="shared" si="91"/>
        <v>100587</v>
      </c>
      <c r="H2902" s="391">
        <v>58.44</v>
      </c>
      <c r="I2902" s="392" t="s">
        <v>5495</v>
      </c>
    </row>
    <row r="2903" spans="2:9">
      <c r="B2903" s="388" t="s">
        <v>17294</v>
      </c>
      <c r="C2903" s="388" t="s">
        <v>17295</v>
      </c>
      <c r="D2903" s="389" t="s">
        <v>9926</v>
      </c>
      <c r="E2903" s="390" t="str">
        <f t="shared" si="90"/>
        <v>416,26</v>
      </c>
      <c r="F2903" s="381" t="str">
        <f t="shared" si="91"/>
        <v>100588</v>
      </c>
      <c r="H2903" s="391">
        <v>50.33</v>
      </c>
      <c r="I2903" s="392" t="s">
        <v>17296</v>
      </c>
    </row>
    <row r="2904" spans="2:9">
      <c r="B2904" s="388" t="s">
        <v>17297</v>
      </c>
      <c r="C2904" s="388" t="s">
        <v>17298</v>
      </c>
      <c r="D2904" s="389" t="s">
        <v>9926</v>
      </c>
      <c r="E2904" s="390" t="str">
        <f t="shared" si="90"/>
        <v>415,45</v>
      </c>
      <c r="F2904" s="381" t="str">
        <f t="shared" si="91"/>
        <v>100589</v>
      </c>
      <c r="H2904" s="391">
        <v>67.92</v>
      </c>
      <c r="I2904" s="392" t="s">
        <v>17299</v>
      </c>
    </row>
    <row r="2905" spans="2:9">
      <c r="B2905" s="388" t="s">
        <v>17300</v>
      </c>
      <c r="C2905" s="388" t="s">
        <v>17301</v>
      </c>
      <c r="D2905" s="389" t="s">
        <v>9926</v>
      </c>
      <c r="E2905" s="390" t="str">
        <f t="shared" si="90"/>
        <v>462,15</v>
      </c>
      <c r="F2905" s="381" t="str">
        <f t="shared" si="91"/>
        <v>100590</v>
      </c>
      <c r="H2905" s="391">
        <v>59.81</v>
      </c>
      <c r="I2905" s="392" t="s">
        <v>17302</v>
      </c>
    </row>
    <row r="2906" spans="2:9">
      <c r="B2906" s="388" t="s">
        <v>17303</v>
      </c>
      <c r="C2906" s="388" t="s">
        <v>17304</v>
      </c>
      <c r="D2906" s="389" t="s">
        <v>9926</v>
      </c>
      <c r="E2906" s="390" t="str">
        <f t="shared" si="90"/>
        <v>408,43</v>
      </c>
      <c r="F2906" s="381" t="str">
        <f t="shared" si="91"/>
        <v>100591</v>
      </c>
      <c r="H2906" s="393">
        <v>7547.12</v>
      </c>
      <c r="I2906" s="392" t="s">
        <v>17305</v>
      </c>
    </row>
    <row r="2907" spans="2:9">
      <c r="B2907" s="388" t="s">
        <v>17306</v>
      </c>
      <c r="C2907" s="388" t="s">
        <v>17307</v>
      </c>
      <c r="D2907" s="389" t="s">
        <v>9926</v>
      </c>
      <c r="E2907" s="390" t="str">
        <f t="shared" si="90"/>
        <v>447,12</v>
      </c>
      <c r="F2907" s="381" t="str">
        <f t="shared" si="91"/>
        <v>100592</v>
      </c>
      <c r="H2907" s="393">
        <v>9326.3799999999992</v>
      </c>
      <c r="I2907" s="392" t="s">
        <v>17308</v>
      </c>
    </row>
    <row r="2908" spans="2:9">
      <c r="B2908" s="388" t="s">
        <v>17309</v>
      </c>
      <c r="C2908" s="388" t="s">
        <v>17310</v>
      </c>
      <c r="D2908" s="389" t="s">
        <v>9926</v>
      </c>
      <c r="E2908" s="390" t="str">
        <f t="shared" si="90"/>
        <v>437,56</v>
      </c>
      <c r="F2908" s="381" t="str">
        <f t="shared" si="91"/>
        <v>100593</v>
      </c>
      <c r="H2908" s="393">
        <v>11757.66</v>
      </c>
      <c r="I2908" s="392" t="s">
        <v>17311</v>
      </c>
    </row>
    <row r="2909" spans="2:9">
      <c r="B2909" s="388" t="s">
        <v>17312</v>
      </c>
      <c r="C2909" s="388" t="s">
        <v>17313</v>
      </c>
      <c r="D2909" s="389" t="s">
        <v>9926</v>
      </c>
      <c r="E2909" s="390" t="str">
        <f t="shared" si="90"/>
        <v>503,06</v>
      </c>
      <c r="F2909" s="381" t="str">
        <f t="shared" si="91"/>
        <v>100594</v>
      </c>
      <c r="H2909" s="393">
        <v>16470.48</v>
      </c>
      <c r="I2909" s="392" t="s">
        <v>17314</v>
      </c>
    </row>
    <row r="2910" spans="2:9">
      <c r="B2910" s="388" t="s">
        <v>17315</v>
      </c>
      <c r="C2910" s="388" t="s">
        <v>17316</v>
      </c>
      <c r="D2910" s="389" t="s">
        <v>9926</v>
      </c>
      <c r="E2910" s="390" t="str">
        <f t="shared" si="90"/>
        <v>524,98</v>
      </c>
      <c r="F2910" s="381" t="str">
        <f t="shared" si="91"/>
        <v>100595</v>
      </c>
      <c r="H2910" s="393">
        <v>19212.78</v>
      </c>
      <c r="I2910" s="392" t="s">
        <v>17317</v>
      </c>
    </row>
    <row r="2911" spans="2:9">
      <c r="B2911" s="388" t="s">
        <v>17318</v>
      </c>
      <c r="C2911" s="388" t="s">
        <v>17319</v>
      </c>
      <c r="D2911" s="389" t="s">
        <v>9926</v>
      </c>
      <c r="E2911" s="390" t="str">
        <f t="shared" si="90"/>
        <v>613,28</v>
      </c>
      <c r="F2911" s="381" t="str">
        <f t="shared" si="91"/>
        <v>100596</v>
      </c>
      <c r="H2911" s="393">
        <v>31284.16</v>
      </c>
      <c r="I2911" s="392" t="s">
        <v>17320</v>
      </c>
    </row>
    <row r="2912" spans="2:9">
      <c r="B2912" s="388" t="s">
        <v>17321</v>
      </c>
      <c r="C2912" s="388" t="s">
        <v>17322</v>
      </c>
      <c r="D2912" s="389" t="s">
        <v>9926</v>
      </c>
      <c r="E2912" s="390" t="str">
        <f t="shared" si="90"/>
        <v>613,32</v>
      </c>
      <c r="F2912" s="381" t="str">
        <f t="shared" si="91"/>
        <v>100597</v>
      </c>
      <c r="H2912" s="393">
        <v>5212.0200000000004</v>
      </c>
      <c r="I2912" s="392" t="s">
        <v>17323</v>
      </c>
    </row>
    <row r="2913" spans="2:9">
      <c r="B2913" s="388" t="s">
        <v>17324</v>
      </c>
      <c r="C2913" s="388" t="s">
        <v>17325</v>
      </c>
      <c r="D2913" s="389" t="s">
        <v>9926</v>
      </c>
      <c r="E2913" s="390" t="str">
        <f t="shared" si="90"/>
        <v>686,11</v>
      </c>
      <c r="F2913" s="381" t="str">
        <f t="shared" si="91"/>
        <v>100598</v>
      </c>
      <c r="H2913" s="393">
        <v>5834.45</v>
      </c>
      <c r="I2913" s="392" t="s">
        <v>17326</v>
      </c>
    </row>
    <row r="2914" spans="2:9">
      <c r="B2914" s="388" t="s">
        <v>17327</v>
      </c>
      <c r="C2914" s="388" t="s">
        <v>17328</v>
      </c>
      <c r="D2914" s="389" t="s">
        <v>9926</v>
      </c>
      <c r="E2914" s="390" t="str">
        <f t="shared" si="90"/>
        <v>277,80</v>
      </c>
      <c r="F2914" s="381" t="str">
        <f t="shared" si="91"/>
        <v>100599</v>
      </c>
      <c r="H2914" s="393">
        <v>42872.23</v>
      </c>
      <c r="I2914" s="392" t="s">
        <v>10202</v>
      </c>
    </row>
    <row r="2915" spans="2:9">
      <c r="B2915" s="388" t="s">
        <v>17329</v>
      </c>
      <c r="C2915" s="388" t="s">
        <v>17330</v>
      </c>
      <c r="D2915" s="389" t="s">
        <v>9926</v>
      </c>
      <c r="E2915" s="390" t="str">
        <f t="shared" si="90"/>
        <v>343,32</v>
      </c>
      <c r="F2915" s="381" t="str">
        <f t="shared" si="91"/>
        <v>100600</v>
      </c>
      <c r="H2915" s="393">
        <v>59976.11</v>
      </c>
      <c r="I2915" s="392" t="s">
        <v>17331</v>
      </c>
    </row>
    <row r="2916" spans="2:9">
      <c r="B2916" s="388" t="s">
        <v>17332</v>
      </c>
      <c r="C2916" s="388" t="s">
        <v>17333</v>
      </c>
      <c r="D2916" s="389" t="s">
        <v>9926</v>
      </c>
      <c r="E2916" s="390" t="str">
        <f t="shared" si="90"/>
        <v>454,16</v>
      </c>
      <c r="F2916" s="381" t="str">
        <f t="shared" si="91"/>
        <v>100601</v>
      </c>
      <c r="H2916" s="391">
        <v>98.63</v>
      </c>
      <c r="I2916" s="392" t="s">
        <v>17334</v>
      </c>
    </row>
    <row r="2917" spans="2:9">
      <c r="B2917" s="388" t="s">
        <v>17335</v>
      </c>
      <c r="C2917" s="388" t="s">
        <v>17336</v>
      </c>
      <c r="D2917" s="389" t="s">
        <v>9926</v>
      </c>
      <c r="E2917" s="390" t="str">
        <f t="shared" si="90"/>
        <v>592,43</v>
      </c>
      <c r="F2917" s="381" t="str">
        <f t="shared" si="91"/>
        <v>100602</v>
      </c>
      <c r="H2917" s="391">
        <v>116.51</v>
      </c>
      <c r="I2917" s="392" t="s">
        <v>17337</v>
      </c>
    </row>
    <row r="2918" spans="2:9">
      <c r="B2918" s="388" t="s">
        <v>17338</v>
      </c>
      <c r="C2918" s="388" t="s">
        <v>17339</v>
      </c>
      <c r="D2918" s="389" t="s">
        <v>9926</v>
      </c>
      <c r="E2918" s="390" t="str">
        <f t="shared" si="90"/>
        <v>948,03</v>
      </c>
      <c r="F2918" s="381" t="str">
        <f t="shared" si="91"/>
        <v>100603</v>
      </c>
      <c r="H2918" s="391">
        <v>110.39</v>
      </c>
      <c r="I2918" s="392" t="s">
        <v>17340</v>
      </c>
    </row>
    <row r="2919" spans="2:9">
      <c r="B2919" s="388" t="s">
        <v>17341</v>
      </c>
      <c r="C2919" s="388" t="s">
        <v>17342</v>
      </c>
      <c r="D2919" s="389" t="s">
        <v>9926</v>
      </c>
      <c r="E2919" s="390" t="str">
        <f t="shared" si="90"/>
        <v>361,38</v>
      </c>
      <c r="F2919" s="381" t="str">
        <f t="shared" si="91"/>
        <v>100604</v>
      </c>
      <c r="H2919" s="391">
        <v>140.02000000000001</v>
      </c>
      <c r="I2919" s="392" t="s">
        <v>17343</v>
      </c>
    </row>
    <row r="2920" spans="2:9">
      <c r="B2920" s="388" t="s">
        <v>17344</v>
      </c>
      <c r="C2920" s="388" t="s">
        <v>17345</v>
      </c>
      <c r="D2920" s="389" t="s">
        <v>9926</v>
      </c>
      <c r="E2920" s="390" t="str">
        <f t="shared" si="90"/>
        <v>616,96</v>
      </c>
      <c r="F2920" s="381" t="str">
        <f t="shared" si="91"/>
        <v>100605</v>
      </c>
      <c r="H2920" s="391">
        <v>132</v>
      </c>
      <c r="I2920" s="392" t="s">
        <v>17346</v>
      </c>
    </row>
    <row r="2921" spans="2:9">
      <c r="B2921" s="388" t="s">
        <v>17347</v>
      </c>
      <c r="C2921" s="388" t="s">
        <v>17348</v>
      </c>
      <c r="D2921" s="389" t="s">
        <v>9926</v>
      </c>
      <c r="E2921" s="390" t="str">
        <f t="shared" si="90"/>
        <v>980,95</v>
      </c>
      <c r="F2921" s="381" t="str">
        <f t="shared" si="91"/>
        <v>100606</v>
      </c>
      <c r="H2921" s="391">
        <v>119.43</v>
      </c>
      <c r="I2921" s="392" t="s">
        <v>17349</v>
      </c>
    </row>
    <row r="2922" spans="2:9">
      <c r="B2922" s="388" t="s">
        <v>17350</v>
      </c>
      <c r="C2922" s="388" t="s">
        <v>17351</v>
      </c>
      <c r="D2922" s="389" t="s">
        <v>9926</v>
      </c>
      <c r="E2922" s="390" t="str">
        <f t="shared" si="90"/>
        <v>369,82</v>
      </c>
      <c r="F2922" s="381" t="str">
        <f t="shared" si="91"/>
        <v>100607</v>
      </c>
      <c r="H2922" s="391">
        <v>133.22999999999999</v>
      </c>
      <c r="I2922" s="392" t="s">
        <v>17352</v>
      </c>
    </row>
    <row r="2923" spans="2:9">
      <c r="B2923" s="388" t="s">
        <v>17353</v>
      </c>
      <c r="C2923" s="388" t="s">
        <v>17354</v>
      </c>
      <c r="D2923" s="389" t="s">
        <v>9926</v>
      </c>
      <c r="E2923" s="390" t="str">
        <f t="shared" si="90"/>
        <v>629,03</v>
      </c>
      <c r="F2923" s="381" t="str">
        <f t="shared" si="91"/>
        <v>100608</v>
      </c>
      <c r="H2923" s="391">
        <v>120.96</v>
      </c>
      <c r="I2923" s="392" t="s">
        <v>17355</v>
      </c>
    </row>
    <row r="2924" spans="2:9">
      <c r="B2924" s="388" t="s">
        <v>17356</v>
      </c>
      <c r="C2924" s="388" t="s">
        <v>17357</v>
      </c>
      <c r="D2924" s="389" t="s">
        <v>9926</v>
      </c>
      <c r="E2924" s="390" t="str">
        <f t="shared" si="90"/>
        <v>998,78</v>
      </c>
      <c r="F2924" s="381" t="str">
        <f t="shared" si="91"/>
        <v>100609</v>
      </c>
      <c r="H2924" s="391">
        <v>153.88999999999999</v>
      </c>
      <c r="I2924" s="392" t="s">
        <v>17358</v>
      </c>
    </row>
    <row r="2925" spans="2:9">
      <c r="B2925" s="388" t="s">
        <v>17359</v>
      </c>
      <c r="C2925" s="388" t="s">
        <v>17360</v>
      </c>
      <c r="D2925" s="389" t="s">
        <v>9926</v>
      </c>
      <c r="E2925" s="390" t="str">
        <f t="shared" si="90"/>
        <v>378,19</v>
      </c>
      <c r="F2925" s="381" t="str">
        <f t="shared" si="91"/>
        <v>100610</v>
      </c>
      <c r="H2925" s="391">
        <v>144.79</v>
      </c>
      <c r="I2925" s="392" t="s">
        <v>17361</v>
      </c>
    </row>
    <row r="2926" spans="2:9">
      <c r="B2926" s="388" t="s">
        <v>17362</v>
      </c>
      <c r="C2926" s="388" t="s">
        <v>17363</v>
      </c>
      <c r="D2926" s="389" t="s">
        <v>9926</v>
      </c>
      <c r="E2926" s="390" t="str">
        <f t="shared" si="90"/>
        <v>494,75</v>
      </c>
      <c r="F2926" s="381" t="str">
        <f t="shared" si="91"/>
        <v>100611</v>
      </c>
      <c r="H2926" s="391">
        <v>156.57</v>
      </c>
      <c r="I2926" s="392" t="s">
        <v>17364</v>
      </c>
    </row>
    <row r="2927" spans="2:9">
      <c r="B2927" s="388" t="s">
        <v>17365</v>
      </c>
      <c r="C2927" s="388" t="s">
        <v>17366</v>
      </c>
      <c r="D2927" s="389" t="s">
        <v>9926</v>
      </c>
      <c r="E2927" s="390" t="str">
        <f t="shared" si="90"/>
        <v>640,79</v>
      </c>
      <c r="F2927" s="381" t="str">
        <f t="shared" si="91"/>
        <v>100612</v>
      </c>
      <c r="H2927" s="391">
        <v>178.21</v>
      </c>
      <c r="I2927" s="392" t="s">
        <v>17367</v>
      </c>
    </row>
    <row r="2928" spans="2:9">
      <c r="B2928" s="388" t="s">
        <v>17368</v>
      </c>
      <c r="C2928" s="388" t="s">
        <v>17369</v>
      </c>
      <c r="D2928" s="389" t="s">
        <v>9926</v>
      </c>
      <c r="E2928" s="390" t="str">
        <f t="shared" si="90"/>
        <v>1.016,13</v>
      </c>
      <c r="F2928" s="381" t="str">
        <f t="shared" si="91"/>
        <v>100613</v>
      </c>
      <c r="H2928" s="393">
        <v>2983.1</v>
      </c>
      <c r="I2928" s="392" t="s">
        <v>17370</v>
      </c>
    </row>
    <row r="2929" spans="2:9">
      <c r="B2929" s="388" t="s">
        <v>17371</v>
      </c>
      <c r="C2929" s="388" t="s">
        <v>17372</v>
      </c>
      <c r="D2929" s="389" t="s">
        <v>9926</v>
      </c>
      <c r="E2929" s="390" t="str">
        <f t="shared" si="90"/>
        <v>514,53</v>
      </c>
      <c r="F2929" s="381" t="str">
        <f t="shared" si="91"/>
        <v>100614</v>
      </c>
      <c r="H2929" s="391">
        <v>27.25</v>
      </c>
      <c r="I2929" s="392" t="s">
        <v>17373</v>
      </c>
    </row>
    <row r="2930" spans="2:9">
      <c r="B2930" s="388" t="s">
        <v>17374</v>
      </c>
      <c r="C2930" s="388" t="s">
        <v>17375</v>
      </c>
      <c r="D2930" s="389" t="s">
        <v>9926</v>
      </c>
      <c r="E2930" s="390" t="str">
        <f t="shared" si="90"/>
        <v>664,05</v>
      </c>
      <c r="F2930" s="381" t="str">
        <f t="shared" si="91"/>
        <v>100615</v>
      </c>
      <c r="H2930" s="391">
        <v>21.8</v>
      </c>
      <c r="I2930" s="392" t="s">
        <v>17376</v>
      </c>
    </row>
    <row r="2931" spans="2:9">
      <c r="B2931" s="388" t="s">
        <v>17377</v>
      </c>
      <c r="C2931" s="388" t="s">
        <v>17378</v>
      </c>
      <c r="D2931" s="389" t="s">
        <v>9926</v>
      </c>
      <c r="E2931" s="390" t="str">
        <f t="shared" si="90"/>
        <v>1.052,93</v>
      </c>
      <c r="F2931" s="381" t="str">
        <f t="shared" si="91"/>
        <v>100616</v>
      </c>
      <c r="H2931" s="391">
        <v>29.6</v>
      </c>
      <c r="I2931" s="392" t="s">
        <v>17379</v>
      </c>
    </row>
    <row r="2932" spans="2:9">
      <c r="B2932" s="388" t="s">
        <v>17380</v>
      </c>
      <c r="C2932" s="388" t="s">
        <v>17381</v>
      </c>
      <c r="D2932" s="389" t="s">
        <v>9926</v>
      </c>
      <c r="E2932" s="390" t="str">
        <f t="shared" si="90"/>
        <v>687,18</v>
      </c>
      <c r="F2932" s="381" t="str">
        <f t="shared" si="91"/>
        <v>100617</v>
      </c>
      <c r="H2932" s="391">
        <v>37.090000000000003</v>
      </c>
      <c r="I2932" s="392" t="s">
        <v>17382</v>
      </c>
    </row>
    <row r="2933" spans="2:9">
      <c r="B2933" s="388" t="s">
        <v>17383</v>
      </c>
      <c r="C2933" s="388" t="s">
        <v>17384</v>
      </c>
      <c r="D2933" s="389" t="s">
        <v>9926</v>
      </c>
      <c r="E2933" s="390" t="str">
        <f t="shared" si="90"/>
        <v>1.093,31</v>
      </c>
      <c r="F2933" s="381" t="str">
        <f t="shared" si="91"/>
        <v>100618</v>
      </c>
      <c r="H2933" s="391">
        <v>46.9</v>
      </c>
      <c r="I2933" s="392" t="s">
        <v>17385</v>
      </c>
    </row>
    <row r="2934" spans="2:9">
      <c r="B2934" s="388" t="s">
        <v>17386</v>
      </c>
      <c r="C2934" s="388" t="s">
        <v>17387</v>
      </c>
      <c r="D2934" s="389" t="s">
        <v>9926</v>
      </c>
      <c r="E2934" s="390" t="str">
        <f t="shared" si="90"/>
        <v>339,76</v>
      </c>
      <c r="F2934" s="381" t="str">
        <f t="shared" si="91"/>
        <v>100619</v>
      </c>
      <c r="H2934" s="391">
        <v>59.91</v>
      </c>
      <c r="I2934" s="392" t="s">
        <v>17388</v>
      </c>
    </row>
    <row r="2935" spans="2:9">
      <c r="B2935" s="388" t="s">
        <v>17389</v>
      </c>
      <c r="C2935" s="388" t="s">
        <v>17390</v>
      </c>
      <c r="D2935" s="389" t="s">
        <v>9926</v>
      </c>
      <c r="E2935" s="390" t="str">
        <f t="shared" si="90"/>
        <v>2.003,69</v>
      </c>
      <c r="F2935" s="381" t="str">
        <f t="shared" si="91"/>
        <v>100620</v>
      </c>
      <c r="H2935" s="391">
        <v>77.069999999999993</v>
      </c>
      <c r="I2935" s="392" t="s">
        <v>17391</v>
      </c>
    </row>
    <row r="2936" spans="2:9">
      <c r="B2936" s="388" t="s">
        <v>17392</v>
      </c>
      <c r="C2936" s="388" t="s">
        <v>17393</v>
      </c>
      <c r="D2936" s="389" t="s">
        <v>9926</v>
      </c>
      <c r="E2936" s="390" t="str">
        <f t="shared" si="90"/>
        <v>2.246,76</v>
      </c>
      <c r="F2936" s="381" t="str">
        <f t="shared" si="91"/>
        <v>100621</v>
      </c>
      <c r="H2936" s="391">
        <v>28.6</v>
      </c>
      <c r="I2936" s="392" t="s">
        <v>17394</v>
      </c>
    </row>
    <row r="2937" spans="2:9">
      <c r="B2937" s="388" t="s">
        <v>17395</v>
      </c>
      <c r="C2937" s="388" t="s">
        <v>17396</v>
      </c>
      <c r="D2937" s="389" t="s">
        <v>9926</v>
      </c>
      <c r="E2937" s="390" t="str">
        <f t="shared" si="90"/>
        <v>1.309,38</v>
      </c>
      <c r="F2937" s="381" t="str">
        <f t="shared" si="91"/>
        <v>100622</v>
      </c>
      <c r="H2937" s="391">
        <v>40.08</v>
      </c>
      <c r="I2937" s="392" t="s">
        <v>17397</v>
      </c>
    </row>
    <row r="2938" spans="2:9">
      <c r="B2938" s="388" t="s">
        <v>17398</v>
      </c>
      <c r="C2938" s="388" t="s">
        <v>17399</v>
      </c>
      <c r="D2938" s="389" t="s">
        <v>9926</v>
      </c>
      <c r="E2938" s="390" t="str">
        <f t="shared" si="90"/>
        <v>1.408,73</v>
      </c>
      <c r="F2938" s="381" t="str">
        <f t="shared" si="91"/>
        <v>100623</v>
      </c>
      <c r="H2938" s="391">
        <v>56.11</v>
      </c>
      <c r="I2938" s="392" t="s">
        <v>17400</v>
      </c>
    </row>
    <row r="2939" spans="2:9">
      <c r="B2939" s="388" t="s">
        <v>17401</v>
      </c>
      <c r="C2939" s="388" t="s">
        <v>17402</v>
      </c>
      <c r="D2939" s="389" t="s">
        <v>9926</v>
      </c>
      <c r="E2939" s="390" t="str">
        <f t="shared" si="90"/>
        <v>104,18</v>
      </c>
      <c r="F2939" s="381" t="str">
        <f t="shared" si="91"/>
        <v>72281</v>
      </c>
      <c r="H2939" s="391">
        <v>37.86</v>
      </c>
      <c r="I2939" s="392" t="s">
        <v>17403</v>
      </c>
    </row>
    <row r="2940" spans="2:9">
      <c r="B2940" s="388" t="s">
        <v>17404</v>
      </c>
      <c r="C2940" s="388" t="s">
        <v>17405</v>
      </c>
      <c r="D2940" s="389" t="s">
        <v>9926</v>
      </c>
      <c r="E2940" s="390" t="str">
        <f t="shared" si="90"/>
        <v>140,99</v>
      </c>
      <c r="F2940" s="381" t="str">
        <f t="shared" si="91"/>
        <v>72282</v>
      </c>
      <c r="H2940" s="391">
        <v>40.46</v>
      </c>
      <c r="I2940" s="392" t="s">
        <v>17406</v>
      </c>
    </row>
    <row r="2941" spans="2:9">
      <c r="B2941" s="388" t="s">
        <v>17407</v>
      </c>
      <c r="C2941" s="388" t="s">
        <v>17408</v>
      </c>
      <c r="D2941" s="389" t="s">
        <v>9926</v>
      </c>
      <c r="E2941" s="390" t="str">
        <f t="shared" si="90"/>
        <v>26,59</v>
      </c>
      <c r="F2941" s="381" t="str">
        <f t="shared" si="91"/>
        <v>73831/002</v>
      </c>
      <c r="H2941" s="391">
        <v>60.56</v>
      </c>
      <c r="I2941" s="392" t="s">
        <v>17409</v>
      </c>
    </row>
    <row r="2942" spans="2:9">
      <c r="B2942" s="388" t="s">
        <v>17410</v>
      </c>
      <c r="C2942" s="388" t="s">
        <v>17411</v>
      </c>
      <c r="D2942" s="389" t="s">
        <v>9926</v>
      </c>
      <c r="E2942" s="390" t="str">
        <f t="shared" si="90"/>
        <v>34,79</v>
      </c>
      <c r="F2942" s="381" t="str">
        <f t="shared" si="91"/>
        <v>73831/003</v>
      </c>
      <c r="H2942" s="391">
        <v>104.39</v>
      </c>
      <c r="I2942" s="392" t="s">
        <v>17412</v>
      </c>
    </row>
    <row r="2943" spans="2:9">
      <c r="B2943" s="388" t="s">
        <v>17413</v>
      </c>
      <c r="C2943" s="388" t="s">
        <v>17414</v>
      </c>
      <c r="D2943" s="389" t="s">
        <v>9926</v>
      </c>
      <c r="E2943" s="390" t="str">
        <f t="shared" si="90"/>
        <v>17,22</v>
      </c>
      <c r="F2943" s="381" t="str">
        <f t="shared" si="91"/>
        <v>73831/004</v>
      </c>
      <c r="H2943" s="391">
        <v>157.37</v>
      </c>
      <c r="I2943" s="392" t="s">
        <v>7702</v>
      </c>
    </row>
    <row r="2944" spans="2:9">
      <c r="B2944" s="388" t="s">
        <v>17415</v>
      </c>
      <c r="C2944" s="388" t="s">
        <v>17416</v>
      </c>
      <c r="D2944" s="389" t="s">
        <v>9926</v>
      </c>
      <c r="E2944" s="390" t="str">
        <f t="shared" si="90"/>
        <v>22,09</v>
      </c>
      <c r="F2944" s="381" t="str">
        <f t="shared" si="91"/>
        <v>73831/005</v>
      </c>
      <c r="H2944" s="391">
        <v>103.5</v>
      </c>
      <c r="I2944" s="392" t="s">
        <v>4797</v>
      </c>
    </row>
    <row r="2945" spans="2:9">
      <c r="B2945" s="388" t="s">
        <v>17417</v>
      </c>
      <c r="C2945" s="388" t="s">
        <v>17418</v>
      </c>
      <c r="D2945" s="389" t="s">
        <v>9926</v>
      </c>
      <c r="E2945" s="390" t="str">
        <f t="shared" si="90"/>
        <v>38,61</v>
      </c>
      <c r="F2945" s="381" t="str">
        <f t="shared" si="91"/>
        <v>73831/006</v>
      </c>
      <c r="H2945" s="391">
        <v>19.53</v>
      </c>
      <c r="I2945" s="392" t="s">
        <v>17419</v>
      </c>
    </row>
    <row r="2946" spans="2:9">
      <c r="B2946" s="388" t="s">
        <v>17420</v>
      </c>
      <c r="C2946" s="388" t="s">
        <v>17421</v>
      </c>
      <c r="D2946" s="389" t="s">
        <v>9926</v>
      </c>
      <c r="E2946" s="390" t="str">
        <f t="shared" ref="E2946:E3009" si="92">IF($K$2=$H$1,H2946,I2946)</f>
        <v>31,43</v>
      </c>
      <c r="F2946" s="381" t="str">
        <f t="shared" ref="F2946:F3009" si="93">IF(LEN($B2946)=7,CONCATENATE(MID($B2946,1,6),"00",RIGHT($B2946,1)),IF(LEN($B2946)=8,CONCATENATE(MID($B2946,1,6),"0",RIGHT($B2946,2)),$B2946))</f>
        <v>73831/007</v>
      </c>
      <c r="H2946" s="391">
        <v>74.650000000000006</v>
      </c>
      <c r="I2946" s="392" t="s">
        <v>17422</v>
      </c>
    </row>
    <row r="2947" spans="2:9">
      <c r="B2947" s="388" t="s">
        <v>17423</v>
      </c>
      <c r="C2947" s="388" t="s">
        <v>17424</v>
      </c>
      <c r="D2947" s="389" t="s">
        <v>9926</v>
      </c>
      <c r="E2947" s="390" t="str">
        <f t="shared" si="92"/>
        <v>35,70</v>
      </c>
      <c r="F2947" s="381" t="str">
        <f t="shared" si="93"/>
        <v>73831/008</v>
      </c>
      <c r="H2947" s="391">
        <v>5.42</v>
      </c>
      <c r="I2947" s="392" t="s">
        <v>17425</v>
      </c>
    </row>
    <row r="2948" spans="2:9">
      <c r="B2948" s="388" t="s">
        <v>17426</v>
      </c>
      <c r="C2948" s="388" t="s">
        <v>17427</v>
      </c>
      <c r="D2948" s="389" t="s">
        <v>9926</v>
      </c>
      <c r="E2948" s="390" t="str">
        <f t="shared" si="92"/>
        <v>40,94</v>
      </c>
      <c r="F2948" s="381" t="str">
        <f t="shared" si="93"/>
        <v>73831/009</v>
      </c>
      <c r="H2948" s="391">
        <v>6.33</v>
      </c>
      <c r="I2948" s="392" t="s">
        <v>17428</v>
      </c>
    </row>
    <row r="2949" spans="2:9">
      <c r="B2949" s="388" t="s">
        <v>17429</v>
      </c>
      <c r="C2949" s="388" t="s">
        <v>17430</v>
      </c>
      <c r="D2949" s="389" t="s">
        <v>9926</v>
      </c>
      <c r="E2949" s="390" t="str">
        <f t="shared" si="92"/>
        <v>132,71</v>
      </c>
      <c r="F2949" s="381" t="str">
        <f t="shared" si="93"/>
        <v>74231/001</v>
      </c>
      <c r="H2949" s="391">
        <v>26.08</v>
      </c>
      <c r="I2949" s="392" t="s">
        <v>17431</v>
      </c>
    </row>
    <row r="2950" spans="2:9">
      <c r="B2950" s="388" t="s">
        <v>17432</v>
      </c>
      <c r="C2950" s="388" t="s">
        <v>17433</v>
      </c>
      <c r="D2950" s="389" t="s">
        <v>9926</v>
      </c>
      <c r="E2950" s="390" t="str">
        <f t="shared" si="92"/>
        <v>251,12</v>
      </c>
      <c r="F2950" s="381" t="str">
        <f t="shared" si="93"/>
        <v>74246/001</v>
      </c>
      <c r="H2950" s="391">
        <v>168.42</v>
      </c>
      <c r="I2950" s="392" t="s">
        <v>17434</v>
      </c>
    </row>
    <row r="2951" spans="2:9">
      <c r="B2951" s="388" t="s">
        <v>17435</v>
      </c>
      <c r="C2951" s="388" t="s">
        <v>17436</v>
      </c>
      <c r="D2951" s="389" t="s">
        <v>9926</v>
      </c>
      <c r="E2951" s="390" t="str">
        <f t="shared" si="92"/>
        <v>30,03</v>
      </c>
      <c r="F2951" s="381" t="str">
        <f t="shared" si="93"/>
        <v>83399</v>
      </c>
      <c r="H2951" s="391">
        <v>257.02</v>
      </c>
      <c r="I2951" s="392" t="s">
        <v>17437</v>
      </c>
    </row>
    <row r="2952" spans="2:9">
      <c r="B2952" s="388" t="s">
        <v>17438</v>
      </c>
      <c r="C2952" s="388" t="s">
        <v>17439</v>
      </c>
      <c r="D2952" s="389" t="s">
        <v>9926</v>
      </c>
      <c r="E2952" s="390" t="str">
        <f t="shared" si="92"/>
        <v>96,56</v>
      </c>
      <c r="F2952" s="381" t="str">
        <f t="shared" si="93"/>
        <v>83400</v>
      </c>
      <c r="H2952" s="391">
        <v>471.77</v>
      </c>
      <c r="I2952" s="392" t="s">
        <v>17440</v>
      </c>
    </row>
    <row r="2953" spans="2:9">
      <c r="B2953" s="388" t="s">
        <v>17441</v>
      </c>
      <c r="C2953" s="388" t="s">
        <v>17442</v>
      </c>
      <c r="D2953" s="389" t="s">
        <v>9926</v>
      </c>
      <c r="E2953" s="390" t="str">
        <f t="shared" si="92"/>
        <v>96,56</v>
      </c>
      <c r="F2953" s="381" t="str">
        <f t="shared" si="93"/>
        <v>83401</v>
      </c>
      <c r="H2953" s="391">
        <v>26.08</v>
      </c>
      <c r="I2953" s="392" t="s">
        <v>17440</v>
      </c>
    </row>
    <row r="2954" spans="2:9">
      <c r="B2954" s="388" t="s">
        <v>17443</v>
      </c>
      <c r="C2954" s="388" t="s">
        <v>17444</v>
      </c>
      <c r="D2954" s="389" t="s">
        <v>9926</v>
      </c>
      <c r="E2954" s="390" t="str">
        <f t="shared" si="92"/>
        <v>53,77</v>
      </c>
      <c r="F2954" s="381" t="str">
        <f t="shared" si="93"/>
        <v>83402</v>
      </c>
      <c r="H2954" s="391">
        <v>81.63</v>
      </c>
      <c r="I2954" s="392" t="s">
        <v>17445</v>
      </c>
    </row>
    <row r="2955" spans="2:9">
      <c r="B2955" s="388" t="s">
        <v>17446</v>
      </c>
      <c r="C2955" s="388" t="s">
        <v>17447</v>
      </c>
      <c r="D2955" s="389" t="s">
        <v>9926</v>
      </c>
      <c r="E2955" s="390" t="str">
        <f t="shared" si="92"/>
        <v>365,68</v>
      </c>
      <c r="F2955" s="381" t="str">
        <f t="shared" si="93"/>
        <v>83475</v>
      </c>
      <c r="H2955" s="391">
        <v>165.07</v>
      </c>
      <c r="I2955" s="392" t="s">
        <v>17448</v>
      </c>
    </row>
    <row r="2956" spans="2:9">
      <c r="B2956" s="388" t="s">
        <v>17449</v>
      </c>
      <c r="C2956" s="388" t="s">
        <v>17450</v>
      </c>
      <c r="D2956" s="389" t="s">
        <v>9926</v>
      </c>
      <c r="E2956" s="390" t="str">
        <f t="shared" si="92"/>
        <v>268,35</v>
      </c>
      <c r="F2956" s="381" t="str">
        <f t="shared" si="93"/>
        <v>83478</v>
      </c>
      <c r="H2956" s="391">
        <v>236.72</v>
      </c>
      <c r="I2956" s="392" t="s">
        <v>17451</v>
      </c>
    </row>
    <row r="2957" spans="2:9">
      <c r="B2957" s="388" t="s">
        <v>17452</v>
      </c>
      <c r="C2957" s="388" t="s">
        <v>17453</v>
      </c>
      <c r="D2957" s="389" t="s">
        <v>9926</v>
      </c>
      <c r="E2957" s="390" t="str">
        <f t="shared" si="92"/>
        <v>106,43</v>
      </c>
      <c r="F2957" s="381" t="str">
        <f t="shared" si="93"/>
        <v>83479</v>
      </c>
      <c r="H2957" s="391">
        <v>354.02</v>
      </c>
      <c r="I2957" s="392" t="s">
        <v>17454</v>
      </c>
    </row>
    <row r="2958" spans="2:9">
      <c r="B2958" s="388" t="s">
        <v>17455</v>
      </c>
      <c r="C2958" s="388" t="s">
        <v>17456</v>
      </c>
      <c r="D2958" s="389" t="s">
        <v>9926</v>
      </c>
      <c r="E2958" s="390" t="str">
        <f t="shared" si="92"/>
        <v>83,77</v>
      </c>
      <c r="F2958" s="381" t="str">
        <f t="shared" si="93"/>
        <v>83480</v>
      </c>
      <c r="H2958" s="391">
        <v>26.08</v>
      </c>
      <c r="I2958" s="392" t="s">
        <v>17457</v>
      </c>
    </row>
    <row r="2959" spans="2:9">
      <c r="B2959" s="388" t="s">
        <v>17458</v>
      </c>
      <c r="C2959" s="388" t="s">
        <v>17459</v>
      </c>
      <c r="D2959" s="389" t="s">
        <v>9926</v>
      </c>
      <c r="E2959" s="390" t="str">
        <f t="shared" si="92"/>
        <v>94,28</v>
      </c>
      <c r="F2959" s="381" t="str">
        <f t="shared" si="93"/>
        <v>83481</v>
      </c>
      <c r="H2959" s="391">
        <v>59.35</v>
      </c>
      <c r="I2959" s="392" t="s">
        <v>17460</v>
      </c>
    </row>
    <row r="2960" spans="2:9">
      <c r="B2960" s="388" t="s">
        <v>17461</v>
      </c>
      <c r="C2960" s="388" t="s">
        <v>17462</v>
      </c>
      <c r="D2960" s="389" t="s">
        <v>9926</v>
      </c>
      <c r="E2960" s="390" t="str">
        <f t="shared" si="92"/>
        <v>189,49</v>
      </c>
      <c r="F2960" s="381" t="str">
        <f t="shared" si="93"/>
        <v>97600</v>
      </c>
      <c r="H2960" s="391">
        <v>65.489999999999995</v>
      </c>
      <c r="I2960" s="392" t="s">
        <v>17463</v>
      </c>
    </row>
    <row r="2961" spans="2:9">
      <c r="B2961" s="388" t="s">
        <v>17464</v>
      </c>
      <c r="C2961" s="388" t="s">
        <v>17465</v>
      </c>
      <c r="D2961" s="389" t="s">
        <v>9926</v>
      </c>
      <c r="E2961" s="390" t="str">
        <f t="shared" si="92"/>
        <v>199,36</v>
      </c>
      <c r="F2961" s="381" t="str">
        <f t="shared" si="93"/>
        <v>97601</v>
      </c>
      <c r="H2961" s="391">
        <v>839.14</v>
      </c>
      <c r="I2961" s="392" t="s">
        <v>17466</v>
      </c>
    </row>
    <row r="2962" spans="2:9">
      <c r="B2962" s="388" t="s">
        <v>17467</v>
      </c>
      <c r="C2962" s="388" t="s">
        <v>17468</v>
      </c>
      <c r="D2962" s="389" t="s">
        <v>9926</v>
      </c>
      <c r="E2962" s="390" t="str">
        <f t="shared" si="92"/>
        <v>61,59</v>
      </c>
      <c r="F2962" s="381" t="str">
        <f t="shared" si="93"/>
        <v>97605</v>
      </c>
      <c r="H2962" s="391">
        <v>183.38</v>
      </c>
      <c r="I2962" s="392" t="s">
        <v>17469</v>
      </c>
    </row>
    <row r="2963" spans="2:9">
      <c r="B2963" s="388" t="s">
        <v>17470</v>
      </c>
      <c r="C2963" s="388" t="s">
        <v>17471</v>
      </c>
      <c r="D2963" s="389" t="s">
        <v>9926</v>
      </c>
      <c r="E2963" s="390" t="str">
        <f t="shared" si="92"/>
        <v>52,45</v>
      </c>
      <c r="F2963" s="381" t="str">
        <f t="shared" si="93"/>
        <v>97606</v>
      </c>
      <c r="H2963" s="391">
        <v>227.4</v>
      </c>
      <c r="I2963" s="392" t="s">
        <v>8828</v>
      </c>
    </row>
    <row r="2964" spans="2:9">
      <c r="B2964" s="388" t="s">
        <v>17472</v>
      </c>
      <c r="C2964" s="388" t="s">
        <v>17473</v>
      </c>
      <c r="D2964" s="389" t="s">
        <v>9926</v>
      </c>
      <c r="E2964" s="390" t="str">
        <f t="shared" si="92"/>
        <v>71,29</v>
      </c>
      <c r="F2964" s="381" t="str">
        <f t="shared" si="93"/>
        <v>97607</v>
      </c>
      <c r="H2964" s="391">
        <v>129.24</v>
      </c>
      <c r="I2964" s="392" t="s">
        <v>4484</v>
      </c>
    </row>
    <row r="2965" spans="2:9">
      <c r="B2965" s="388" t="s">
        <v>17474</v>
      </c>
      <c r="C2965" s="388" t="s">
        <v>17475</v>
      </c>
      <c r="D2965" s="389" t="s">
        <v>9926</v>
      </c>
      <c r="E2965" s="390" t="str">
        <f t="shared" si="92"/>
        <v>62,15</v>
      </c>
      <c r="F2965" s="381" t="str">
        <f t="shared" si="93"/>
        <v>97608</v>
      </c>
      <c r="H2965" s="391">
        <v>432.03</v>
      </c>
      <c r="I2965" s="392" t="s">
        <v>7827</v>
      </c>
    </row>
    <row r="2966" spans="2:9">
      <c r="B2966" s="388" t="s">
        <v>17476</v>
      </c>
      <c r="C2966" s="388" t="s">
        <v>17477</v>
      </c>
      <c r="D2966" s="389" t="s">
        <v>9926</v>
      </c>
      <c r="E2966" s="390" t="str">
        <f t="shared" si="92"/>
        <v>7.319,08</v>
      </c>
      <c r="F2966" s="381" t="str">
        <f t="shared" si="93"/>
        <v>73857/001</v>
      </c>
      <c r="H2966" s="391">
        <v>135.38999999999999</v>
      </c>
      <c r="I2966" s="392" t="s">
        <v>17478</v>
      </c>
    </row>
    <row r="2967" spans="2:9">
      <c r="B2967" s="388" t="s">
        <v>17479</v>
      </c>
      <c r="C2967" s="388" t="s">
        <v>17480</v>
      </c>
      <c r="D2967" s="389" t="s">
        <v>9926</v>
      </c>
      <c r="E2967" s="390" t="str">
        <f t="shared" si="92"/>
        <v>9.044,69</v>
      </c>
      <c r="F2967" s="381" t="str">
        <f t="shared" si="93"/>
        <v>73857/002</v>
      </c>
      <c r="H2967" s="391">
        <v>139.44</v>
      </c>
      <c r="I2967" s="392" t="s">
        <v>17481</v>
      </c>
    </row>
    <row r="2968" spans="2:9">
      <c r="B2968" s="388" t="s">
        <v>17482</v>
      </c>
      <c r="C2968" s="388" t="s">
        <v>17483</v>
      </c>
      <c r="D2968" s="389" t="s">
        <v>9926</v>
      </c>
      <c r="E2968" s="390" t="str">
        <f t="shared" si="92"/>
        <v>11.401,93</v>
      </c>
      <c r="F2968" s="381" t="str">
        <f t="shared" si="93"/>
        <v>73857/003</v>
      </c>
      <c r="H2968" s="393">
        <v>1892.73</v>
      </c>
      <c r="I2968" s="392" t="s">
        <v>17484</v>
      </c>
    </row>
    <row r="2969" spans="2:9">
      <c r="B2969" s="388" t="s">
        <v>17485</v>
      </c>
      <c r="C2969" s="388" t="s">
        <v>17486</v>
      </c>
      <c r="D2969" s="389" t="s">
        <v>9926</v>
      </c>
      <c r="E2969" s="390" t="str">
        <f t="shared" si="92"/>
        <v>15.969,33</v>
      </c>
      <c r="F2969" s="381" t="str">
        <f t="shared" si="93"/>
        <v>73857/004</v>
      </c>
      <c r="H2969" s="391">
        <v>405.73</v>
      </c>
      <c r="I2969" s="392" t="s">
        <v>17487</v>
      </c>
    </row>
    <row r="2970" spans="2:9">
      <c r="B2970" s="388" t="s">
        <v>17488</v>
      </c>
      <c r="C2970" s="388" t="s">
        <v>17489</v>
      </c>
      <c r="D2970" s="389" t="s">
        <v>9926</v>
      </c>
      <c r="E2970" s="390" t="str">
        <f t="shared" si="92"/>
        <v>18.627,85</v>
      </c>
      <c r="F2970" s="381" t="str">
        <f t="shared" si="93"/>
        <v>73857/005</v>
      </c>
      <c r="H2970" s="391">
        <v>157.02000000000001</v>
      </c>
      <c r="I2970" s="392" t="s">
        <v>17490</v>
      </c>
    </row>
    <row r="2971" spans="2:9">
      <c r="B2971" s="388" t="s">
        <v>17491</v>
      </c>
      <c r="C2971" s="388" t="s">
        <v>17492</v>
      </c>
      <c r="D2971" s="389" t="s">
        <v>9926</v>
      </c>
      <c r="E2971" s="390" t="str">
        <f t="shared" si="92"/>
        <v>30.323,62</v>
      </c>
      <c r="F2971" s="381" t="str">
        <f t="shared" si="93"/>
        <v>73857/006</v>
      </c>
      <c r="H2971" s="391">
        <v>983.43</v>
      </c>
      <c r="I2971" s="392" t="s">
        <v>17493</v>
      </c>
    </row>
    <row r="2972" spans="2:9">
      <c r="B2972" s="388" t="s">
        <v>17494</v>
      </c>
      <c r="C2972" s="388" t="s">
        <v>17495</v>
      </c>
      <c r="D2972" s="389" t="s">
        <v>9926</v>
      </c>
      <c r="E2972" s="390" t="str">
        <f t="shared" si="92"/>
        <v>5.053,00</v>
      </c>
      <c r="F2972" s="381" t="str">
        <f t="shared" si="93"/>
        <v>73857/007</v>
      </c>
      <c r="H2972" s="391">
        <v>19.93</v>
      </c>
      <c r="I2972" s="392" t="s">
        <v>17496</v>
      </c>
    </row>
    <row r="2973" spans="2:9">
      <c r="B2973" s="388" t="s">
        <v>17497</v>
      </c>
      <c r="C2973" s="388" t="s">
        <v>17498</v>
      </c>
      <c r="D2973" s="389" t="s">
        <v>9926</v>
      </c>
      <c r="E2973" s="390" t="str">
        <f t="shared" si="92"/>
        <v>5.657,98</v>
      </c>
      <c r="F2973" s="381" t="str">
        <f t="shared" si="93"/>
        <v>73857/008</v>
      </c>
      <c r="H2973" s="391">
        <v>172.12</v>
      </c>
      <c r="I2973" s="392" t="s">
        <v>17499</v>
      </c>
    </row>
    <row r="2974" spans="2:9">
      <c r="B2974" s="388" t="s">
        <v>17500</v>
      </c>
      <c r="C2974" s="388" t="s">
        <v>17501</v>
      </c>
      <c r="D2974" s="389" t="s">
        <v>9926</v>
      </c>
      <c r="E2974" s="390" t="str">
        <f t="shared" si="92"/>
        <v>41.551,19</v>
      </c>
      <c r="F2974" s="381" t="str">
        <f t="shared" si="93"/>
        <v>73857/009</v>
      </c>
      <c r="H2974" s="391">
        <v>313.62</v>
      </c>
      <c r="I2974" s="392" t="s">
        <v>17502</v>
      </c>
    </row>
    <row r="2975" spans="2:9">
      <c r="B2975" s="388" t="s">
        <v>17503</v>
      </c>
      <c r="C2975" s="388" t="s">
        <v>17504</v>
      </c>
      <c r="D2975" s="389" t="s">
        <v>9926</v>
      </c>
      <c r="E2975" s="390" t="str">
        <f t="shared" si="92"/>
        <v>58.122,02</v>
      </c>
      <c r="F2975" s="381" t="str">
        <f t="shared" si="93"/>
        <v>73857/010</v>
      </c>
      <c r="H2975" s="393">
        <v>1023.9</v>
      </c>
      <c r="I2975" s="392" t="s">
        <v>17505</v>
      </c>
    </row>
    <row r="2976" spans="2:9">
      <c r="B2976" s="388" t="s">
        <v>17506</v>
      </c>
      <c r="C2976" s="388" t="s">
        <v>17507</v>
      </c>
      <c r="D2976" s="389" t="s">
        <v>9926</v>
      </c>
      <c r="E2976" s="390" t="str">
        <f t="shared" si="92"/>
        <v>104,81</v>
      </c>
      <c r="F2976" s="381" t="str">
        <f t="shared" si="93"/>
        <v>93128</v>
      </c>
      <c r="H2976" s="391">
        <v>1.85</v>
      </c>
      <c r="I2976" s="392" t="s">
        <v>17508</v>
      </c>
    </row>
    <row r="2977" spans="2:9">
      <c r="B2977" s="388" t="s">
        <v>17509</v>
      </c>
      <c r="C2977" s="388" t="s">
        <v>17510</v>
      </c>
      <c r="D2977" s="389" t="s">
        <v>9926</v>
      </c>
      <c r="E2977" s="390" t="str">
        <f t="shared" si="92"/>
        <v>123,46</v>
      </c>
      <c r="F2977" s="381" t="str">
        <f t="shared" si="93"/>
        <v>93137</v>
      </c>
      <c r="H2977" s="391">
        <v>54.8</v>
      </c>
      <c r="I2977" s="392" t="s">
        <v>17511</v>
      </c>
    </row>
    <row r="2978" spans="2:9">
      <c r="B2978" s="388" t="s">
        <v>17512</v>
      </c>
      <c r="C2978" s="388" t="s">
        <v>17513</v>
      </c>
      <c r="D2978" s="389" t="s">
        <v>9926</v>
      </c>
      <c r="E2978" s="390" t="str">
        <f t="shared" si="92"/>
        <v>117,08</v>
      </c>
      <c r="F2978" s="381" t="str">
        <f t="shared" si="93"/>
        <v>93138</v>
      </c>
      <c r="H2978" s="391">
        <v>368.51</v>
      </c>
      <c r="I2978" s="392" t="s">
        <v>17514</v>
      </c>
    </row>
    <row r="2979" spans="2:9">
      <c r="B2979" s="388" t="s">
        <v>17515</v>
      </c>
      <c r="C2979" s="388" t="s">
        <v>17516</v>
      </c>
      <c r="D2979" s="389" t="s">
        <v>9926</v>
      </c>
      <c r="E2979" s="390" t="str">
        <f t="shared" si="92"/>
        <v>147,95</v>
      </c>
      <c r="F2979" s="381" t="str">
        <f t="shared" si="93"/>
        <v>93139</v>
      </c>
      <c r="H2979" s="393">
        <v>1013.22</v>
      </c>
      <c r="I2979" s="392" t="s">
        <v>17517</v>
      </c>
    </row>
    <row r="2980" spans="2:9">
      <c r="B2980" s="388" t="s">
        <v>17518</v>
      </c>
      <c r="C2980" s="388" t="s">
        <v>17519</v>
      </c>
      <c r="D2980" s="389" t="s">
        <v>9926</v>
      </c>
      <c r="E2980" s="390" t="str">
        <f t="shared" si="92"/>
        <v>139,57</v>
      </c>
      <c r="F2980" s="381" t="str">
        <f t="shared" si="93"/>
        <v>93140</v>
      </c>
      <c r="H2980" s="391">
        <v>242.68</v>
      </c>
      <c r="I2980" s="392" t="s">
        <v>17520</v>
      </c>
    </row>
    <row r="2981" spans="2:9">
      <c r="B2981" s="388" t="s">
        <v>17521</v>
      </c>
      <c r="C2981" s="388" t="s">
        <v>17522</v>
      </c>
      <c r="D2981" s="389" t="s">
        <v>9926</v>
      </c>
      <c r="E2981" s="390" t="str">
        <f t="shared" si="92"/>
        <v>125,98</v>
      </c>
      <c r="F2981" s="381" t="str">
        <f t="shared" si="93"/>
        <v>93141</v>
      </c>
      <c r="H2981" s="391">
        <v>153.43</v>
      </c>
      <c r="I2981" s="392" t="s">
        <v>17523</v>
      </c>
    </row>
    <row r="2982" spans="2:9">
      <c r="B2982" s="388" t="s">
        <v>17524</v>
      </c>
      <c r="C2982" s="388" t="s">
        <v>17525</v>
      </c>
      <c r="D2982" s="389" t="s">
        <v>9926</v>
      </c>
      <c r="E2982" s="390" t="str">
        <f t="shared" si="92"/>
        <v>140,51</v>
      </c>
      <c r="F2982" s="381" t="str">
        <f t="shared" si="93"/>
        <v>93142</v>
      </c>
      <c r="H2982" s="391">
        <v>93.52</v>
      </c>
      <c r="I2982" s="392" t="s">
        <v>17526</v>
      </c>
    </row>
    <row r="2983" spans="2:9">
      <c r="B2983" s="388" t="s">
        <v>17527</v>
      </c>
      <c r="C2983" s="388" t="s">
        <v>17528</v>
      </c>
      <c r="D2983" s="389" t="s">
        <v>9926</v>
      </c>
      <c r="E2983" s="390" t="str">
        <f t="shared" si="92"/>
        <v>127,52</v>
      </c>
      <c r="F2983" s="381" t="str">
        <f t="shared" si="93"/>
        <v>93143</v>
      </c>
      <c r="H2983" s="391">
        <v>66.510000000000005</v>
      </c>
      <c r="I2983" s="392" t="s">
        <v>17529</v>
      </c>
    </row>
    <row r="2984" spans="2:9">
      <c r="B2984" s="388" t="s">
        <v>17530</v>
      </c>
      <c r="C2984" s="388" t="s">
        <v>17531</v>
      </c>
      <c r="D2984" s="389" t="s">
        <v>9926</v>
      </c>
      <c r="E2984" s="390" t="str">
        <f t="shared" si="92"/>
        <v>160,34</v>
      </c>
      <c r="F2984" s="381" t="str">
        <f t="shared" si="93"/>
        <v>93144</v>
      </c>
      <c r="H2984" s="391">
        <v>341.34</v>
      </c>
      <c r="I2984" s="392" t="s">
        <v>17532</v>
      </c>
    </row>
    <row r="2985" spans="2:9">
      <c r="B2985" s="388" t="s">
        <v>17533</v>
      </c>
      <c r="C2985" s="388" t="s">
        <v>17534</v>
      </c>
      <c r="D2985" s="389" t="s">
        <v>9926</v>
      </c>
      <c r="E2985" s="390" t="str">
        <f t="shared" si="92"/>
        <v>152,36</v>
      </c>
      <c r="F2985" s="381" t="str">
        <f t="shared" si="93"/>
        <v>93145</v>
      </c>
      <c r="H2985" s="391">
        <v>472.02</v>
      </c>
      <c r="I2985" s="392" t="s">
        <v>17535</v>
      </c>
    </row>
    <row r="2986" spans="2:9">
      <c r="B2986" s="388" t="s">
        <v>17536</v>
      </c>
      <c r="C2986" s="388" t="s">
        <v>17537</v>
      </c>
      <c r="D2986" s="389" t="s">
        <v>9926</v>
      </c>
      <c r="E2986" s="390" t="str">
        <f t="shared" si="92"/>
        <v>164,62</v>
      </c>
      <c r="F2986" s="381" t="str">
        <f t="shared" si="93"/>
        <v>93146</v>
      </c>
      <c r="H2986" s="391">
        <v>213.83</v>
      </c>
      <c r="I2986" s="392" t="s">
        <v>17538</v>
      </c>
    </row>
    <row r="2987" spans="2:9">
      <c r="B2987" s="388" t="s">
        <v>17539</v>
      </c>
      <c r="C2987" s="388" t="s">
        <v>17540</v>
      </c>
      <c r="D2987" s="389" t="s">
        <v>9926</v>
      </c>
      <c r="E2987" s="390" t="str">
        <f t="shared" si="92"/>
        <v>187,16</v>
      </c>
      <c r="F2987" s="381" t="str">
        <f t="shared" si="93"/>
        <v>93147</v>
      </c>
      <c r="H2987" s="391">
        <v>2.71</v>
      </c>
      <c r="I2987" s="392" t="s">
        <v>17541</v>
      </c>
    </row>
    <row r="2988" spans="2:9">
      <c r="B2988" s="388" t="s">
        <v>17542</v>
      </c>
      <c r="C2988" s="388" t="s">
        <v>17543</v>
      </c>
      <c r="D2988" s="389" t="s">
        <v>9926</v>
      </c>
      <c r="E2988" s="390" t="str">
        <f t="shared" si="92"/>
        <v>2.960,27</v>
      </c>
      <c r="F2988" s="381" t="str">
        <f t="shared" si="93"/>
        <v>8260</v>
      </c>
      <c r="H2988" s="391">
        <v>3.29</v>
      </c>
      <c r="I2988" s="392" t="s">
        <v>17544</v>
      </c>
    </row>
    <row r="2989" spans="2:9">
      <c r="B2989" s="388" t="s">
        <v>17545</v>
      </c>
      <c r="C2989" s="388" t="s">
        <v>17546</v>
      </c>
      <c r="D2989" s="389" t="s">
        <v>9926</v>
      </c>
      <c r="E2989" s="390" t="str">
        <f t="shared" si="92"/>
        <v>28,69</v>
      </c>
      <c r="F2989" s="381" t="str">
        <f t="shared" si="93"/>
        <v>72315</v>
      </c>
      <c r="H2989" s="391">
        <v>4</v>
      </c>
      <c r="I2989" s="392" t="s">
        <v>17547</v>
      </c>
    </row>
    <row r="2990" spans="2:9">
      <c r="B2990" s="388" t="s">
        <v>17548</v>
      </c>
      <c r="C2990" s="388" t="s">
        <v>17549</v>
      </c>
      <c r="D2990" s="389" t="s">
        <v>9706</v>
      </c>
      <c r="E2990" s="390" t="str">
        <f t="shared" si="92"/>
        <v>22,02</v>
      </c>
      <c r="F2990" s="381" t="str">
        <f t="shared" si="93"/>
        <v>96971</v>
      </c>
      <c r="H2990" s="391">
        <v>4.5599999999999996</v>
      </c>
      <c r="I2990" s="392" t="s">
        <v>17550</v>
      </c>
    </row>
    <row r="2991" spans="2:9">
      <c r="B2991" s="388" t="s">
        <v>17551</v>
      </c>
      <c r="C2991" s="388" t="s">
        <v>17552</v>
      </c>
      <c r="D2991" s="389" t="s">
        <v>9706</v>
      </c>
      <c r="E2991" s="390" t="str">
        <f t="shared" si="92"/>
        <v>29,80</v>
      </c>
      <c r="F2991" s="381" t="str">
        <f t="shared" si="93"/>
        <v>96972</v>
      </c>
      <c r="H2991" s="391">
        <v>5.39</v>
      </c>
      <c r="I2991" s="392" t="s">
        <v>8353</v>
      </c>
    </row>
    <row r="2992" spans="2:9">
      <c r="B2992" s="388" t="s">
        <v>17553</v>
      </c>
      <c r="C2992" s="388" t="s">
        <v>17554</v>
      </c>
      <c r="D2992" s="389" t="s">
        <v>9706</v>
      </c>
      <c r="E2992" s="390" t="str">
        <f t="shared" si="92"/>
        <v>37,17</v>
      </c>
      <c r="F2992" s="381" t="str">
        <f t="shared" si="93"/>
        <v>96973</v>
      </c>
      <c r="H2992" s="391">
        <v>5.88</v>
      </c>
      <c r="I2992" s="392" t="s">
        <v>17555</v>
      </c>
    </row>
    <row r="2993" spans="2:9">
      <c r="B2993" s="388" t="s">
        <v>17556</v>
      </c>
      <c r="C2993" s="388" t="s">
        <v>17557</v>
      </c>
      <c r="D2993" s="389" t="s">
        <v>9706</v>
      </c>
      <c r="E2993" s="390" t="str">
        <f t="shared" si="92"/>
        <v>46,75</v>
      </c>
      <c r="F2993" s="381" t="str">
        <f t="shared" si="93"/>
        <v>96974</v>
      </c>
      <c r="H2993" s="391">
        <v>9.9600000000000009</v>
      </c>
      <c r="I2993" s="392" t="s">
        <v>16243</v>
      </c>
    </row>
    <row r="2994" spans="2:9">
      <c r="B2994" s="388" t="s">
        <v>17558</v>
      </c>
      <c r="C2994" s="388" t="s">
        <v>17559</v>
      </c>
      <c r="D2994" s="389" t="s">
        <v>9706</v>
      </c>
      <c r="E2994" s="390" t="str">
        <f t="shared" si="92"/>
        <v>59,31</v>
      </c>
      <c r="F2994" s="381" t="str">
        <f t="shared" si="93"/>
        <v>96975</v>
      </c>
      <c r="H2994" s="391">
        <v>16.829999999999998</v>
      </c>
      <c r="I2994" s="392" t="s">
        <v>17560</v>
      </c>
    </row>
    <row r="2995" spans="2:9">
      <c r="B2995" s="388" t="s">
        <v>17561</v>
      </c>
      <c r="C2995" s="388" t="s">
        <v>17562</v>
      </c>
      <c r="D2995" s="389" t="s">
        <v>9706</v>
      </c>
      <c r="E2995" s="390" t="str">
        <f t="shared" si="92"/>
        <v>75,76</v>
      </c>
      <c r="F2995" s="381" t="str">
        <f t="shared" si="93"/>
        <v>96976</v>
      </c>
      <c r="H2995" s="391">
        <v>22</v>
      </c>
      <c r="I2995" s="392" t="s">
        <v>17563</v>
      </c>
    </row>
    <row r="2996" spans="2:9">
      <c r="B2996" s="388" t="s">
        <v>17564</v>
      </c>
      <c r="C2996" s="388" t="s">
        <v>17565</v>
      </c>
      <c r="D2996" s="389" t="s">
        <v>9706</v>
      </c>
      <c r="E2996" s="390" t="str">
        <f t="shared" si="92"/>
        <v>27,07</v>
      </c>
      <c r="F2996" s="381" t="str">
        <f t="shared" si="93"/>
        <v>96977</v>
      </c>
      <c r="H2996" s="391">
        <v>36.5</v>
      </c>
      <c r="I2996" s="392" t="s">
        <v>17566</v>
      </c>
    </row>
    <row r="2997" spans="2:9">
      <c r="B2997" s="388" t="s">
        <v>17567</v>
      </c>
      <c r="C2997" s="388" t="s">
        <v>17568</v>
      </c>
      <c r="D2997" s="389" t="s">
        <v>9706</v>
      </c>
      <c r="E2997" s="390" t="str">
        <f t="shared" si="92"/>
        <v>37,89</v>
      </c>
      <c r="F2997" s="381" t="str">
        <f t="shared" si="93"/>
        <v>96978</v>
      </c>
      <c r="H2997" s="391">
        <v>57.34</v>
      </c>
      <c r="I2997" s="392" t="s">
        <v>17569</v>
      </c>
    </row>
    <row r="2998" spans="2:9">
      <c r="B2998" s="388" t="s">
        <v>17570</v>
      </c>
      <c r="C2998" s="388" t="s">
        <v>17571</v>
      </c>
      <c r="D2998" s="389" t="s">
        <v>9706</v>
      </c>
      <c r="E2998" s="390" t="str">
        <f t="shared" si="92"/>
        <v>53,00</v>
      </c>
      <c r="F2998" s="381" t="str">
        <f t="shared" si="93"/>
        <v>96979</v>
      </c>
      <c r="H2998" s="391">
        <v>136.16999999999999</v>
      </c>
      <c r="I2998" s="392" t="s">
        <v>17572</v>
      </c>
    </row>
    <row r="2999" spans="2:9">
      <c r="B2999" s="388" t="s">
        <v>17573</v>
      </c>
      <c r="C2999" s="388" t="s">
        <v>17574</v>
      </c>
      <c r="D2999" s="389" t="s">
        <v>9926</v>
      </c>
      <c r="E2999" s="390" t="str">
        <f t="shared" si="92"/>
        <v>40,07</v>
      </c>
      <c r="F2999" s="381" t="str">
        <f t="shared" si="93"/>
        <v>96984</v>
      </c>
      <c r="H2999" s="391">
        <v>2.5299999999999998</v>
      </c>
      <c r="I2999" s="392" t="s">
        <v>15236</v>
      </c>
    </row>
    <row r="3000" spans="2:9">
      <c r="B3000" s="388" t="s">
        <v>17575</v>
      </c>
      <c r="C3000" s="388" t="s">
        <v>17576</v>
      </c>
      <c r="D3000" s="389" t="s">
        <v>9926</v>
      </c>
      <c r="E3000" s="390" t="str">
        <f t="shared" si="92"/>
        <v>41,68</v>
      </c>
      <c r="F3000" s="381" t="str">
        <f t="shared" si="93"/>
        <v>96985</v>
      </c>
      <c r="H3000" s="391">
        <v>3.36</v>
      </c>
      <c r="I3000" s="392" t="s">
        <v>17577</v>
      </c>
    </row>
    <row r="3001" spans="2:9">
      <c r="B3001" s="388" t="s">
        <v>17578</v>
      </c>
      <c r="C3001" s="388" t="s">
        <v>17579</v>
      </c>
      <c r="D3001" s="389" t="s">
        <v>9926</v>
      </c>
      <c r="E3001" s="390" t="str">
        <f t="shared" si="92"/>
        <v>62,43</v>
      </c>
      <c r="F3001" s="381" t="str">
        <f t="shared" si="93"/>
        <v>96986</v>
      </c>
      <c r="H3001" s="391">
        <v>3.85</v>
      </c>
      <c r="I3001" s="392" t="s">
        <v>7816</v>
      </c>
    </row>
    <row r="3002" spans="2:9">
      <c r="B3002" s="388" t="s">
        <v>17580</v>
      </c>
      <c r="C3002" s="388" t="s">
        <v>17581</v>
      </c>
      <c r="D3002" s="389" t="s">
        <v>9926</v>
      </c>
      <c r="E3002" s="390" t="str">
        <f t="shared" si="92"/>
        <v>107,67</v>
      </c>
      <c r="F3002" s="381" t="str">
        <f t="shared" si="93"/>
        <v>96987</v>
      </c>
      <c r="H3002" s="391">
        <v>7.93</v>
      </c>
      <c r="I3002" s="392" t="s">
        <v>17582</v>
      </c>
    </row>
    <row r="3003" spans="2:9">
      <c r="B3003" s="388" t="s">
        <v>17583</v>
      </c>
      <c r="C3003" s="388" t="s">
        <v>17584</v>
      </c>
      <c r="D3003" s="389" t="s">
        <v>9926</v>
      </c>
      <c r="E3003" s="390" t="str">
        <f t="shared" si="92"/>
        <v>157,82</v>
      </c>
      <c r="F3003" s="381" t="str">
        <f t="shared" si="93"/>
        <v>96988</v>
      </c>
      <c r="H3003" s="391">
        <v>14.8</v>
      </c>
      <c r="I3003" s="392" t="s">
        <v>17585</v>
      </c>
    </row>
    <row r="3004" spans="2:9">
      <c r="B3004" s="388" t="s">
        <v>17586</v>
      </c>
      <c r="C3004" s="388" t="s">
        <v>17587</v>
      </c>
      <c r="D3004" s="389" t="s">
        <v>9926</v>
      </c>
      <c r="E3004" s="390" t="str">
        <f t="shared" si="92"/>
        <v>103,86</v>
      </c>
      <c r="F3004" s="381" t="str">
        <f t="shared" si="93"/>
        <v>96989</v>
      </c>
      <c r="H3004" s="391">
        <v>19.97</v>
      </c>
      <c r="I3004" s="392" t="s">
        <v>17588</v>
      </c>
    </row>
    <row r="3005" spans="2:9">
      <c r="B3005" s="388" t="s">
        <v>17589</v>
      </c>
      <c r="C3005" s="388" t="s">
        <v>17590</v>
      </c>
      <c r="D3005" s="389" t="s">
        <v>9926</v>
      </c>
      <c r="E3005" s="390" t="str">
        <f t="shared" si="92"/>
        <v>20,46</v>
      </c>
      <c r="F3005" s="381" t="str">
        <f t="shared" si="93"/>
        <v>98463</v>
      </c>
      <c r="H3005" s="391">
        <v>34.47</v>
      </c>
      <c r="I3005" s="392" t="s">
        <v>6898</v>
      </c>
    </row>
    <row r="3006" spans="2:9">
      <c r="B3006" s="388" t="s">
        <v>17591</v>
      </c>
      <c r="C3006" s="388" t="s">
        <v>17592</v>
      </c>
      <c r="D3006" s="389" t="s">
        <v>9926</v>
      </c>
      <c r="E3006" s="390" t="str">
        <f t="shared" si="92"/>
        <v>73,08</v>
      </c>
      <c r="F3006" s="381" t="str">
        <f t="shared" si="93"/>
        <v>9535</v>
      </c>
      <c r="H3006" s="391">
        <v>5.31</v>
      </c>
      <c r="I3006" s="392" t="s">
        <v>17593</v>
      </c>
    </row>
    <row r="3007" spans="2:9">
      <c r="B3007" s="388" t="s">
        <v>17594</v>
      </c>
      <c r="C3007" s="388" t="s">
        <v>17595</v>
      </c>
      <c r="D3007" s="389" t="s">
        <v>9926</v>
      </c>
      <c r="E3007" s="390" t="str">
        <f t="shared" si="92"/>
        <v>65,91</v>
      </c>
      <c r="F3007" s="381" t="str">
        <f t="shared" si="93"/>
        <v>88547</v>
      </c>
      <c r="H3007" s="391">
        <v>5.89</v>
      </c>
      <c r="I3007" s="392" t="s">
        <v>17596</v>
      </c>
    </row>
    <row r="3008" spans="2:9">
      <c r="B3008" s="388" t="s">
        <v>17597</v>
      </c>
      <c r="C3008" s="388" t="s">
        <v>17598</v>
      </c>
      <c r="D3008" s="389" t="s">
        <v>9926</v>
      </c>
      <c r="E3008" s="390" t="str">
        <f t="shared" si="92"/>
        <v>817,57</v>
      </c>
      <c r="F3008" s="381" t="str">
        <f t="shared" si="93"/>
        <v>72283</v>
      </c>
      <c r="H3008" s="391">
        <v>6.6</v>
      </c>
      <c r="I3008" s="392" t="s">
        <v>17599</v>
      </c>
    </row>
    <row r="3009" spans="2:9">
      <c r="B3009" s="388" t="s">
        <v>17600</v>
      </c>
      <c r="C3009" s="388" t="s">
        <v>17601</v>
      </c>
      <c r="D3009" s="389" t="s">
        <v>9926</v>
      </c>
      <c r="E3009" s="390" t="str">
        <f t="shared" si="92"/>
        <v>211,67</v>
      </c>
      <c r="F3009" s="381" t="str">
        <f t="shared" si="93"/>
        <v>72287</v>
      </c>
      <c r="H3009" s="391">
        <v>7.16</v>
      </c>
      <c r="I3009" s="392" t="s">
        <v>17602</v>
      </c>
    </row>
    <row r="3010" spans="2:9">
      <c r="B3010" s="388" t="s">
        <v>17603</v>
      </c>
      <c r="C3010" s="388" t="s">
        <v>17604</v>
      </c>
      <c r="D3010" s="389" t="s">
        <v>9926</v>
      </c>
      <c r="E3010" s="390" t="str">
        <f t="shared" ref="E3010:E3073" si="94">IF($K$2=$H$1,H3010,I3010)</f>
        <v>262,88</v>
      </c>
      <c r="F3010" s="381" t="str">
        <f t="shared" ref="F3010:F3073" si="95">IF(LEN($B3010)=7,CONCATENATE(MID($B3010,1,6),"00",RIGHT($B3010,1)),IF(LEN($B3010)=8,CONCATENATE(MID($B3010,1,6),"0",RIGHT($B3010,2)),$B3010))</f>
        <v>72288</v>
      </c>
      <c r="H3010" s="391">
        <v>7.99</v>
      </c>
      <c r="I3010" s="392" t="s">
        <v>17605</v>
      </c>
    </row>
    <row r="3011" spans="2:9">
      <c r="B3011" s="388" t="s">
        <v>17606</v>
      </c>
      <c r="C3011" s="388" t="s">
        <v>17607</v>
      </c>
      <c r="D3011" s="389" t="s">
        <v>9926</v>
      </c>
      <c r="E3011" s="390" t="str">
        <f t="shared" si="94"/>
        <v>130,16</v>
      </c>
      <c r="F3011" s="381" t="str">
        <f t="shared" si="95"/>
        <v>72553</v>
      </c>
      <c r="H3011" s="391">
        <v>8.49</v>
      </c>
      <c r="I3011" s="392" t="s">
        <v>15072</v>
      </c>
    </row>
    <row r="3012" spans="2:9">
      <c r="B3012" s="388" t="s">
        <v>17608</v>
      </c>
      <c r="C3012" s="388" t="s">
        <v>17609</v>
      </c>
      <c r="D3012" s="389" t="s">
        <v>9926</v>
      </c>
      <c r="E3012" s="390" t="str">
        <f t="shared" si="94"/>
        <v>432,95</v>
      </c>
      <c r="F3012" s="381" t="str">
        <f t="shared" si="95"/>
        <v>72554</v>
      </c>
      <c r="H3012" s="391">
        <v>12.56</v>
      </c>
      <c r="I3012" s="392" t="s">
        <v>17610</v>
      </c>
    </row>
    <row r="3013" spans="2:9">
      <c r="B3013" s="388" t="s">
        <v>17611</v>
      </c>
      <c r="C3013" s="388" t="s">
        <v>17612</v>
      </c>
      <c r="D3013" s="389" t="s">
        <v>9926</v>
      </c>
      <c r="E3013" s="390" t="str">
        <f t="shared" si="94"/>
        <v>136,86</v>
      </c>
      <c r="F3013" s="381" t="str">
        <f t="shared" si="95"/>
        <v>73775/001</v>
      </c>
      <c r="H3013" s="391">
        <v>1.1399999999999999</v>
      </c>
      <c r="I3013" s="392" t="s">
        <v>17613</v>
      </c>
    </row>
    <row r="3014" spans="2:9">
      <c r="B3014" s="388" t="s">
        <v>17614</v>
      </c>
      <c r="C3014" s="388" t="s">
        <v>17615</v>
      </c>
      <c r="D3014" s="389" t="s">
        <v>9926</v>
      </c>
      <c r="E3014" s="390" t="str">
        <f t="shared" si="94"/>
        <v>140,91</v>
      </c>
      <c r="F3014" s="381" t="str">
        <f t="shared" si="95"/>
        <v>73775/002</v>
      </c>
      <c r="H3014" s="391">
        <v>1.73</v>
      </c>
      <c r="I3014" s="392" t="s">
        <v>17616</v>
      </c>
    </row>
    <row r="3015" spans="2:9">
      <c r="B3015" s="388" t="s">
        <v>17617</v>
      </c>
      <c r="C3015" s="388" t="s">
        <v>17618</v>
      </c>
      <c r="D3015" s="389" t="s">
        <v>9926</v>
      </c>
      <c r="E3015" s="390" t="str">
        <f t="shared" si="94"/>
        <v>1.958,13</v>
      </c>
      <c r="F3015" s="381" t="str">
        <f t="shared" si="95"/>
        <v>83633</v>
      </c>
      <c r="H3015" s="391">
        <v>2.4300000000000002</v>
      </c>
      <c r="I3015" s="392" t="s">
        <v>17619</v>
      </c>
    </row>
    <row r="3016" spans="2:9">
      <c r="B3016" s="388" t="s">
        <v>17620</v>
      </c>
      <c r="C3016" s="388" t="s">
        <v>17621</v>
      </c>
      <c r="D3016" s="389" t="s">
        <v>9926</v>
      </c>
      <c r="E3016" s="390" t="str">
        <f t="shared" si="94"/>
        <v>407,20</v>
      </c>
      <c r="F3016" s="381" t="str">
        <f t="shared" si="95"/>
        <v>83634</v>
      </c>
      <c r="H3016" s="391">
        <v>2.99</v>
      </c>
      <c r="I3016" s="392" t="s">
        <v>17622</v>
      </c>
    </row>
    <row r="3017" spans="2:9">
      <c r="B3017" s="388" t="s">
        <v>17623</v>
      </c>
      <c r="C3017" s="388" t="s">
        <v>17624</v>
      </c>
      <c r="D3017" s="389" t="s">
        <v>9926</v>
      </c>
      <c r="E3017" s="390" t="str">
        <f t="shared" si="94"/>
        <v>158,49</v>
      </c>
      <c r="F3017" s="381" t="str">
        <f t="shared" si="95"/>
        <v>83635</v>
      </c>
      <c r="H3017" s="391">
        <v>3.83</v>
      </c>
      <c r="I3017" s="392" t="s">
        <v>17625</v>
      </c>
    </row>
    <row r="3018" spans="2:9">
      <c r="B3018" s="388" t="s">
        <v>17626</v>
      </c>
      <c r="C3018" s="388" t="s">
        <v>17627</v>
      </c>
      <c r="D3018" s="389" t="s">
        <v>9926</v>
      </c>
      <c r="E3018" s="390" t="str">
        <f t="shared" si="94"/>
        <v>957,21</v>
      </c>
      <c r="F3018" s="381" t="str">
        <f t="shared" si="95"/>
        <v>96765</v>
      </c>
      <c r="H3018" s="391">
        <v>4.32</v>
      </c>
      <c r="I3018" s="392" t="s">
        <v>17628</v>
      </c>
    </row>
    <row r="3019" spans="2:9">
      <c r="B3019" s="388" t="s">
        <v>17629</v>
      </c>
      <c r="C3019" s="388" t="s">
        <v>17630</v>
      </c>
      <c r="D3019" s="389" t="s">
        <v>9926</v>
      </c>
      <c r="E3019" s="390" t="str">
        <f t="shared" si="94"/>
        <v>182,64</v>
      </c>
      <c r="F3019" s="381" t="str">
        <f t="shared" si="95"/>
        <v>73749/001</v>
      </c>
      <c r="H3019" s="391">
        <v>8.39</v>
      </c>
      <c r="I3019" s="392" t="s">
        <v>17631</v>
      </c>
    </row>
    <row r="3020" spans="2:9">
      <c r="B3020" s="388" t="s">
        <v>17632</v>
      </c>
      <c r="C3020" s="388" t="s">
        <v>17633</v>
      </c>
      <c r="D3020" s="389" t="s">
        <v>9926</v>
      </c>
      <c r="E3020" s="390" t="str">
        <f t="shared" si="94"/>
        <v>332,75</v>
      </c>
      <c r="F3020" s="381" t="str">
        <f t="shared" si="95"/>
        <v>73749/002</v>
      </c>
      <c r="H3020" s="391">
        <v>12.02</v>
      </c>
      <c r="I3020" s="392" t="s">
        <v>17634</v>
      </c>
    </row>
    <row r="3021" spans="2:9">
      <c r="B3021" s="388" t="s">
        <v>17635</v>
      </c>
      <c r="C3021" s="388" t="s">
        <v>17636</v>
      </c>
      <c r="D3021" s="389" t="s">
        <v>9926</v>
      </c>
      <c r="E3021" s="390" t="str">
        <f t="shared" si="94"/>
        <v>1.085,34</v>
      </c>
      <c r="F3021" s="381" t="str">
        <f t="shared" si="95"/>
        <v>73749/003</v>
      </c>
      <c r="H3021" s="391">
        <v>19.05</v>
      </c>
      <c r="I3021" s="392" t="s">
        <v>17637</v>
      </c>
    </row>
    <row r="3022" spans="2:9">
      <c r="B3022" s="388" t="s">
        <v>17638</v>
      </c>
      <c r="C3022" s="388" t="s">
        <v>17639</v>
      </c>
      <c r="D3022" s="389" t="s">
        <v>9926</v>
      </c>
      <c r="E3022" s="390" t="str">
        <f t="shared" si="94"/>
        <v>474,62</v>
      </c>
      <c r="F3022" s="381" t="str">
        <f t="shared" si="95"/>
        <v>84796</v>
      </c>
      <c r="H3022" s="391">
        <v>24.94</v>
      </c>
      <c r="I3022" s="392" t="s">
        <v>17640</v>
      </c>
    </row>
    <row r="3023" spans="2:9">
      <c r="B3023" s="388" t="s">
        <v>17641</v>
      </c>
      <c r="C3023" s="388" t="s">
        <v>17642</v>
      </c>
      <c r="D3023" s="389" t="s">
        <v>9926</v>
      </c>
      <c r="E3023" s="390" t="str">
        <f t="shared" si="94"/>
        <v>217,31</v>
      </c>
      <c r="F3023" s="381" t="str">
        <f t="shared" si="95"/>
        <v>84798</v>
      </c>
      <c r="H3023" s="391">
        <v>7.73</v>
      </c>
      <c r="I3023" s="392" t="s">
        <v>17643</v>
      </c>
    </row>
    <row r="3024" spans="2:9">
      <c r="B3024" s="388" t="s">
        <v>17644</v>
      </c>
      <c r="C3024" s="388" t="s">
        <v>17645</v>
      </c>
      <c r="D3024" s="389" t="s">
        <v>9706</v>
      </c>
      <c r="E3024" s="390" t="str">
        <f t="shared" si="94"/>
        <v>2,87</v>
      </c>
      <c r="F3024" s="381" t="str">
        <f t="shared" si="95"/>
        <v>98261</v>
      </c>
      <c r="H3024" s="393">
        <v>4949.43</v>
      </c>
      <c r="I3024" s="392" t="s">
        <v>1393</v>
      </c>
    </row>
    <row r="3025" spans="2:9">
      <c r="B3025" s="388" t="s">
        <v>17646</v>
      </c>
      <c r="C3025" s="388" t="s">
        <v>17647</v>
      </c>
      <c r="D3025" s="389" t="s">
        <v>9706</v>
      </c>
      <c r="E3025" s="390" t="str">
        <f t="shared" si="94"/>
        <v>3,43</v>
      </c>
      <c r="F3025" s="381" t="str">
        <f t="shared" si="95"/>
        <v>98262</v>
      </c>
      <c r="H3025" s="391">
        <v>121.52</v>
      </c>
      <c r="I3025" s="392" t="s">
        <v>1538</v>
      </c>
    </row>
    <row r="3026" spans="2:9">
      <c r="B3026" s="388" t="s">
        <v>17648</v>
      </c>
      <c r="C3026" s="388" t="s">
        <v>17649</v>
      </c>
      <c r="D3026" s="389" t="s">
        <v>9706</v>
      </c>
      <c r="E3026" s="390" t="str">
        <f t="shared" si="94"/>
        <v>4,14</v>
      </c>
      <c r="F3026" s="381" t="str">
        <f t="shared" si="95"/>
        <v>98263</v>
      </c>
      <c r="H3026" s="393">
        <v>1143.97</v>
      </c>
      <c r="I3026" s="392" t="s">
        <v>3376</v>
      </c>
    </row>
    <row r="3027" spans="2:9">
      <c r="B3027" s="388" t="s">
        <v>17650</v>
      </c>
      <c r="C3027" s="388" t="s">
        <v>17651</v>
      </c>
      <c r="D3027" s="389" t="s">
        <v>9706</v>
      </c>
      <c r="E3027" s="390" t="str">
        <f t="shared" si="94"/>
        <v>4,69</v>
      </c>
      <c r="F3027" s="381" t="str">
        <f t="shared" si="95"/>
        <v>98264</v>
      </c>
      <c r="H3027" s="393">
        <v>3957.9</v>
      </c>
      <c r="I3027" s="392" t="s">
        <v>478</v>
      </c>
    </row>
    <row r="3028" spans="2:9">
      <c r="B3028" s="388" t="s">
        <v>17652</v>
      </c>
      <c r="C3028" s="388" t="s">
        <v>17653</v>
      </c>
      <c r="D3028" s="389" t="s">
        <v>9706</v>
      </c>
      <c r="E3028" s="390" t="str">
        <f t="shared" si="94"/>
        <v>5,50</v>
      </c>
      <c r="F3028" s="381" t="str">
        <f t="shared" si="95"/>
        <v>98265</v>
      </c>
      <c r="H3028" s="393">
        <v>4892.83</v>
      </c>
      <c r="I3028" s="392" t="s">
        <v>2042</v>
      </c>
    </row>
    <row r="3029" spans="2:9">
      <c r="B3029" s="388" t="s">
        <v>17654</v>
      </c>
      <c r="C3029" s="388" t="s">
        <v>17655</v>
      </c>
      <c r="D3029" s="389" t="s">
        <v>9706</v>
      </c>
      <c r="E3029" s="390" t="str">
        <f t="shared" si="94"/>
        <v>5,98</v>
      </c>
      <c r="F3029" s="381" t="str">
        <f t="shared" si="95"/>
        <v>98266</v>
      </c>
      <c r="H3029" s="393">
        <v>1551.14</v>
      </c>
      <c r="I3029" s="392" t="s">
        <v>4571</v>
      </c>
    </row>
    <row r="3030" spans="2:9">
      <c r="B3030" s="388" t="s">
        <v>17656</v>
      </c>
      <c r="C3030" s="388" t="s">
        <v>17657</v>
      </c>
      <c r="D3030" s="389" t="s">
        <v>9706</v>
      </c>
      <c r="E3030" s="390" t="str">
        <f t="shared" si="94"/>
        <v>10,01</v>
      </c>
      <c r="F3030" s="381" t="str">
        <f t="shared" si="95"/>
        <v>98267</v>
      </c>
      <c r="H3030" s="393">
        <v>1801.51</v>
      </c>
      <c r="I3030" s="392" t="s">
        <v>1633</v>
      </c>
    </row>
    <row r="3031" spans="2:9">
      <c r="B3031" s="388" t="s">
        <v>17658</v>
      </c>
      <c r="C3031" s="388" t="s">
        <v>17659</v>
      </c>
      <c r="D3031" s="389" t="s">
        <v>9706</v>
      </c>
      <c r="E3031" s="390" t="str">
        <f t="shared" si="94"/>
        <v>16,71</v>
      </c>
      <c r="F3031" s="381" t="str">
        <f t="shared" si="95"/>
        <v>98268</v>
      </c>
      <c r="H3031" s="393">
        <v>1176.47</v>
      </c>
      <c r="I3031" s="392" t="s">
        <v>10143</v>
      </c>
    </row>
    <row r="3032" spans="2:9">
      <c r="B3032" s="388" t="s">
        <v>17660</v>
      </c>
      <c r="C3032" s="388" t="s">
        <v>17661</v>
      </c>
      <c r="D3032" s="389" t="s">
        <v>9706</v>
      </c>
      <c r="E3032" s="390" t="str">
        <f t="shared" si="94"/>
        <v>21,75</v>
      </c>
      <c r="F3032" s="381" t="str">
        <f t="shared" si="95"/>
        <v>98269</v>
      </c>
      <c r="H3032" s="391">
        <v>753.18</v>
      </c>
      <c r="I3032" s="392" t="s">
        <v>2116</v>
      </c>
    </row>
    <row r="3033" spans="2:9">
      <c r="B3033" s="388" t="s">
        <v>17662</v>
      </c>
      <c r="C3033" s="388" t="s">
        <v>17663</v>
      </c>
      <c r="D3033" s="389" t="s">
        <v>9706</v>
      </c>
      <c r="E3033" s="390" t="str">
        <f t="shared" si="94"/>
        <v>35,84</v>
      </c>
      <c r="F3033" s="381" t="str">
        <f t="shared" si="95"/>
        <v>98270</v>
      </c>
      <c r="H3033" s="393">
        <v>4449.46</v>
      </c>
      <c r="I3033" s="392" t="s">
        <v>3907</v>
      </c>
    </row>
    <row r="3034" spans="2:9">
      <c r="B3034" s="388" t="s">
        <v>17664</v>
      </c>
      <c r="C3034" s="388" t="s">
        <v>17665</v>
      </c>
      <c r="D3034" s="389" t="s">
        <v>9706</v>
      </c>
      <c r="E3034" s="390" t="str">
        <f t="shared" si="94"/>
        <v>56,06</v>
      </c>
      <c r="F3034" s="381" t="str">
        <f t="shared" si="95"/>
        <v>98271</v>
      </c>
      <c r="H3034" s="393">
        <v>3700.12</v>
      </c>
      <c r="I3034" s="392" t="s">
        <v>17666</v>
      </c>
    </row>
    <row r="3035" spans="2:9">
      <c r="B3035" s="388" t="s">
        <v>17667</v>
      </c>
      <c r="C3035" s="388" t="s">
        <v>17668</v>
      </c>
      <c r="D3035" s="389" t="s">
        <v>9706</v>
      </c>
      <c r="E3035" s="390" t="str">
        <f t="shared" si="94"/>
        <v>132,60</v>
      </c>
      <c r="F3035" s="381" t="str">
        <f t="shared" si="95"/>
        <v>98272</v>
      </c>
      <c r="H3035" s="391">
        <v>1.65</v>
      </c>
      <c r="I3035" s="392" t="s">
        <v>17669</v>
      </c>
    </row>
    <row r="3036" spans="2:9">
      <c r="B3036" s="388" t="s">
        <v>17670</v>
      </c>
      <c r="C3036" s="388" t="s">
        <v>17671</v>
      </c>
      <c r="D3036" s="389" t="s">
        <v>9706</v>
      </c>
      <c r="E3036" s="390" t="str">
        <f t="shared" si="94"/>
        <v>2,49</v>
      </c>
      <c r="F3036" s="381" t="str">
        <f t="shared" si="95"/>
        <v>98273</v>
      </c>
      <c r="H3036" s="391">
        <v>1.19</v>
      </c>
      <c r="I3036" s="392" t="s">
        <v>17672</v>
      </c>
    </row>
    <row r="3037" spans="2:9">
      <c r="B3037" s="388" t="s">
        <v>17673</v>
      </c>
      <c r="C3037" s="388" t="s">
        <v>17674</v>
      </c>
      <c r="D3037" s="389" t="s">
        <v>9706</v>
      </c>
      <c r="E3037" s="390" t="str">
        <f t="shared" si="94"/>
        <v>3,30</v>
      </c>
      <c r="F3037" s="381" t="str">
        <f t="shared" si="95"/>
        <v>98274</v>
      </c>
      <c r="H3037" s="391">
        <v>2.5499999999999998</v>
      </c>
      <c r="I3037" s="392" t="s">
        <v>11856</v>
      </c>
    </row>
    <row r="3038" spans="2:9">
      <c r="B3038" s="388" t="s">
        <v>17675</v>
      </c>
      <c r="C3038" s="388" t="s">
        <v>17676</v>
      </c>
      <c r="D3038" s="389" t="s">
        <v>9706</v>
      </c>
      <c r="E3038" s="390" t="str">
        <f t="shared" si="94"/>
        <v>3,79</v>
      </c>
      <c r="F3038" s="381" t="str">
        <f t="shared" si="95"/>
        <v>98275</v>
      </c>
      <c r="H3038" s="391">
        <v>1.8</v>
      </c>
      <c r="I3038" s="392" t="s">
        <v>5166</v>
      </c>
    </row>
    <row r="3039" spans="2:9">
      <c r="B3039" s="388" t="s">
        <v>17677</v>
      </c>
      <c r="C3039" s="388" t="s">
        <v>17678</v>
      </c>
      <c r="D3039" s="389" t="s">
        <v>9706</v>
      </c>
      <c r="E3039" s="390" t="str">
        <f t="shared" si="94"/>
        <v>7,81</v>
      </c>
      <c r="F3039" s="381" t="str">
        <f t="shared" si="95"/>
        <v>98276</v>
      </c>
      <c r="H3039" s="391">
        <v>378.27</v>
      </c>
      <c r="I3039" s="392" t="s">
        <v>9761</v>
      </c>
    </row>
    <row r="3040" spans="2:9">
      <c r="B3040" s="388" t="s">
        <v>17679</v>
      </c>
      <c r="C3040" s="388" t="s">
        <v>17680</v>
      </c>
      <c r="D3040" s="389" t="s">
        <v>9706</v>
      </c>
      <c r="E3040" s="390" t="str">
        <f t="shared" si="94"/>
        <v>14,51</v>
      </c>
      <c r="F3040" s="381" t="str">
        <f t="shared" si="95"/>
        <v>98277</v>
      </c>
      <c r="H3040" s="391">
        <v>504.57</v>
      </c>
      <c r="I3040" s="392" t="s">
        <v>5246</v>
      </c>
    </row>
    <row r="3041" spans="2:9">
      <c r="B3041" s="388" t="s">
        <v>17681</v>
      </c>
      <c r="C3041" s="388" t="s">
        <v>17682</v>
      </c>
      <c r="D3041" s="389" t="s">
        <v>9706</v>
      </c>
      <c r="E3041" s="390" t="str">
        <f t="shared" si="94"/>
        <v>19,55</v>
      </c>
      <c r="F3041" s="381" t="str">
        <f t="shared" si="95"/>
        <v>98278</v>
      </c>
      <c r="H3041" s="391">
        <v>813.51</v>
      </c>
      <c r="I3041" s="392" t="s">
        <v>17683</v>
      </c>
    </row>
    <row r="3042" spans="2:9">
      <c r="B3042" s="388" t="s">
        <v>17684</v>
      </c>
      <c r="C3042" s="388" t="s">
        <v>17685</v>
      </c>
      <c r="D3042" s="389" t="s">
        <v>9706</v>
      </c>
      <c r="E3042" s="390" t="str">
        <f t="shared" si="94"/>
        <v>33,64</v>
      </c>
      <c r="F3042" s="381" t="str">
        <f t="shared" si="95"/>
        <v>98279</v>
      </c>
      <c r="H3042" s="391">
        <v>32</v>
      </c>
      <c r="I3042" s="392" t="s">
        <v>17686</v>
      </c>
    </row>
    <row r="3043" spans="2:9">
      <c r="B3043" s="388" t="s">
        <v>17687</v>
      </c>
      <c r="C3043" s="388" t="s">
        <v>17688</v>
      </c>
      <c r="D3043" s="389" t="s">
        <v>9706</v>
      </c>
      <c r="E3043" s="390" t="str">
        <f t="shared" si="94"/>
        <v>5,69</v>
      </c>
      <c r="F3043" s="381" t="str">
        <f t="shared" si="95"/>
        <v>98280</v>
      </c>
      <c r="H3043" s="391">
        <v>21.12</v>
      </c>
      <c r="I3043" s="392" t="s">
        <v>430</v>
      </c>
    </row>
    <row r="3044" spans="2:9">
      <c r="B3044" s="388" t="s">
        <v>17689</v>
      </c>
      <c r="C3044" s="388" t="s">
        <v>17690</v>
      </c>
      <c r="D3044" s="389" t="s">
        <v>9706</v>
      </c>
      <c r="E3044" s="390" t="str">
        <f t="shared" si="94"/>
        <v>6,27</v>
      </c>
      <c r="F3044" s="381" t="str">
        <f t="shared" si="95"/>
        <v>98281</v>
      </c>
      <c r="H3044" s="391">
        <v>662.65</v>
      </c>
      <c r="I3044" s="392" t="s">
        <v>500</v>
      </c>
    </row>
    <row r="3045" spans="2:9">
      <c r="B3045" s="388" t="s">
        <v>17691</v>
      </c>
      <c r="C3045" s="388" t="s">
        <v>17692</v>
      </c>
      <c r="D3045" s="389" t="s">
        <v>9706</v>
      </c>
      <c r="E3045" s="390" t="str">
        <f t="shared" si="94"/>
        <v>6,96</v>
      </c>
      <c r="F3045" s="381" t="str">
        <f t="shared" si="95"/>
        <v>98282</v>
      </c>
      <c r="H3045" s="391">
        <v>12.57</v>
      </c>
      <c r="I3045" s="392" t="s">
        <v>15459</v>
      </c>
    </row>
    <row r="3046" spans="2:9">
      <c r="B3046" s="388" t="s">
        <v>17693</v>
      </c>
      <c r="C3046" s="388" t="s">
        <v>17694</v>
      </c>
      <c r="D3046" s="389" t="s">
        <v>9706</v>
      </c>
      <c r="E3046" s="390" t="str">
        <f t="shared" si="94"/>
        <v>7,51</v>
      </c>
      <c r="F3046" s="381" t="str">
        <f t="shared" si="95"/>
        <v>98283</v>
      </c>
      <c r="H3046" s="391">
        <v>14.81</v>
      </c>
      <c r="I3046" s="392" t="s">
        <v>17695</v>
      </c>
    </row>
    <row r="3047" spans="2:9">
      <c r="B3047" s="388" t="s">
        <v>17696</v>
      </c>
      <c r="C3047" s="388" t="s">
        <v>17697</v>
      </c>
      <c r="D3047" s="389" t="s">
        <v>9706</v>
      </c>
      <c r="E3047" s="390" t="str">
        <f t="shared" si="94"/>
        <v>8,33</v>
      </c>
      <c r="F3047" s="381" t="str">
        <f t="shared" si="95"/>
        <v>98284</v>
      </c>
      <c r="H3047" s="391">
        <v>20.45</v>
      </c>
      <c r="I3047" s="392" t="s">
        <v>2878</v>
      </c>
    </row>
    <row r="3048" spans="2:9">
      <c r="B3048" s="388" t="s">
        <v>17698</v>
      </c>
      <c r="C3048" s="388" t="s">
        <v>17699</v>
      </c>
      <c r="D3048" s="389" t="s">
        <v>9706</v>
      </c>
      <c r="E3048" s="390" t="str">
        <f t="shared" si="94"/>
        <v>8,81</v>
      </c>
      <c r="F3048" s="381" t="str">
        <f t="shared" si="95"/>
        <v>98285</v>
      </c>
      <c r="H3048" s="391">
        <v>5.23</v>
      </c>
      <c r="I3048" s="392" t="s">
        <v>4955</v>
      </c>
    </row>
    <row r="3049" spans="2:9">
      <c r="B3049" s="388" t="s">
        <v>17700</v>
      </c>
      <c r="C3049" s="388" t="s">
        <v>17701</v>
      </c>
      <c r="D3049" s="389" t="s">
        <v>9706</v>
      </c>
      <c r="E3049" s="390" t="str">
        <f t="shared" si="94"/>
        <v>12,83</v>
      </c>
      <c r="F3049" s="381" t="str">
        <f t="shared" si="95"/>
        <v>98286</v>
      </c>
      <c r="H3049" s="391">
        <v>6.35</v>
      </c>
      <c r="I3049" s="392" t="s">
        <v>4021</v>
      </c>
    </row>
    <row r="3050" spans="2:9">
      <c r="B3050" s="388" t="s">
        <v>17702</v>
      </c>
      <c r="C3050" s="388" t="s">
        <v>17703</v>
      </c>
      <c r="D3050" s="389" t="s">
        <v>9706</v>
      </c>
      <c r="E3050" s="390" t="str">
        <f t="shared" si="94"/>
        <v>1,17</v>
      </c>
      <c r="F3050" s="381" t="str">
        <f t="shared" si="95"/>
        <v>98287</v>
      </c>
      <c r="H3050" s="391">
        <v>10.31</v>
      </c>
      <c r="I3050" s="392" t="s">
        <v>1953</v>
      </c>
    </row>
    <row r="3051" spans="2:9">
      <c r="B3051" s="388" t="s">
        <v>17704</v>
      </c>
      <c r="C3051" s="388" t="s">
        <v>17705</v>
      </c>
      <c r="D3051" s="389" t="s">
        <v>9706</v>
      </c>
      <c r="E3051" s="390" t="str">
        <f t="shared" si="94"/>
        <v>1,74</v>
      </c>
      <c r="F3051" s="381" t="str">
        <f t="shared" si="95"/>
        <v>98288</v>
      </c>
      <c r="H3051" s="391">
        <v>3.14</v>
      </c>
      <c r="I3051" s="392" t="s">
        <v>7339</v>
      </c>
    </row>
    <row r="3052" spans="2:9">
      <c r="B3052" s="388" t="s">
        <v>17706</v>
      </c>
      <c r="C3052" s="388" t="s">
        <v>17707</v>
      </c>
      <c r="D3052" s="389" t="s">
        <v>9706</v>
      </c>
      <c r="E3052" s="390" t="str">
        <f t="shared" si="94"/>
        <v>2,44</v>
      </c>
      <c r="F3052" s="381" t="str">
        <f t="shared" si="95"/>
        <v>98289</v>
      </c>
      <c r="H3052" s="391">
        <v>6.54</v>
      </c>
      <c r="I3052" s="392" t="s">
        <v>17708</v>
      </c>
    </row>
    <row r="3053" spans="2:9">
      <c r="B3053" s="388" t="s">
        <v>17709</v>
      </c>
      <c r="C3053" s="388" t="s">
        <v>17710</v>
      </c>
      <c r="D3053" s="389" t="s">
        <v>9706</v>
      </c>
      <c r="E3053" s="390" t="str">
        <f t="shared" si="94"/>
        <v>2,99</v>
      </c>
      <c r="F3053" s="381" t="str">
        <f t="shared" si="95"/>
        <v>98290</v>
      </c>
      <c r="H3053" s="391">
        <v>9.3699999999999992</v>
      </c>
      <c r="I3053" s="392" t="s">
        <v>743</v>
      </c>
    </row>
    <row r="3054" spans="2:9">
      <c r="B3054" s="388" t="s">
        <v>17711</v>
      </c>
      <c r="C3054" s="388" t="s">
        <v>17712</v>
      </c>
      <c r="D3054" s="389" t="s">
        <v>9706</v>
      </c>
      <c r="E3054" s="390" t="str">
        <f t="shared" si="94"/>
        <v>3,81</v>
      </c>
      <c r="F3054" s="381" t="str">
        <f t="shared" si="95"/>
        <v>98291</v>
      </c>
      <c r="H3054" s="391">
        <v>10.78</v>
      </c>
      <c r="I3054" s="392" t="s">
        <v>17713</v>
      </c>
    </row>
    <row r="3055" spans="2:9">
      <c r="B3055" s="388" t="s">
        <v>17714</v>
      </c>
      <c r="C3055" s="388" t="s">
        <v>17715</v>
      </c>
      <c r="D3055" s="389" t="s">
        <v>9706</v>
      </c>
      <c r="E3055" s="390" t="str">
        <f t="shared" si="94"/>
        <v>4,29</v>
      </c>
      <c r="F3055" s="381" t="str">
        <f t="shared" si="95"/>
        <v>98292</v>
      </c>
      <c r="H3055" s="391">
        <v>17.72</v>
      </c>
      <c r="I3055" s="392" t="s">
        <v>8551</v>
      </c>
    </row>
    <row r="3056" spans="2:9">
      <c r="B3056" s="388" t="s">
        <v>17716</v>
      </c>
      <c r="C3056" s="388" t="s">
        <v>17717</v>
      </c>
      <c r="D3056" s="389" t="s">
        <v>9706</v>
      </c>
      <c r="E3056" s="390" t="str">
        <f t="shared" si="94"/>
        <v>8,31</v>
      </c>
      <c r="F3056" s="381" t="str">
        <f t="shared" si="95"/>
        <v>98293</v>
      </c>
      <c r="H3056" s="391">
        <v>29.21</v>
      </c>
      <c r="I3056" s="392" t="s">
        <v>17718</v>
      </c>
    </row>
    <row r="3057" spans="2:9">
      <c r="B3057" s="388" t="s">
        <v>17719</v>
      </c>
      <c r="C3057" s="388" t="s">
        <v>17720</v>
      </c>
      <c r="D3057" s="389" t="s">
        <v>9706</v>
      </c>
      <c r="E3057" s="390" t="str">
        <f t="shared" si="94"/>
        <v>12,00</v>
      </c>
      <c r="F3057" s="381" t="str">
        <f t="shared" si="95"/>
        <v>98400</v>
      </c>
      <c r="H3057" s="391">
        <v>36.32</v>
      </c>
      <c r="I3057" s="392" t="s">
        <v>977</v>
      </c>
    </row>
    <row r="3058" spans="2:9">
      <c r="B3058" s="388" t="s">
        <v>17721</v>
      </c>
      <c r="C3058" s="388" t="s">
        <v>17722</v>
      </c>
      <c r="D3058" s="389" t="s">
        <v>9706</v>
      </c>
      <c r="E3058" s="390" t="str">
        <f t="shared" si="94"/>
        <v>18,85</v>
      </c>
      <c r="F3058" s="381" t="str">
        <f t="shared" si="95"/>
        <v>98401</v>
      </c>
      <c r="H3058" s="391">
        <v>12.86</v>
      </c>
      <c r="I3058" s="392" t="s">
        <v>17723</v>
      </c>
    </row>
    <row r="3059" spans="2:9">
      <c r="B3059" s="388" t="s">
        <v>17724</v>
      </c>
      <c r="C3059" s="388" t="s">
        <v>17725</v>
      </c>
      <c r="D3059" s="389" t="s">
        <v>9706</v>
      </c>
      <c r="E3059" s="390" t="str">
        <f t="shared" si="94"/>
        <v>24,60</v>
      </c>
      <c r="F3059" s="381" t="str">
        <f t="shared" si="95"/>
        <v>98402</v>
      </c>
      <c r="H3059" s="391">
        <v>18.010000000000002</v>
      </c>
      <c r="I3059" s="392" t="s">
        <v>17726</v>
      </c>
    </row>
    <row r="3060" spans="2:9">
      <c r="B3060" s="388" t="s">
        <v>17727</v>
      </c>
      <c r="C3060" s="388" t="s">
        <v>17728</v>
      </c>
      <c r="D3060" s="389" t="s">
        <v>9926</v>
      </c>
      <c r="E3060" s="390" t="str">
        <f t="shared" si="94"/>
        <v>27,86</v>
      </c>
      <c r="F3060" s="381" t="str">
        <f t="shared" si="95"/>
        <v>100556</v>
      </c>
      <c r="H3060" s="391">
        <v>27.23</v>
      </c>
      <c r="I3060" s="392" t="s">
        <v>17729</v>
      </c>
    </row>
    <row r="3061" spans="2:9">
      <c r="B3061" s="388" t="s">
        <v>17730</v>
      </c>
      <c r="C3061" s="388" t="s">
        <v>17731</v>
      </c>
      <c r="D3061" s="389" t="s">
        <v>9926</v>
      </c>
      <c r="E3061" s="390" t="str">
        <f t="shared" si="94"/>
        <v>322,74</v>
      </c>
      <c r="F3061" s="381" t="str">
        <f t="shared" si="95"/>
        <v>100557</v>
      </c>
      <c r="H3061" s="391">
        <v>42.57</v>
      </c>
      <c r="I3061" s="392" t="s">
        <v>17732</v>
      </c>
    </row>
    <row r="3062" spans="2:9">
      <c r="B3062" s="388" t="s">
        <v>17733</v>
      </c>
      <c r="C3062" s="388" t="s">
        <v>17734</v>
      </c>
      <c r="D3062" s="389" t="s">
        <v>9926</v>
      </c>
      <c r="E3062" s="390" t="str">
        <f t="shared" si="94"/>
        <v>71,86</v>
      </c>
      <c r="F3062" s="381" t="str">
        <f t="shared" si="95"/>
        <v>100559</v>
      </c>
      <c r="H3062" s="391">
        <v>14.95</v>
      </c>
      <c r="I3062" s="392" t="s">
        <v>17735</v>
      </c>
    </row>
    <row r="3063" spans="2:9">
      <c r="B3063" s="388" t="s">
        <v>17736</v>
      </c>
      <c r="C3063" s="388" t="s">
        <v>17737</v>
      </c>
      <c r="D3063" s="389" t="s">
        <v>9926</v>
      </c>
      <c r="E3063" s="390" t="str">
        <f t="shared" si="94"/>
        <v>75,45</v>
      </c>
      <c r="F3063" s="381" t="str">
        <f t="shared" si="95"/>
        <v>100560</v>
      </c>
      <c r="H3063" s="391">
        <v>25.7</v>
      </c>
      <c r="I3063" s="392" t="s">
        <v>17738</v>
      </c>
    </row>
    <row r="3064" spans="2:9">
      <c r="B3064" s="388" t="s">
        <v>17739</v>
      </c>
      <c r="C3064" s="388" t="s">
        <v>17740</v>
      </c>
      <c r="D3064" s="389" t="s">
        <v>9926</v>
      </c>
      <c r="E3064" s="390" t="str">
        <f t="shared" si="94"/>
        <v>133,25</v>
      </c>
      <c r="F3064" s="381" t="str">
        <f t="shared" si="95"/>
        <v>100561</v>
      </c>
      <c r="H3064" s="391">
        <v>50.22</v>
      </c>
      <c r="I3064" s="392" t="s">
        <v>17741</v>
      </c>
    </row>
    <row r="3065" spans="2:9">
      <c r="B3065" s="388" t="s">
        <v>17742</v>
      </c>
      <c r="C3065" s="388" t="s">
        <v>17743</v>
      </c>
      <c r="D3065" s="389" t="s">
        <v>9926</v>
      </c>
      <c r="E3065" s="390" t="str">
        <f t="shared" si="94"/>
        <v>203,15</v>
      </c>
      <c r="F3065" s="381" t="str">
        <f t="shared" si="95"/>
        <v>100562</v>
      </c>
      <c r="H3065" s="391">
        <v>16.48</v>
      </c>
      <c r="I3065" s="392" t="s">
        <v>17744</v>
      </c>
    </row>
    <row r="3066" spans="2:9">
      <c r="B3066" s="388" t="s">
        <v>17745</v>
      </c>
      <c r="C3066" s="388" t="s">
        <v>17746</v>
      </c>
      <c r="D3066" s="389" t="s">
        <v>9926</v>
      </c>
      <c r="E3066" s="390" t="str">
        <f t="shared" si="94"/>
        <v>290,21</v>
      </c>
      <c r="F3066" s="381" t="str">
        <f t="shared" si="95"/>
        <v>100563</v>
      </c>
      <c r="H3066" s="391">
        <v>24.82</v>
      </c>
      <c r="I3066" s="392" t="s">
        <v>17747</v>
      </c>
    </row>
    <row r="3067" spans="2:9">
      <c r="B3067" s="388" t="s">
        <v>17748</v>
      </c>
      <c r="C3067" s="388" t="s">
        <v>17749</v>
      </c>
      <c r="D3067" s="389" t="s">
        <v>121</v>
      </c>
      <c r="E3067" s="390" t="str">
        <f t="shared" si="94"/>
        <v>8,26</v>
      </c>
      <c r="F3067" s="381" t="str">
        <f t="shared" si="95"/>
        <v>98397</v>
      </c>
      <c r="H3067" s="391">
        <v>35.17</v>
      </c>
      <c r="I3067" s="392" t="s">
        <v>4115</v>
      </c>
    </row>
    <row r="3068" spans="2:9">
      <c r="B3068" s="388" t="s">
        <v>17750</v>
      </c>
      <c r="C3068" s="388" t="s">
        <v>17751</v>
      </c>
      <c r="D3068" s="389" t="s">
        <v>9926</v>
      </c>
      <c r="E3068" s="390" t="str">
        <f t="shared" si="94"/>
        <v>5.328,70</v>
      </c>
      <c r="F3068" s="381" t="str">
        <f t="shared" si="95"/>
        <v>74003/001</v>
      </c>
      <c r="H3068" s="391">
        <v>42.76</v>
      </c>
      <c r="I3068" s="392" t="s">
        <v>17752</v>
      </c>
    </row>
    <row r="3069" spans="2:9">
      <c r="B3069" s="388" t="s">
        <v>17753</v>
      </c>
      <c r="C3069" s="388" t="s">
        <v>17754</v>
      </c>
      <c r="D3069" s="389" t="s">
        <v>9926</v>
      </c>
      <c r="E3069" s="390" t="str">
        <f t="shared" si="94"/>
        <v>120,79</v>
      </c>
      <c r="F3069" s="381" t="str">
        <f t="shared" si="95"/>
        <v>85120</v>
      </c>
      <c r="H3069" s="391">
        <v>13.05</v>
      </c>
      <c r="I3069" s="392" t="s">
        <v>17755</v>
      </c>
    </row>
    <row r="3070" spans="2:9">
      <c r="B3070" s="388" t="s">
        <v>17756</v>
      </c>
      <c r="C3070" s="388" t="s">
        <v>17757</v>
      </c>
      <c r="D3070" s="389" t="s">
        <v>9926</v>
      </c>
      <c r="E3070" s="390" t="str">
        <f t="shared" si="94"/>
        <v>1.209,12</v>
      </c>
      <c r="F3070" s="381" t="str">
        <f t="shared" si="95"/>
        <v>83486</v>
      </c>
      <c r="H3070" s="391">
        <v>19.45</v>
      </c>
      <c r="I3070" s="392" t="s">
        <v>17758</v>
      </c>
    </row>
    <row r="3071" spans="2:9">
      <c r="B3071" s="388" t="s">
        <v>17759</v>
      </c>
      <c r="C3071" s="388" t="s">
        <v>17760</v>
      </c>
      <c r="D3071" s="389" t="s">
        <v>9926</v>
      </c>
      <c r="E3071" s="390" t="str">
        <f t="shared" si="94"/>
        <v>4.226,79</v>
      </c>
      <c r="F3071" s="381" t="str">
        <f t="shared" si="95"/>
        <v>83643</v>
      </c>
      <c r="H3071" s="391">
        <v>29.88</v>
      </c>
      <c r="I3071" s="392" t="s">
        <v>17761</v>
      </c>
    </row>
    <row r="3072" spans="2:9">
      <c r="B3072" s="388" t="s">
        <v>17762</v>
      </c>
      <c r="C3072" s="388" t="s">
        <v>17763</v>
      </c>
      <c r="D3072" s="389" t="s">
        <v>9926</v>
      </c>
      <c r="E3072" s="390" t="str">
        <f t="shared" si="94"/>
        <v>5.135,16</v>
      </c>
      <c r="F3072" s="381" t="str">
        <f t="shared" si="95"/>
        <v>83644</v>
      </c>
      <c r="H3072" s="391">
        <v>38.69</v>
      </c>
      <c r="I3072" s="392" t="s">
        <v>17764</v>
      </c>
    </row>
    <row r="3073" spans="2:9">
      <c r="B3073" s="388" t="s">
        <v>17765</v>
      </c>
      <c r="C3073" s="388" t="s">
        <v>17766</v>
      </c>
      <c r="D3073" s="389" t="s">
        <v>9926</v>
      </c>
      <c r="E3073" s="390" t="str">
        <f t="shared" si="94"/>
        <v>1.635,55</v>
      </c>
      <c r="F3073" s="381" t="str">
        <f t="shared" si="95"/>
        <v>83645</v>
      </c>
      <c r="H3073" s="391">
        <v>17.149999999999999</v>
      </c>
      <c r="I3073" s="392" t="s">
        <v>17767</v>
      </c>
    </row>
    <row r="3074" spans="2:9">
      <c r="B3074" s="388" t="s">
        <v>17768</v>
      </c>
      <c r="C3074" s="388" t="s">
        <v>17769</v>
      </c>
      <c r="D3074" s="389" t="s">
        <v>9926</v>
      </c>
      <c r="E3074" s="390" t="str">
        <f t="shared" ref="E3074:E3137" si="96">IF($K$2=$H$1,H3074,I3074)</f>
        <v>1.897,74</v>
      </c>
      <c r="F3074" s="381" t="str">
        <f t="shared" ref="F3074:F3137" si="97">IF(LEN($B3074)=7,CONCATENATE(MID($B3074,1,6),"00",RIGHT($B3074,1)),IF(LEN($B3074)=8,CONCATENATE(MID($B3074,1,6),"0",RIGHT($B3074,2)),$B3074))</f>
        <v>83646</v>
      </c>
      <c r="H3074" s="391">
        <v>26.13</v>
      </c>
      <c r="I3074" s="392" t="s">
        <v>17770</v>
      </c>
    </row>
    <row r="3075" spans="2:9">
      <c r="B3075" s="388" t="s">
        <v>17771</v>
      </c>
      <c r="C3075" s="388" t="s">
        <v>17772</v>
      </c>
      <c r="D3075" s="389" t="s">
        <v>9926</v>
      </c>
      <c r="E3075" s="390" t="str">
        <f t="shared" si="96"/>
        <v>1.243,16</v>
      </c>
      <c r="F3075" s="381" t="str">
        <f t="shared" si="97"/>
        <v>83647</v>
      </c>
      <c r="H3075" s="391">
        <v>28.14</v>
      </c>
      <c r="I3075" s="392" t="s">
        <v>17773</v>
      </c>
    </row>
    <row r="3076" spans="2:9">
      <c r="B3076" s="388" t="s">
        <v>17774</v>
      </c>
      <c r="C3076" s="388" t="s">
        <v>17775</v>
      </c>
      <c r="D3076" s="389" t="s">
        <v>9926</v>
      </c>
      <c r="E3076" s="390" t="str">
        <f t="shared" si="96"/>
        <v>799,87</v>
      </c>
      <c r="F3076" s="381" t="str">
        <f t="shared" si="97"/>
        <v>83648</v>
      </c>
      <c r="H3076" s="391">
        <v>38.450000000000003</v>
      </c>
      <c r="I3076" s="392" t="s">
        <v>17776</v>
      </c>
    </row>
    <row r="3077" spans="2:9">
      <c r="B3077" s="388" t="s">
        <v>17777</v>
      </c>
      <c r="C3077" s="388" t="s">
        <v>17778</v>
      </c>
      <c r="D3077" s="389" t="s">
        <v>9926</v>
      </c>
      <c r="E3077" s="390" t="str">
        <f t="shared" si="96"/>
        <v>4.802,29</v>
      </c>
      <c r="F3077" s="381" t="str">
        <f t="shared" si="97"/>
        <v>83649</v>
      </c>
      <c r="H3077" s="391">
        <v>89.49</v>
      </c>
      <c r="I3077" s="392" t="s">
        <v>17779</v>
      </c>
    </row>
    <row r="3078" spans="2:9">
      <c r="B3078" s="388" t="s">
        <v>17780</v>
      </c>
      <c r="C3078" s="388" t="s">
        <v>17781</v>
      </c>
      <c r="D3078" s="389" t="s">
        <v>9926</v>
      </c>
      <c r="E3078" s="390" t="str">
        <f t="shared" si="96"/>
        <v>4.017,51</v>
      </c>
      <c r="F3078" s="381" t="str">
        <f t="shared" si="97"/>
        <v>83650</v>
      </c>
      <c r="H3078" s="391">
        <v>141.30000000000001</v>
      </c>
      <c r="I3078" s="392" t="s">
        <v>17782</v>
      </c>
    </row>
    <row r="3079" spans="2:9">
      <c r="B3079" s="388" t="s">
        <v>17783</v>
      </c>
      <c r="C3079" s="388" t="s">
        <v>17784</v>
      </c>
      <c r="D3079" s="389" t="s">
        <v>9706</v>
      </c>
      <c r="E3079" s="390" t="str">
        <f t="shared" si="96"/>
        <v>1,69</v>
      </c>
      <c r="F3079" s="381" t="str">
        <f t="shared" si="97"/>
        <v>98294</v>
      </c>
      <c r="H3079" s="391">
        <v>7.47</v>
      </c>
      <c r="I3079" s="392" t="s">
        <v>739</v>
      </c>
    </row>
    <row r="3080" spans="2:9">
      <c r="B3080" s="388" t="s">
        <v>17785</v>
      </c>
      <c r="C3080" s="388" t="s">
        <v>17786</v>
      </c>
      <c r="D3080" s="389" t="s">
        <v>9706</v>
      </c>
      <c r="E3080" s="390" t="str">
        <f t="shared" si="96"/>
        <v>1,18</v>
      </c>
      <c r="F3080" s="381" t="str">
        <f t="shared" si="97"/>
        <v>98295</v>
      </c>
      <c r="H3080" s="391">
        <v>12.52</v>
      </c>
      <c r="I3080" s="392" t="s">
        <v>1696</v>
      </c>
    </row>
    <row r="3081" spans="2:9">
      <c r="B3081" s="388" t="s">
        <v>17787</v>
      </c>
      <c r="C3081" s="388" t="s">
        <v>17788</v>
      </c>
      <c r="D3081" s="389" t="s">
        <v>9706</v>
      </c>
      <c r="E3081" s="390" t="str">
        <f t="shared" si="96"/>
        <v>2,62</v>
      </c>
      <c r="F3081" s="381" t="str">
        <f t="shared" si="97"/>
        <v>98296</v>
      </c>
      <c r="H3081" s="391">
        <v>15.78</v>
      </c>
      <c r="I3081" s="392" t="s">
        <v>354</v>
      </c>
    </row>
    <row r="3082" spans="2:9">
      <c r="B3082" s="388" t="s">
        <v>17789</v>
      </c>
      <c r="C3082" s="388" t="s">
        <v>17790</v>
      </c>
      <c r="D3082" s="389" t="s">
        <v>9706</v>
      </c>
      <c r="E3082" s="390" t="str">
        <f t="shared" si="96"/>
        <v>1,81</v>
      </c>
      <c r="F3082" s="381" t="str">
        <f t="shared" si="97"/>
        <v>98297</v>
      </c>
      <c r="H3082" s="391">
        <v>19.72</v>
      </c>
      <c r="I3082" s="392" t="s">
        <v>3711</v>
      </c>
    </row>
    <row r="3083" spans="2:9">
      <c r="B3083" s="388" t="s">
        <v>17791</v>
      </c>
      <c r="C3083" s="388" t="s">
        <v>17792</v>
      </c>
      <c r="D3083" s="389" t="s">
        <v>9926</v>
      </c>
      <c r="E3083" s="390" t="str">
        <f t="shared" si="96"/>
        <v>395,19</v>
      </c>
      <c r="F3083" s="381" t="str">
        <f t="shared" si="97"/>
        <v>98301</v>
      </c>
      <c r="H3083" s="391">
        <v>37.159999999999997</v>
      </c>
      <c r="I3083" s="392" t="s">
        <v>17793</v>
      </c>
    </row>
    <row r="3084" spans="2:9">
      <c r="B3084" s="388" t="s">
        <v>17794</v>
      </c>
      <c r="C3084" s="388" t="s">
        <v>17795</v>
      </c>
      <c r="D3084" s="389" t="s">
        <v>9926</v>
      </c>
      <c r="E3084" s="390" t="str">
        <f t="shared" si="96"/>
        <v>520,75</v>
      </c>
      <c r="F3084" s="381" t="str">
        <f t="shared" si="97"/>
        <v>98302</v>
      </c>
      <c r="H3084" s="391">
        <v>8.8699999999999992</v>
      </c>
      <c r="I3084" s="392" t="s">
        <v>17796</v>
      </c>
    </row>
    <row r="3085" spans="2:9">
      <c r="B3085" s="388" t="s">
        <v>17797</v>
      </c>
      <c r="C3085" s="388" t="s">
        <v>17798</v>
      </c>
      <c r="D3085" s="389" t="s">
        <v>9926</v>
      </c>
      <c r="E3085" s="390" t="str">
        <f t="shared" si="96"/>
        <v>846,78</v>
      </c>
      <c r="F3085" s="381" t="str">
        <f t="shared" si="97"/>
        <v>98304</v>
      </c>
      <c r="H3085" s="391">
        <v>30.15</v>
      </c>
      <c r="I3085" s="392" t="s">
        <v>17799</v>
      </c>
    </row>
    <row r="3086" spans="2:9">
      <c r="B3086" s="388" t="s">
        <v>17800</v>
      </c>
      <c r="C3086" s="388" t="s">
        <v>17801</v>
      </c>
      <c r="D3086" s="389" t="s">
        <v>9926</v>
      </c>
      <c r="E3086" s="390" t="str">
        <f t="shared" si="96"/>
        <v>32,79</v>
      </c>
      <c r="F3086" s="381" t="str">
        <f t="shared" si="97"/>
        <v>98307</v>
      </c>
      <c r="H3086" s="391">
        <v>29.8</v>
      </c>
      <c r="I3086" s="392" t="s">
        <v>2238</v>
      </c>
    </row>
    <row r="3087" spans="2:9">
      <c r="B3087" s="388" t="s">
        <v>17802</v>
      </c>
      <c r="C3087" s="388" t="s">
        <v>17803</v>
      </c>
      <c r="D3087" s="389" t="s">
        <v>9926</v>
      </c>
      <c r="E3087" s="390" t="str">
        <f t="shared" si="96"/>
        <v>21,83</v>
      </c>
      <c r="F3087" s="381" t="str">
        <f t="shared" si="97"/>
        <v>98308</v>
      </c>
      <c r="H3087" s="391">
        <v>19.46</v>
      </c>
      <c r="I3087" s="392" t="s">
        <v>17804</v>
      </c>
    </row>
    <row r="3088" spans="2:9">
      <c r="B3088" s="388" t="s">
        <v>17805</v>
      </c>
      <c r="C3088" s="388" t="s">
        <v>17806</v>
      </c>
      <c r="D3088" s="389" t="s">
        <v>9926</v>
      </c>
      <c r="E3088" s="390" t="str">
        <f t="shared" si="96"/>
        <v>696,82</v>
      </c>
      <c r="F3088" s="381" t="str">
        <f t="shared" si="97"/>
        <v>98593</v>
      </c>
      <c r="H3088" s="391">
        <v>20.86</v>
      </c>
      <c r="I3088" s="392" t="s">
        <v>17807</v>
      </c>
    </row>
    <row r="3089" spans="2:9">
      <c r="B3089" s="388" t="s">
        <v>17808</v>
      </c>
      <c r="C3089" s="388" t="s">
        <v>17809</v>
      </c>
      <c r="D3089" s="389" t="s">
        <v>9706</v>
      </c>
      <c r="E3089" s="390" t="str">
        <f t="shared" si="96"/>
        <v>13,50</v>
      </c>
      <c r="F3089" s="381" t="str">
        <f t="shared" si="97"/>
        <v>89355</v>
      </c>
      <c r="H3089" s="391">
        <v>26.92</v>
      </c>
      <c r="I3089" s="392" t="s">
        <v>300</v>
      </c>
    </row>
    <row r="3090" spans="2:9">
      <c r="B3090" s="388" t="s">
        <v>17810</v>
      </c>
      <c r="C3090" s="388" t="s">
        <v>17811</v>
      </c>
      <c r="D3090" s="389" t="s">
        <v>9706</v>
      </c>
      <c r="E3090" s="390" t="str">
        <f t="shared" si="96"/>
        <v>15,89</v>
      </c>
      <c r="F3090" s="381" t="str">
        <f t="shared" si="97"/>
        <v>89356</v>
      </c>
      <c r="H3090" s="391">
        <v>28.03</v>
      </c>
      <c r="I3090" s="392" t="s">
        <v>17812</v>
      </c>
    </row>
    <row r="3091" spans="2:9">
      <c r="B3091" s="388" t="s">
        <v>17813</v>
      </c>
      <c r="C3091" s="388" t="s">
        <v>17814</v>
      </c>
      <c r="D3091" s="389" t="s">
        <v>9706</v>
      </c>
      <c r="E3091" s="390" t="str">
        <f t="shared" si="96"/>
        <v>21,72</v>
      </c>
      <c r="F3091" s="381" t="str">
        <f t="shared" si="97"/>
        <v>89357</v>
      </c>
      <c r="H3091" s="391">
        <v>42.79</v>
      </c>
      <c r="I3091" s="392" t="s">
        <v>12349</v>
      </c>
    </row>
    <row r="3092" spans="2:9">
      <c r="B3092" s="388" t="s">
        <v>17815</v>
      </c>
      <c r="C3092" s="388" t="s">
        <v>17816</v>
      </c>
      <c r="D3092" s="389" t="s">
        <v>9706</v>
      </c>
      <c r="E3092" s="390" t="str">
        <f t="shared" si="96"/>
        <v>5,51</v>
      </c>
      <c r="F3092" s="381" t="str">
        <f t="shared" si="97"/>
        <v>89401</v>
      </c>
      <c r="H3092" s="391">
        <v>53.78</v>
      </c>
      <c r="I3092" s="392" t="s">
        <v>472</v>
      </c>
    </row>
    <row r="3093" spans="2:9">
      <c r="B3093" s="388" t="s">
        <v>17817</v>
      </c>
      <c r="C3093" s="388" t="s">
        <v>17818</v>
      </c>
      <c r="D3093" s="389" t="s">
        <v>9706</v>
      </c>
      <c r="E3093" s="390" t="str">
        <f t="shared" si="96"/>
        <v>6,68</v>
      </c>
      <c r="F3093" s="381" t="str">
        <f t="shared" si="97"/>
        <v>89402</v>
      </c>
      <c r="H3093" s="391">
        <v>39.5</v>
      </c>
      <c r="I3093" s="392" t="s">
        <v>4574</v>
      </c>
    </row>
    <row r="3094" spans="2:9">
      <c r="B3094" s="388" t="s">
        <v>17819</v>
      </c>
      <c r="C3094" s="388" t="s">
        <v>17820</v>
      </c>
      <c r="D3094" s="389" t="s">
        <v>9706</v>
      </c>
      <c r="E3094" s="390" t="str">
        <f t="shared" si="96"/>
        <v>10,70</v>
      </c>
      <c r="F3094" s="381" t="str">
        <f t="shared" si="97"/>
        <v>89403</v>
      </c>
      <c r="H3094" s="391">
        <v>59.72</v>
      </c>
      <c r="I3094" s="392" t="s">
        <v>1968</v>
      </c>
    </row>
    <row r="3095" spans="2:9">
      <c r="B3095" s="388" t="s">
        <v>17821</v>
      </c>
      <c r="C3095" s="388" t="s">
        <v>17822</v>
      </c>
      <c r="D3095" s="389" t="s">
        <v>9706</v>
      </c>
      <c r="E3095" s="390" t="str">
        <f t="shared" si="96"/>
        <v>3,18</v>
      </c>
      <c r="F3095" s="381" t="str">
        <f t="shared" si="97"/>
        <v>89446</v>
      </c>
      <c r="H3095" s="391">
        <v>26.49</v>
      </c>
      <c r="I3095" s="392" t="s">
        <v>1892</v>
      </c>
    </row>
    <row r="3096" spans="2:9">
      <c r="B3096" s="388" t="s">
        <v>17823</v>
      </c>
      <c r="C3096" s="388" t="s">
        <v>17824</v>
      </c>
      <c r="D3096" s="389" t="s">
        <v>9706</v>
      </c>
      <c r="E3096" s="390" t="str">
        <f t="shared" si="96"/>
        <v>6,59</v>
      </c>
      <c r="F3096" s="381" t="str">
        <f t="shared" si="97"/>
        <v>89447</v>
      </c>
      <c r="H3096" s="391">
        <v>45.4</v>
      </c>
      <c r="I3096" s="392" t="s">
        <v>14733</v>
      </c>
    </row>
    <row r="3097" spans="2:9">
      <c r="B3097" s="388" t="s">
        <v>17825</v>
      </c>
      <c r="C3097" s="388" t="s">
        <v>17826</v>
      </c>
      <c r="D3097" s="389" t="s">
        <v>9706</v>
      </c>
      <c r="E3097" s="390" t="str">
        <f t="shared" si="96"/>
        <v>9,44</v>
      </c>
      <c r="F3097" s="381" t="str">
        <f t="shared" si="97"/>
        <v>89448</v>
      </c>
      <c r="H3097" s="391">
        <v>46.77</v>
      </c>
      <c r="I3097" s="392" t="s">
        <v>9963</v>
      </c>
    </row>
    <row r="3098" spans="2:9">
      <c r="B3098" s="388" t="s">
        <v>17827</v>
      </c>
      <c r="C3098" s="388" t="s">
        <v>17828</v>
      </c>
      <c r="D3098" s="389" t="s">
        <v>9706</v>
      </c>
      <c r="E3098" s="390" t="str">
        <f t="shared" si="96"/>
        <v>10,86</v>
      </c>
      <c r="F3098" s="381" t="str">
        <f t="shared" si="97"/>
        <v>89449</v>
      </c>
      <c r="H3098" s="391">
        <v>32.68</v>
      </c>
      <c r="I3098" s="392" t="s">
        <v>17829</v>
      </c>
    </row>
    <row r="3099" spans="2:9">
      <c r="B3099" s="388" t="s">
        <v>17830</v>
      </c>
      <c r="C3099" s="388" t="s">
        <v>17831</v>
      </c>
      <c r="D3099" s="389" t="s">
        <v>9706</v>
      </c>
      <c r="E3099" s="390" t="str">
        <f t="shared" si="96"/>
        <v>17,82</v>
      </c>
      <c r="F3099" s="381" t="str">
        <f t="shared" si="97"/>
        <v>89450</v>
      </c>
      <c r="H3099" s="391">
        <v>41.37</v>
      </c>
      <c r="I3099" s="392" t="s">
        <v>17832</v>
      </c>
    </row>
    <row r="3100" spans="2:9">
      <c r="B3100" s="388" t="s">
        <v>17833</v>
      </c>
      <c r="C3100" s="388" t="s">
        <v>17834</v>
      </c>
      <c r="D3100" s="389" t="s">
        <v>9706</v>
      </c>
      <c r="E3100" s="390" t="str">
        <f t="shared" si="96"/>
        <v>29,33</v>
      </c>
      <c r="F3100" s="381" t="str">
        <f t="shared" si="97"/>
        <v>89451</v>
      </c>
      <c r="H3100" s="391">
        <v>59.59</v>
      </c>
      <c r="I3100" s="392" t="s">
        <v>2197</v>
      </c>
    </row>
    <row r="3101" spans="2:9">
      <c r="B3101" s="388" t="s">
        <v>17835</v>
      </c>
      <c r="C3101" s="388" t="s">
        <v>17836</v>
      </c>
      <c r="D3101" s="389" t="s">
        <v>9706</v>
      </c>
      <c r="E3101" s="390" t="str">
        <f t="shared" si="96"/>
        <v>36,46</v>
      </c>
      <c r="F3101" s="381" t="str">
        <f t="shared" si="97"/>
        <v>89452</v>
      </c>
      <c r="H3101" s="391">
        <v>80.05</v>
      </c>
      <c r="I3101" s="392" t="s">
        <v>17837</v>
      </c>
    </row>
    <row r="3102" spans="2:9">
      <c r="B3102" s="388" t="s">
        <v>17838</v>
      </c>
      <c r="C3102" s="388" t="s">
        <v>17839</v>
      </c>
      <c r="D3102" s="389" t="s">
        <v>9706</v>
      </c>
      <c r="E3102" s="390" t="str">
        <f t="shared" si="96"/>
        <v>13,34</v>
      </c>
      <c r="F3102" s="381" t="str">
        <f t="shared" si="97"/>
        <v>89508</v>
      </c>
      <c r="H3102" s="391">
        <v>115.56</v>
      </c>
      <c r="I3102" s="392" t="s">
        <v>17840</v>
      </c>
    </row>
    <row r="3103" spans="2:9">
      <c r="B3103" s="388" t="s">
        <v>17841</v>
      </c>
      <c r="C3103" s="388" t="s">
        <v>17842</v>
      </c>
      <c r="D3103" s="389" t="s">
        <v>9706</v>
      </c>
      <c r="E3103" s="390" t="str">
        <f t="shared" si="96"/>
        <v>18,69</v>
      </c>
      <c r="F3103" s="381" t="str">
        <f t="shared" si="97"/>
        <v>89509</v>
      </c>
      <c r="H3103" s="391">
        <v>162.13</v>
      </c>
      <c r="I3103" s="392" t="s">
        <v>17843</v>
      </c>
    </row>
    <row r="3104" spans="2:9">
      <c r="B3104" s="388" t="s">
        <v>17844</v>
      </c>
      <c r="C3104" s="388" t="s">
        <v>17845</v>
      </c>
      <c r="D3104" s="389" t="s">
        <v>9706</v>
      </c>
      <c r="E3104" s="390" t="str">
        <f t="shared" si="96"/>
        <v>28,32</v>
      </c>
      <c r="F3104" s="381" t="str">
        <f t="shared" si="97"/>
        <v>89511</v>
      </c>
      <c r="H3104" s="391">
        <v>95.08</v>
      </c>
      <c r="I3104" s="392" t="s">
        <v>17846</v>
      </c>
    </row>
    <row r="3105" spans="2:9">
      <c r="B3105" s="388" t="s">
        <v>17847</v>
      </c>
      <c r="C3105" s="388" t="s">
        <v>17848</v>
      </c>
      <c r="D3105" s="389" t="s">
        <v>9706</v>
      </c>
      <c r="E3105" s="390" t="str">
        <f t="shared" si="96"/>
        <v>44,09</v>
      </c>
      <c r="F3105" s="381" t="str">
        <f t="shared" si="97"/>
        <v>89512</v>
      </c>
      <c r="H3105" s="391">
        <v>106.28</v>
      </c>
      <c r="I3105" s="392" t="s">
        <v>17849</v>
      </c>
    </row>
    <row r="3106" spans="2:9">
      <c r="B3106" s="388" t="s">
        <v>17850</v>
      </c>
      <c r="C3106" s="388" t="s">
        <v>17851</v>
      </c>
      <c r="D3106" s="389" t="s">
        <v>9706</v>
      </c>
      <c r="E3106" s="390" t="str">
        <f t="shared" si="96"/>
        <v>15,17</v>
      </c>
      <c r="F3106" s="381" t="str">
        <f t="shared" si="97"/>
        <v>89576</v>
      </c>
      <c r="H3106" s="391">
        <v>141.65</v>
      </c>
      <c r="I3106" s="392" t="s">
        <v>17852</v>
      </c>
    </row>
    <row r="3107" spans="2:9">
      <c r="B3107" s="388" t="s">
        <v>17853</v>
      </c>
      <c r="C3107" s="388" t="s">
        <v>17854</v>
      </c>
      <c r="D3107" s="389" t="s">
        <v>9706</v>
      </c>
      <c r="E3107" s="390" t="str">
        <f t="shared" si="96"/>
        <v>26,04</v>
      </c>
      <c r="F3107" s="381" t="str">
        <f t="shared" si="97"/>
        <v>89578</v>
      </c>
      <c r="H3107" s="391">
        <v>173.64</v>
      </c>
      <c r="I3107" s="392" t="s">
        <v>17855</v>
      </c>
    </row>
    <row r="3108" spans="2:9">
      <c r="B3108" s="388" t="s">
        <v>17856</v>
      </c>
      <c r="C3108" s="388" t="s">
        <v>17857</v>
      </c>
      <c r="D3108" s="389" t="s">
        <v>9706</v>
      </c>
      <c r="E3108" s="390" t="str">
        <f t="shared" si="96"/>
        <v>50,78</v>
      </c>
      <c r="F3108" s="381" t="str">
        <f t="shared" si="97"/>
        <v>89580</v>
      </c>
      <c r="H3108" s="391">
        <v>227.4</v>
      </c>
      <c r="I3108" s="392" t="s">
        <v>17858</v>
      </c>
    </row>
    <row r="3109" spans="2:9">
      <c r="B3109" s="388" t="s">
        <v>17859</v>
      </c>
      <c r="C3109" s="388" t="s">
        <v>17860</v>
      </c>
      <c r="D3109" s="389" t="s">
        <v>9706</v>
      </c>
      <c r="E3109" s="390" t="str">
        <f t="shared" si="96"/>
        <v>19,46</v>
      </c>
      <c r="F3109" s="381" t="str">
        <f t="shared" si="97"/>
        <v>89633</v>
      </c>
      <c r="H3109" s="391">
        <v>275.54000000000002</v>
      </c>
      <c r="I3109" s="392" t="s">
        <v>17861</v>
      </c>
    </row>
    <row r="3110" spans="2:9">
      <c r="B3110" s="388" t="s">
        <v>17862</v>
      </c>
      <c r="C3110" s="388" t="s">
        <v>17863</v>
      </c>
      <c r="D3110" s="389" t="s">
        <v>9706</v>
      </c>
      <c r="E3110" s="390" t="str">
        <f t="shared" si="96"/>
        <v>29,68</v>
      </c>
      <c r="F3110" s="381" t="str">
        <f t="shared" si="97"/>
        <v>89634</v>
      </c>
      <c r="H3110" s="391">
        <v>22.17</v>
      </c>
      <c r="I3110" s="392" t="s">
        <v>17864</v>
      </c>
    </row>
    <row r="3111" spans="2:9">
      <c r="B3111" s="388" t="s">
        <v>17865</v>
      </c>
      <c r="C3111" s="388" t="s">
        <v>17866</v>
      </c>
      <c r="D3111" s="389" t="s">
        <v>9706</v>
      </c>
      <c r="E3111" s="390" t="str">
        <f t="shared" si="96"/>
        <v>42,56</v>
      </c>
      <c r="F3111" s="381" t="str">
        <f t="shared" si="97"/>
        <v>89635</v>
      </c>
      <c r="H3111" s="391">
        <v>35.840000000000003</v>
      </c>
      <c r="I3111" s="392" t="s">
        <v>17867</v>
      </c>
    </row>
    <row r="3112" spans="2:9">
      <c r="B3112" s="388" t="s">
        <v>17868</v>
      </c>
      <c r="C3112" s="388" t="s">
        <v>17869</v>
      </c>
      <c r="D3112" s="389" t="s">
        <v>9706</v>
      </c>
      <c r="E3112" s="390" t="str">
        <f t="shared" si="96"/>
        <v>51,85</v>
      </c>
      <c r="F3112" s="381" t="str">
        <f t="shared" si="97"/>
        <v>89636</v>
      </c>
      <c r="H3112" s="391">
        <v>44.75</v>
      </c>
      <c r="I3112" s="392" t="s">
        <v>17870</v>
      </c>
    </row>
    <row r="3113" spans="2:9">
      <c r="B3113" s="388" t="s">
        <v>17871</v>
      </c>
      <c r="C3113" s="388" t="s">
        <v>17872</v>
      </c>
      <c r="D3113" s="389" t="s">
        <v>9706</v>
      </c>
      <c r="E3113" s="390" t="str">
        <f t="shared" si="96"/>
        <v>13,93</v>
      </c>
      <c r="F3113" s="381" t="str">
        <f t="shared" si="97"/>
        <v>89711</v>
      </c>
      <c r="H3113" s="391">
        <v>36.92</v>
      </c>
      <c r="I3113" s="392" t="s">
        <v>17873</v>
      </c>
    </row>
    <row r="3114" spans="2:9">
      <c r="B3114" s="388" t="s">
        <v>17874</v>
      </c>
      <c r="C3114" s="388" t="s">
        <v>17875</v>
      </c>
      <c r="D3114" s="389" t="s">
        <v>9706</v>
      </c>
      <c r="E3114" s="390" t="str">
        <f t="shared" si="96"/>
        <v>20,62</v>
      </c>
      <c r="F3114" s="381" t="str">
        <f t="shared" si="97"/>
        <v>89712</v>
      </c>
      <c r="H3114" s="391">
        <v>99.82</v>
      </c>
      <c r="I3114" s="392" t="s">
        <v>6274</v>
      </c>
    </row>
    <row r="3115" spans="2:9">
      <c r="B3115" s="388" t="s">
        <v>17876</v>
      </c>
      <c r="C3115" s="388" t="s">
        <v>17877</v>
      </c>
      <c r="D3115" s="389" t="s">
        <v>9706</v>
      </c>
      <c r="E3115" s="390" t="str">
        <f t="shared" si="96"/>
        <v>31,63</v>
      </c>
      <c r="F3115" s="381" t="str">
        <f t="shared" si="97"/>
        <v>89713</v>
      </c>
      <c r="H3115" s="391">
        <v>111.29</v>
      </c>
      <c r="I3115" s="392" t="s">
        <v>17878</v>
      </c>
    </row>
    <row r="3116" spans="2:9">
      <c r="B3116" s="388" t="s">
        <v>17879</v>
      </c>
      <c r="C3116" s="388" t="s">
        <v>17880</v>
      </c>
      <c r="D3116" s="389" t="s">
        <v>9706</v>
      </c>
      <c r="E3116" s="390" t="str">
        <f t="shared" si="96"/>
        <v>41,04</v>
      </c>
      <c r="F3116" s="381" t="str">
        <f t="shared" si="97"/>
        <v>89714</v>
      </c>
      <c r="H3116" s="391">
        <v>29.09</v>
      </c>
      <c r="I3116" s="392" t="s">
        <v>17881</v>
      </c>
    </row>
    <row r="3117" spans="2:9">
      <c r="B3117" s="388" t="s">
        <v>17882</v>
      </c>
      <c r="C3117" s="388" t="s">
        <v>17883</v>
      </c>
      <c r="D3117" s="389" t="s">
        <v>9706</v>
      </c>
      <c r="E3117" s="390" t="str">
        <f t="shared" si="96"/>
        <v>21,32</v>
      </c>
      <c r="F3117" s="381" t="str">
        <f t="shared" si="97"/>
        <v>89716</v>
      </c>
      <c r="H3117" s="391">
        <v>47.72</v>
      </c>
      <c r="I3117" s="392" t="s">
        <v>2657</v>
      </c>
    </row>
    <row r="3118" spans="2:9">
      <c r="B3118" s="388" t="s">
        <v>17884</v>
      </c>
      <c r="C3118" s="388" t="s">
        <v>17885</v>
      </c>
      <c r="D3118" s="389" t="s">
        <v>9706</v>
      </c>
      <c r="E3118" s="390" t="str">
        <f t="shared" si="96"/>
        <v>32,72</v>
      </c>
      <c r="F3118" s="381" t="str">
        <f t="shared" si="97"/>
        <v>89717</v>
      </c>
      <c r="H3118" s="391">
        <v>60.96</v>
      </c>
      <c r="I3118" s="392" t="s">
        <v>17886</v>
      </c>
    </row>
    <row r="3119" spans="2:9">
      <c r="B3119" s="388" t="s">
        <v>17887</v>
      </c>
      <c r="C3119" s="388" t="s">
        <v>17888</v>
      </c>
      <c r="D3119" s="389" t="s">
        <v>9706</v>
      </c>
      <c r="E3119" s="390" t="str">
        <f t="shared" si="96"/>
        <v>35,91</v>
      </c>
      <c r="F3119" s="381" t="str">
        <f t="shared" si="97"/>
        <v>89770</v>
      </c>
      <c r="H3119" s="391">
        <v>42.18</v>
      </c>
      <c r="I3119" s="392" t="s">
        <v>17889</v>
      </c>
    </row>
    <row r="3120" spans="2:9">
      <c r="B3120" s="388" t="s">
        <v>17890</v>
      </c>
      <c r="C3120" s="388" t="s">
        <v>17891</v>
      </c>
      <c r="D3120" s="389" t="s">
        <v>9706</v>
      </c>
      <c r="E3120" s="390" t="str">
        <f t="shared" si="96"/>
        <v>49,08</v>
      </c>
      <c r="F3120" s="381" t="str">
        <f t="shared" si="97"/>
        <v>89771</v>
      </c>
      <c r="H3120" s="391">
        <v>110.06</v>
      </c>
      <c r="I3120" s="392" t="s">
        <v>17892</v>
      </c>
    </row>
    <row r="3121" spans="2:9">
      <c r="B3121" s="388" t="s">
        <v>17893</v>
      </c>
      <c r="C3121" s="388" t="s">
        <v>17894</v>
      </c>
      <c r="D3121" s="389" t="s">
        <v>9706</v>
      </c>
      <c r="E3121" s="390" t="str">
        <f t="shared" si="96"/>
        <v>114,33</v>
      </c>
      <c r="F3121" s="381" t="str">
        <f t="shared" si="97"/>
        <v>89773</v>
      </c>
      <c r="H3121" s="391">
        <v>125.8</v>
      </c>
      <c r="I3121" s="392" t="s">
        <v>17895</v>
      </c>
    </row>
    <row r="3122" spans="2:9">
      <c r="B3122" s="388" t="s">
        <v>17896</v>
      </c>
      <c r="C3122" s="388" t="s">
        <v>17897</v>
      </c>
      <c r="D3122" s="389" t="s">
        <v>9706</v>
      </c>
      <c r="E3122" s="390" t="str">
        <f t="shared" si="96"/>
        <v>180,60</v>
      </c>
      <c r="F3122" s="381" t="str">
        <f t="shared" si="97"/>
        <v>89775</v>
      </c>
      <c r="H3122" s="391">
        <v>52.56</v>
      </c>
      <c r="I3122" s="392" t="s">
        <v>17898</v>
      </c>
    </row>
    <row r="3123" spans="2:9">
      <c r="B3123" s="388" t="s">
        <v>17899</v>
      </c>
      <c r="C3123" s="388" t="s">
        <v>17900</v>
      </c>
      <c r="D3123" s="389" t="s">
        <v>9706</v>
      </c>
      <c r="E3123" s="390" t="str">
        <f t="shared" si="96"/>
        <v>7,62</v>
      </c>
      <c r="F3123" s="381" t="str">
        <f t="shared" si="97"/>
        <v>89798</v>
      </c>
      <c r="H3123" s="391">
        <v>64.48</v>
      </c>
      <c r="I3123" s="392" t="s">
        <v>3105</v>
      </c>
    </row>
    <row r="3124" spans="2:9">
      <c r="B3124" s="388" t="s">
        <v>17901</v>
      </c>
      <c r="C3124" s="388" t="s">
        <v>17902</v>
      </c>
      <c r="D3124" s="389" t="s">
        <v>9706</v>
      </c>
      <c r="E3124" s="390" t="str">
        <f t="shared" si="96"/>
        <v>12,89</v>
      </c>
      <c r="F3124" s="381" t="str">
        <f t="shared" si="97"/>
        <v>89799</v>
      </c>
      <c r="H3124" s="391">
        <v>84.64</v>
      </c>
      <c r="I3124" s="392" t="s">
        <v>17903</v>
      </c>
    </row>
    <row r="3125" spans="2:9">
      <c r="B3125" s="388" t="s">
        <v>17904</v>
      </c>
      <c r="C3125" s="388" t="s">
        <v>17905</v>
      </c>
      <c r="D3125" s="389" t="s">
        <v>9706</v>
      </c>
      <c r="E3125" s="390" t="str">
        <f t="shared" si="96"/>
        <v>16,30</v>
      </c>
      <c r="F3125" s="381" t="str">
        <f t="shared" si="97"/>
        <v>89800</v>
      </c>
      <c r="H3125" s="391">
        <v>73.260000000000005</v>
      </c>
      <c r="I3125" s="392" t="s">
        <v>3646</v>
      </c>
    </row>
    <row r="3126" spans="2:9">
      <c r="B3126" s="388" t="s">
        <v>17906</v>
      </c>
      <c r="C3126" s="388" t="s">
        <v>17907</v>
      </c>
      <c r="D3126" s="389" t="s">
        <v>9706</v>
      </c>
      <c r="E3126" s="390" t="str">
        <f t="shared" si="96"/>
        <v>20,59</v>
      </c>
      <c r="F3126" s="381" t="str">
        <f t="shared" si="97"/>
        <v>89848</v>
      </c>
      <c r="H3126" s="391">
        <v>108.87</v>
      </c>
      <c r="I3126" s="392" t="s">
        <v>3061</v>
      </c>
    </row>
    <row r="3127" spans="2:9">
      <c r="B3127" s="388" t="s">
        <v>17908</v>
      </c>
      <c r="C3127" s="388" t="s">
        <v>17909</v>
      </c>
      <c r="D3127" s="389" t="s">
        <v>9706</v>
      </c>
      <c r="E3127" s="390" t="str">
        <f t="shared" si="96"/>
        <v>38,34</v>
      </c>
      <c r="F3127" s="381" t="str">
        <f t="shared" si="97"/>
        <v>89849</v>
      </c>
      <c r="H3127" s="391">
        <v>59.48</v>
      </c>
      <c r="I3127" s="392" t="s">
        <v>17910</v>
      </c>
    </row>
    <row r="3128" spans="2:9">
      <c r="B3128" s="388" t="s">
        <v>17911</v>
      </c>
      <c r="C3128" s="388" t="s">
        <v>17912</v>
      </c>
      <c r="D3128" s="389" t="s">
        <v>9706</v>
      </c>
      <c r="E3128" s="390" t="str">
        <f t="shared" si="96"/>
        <v>9,41</v>
      </c>
      <c r="F3128" s="381" t="str">
        <f t="shared" si="97"/>
        <v>89865</v>
      </c>
      <c r="H3128" s="391">
        <v>71.430000000000007</v>
      </c>
      <c r="I3128" s="392" t="s">
        <v>9017</v>
      </c>
    </row>
    <row r="3129" spans="2:9">
      <c r="B3129" s="388" t="s">
        <v>17913</v>
      </c>
      <c r="C3129" s="388" t="s">
        <v>17914</v>
      </c>
      <c r="D3129" s="389" t="s">
        <v>9706</v>
      </c>
      <c r="E3129" s="390" t="str">
        <f t="shared" si="96"/>
        <v>32,35</v>
      </c>
      <c r="F3129" s="381" t="str">
        <f t="shared" si="97"/>
        <v>91784</v>
      </c>
      <c r="H3129" s="391">
        <v>91.65</v>
      </c>
      <c r="I3129" s="392" t="s">
        <v>17915</v>
      </c>
    </row>
    <row r="3130" spans="2:9">
      <c r="B3130" s="388" t="s">
        <v>17916</v>
      </c>
      <c r="C3130" s="388" t="s">
        <v>17917</v>
      </c>
      <c r="D3130" s="389" t="s">
        <v>9706</v>
      </c>
      <c r="E3130" s="390" t="str">
        <f t="shared" si="96"/>
        <v>31,92</v>
      </c>
      <c r="F3130" s="381" t="str">
        <f t="shared" si="97"/>
        <v>91785</v>
      </c>
      <c r="H3130" s="391">
        <v>59.12</v>
      </c>
      <c r="I3130" s="392" t="s">
        <v>4337</v>
      </c>
    </row>
    <row r="3131" spans="2:9">
      <c r="B3131" s="388" t="s">
        <v>17918</v>
      </c>
      <c r="C3131" s="388" t="s">
        <v>17919</v>
      </c>
      <c r="D3131" s="389" t="s">
        <v>9706</v>
      </c>
      <c r="E3131" s="390" t="str">
        <f t="shared" si="96"/>
        <v>20,30</v>
      </c>
      <c r="F3131" s="381" t="str">
        <f t="shared" si="97"/>
        <v>91786</v>
      </c>
      <c r="H3131" s="391">
        <v>94.16</v>
      </c>
      <c r="I3131" s="392" t="s">
        <v>17920</v>
      </c>
    </row>
    <row r="3132" spans="2:9">
      <c r="B3132" s="388" t="s">
        <v>17921</v>
      </c>
      <c r="C3132" s="388" t="s">
        <v>17922</v>
      </c>
      <c r="D3132" s="389" t="s">
        <v>9706</v>
      </c>
      <c r="E3132" s="390" t="str">
        <f t="shared" si="96"/>
        <v>21,28</v>
      </c>
      <c r="F3132" s="381" t="str">
        <f t="shared" si="97"/>
        <v>91787</v>
      </c>
      <c r="H3132" s="391">
        <v>32.01</v>
      </c>
      <c r="I3132" s="392" t="s">
        <v>9260</v>
      </c>
    </row>
    <row r="3133" spans="2:9">
      <c r="B3133" s="388" t="s">
        <v>17923</v>
      </c>
      <c r="C3133" s="388" t="s">
        <v>17924</v>
      </c>
      <c r="D3133" s="389" t="s">
        <v>9706</v>
      </c>
      <c r="E3133" s="390" t="str">
        <f t="shared" si="96"/>
        <v>27,65</v>
      </c>
      <c r="F3133" s="381" t="str">
        <f t="shared" si="97"/>
        <v>91788</v>
      </c>
      <c r="H3133" s="391">
        <v>36.770000000000003</v>
      </c>
      <c r="I3133" s="392" t="s">
        <v>3564</v>
      </c>
    </row>
    <row r="3134" spans="2:9">
      <c r="B3134" s="388" t="s">
        <v>17925</v>
      </c>
      <c r="C3134" s="388" t="s">
        <v>17926</v>
      </c>
      <c r="D3134" s="389" t="s">
        <v>9706</v>
      </c>
      <c r="E3134" s="390" t="str">
        <f t="shared" si="96"/>
        <v>28,62</v>
      </c>
      <c r="F3134" s="381" t="str">
        <f t="shared" si="97"/>
        <v>91789</v>
      </c>
      <c r="H3134" s="391">
        <v>50.93</v>
      </c>
      <c r="I3134" s="392" t="s">
        <v>6607</v>
      </c>
    </row>
    <row r="3135" spans="2:9">
      <c r="B3135" s="388" t="s">
        <v>17927</v>
      </c>
      <c r="C3135" s="388" t="s">
        <v>17928</v>
      </c>
      <c r="D3135" s="389" t="s">
        <v>9706</v>
      </c>
      <c r="E3135" s="390" t="str">
        <f t="shared" si="96"/>
        <v>43,94</v>
      </c>
      <c r="F3135" s="381" t="str">
        <f t="shared" si="97"/>
        <v>91790</v>
      </c>
      <c r="H3135" s="391">
        <v>62.5</v>
      </c>
      <c r="I3135" s="392" t="s">
        <v>17929</v>
      </c>
    </row>
    <row r="3136" spans="2:9">
      <c r="B3136" s="388" t="s">
        <v>17930</v>
      </c>
      <c r="C3136" s="388" t="s">
        <v>17931</v>
      </c>
      <c r="D3136" s="389" t="s">
        <v>9706</v>
      </c>
      <c r="E3136" s="390" t="str">
        <f t="shared" si="96"/>
        <v>54,39</v>
      </c>
      <c r="F3136" s="381" t="str">
        <f t="shared" si="97"/>
        <v>91791</v>
      </c>
      <c r="H3136" s="391">
        <v>82.37</v>
      </c>
      <c r="I3136" s="392" t="s">
        <v>17932</v>
      </c>
    </row>
    <row r="3137" spans="2:9">
      <c r="B3137" s="388" t="s">
        <v>17933</v>
      </c>
      <c r="C3137" s="388" t="s">
        <v>17934</v>
      </c>
      <c r="D3137" s="389" t="s">
        <v>9706</v>
      </c>
      <c r="E3137" s="390" t="str">
        <f t="shared" si="96"/>
        <v>42,34</v>
      </c>
      <c r="F3137" s="381" t="str">
        <f t="shared" si="97"/>
        <v>91792</v>
      </c>
      <c r="H3137" s="391">
        <v>50.64</v>
      </c>
      <c r="I3137" s="392" t="s">
        <v>708</v>
      </c>
    </row>
    <row r="3138" spans="2:9">
      <c r="B3138" s="388" t="s">
        <v>17935</v>
      </c>
      <c r="C3138" s="388" t="s">
        <v>17936</v>
      </c>
      <c r="D3138" s="389" t="s">
        <v>9706</v>
      </c>
      <c r="E3138" s="390" t="str">
        <f t="shared" ref="E3138:E3201" si="98">IF($K$2=$H$1,H3138,I3138)</f>
        <v>63,16</v>
      </c>
      <c r="F3138" s="381" t="str">
        <f t="shared" ref="F3138:F3201" si="99">IF(LEN($B3138)=7,CONCATENATE(MID($B3138,1,6),"00",RIGHT($B3138,1)),IF(LEN($B3138)=8,CONCATENATE(MID($B3138,1,6),"0",RIGHT($B3138,2)),$B3138))</f>
        <v>91793</v>
      </c>
      <c r="H3138" s="391">
        <v>61.66</v>
      </c>
      <c r="I3138" s="392" t="s">
        <v>17937</v>
      </c>
    </row>
    <row r="3139" spans="2:9">
      <c r="B3139" s="388" t="s">
        <v>17938</v>
      </c>
      <c r="C3139" s="388" t="s">
        <v>17939</v>
      </c>
      <c r="D3139" s="389" t="s">
        <v>9706</v>
      </c>
      <c r="E3139" s="390" t="str">
        <f t="shared" si="98"/>
        <v>27,59</v>
      </c>
      <c r="F3139" s="381" t="str">
        <f t="shared" si="99"/>
        <v>91794</v>
      </c>
      <c r="H3139" s="391">
        <v>96.71</v>
      </c>
      <c r="I3139" s="392" t="s">
        <v>17940</v>
      </c>
    </row>
    <row r="3140" spans="2:9">
      <c r="B3140" s="388" t="s">
        <v>17941</v>
      </c>
      <c r="C3140" s="388" t="s">
        <v>17942</v>
      </c>
      <c r="D3140" s="389" t="s">
        <v>9706</v>
      </c>
      <c r="E3140" s="390" t="str">
        <f t="shared" si="98"/>
        <v>47,46</v>
      </c>
      <c r="F3140" s="381" t="str">
        <f t="shared" si="99"/>
        <v>91795</v>
      </c>
      <c r="H3140" s="391">
        <v>35.159999999999997</v>
      </c>
      <c r="I3140" s="392" t="s">
        <v>17943</v>
      </c>
    </row>
    <row r="3141" spans="2:9">
      <c r="B3141" s="388" t="s">
        <v>17944</v>
      </c>
      <c r="C3141" s="388" t="s">
        <v>17945</v>
      </c>
      <c r="D3141" s="389" t="s">
        <v>9706</v>
      </c>
      <c r="E3141" s="390" t="str">
        <f t="shared" si="98"/>
        <v>48,68</v>
      </c>
      <c r="F3141" s="381" t="str">
        <f t="shared" si="99"/>
        <v>91796</v>
      </c>
      <c r="H3141" s="391">
        <v>39.96</v>
      </c>
      <c r="I3141" s="392" t="s">
        <v>17946</v>
      </c>
    </row>
    <row r="3142" spans="2:9">
      <c r="B3142" s="388" t="s">
        <v>17947</v>
      </c>
      <c r="C3142" s="388" t="s">
        <v>17948</v>
      </c>
      <c r="D3142" s="389" t="s">
        <v>9706</v>
      </c>
      <c r="E3142" s="390" t="str">
        <f t="shared" si="98"/>
        <v>32,86</v>
      </c>
      <c r="F3142" s="381" t="str">
        <f t="shared" si="99"/>
        <v>92275</v>
      </c>
      <c r="H3142" s="391">
        <v>54.12</v>
      </c>
      <c r="I3142" s="392" t="s">
        <v>3760</v>
      </c>
    </row>
    <row r="3143" spans="2:9">
      <c r="B3143" s="388" t="s">
        <v>17949</v>
      </c>
      <c r="C3143" s="388" t="s">
        <v>17950</v>
      </c>
      <c r="D3143" s="389" t="s">
        <v>9706</v>
      </c>
      <c r="E3143" s="390" t="str">
        <f t="shared" si="98"/>
        <v>41,57</v>
      </c>
      <c r="F3143" s="381" t="str">
        <f t="shared" si="99"/>
        <v>92276</v>
      </c>
      <c r="H3143" s="391">
        <v>65.739999999999995</v>
      </c>
      <c r="I3143" s="392" t="s">
        <v>17951</v>
      </c>
    </row>
    <row r="3144" spans="2:9">
      <c r="B3144" s="388" t="s">
        <v>17952</v>
      </c>
      <c r="C3144" s="388" t="s">
        <v>17953</v>
      </c>
      <c r="D3144" s="389" t="s">
        <v>9706</v>
      </c>
      <c r="E3144" s="390" t="str">
        <f t="shared" si="98"/>
        <v>59,84</v>
      </c>
      <c r="F3144" s="381" t="str">
        <f t="shared" si="99"/>
        <v>92277</v>
      </c>
      <c r="H3144" s="391">
        <v>85.61</v>
      </c>
      <c r="I3144" s="392" t="s">
        <v>9304</v>
      </c>
    </row>
    <row r="3145" spans="2:9">
      <c r="B3145" s="388" t="s">
        <v>17954</v>
      </c>
      <c r="C3145" s="388" t="s">
        <v>17955</v>
      </c>
      <c r="D3145" s="389" t="s">
        <v>9706</v>
      </c>
      <c r="E3145" s="390" t="str">
        <f t="shared" si="98"/>
        <v>80,36</v>
      </c>
      <c r="F3145" s="381" t="str">
        <f t="shared" si="99"/>
        <v>92278</v>
      </c>
      <c r="H3145" s="391">
        <v>16.690000000000001</v>
      </c>
      <c r="I3145" s="392" t="s">
        <v>17956</v>
      </c>
    </row>
    <row r="3146" spans="2:9">
      <c r="B3146" s="388" t="s">
        <v>17957</v>
      </c>
      <c r="C3146" s="388" t="s">
        <v>17958</v>
      </c>
      <c r="D3146" s="389" t="s">
        <v>9706</v>
      </c>
      <c r="E3146" s="390" t="str">
        <f t="shared" si="98"/>
        <v>115,96</v>
      </c>
      <c r="F3146" s="381" t="str">
        <f t="shared" si="99"/>
        <v>92279</v>
      </c>
      <c r="H3146" s="391">
        <v>23.65</v>
      </c>
      <c r="I3146" s="392" t="s">
        <v>17959</v>
      </c>
    </row>
    <row r="3147" spans="2:9">
      <c r="B3147" s="388" t="s">
        <v>17960</v>
      </c>
      <c r="C3147" s="388" t="s">
        <v>17961</v>
      </c>
      <c r="D3147" s="389" t="s">
        <v>9706</v>
      </c>
      <c r="E3147" s="390" t="str">
        <f t="shared" si="98"/>
        <v>162,62</v>
      </c>
      <c r="F3147" s="381" t="str">
        <f t="shared" si="99"/>
        <v>92280</v>
      </c>
      <c r="H3147" s="391">
        <v>25.41</v>
      </c>
      <c r="I3147" s="392" t="s">
        <v>17962</v>
      </c>
    </row>
    <row r="3148" spans="2:9">
      <c r="B3148" s="388" t="s">
        <v>17963</v>
      </c>
      <c r="C3148" s="388" t="s">
        <v>17964</v>
      </c>
      <c r="D3148" s="389" t="s">
        <v>9706</v>
      </c>
      <c r="E3148" s="390" t="str">
        <f t="shared" si="98"/>
        <v>95,32</v>
      </c>
      <c r="F3148" s="381" t="str">
        <f t="shared" si="99"/>
        <v>92281</v>
      </c>
      <c r="H3148" s="391">
        <v>36.75</v>
      </c>
      <c r="I3148" s="392" t="s">
        <v>17965</v>
      </c>
    </row>
    <row r="3149" spans="2:9">
      <c r="B3149" s="388" t="s">
        <v>17966</v>
      </c>
      <c r="C3149" s="388" t="s">
        <v>17967</v>
      </c>
      <c r="D3149" s="389" t="s">
        <v>9706</v>
      </c>
      <c r="E3149" s="390" t="str">
        <f t="shared" si="98"/>
        <v>106,54</v>
      </c>
      <c r="F3149" s="381" t="str">
        <f t="shared" si="99"/>
        <v>92282</v>
      </c>
      <c r="H3149" s="391">
        <v>59.36</v>
      </c>
      <c r="I3149" s="392" t="s">
        <v>17968</v>
      </c>
    </row>
    <row r="3150" spans="2:9">
      <c r="B3150" s="388" t="s">
        <v>17969</v>
      </c>
      <c r="C3150" s="388" t="s">
        <v>17970</v>
      </c>
      <c r="D3150" s="389" t="s">
        <v>9706</v>
      </c>
      <c r="E3150" s="390" t="str">
        <f t="shared" si="98"/>
        <v>141,98</v>
      </c>
      <c r="F3150" s="381" t="str">
        <f t="shared" si="99"/>
        <v>92283</v>
      </c>
      <c r="H3150" s="391">
        <v>69.13</v>
      </c>
      <c r="I3150" s="392" t="s">
        <v>17971</v>
      </c>
    </row>
    <row r="3151" spans="2:9">
      <c r="B3151" s="388" t="s">
        <v>17972</v>
      </c>
      <c r="C3151" s="388" t="s">
        <v>17973</v>
      </c>
      <c r="D3151" s="389" t="s">
        <v>9706</v>
      </c>
      <c r="E3151" s="390" t="str">
        <f t="shared" si="98"/>
        <v>174,02</v>
      </c>
      <c r="F3151" s="381" t="str">
        <f t="shared" si="99"/>
        <v>92284</v>
      </c>
      <c r="H3151" s="391">
        <v>96.95</v>
      </c>
      <c r="I3151" s="392" t="s">
        <v>17974</v>
      </c>
    </row>
    <row r="3152" spans="2:9">
      <c r="B3152" s="388" t="s">
        <v>17975</v>
      </c>
      <c r="C3152" s="388" t="s">
        <v>17976</v>
      </c>
      <c r="D3152" s="389" t="s">
        <v>9706</v>
      </c>
      <c r="E3152" s="390" t="str">
        <f t="shared" si="98"/>
        <v>227,87</v>
      </c>
      <c r="F3152" s="381" t="str">
        <f t="shared" si="99"/>
        <v>92285</v>
      </c>
      <c r="H3152" s="391">
        <v>127.05</v>
      </c>
      <c r="I3152" s="392" t="s">
        <v>17977</v>
      </c>
    </row>
    <row r="3153" spans="2:9">
      <c r="B3153" s="388" t="s">
        <v>17978</v>
      </c>
      <c r="C3153" s="388" t="s">
        <v>17979</v>
      </c>
      <c r="D3153" s="389" t="s">
        <v>9706</v>
      </c>
      <c r="E3153" s="390" t="str">
        <f t="shared" si="98"/>
        <v>276,09</v>
      </c>
      <c r="F3153" s="381" t="str">
        <f t="shared" si="99"/>
        <v>92286</v>
      </c>
      <c r="H3153" s="391">
        <v>169.94</v>
      </c>
      <c r="I3153" s="392" t="s">
        <v>17980</v>
      </c>
    </row>
    <row r="3154" spans="2:9">
      <c r="B3154" s="388" t="s">
        <v>17981</v>
      </c>
      <c r="C3154" s="388" t="s">
        <v>17982</v>
      </c>
      <c r="D3154" s="389" t="s">
        <v>9706</v>
      </c>
      <c r="E3154" s="390" t="str">
        <f t="shared" si="98"/>
        <v>22,55</v>
      </c>
      <c r="F3154" s="381" t="str">
        <f t="shared" si="99"/>
        <v>92305</v>
      </c>
      <c r="H3154" s="391">
        <v>231.57</v>
      </c>
      <c r="I3154" s="392" t="s">
        <v>17983</v>
      </c>
    </row>
    <row r="3155" spans="2:9">
      <c r="B3155" s="388" t="s">
        <v>17984</v>
      </c>
      <c r="C3155" s="388" t="s">
        <v>17985</v>
      </c>
      <c r="D3155" s="389" t="s">
        <v>9706</v>
      </c>
      <c r="E3155" s="390" t="str">
        <f t="shared" si="98"/>
        <v>36,30</v>
      </c>
      <c r="F3155" s="381" t="str">
        <f t="shared" si="99"/>
        <v>92306</v>
      </c>
      <c r="H3155" s="391">
        <v>330</v>
      </c>
      <c r="I3155" s="392" t="s">
        <v>4244</v>
      </c>
    </row>
    <row r="3156" spans="2:9">
      <c r="B3156" s="388" t="s">
        <v>17986</v>
      </c>
      <c r="C3156" s="388" t="s">
        <v>17987</v>
      </c>
      <c r="D3156" s="389" t="s">
        <v>9706</v>
      </c>
      <c r="E3156" s="390" t="str">
        <f t="shared" si="98"/>
        <v>45,25</v>
      </c>
      <c r="F3156" s="381" t="str">
        <f t="shared" si="99"/>
        <v>92307</v>
      </c>
      <c r="H3156" s="391">
        <v>6.89</v>
      </c>
      <c r="I3156" s="392" t="s">
        <v>17988</v>
      </c>
    </row>
    <row r="3157" spans="2:9">
      <c r="B3157" s="388" t="s">
        <v>17989</v>
      </c>
      <c r="C3157" s="388" t="s">
        <v>17990</v>
      </c>
      <c r="D3157" s="389" t="s">
        <v>9706</v>
      </c>
      <c r="E3157" s="390" t="str">
        <f t="shared" si="98"/>
        <v>37,51</v>
      </c>
      <c r="F3157" s="381" t="str">
        <f t="shared" si="99"/>
        <v>92308</v>
      </c>
      <c r="H3157" s="391">
        <v>10.11</v>
      </c>
      <c r="I3157" s="392" t="s">
        <v>17991</v>
      </c>
    </row>
    <row r="3158" spans="2:9">
      <c r="B3158" s="388" t="s">
        <v>17992</v>
      </c>
      <c r="C3158" s="388" t="s">
        <v>17993</v>
      </c>
      <c r="D3158" s="389" t="s">
        <v>9706</v>
      </c>
      <c r="E3158" s="390" t="str">
        <f t="shared" si="98"/>
        <v>100,49</v>
      </c>
      <c r="F3158" s="381" t="str">
        <f t="shared" si="99"/>
        <v>92309</v>
      </c>
      <c r="H3158" s="391">
        <v>14.45</v>
      </c>
      <c r="I3158" s="392" t="s">
        <v>17994</v>
      </c>
    </row>
    <row r="3159" spans="2:9">
      <c r="B3159" s="388" t="s">
        <v>17995</v>
      </c>
      <c r="C3159" s="388" t="s">
        <v>17996</v>
      </c>
      <c r="D3159" s="389" t="s">
        <v>9706</v>
      </c>
      <c r="E3159" s="390" t="str">
        <f t="shared" si="98"/>
        <v>112,00</v>
      </c>
      <c r="F3159" s="381" t="str">
        <f t="shared" si="99"/>
        <v>92310</v>
      </c>
      <c r="H3159" s="391">
        <v>15.67</v>
      </c>
      <c r="I3159" s="392" t="s">
        <v>17997</v>
      </c>
    </row>
    <row r="3160" spans="2:9">
      <c r="B3160" s="388" t="s">
        <v>17998</v>
      </c>
      <c r="C3160" s="388" t="s">
        <v>17999</v>
      </c>
      <c r="D3160" s="389" t="s">
        <v>9706</v>
      </c>
      <c r="E3160" s="390" t="str">
        <f t="shared" si="98"/>
        <v>30,10</v>
      </c>
      <c r="F3160" s="381" t="str">
        <f t="shared" si="99"/>
        <v>92320</v>
      </c>
      <c r="H3160" s="391">
        <v>25.51</v>
      </c>
      <c r="I3160" s="392" t="s">
        <v>18000</v>
      </c>
    </row>
    <row r="3161" spans="2:9">
      <c r="B3161" s="388" t="s">
        <v>18001</v>
      </c>
      <c r="C3161" s="388" t="s">
        <v>18002</v>
      </c>
      <c r="D3161" s="389" t="s">
        <v>9706</v>
      </c>
      <c r="E3161" s="390" t="str">
        <f t="shared" si="98"/>
        <v>49,25</v>
      </c>
      <c r="F3161" s="381" t="str">
        <f t="shared" si="99"/>
        <v>92321</v>
      </c>
      <c r="H3161" s="391">
        <v>35.99</v>
      </c>
      <c r="I3161" s="392" t="s">
        <v>18003</v>
      </c>
    </row>
    <row r="3162" spans="2:9">
      <c r="B3162" s="388" t="s">
        <v>18004</v>
      </c>
      <c r="C3162" s="388" t="s">
        <v>18005</v>
      </c>
      <c r="D3162" s="389" t="s">
        <v>9706</v>
      </c>
      <c r="E3162" s="390" t="str">
        <f t="shared" si="98"/>
        <v>62,92</v>
      </c>
      <c r="F3162" s="381" t="str">
        <f t="shared" si="99"/>
        <v>92322</v>
      </c>
      <c r="H3162" s="391">
        <v>48.39</v>
      </c>
      <c r="I3162" s="392" t="s">
        <v>18006</v>
      </c>
    </row>
    <row r="3163" spans="2:9">
      <c r="B3163" s="388" t="s">
        <v>18007</v>
      </c>
      <c r="C3163" s="388" t="s">
        <v>18008</v>
      </c>
      <c r="D3163" s="389" t="s">
        <v>9706</v>
      </c>
      <c r="E3163" s="390" t="str">
        <f t="shared" si="98"/>
        <v>43,25</v>
      </c>
      <c r="F3163" s="381" t="str">
        <f t="shared" si="99"/>
        <v>92323</v>
      </c>
      <c r="H3163" s="391">
        <v>67.06</v>
      </c>
      <c r="I3163" s="392" t="s">
        <v>18009</v>
      </c>
    </row>
    <row r="3164" spans="2:9">
      <c r="B3164" s="388" t="s">
        <v>18010</v>
      </c>
      <c r="C3164" s="388" t="s">
        <v>18011</v>
      </c>
      <c r="D3164" s="389" t="s">
        <v>9706</v>
      </c>
      <c r="E3164" s="390" t="str">
        <f t="shared" si="98"/>
        <v>111,64</v>
      </c>
      <c r="F3164" s="381" t="str">
        <f t="shared" si="99"/>
        <v>92324</v>
      </c>
      <c r="H3164" s="391">
        <v>17.399999999999999</v>
      </c>
      <c r="I3164" s="392" t="s">
        <v>18012</v>
      </c>
    </row>
    <row r="3165" spans="2:9">
      <c r="B3165" s="388" t="s">
        <v>18013</v>
      </c>
      <c r="C3165" s="388" t="s">
        <v>18014</v>
      </c>
      <c r="D3165" s="389" t="s">
        <v>9706</v>
      </c>
      <c r="E3165" s="390" t="str">
        <f t="shared" si="98"/>
        <v>127,82</v>
      </c>
      <c r="F3165" s="381" t="str">
        <f t="shared" si="99"/>
        <v>92325</v>
      </c>
      <c r="H3165" s="391">
        <v>25.49</v>
      </c>
      <c r="I3165" s="392" t="s">
        <v>18015</v>
      </c>
    </row>
    <row r="3166" spans="2:9">
      <c r="B3166" s="388" t="s">
        <v>18016</v>
      </c>
      <c r="C3166" s="388" t="s">
        <v>18017</v>
      </c>
      <c r="D3166" s="389" t="s">
        <v>9706</v>
      </c>
      <c r="E3166" s="390" t="str">
        <f t="shared" si="98"/>
        <v>56,15</v>
      </c>
      <c r="F3166" s="381" t="str">
        <f t="shared" si="99"/>
        <v>92335</v>
      </c>
      <c r="H3166" s="391">
        <v>31.54</v>
      </c>
      <c r="I3166" s="392" t="s">
        <v>18018</v>
      </c>
    </row>
    <row r="3167" spans="2:9">
      <c r="B3167" s="388" t="s">
        <v>18019</v>
      </c>
      <c r="C3167" s="388" t="s">
        <v>18020</v>
      </c>
      <c r="D3167" s="389" t="s">
        <v>9706</v>
      </c>
      <c r="E3167" s="390" t="str">
        <f t="shared" si="98"/>
        <v>68,87</v>
      </c>
      <c r="F3167" s="381" t="str">
        <f t="shared" si="99"/>
        <v>92336</v>
      </c>
      <c r="H3167" s="391">
        <v>41.26</v>
      </c>
      <c r="I3167" s="392" t="s">
        <v>8612</v>
      </c>
    </row>
    <row r="3168" spans="2:9">
      <c r="B3168" s="388" t="s">
        <v>18021</v>
      </c>
      <c r="C3168" s="388" t="s">
        <v>18022</v>
      </c>
      <c r="D3168" s="389" t="s">
        <v>9706</v>
      </c>
      <c r="E3168" s="390" t="str">
        <f t="shared" si="98"/>
        <v>90,37</v>
      </c>
      <c r="F3168" s="381" t="str">
        <f t="shared" si="99"/>
        <v>92337</v>
      </c>
      <c r="H3168" s="391">
        <v>62.33</v>
      </c>
      <c r="I3168" s="392" t="s">
        <v>18023</v>
      </c>
    </row>
    <row r="3169" spans="2:9">
      <c r="B3169" s="388" t="s">
        <v>18024</v>
      </c>
      <c r="C3169" s="388" t="s">
        <v>18025</v>
      </c>
      <c r="D3169" s="389" t="s">
        <v>9706</v>
      </c>
      <c r="E3169" s="390" t="str">
        <f t="shared" si="98"/>
        <v>75,42</v>
      </c>
      <c r="F3169" s="381" t="str">
        <f t="shared" si="99"/>
        <v>92338</v>
      </c>
      <c r="H3169" s="391">
        <v>90.82</v>
      </c>
      <c r="I3169" s="392" t="s">
        <v>18026</v>
      </c>
    </row>
    <row r="3170" spans="2:9">
      <c r="B3170" s="388" t="s">
        <v>18027</v>
      </c>
      <c r="C3170" s="388" t="s">
        <v>18028</v>
      </c>
      <c r="D3170" s="389" t="s">
        <v>9706</v>
      </c>
      <c r="E3170" s="390" t="str">
        <f t="shared" si="98"/>
        <v>111,50</v>
      </c>
      <c r="F3170" s="381" t="str">
        <f t="shared" si="99"/>
        <v>92339</v>
      </c>
      <c r="H3170" s="391">
        <v>158.38999999999999</v>
      </c>
      <c r="I3170" s="392" t="s">
        <v>18029</v>
      </c>
    </row>
    <row r="3171" spans="2:9">
      <c r="B3171" s="388" t="s">
        <v>18030</v>
      </c>
      <c r="C3171" s="388" t="s">
        <v>18031</v>
      </c>
      <c r="D3171" s="389" t="s">
        <v>9706</v>
      </c>
      <c r="E3171" s="390" t="str">
        <f t="shared" si="98"/>
        <v>63,70</v>
      </c>
      <c r="F3171" s="381" t="str">
        <f t="shared" si="99"/>
        <v>92341</v>
      </c>
      <c r="H3171" s="391">
        <v>48.1</v>
      </c>
      <c r="I3171" s="392" t="s">
        <v>18032</v>
      </c>
    </row>
    <row r="3172" spans="2:9">
      <c r="B3172" s="388" t="s">
        <v>18033</v>
      </c>
      <c r="C3172" s="388" t="s">
        <v>18034</v>
      </c>
      <c r="D3172" s="389" t="s">
        <v>9706</v>
      </c>
      <c r="E3172" s="390" t="str">
        <f t="shared" si="98"/>
        <v>76,44</v>
      </c>
      <c r="F3172" s="381" t="str">
        <f t="shared" si="99"/>
        <v>92342</v>
      </c>
      <c r="H3172" s="391">
        <v>20.260000000000002</v>
      </c>
      <c r="I3172" s="392" t="s">
        <v>18035</v>
      </c>
    </row>
    <row r="3173" spans="2:9">
      <c r="B3173" s="388" t="s">
        <v>18036</v>
      </c>
      <c r="C3173" s="388" t="s">
        <v>18037</v>
      </c>
      <c r="D3173" s="389" t="s">
        <v>9706</v>
      </c>
      <c r="E3173" s="390" t="str">
        <f t="shared" si="98"/>
        <v>98,01</v>
      </c>
      <c r="F3173" s="381" t="str">
        <f t="shared" si="99"/>
        <v>92343</v>
      </c>
      <c r="H3173" s="391">
        <v>21.42</v>
      </c>
      <c r="I3173" s="392" t="s">
        <v>18038</v>
      </c>
    </row>
    <row r="3174" spans="2:9">
      <c r="B3174" s="388" t="s">
        <v>18039</v>
      </c>
      <c r="C3174" s="388" t="s">
        <v>18040</v>
      </c>
      <c r="D3174" s="389" t="s">
        <v>9706</v>
      </c>
      <c r="E3174" s="390" t="str">
        <f t="shared" si="98"/>
        <v>60,02</v>
      </c>
      <c r="F3174" s="381" t="str">
        <f t="shared" si="99"/>
        <v>92361</v>
      </c>
      <c r="H3174" s="391">
        <v>13.08</v>
      </c>
      <c r="I3174" s="392" t="s">
        <v>18041</v>
      </c>
    </row>
    <row r="3175" spans="2:9">
      <c r="B3175" s="388" t="s">
        <v>18042</v>
      </c>
      <c r="C3175" s="388" t="s">
        <v>18043</v>
      </c>
      <c r="D3175" s="389" t="s">
        <v>9706</v>
      </c>
      <c r="E3175" s="390" t="str">
        <f t="shared" si="98"/>
        <v>95,48</v>
      </c>
      <c r="F3175" s="381" t="str">
        <f t="shared" si="99"/>
        <v>92362</v>
      </c>
      <c r="H3175" s="391">
        <v>16.940000000000001</v>
      </c>
      <c r="I3175" s="392" t="s">
        <v>13231</v>
      </c>
    </row>
    <row r="3176" spans="2:9">
      <c r="B3176" s="388" t="s">
        <v>18044</v>
      </c>
      <c r="C3176" s="388" t="s">
        <v>18045</v>
      </c>
      <c r="D3176" s="389" t="s">
        <v>9706</v>
      </c>
      <c r="E3176" s="390" t="str">
        <f t="shared" si="98"/>
        <v>34,21</v>
      </c>
      <c r="F3176" s="381" t="str">
        <f t="shared" si="99"/>
        <v>92364</v>
      </c>
      <c r="H3176" s="391">
        <v>26.3</v>
      </c>
      <c r="I3176" s="392" t="s">
        <v>18046</v>
      </c>
    </row>
    <row r="3177" spans="2:9">
      <c r="B3177" s="388" t="s">
        <v>18047</v>
      </c>
      <c r="C3177" s="388" t="s">
        <v>18048</v>
      </c>
      <c r="D3177" s="389" t="s">
        <v>9706</v>
      </c>
      <c r="E3177" s="390" t="str">
        <f t="shared" si="98"/>
        <v>39,30</v>
      </c>
      <c r="F3177" s="381" t="str">
        <f t="shared" si="99"/>
        <v>92365</v>
      </c>
      <c r="H3177" s="391">
        <v>11.78</v>
      </c>
      <c r="I3177" s="392" t="s">
        <v>10964</v>
      </c>
    </row>
    <row r="3178" spans="2:9">
      <c r="B3178" s="388" t="s">
        <v>18049</v>
      </c>
      <c r="C3178" s="388" t="s">
        <v>18050</v>
      </c>
      <c r="D3178" s="389" t="s">
        <v>9706</v>
      </c>
      <c r="E3178" s="390" t="str">
        <f t="shared" si="98"/>
        <v>54,38</v>
      </c>
      <c r="F3178" s="381" t="str">
        <f t="shared" si="99"/>
        <v>92366</v>
      </c>
      <c r="H3178" s="391">
        <v>21.5</v>
      </c>
      <c r="I3178" s="392" t="s">
        <v>18051</v>
      </c>
    </row>
    <row r="3179" spans="2:9">
      <c r="B3179" s="388" t="s">
        <v>18052</v>
      </c>
      <c r="C3179" s="388" t="s">
        <v>18053</v>
      </c>
      <c r="D3179" s="389" t="s">
        <v>9706</v>
      </c>
      <c r="E3179" s="390" t="str">
        <f t="shared" si="98"/>
        <v>66,71</v>
      </c>
      <c r="F3179" s="381" t="str">
        <f t="shared" si="99"/>
        <v>92367</v>
      </c>
      <c r="H3179" s="391">
        <v>31.73</v>
      </c>
      <c r="I3179" s="392" t="s">
        <v>18054</v>
      </c>
    </row>
    <row r="3180" spans="2:9">
      <c r="B3180" s="388" t="s">
        <v>18055</v>
      </c>
      <c r="C3180" s="388" t="s">
        <v>18056</v>
      </c>
      <c r="D3180" s="389" t="s">
        <v>9706</v>
      </c>
      <c r="E3180" s="390" t="str">
        <f t="shared" si="98"/>
        <v>87,89</v>
      </c>
      <c r="F3180" s="381" t="str">
        <f t="shared" si="99"/>
        <v>92368</v>
      </c>
      <c r="H3180" s="391">
        <v>8.08</v>
      </c>
      <c r="I3180" s="392" t="s">
        <v>18057</v>
      </c>
    </row>
    <row r="3181" spans="2:9">
      <c r="B3181" s="388" t="s">
        <v>18058</v>
      </c>
      <c r="C3181" s="388" t="s">
        <v>18059</v>
      </c>
      <c r="D3181" s="389" t="s">
        <v>9706</v>
      </c>
      <c r="E3181" s="390" t="str">
        <f t="shared" si="98"/>
        <v>51,59</v>
      </c>
      <c r="F3181" s="381" t="str">
        <f t="shared" si="99"/>
        <v>92648</v>
      </c>
      <c r="H3181" s="391">
        <v>10.029999999999999</v>
      </c>
      <c r="I3181" s="392" t="s">
        <v>18060</v>
      </c>
    </row>
    <row r="3182" spans="2:9">
      <c r="B3182" s="388" t="s">
        <v>18061</v>
      </c>
      <c r="C3182" s="388" t="s">
        <v>18062</v>
      </c>
      <c r="D3182" s="389" t="s">
        <v>9706</v>
      </c>
      <c r="E3182" s="390" t="str">
        <f t="shared" si="98"/>
        <v>62,79</v>
      </c>
      <c r="F3182" s="381" t="str">
        <f t="shared" si="99"/>
        <v>92649</v>
      </c>
      <c r="H3182" s="391">
        <v>15.22</v>
      </c>
      <c r="I3182" s="392" t="s">
        <v>15011</v>
      </c>
    </row>
    <row r="3183" spans="2:9">
      <c r="B3183" s="388" t="s">
        <v>18063</v>
      </c>
      <c r="C3183" s="388" t="s">
        <v>18064</v>
      </c>
      <c r="D3183" s="389" t="s">
        <v>9706</v>
      </c>
      <c r="E3183" s="390" t="str">
        <f t="shared" si="98"/>
        <v>98,25</v>
      </c>
      <c r="F3183" s="381" t="str">
        <f t="shared" si="99"/>
        <v>92650</v>
      </c>
      <c r="H3183" s="391">
        <v>20.41</v>
      </c>
      <c r="I3183" s="392" t="s">
        <v>18065</v>
      </c>
    </row>
    <row r="3184" spans="2:9">
      <c r="B3184" s="388" t="s">
        <v>18066</v>
      </c>
      <c r="C3184" s="388" t="s">
        <v>18067</v>
      </c>
      <c r="D3184" s="389" t="s">
        <v>9706</v>
      </c>
      <c r="E3184" s="390" t="str">
        <f t="shared" si="98"/>
        <v>37,65</v>
      </c>
      <c r="F3184" s="381" t="str">
        <f t="shared" si="99"/>
        <v>92652</v>
      </c>
      <c r="H3184" s="391">
        <v>29.96</v>
      </c>
      <c r="I3184" s="392" t="s">
        <v>8041</v>
      </c>
    </row>
    <row r="3185" spans="2:9">
      <c r="B3185" s="388" t="s">
        <v>18068</v>
      </c>
      <c r="C3185" s="388" t="s">
        <v>18069</v>
      </c>
      <c r="D3185" s="389" t="s">
        <v>9706</v>
      </c>
      <c r="E3185" s="390" t="str">
        <f t="shared" si="98"/>
        <v>42,77</v>
      </c>
      <c r="F3185" s="381" t="str">
        <f t="shared" si="99"/>
        <v>92653</v>
      </c>
      <c r="H3185" s="391">
        <v>48.86</v>
      </c>
      <c r="I3185" s="392" t="s">
        <v>18070</v>
      </c>
    </row>
    <row r="3186" spans="2:9">
      <c r="B3186" s="388" t="s">
        <v>18071</v>
      </c>
      <c r="C3186" s="388" t="s">
        <v>18072</v>
      </c>
      <c r="D3186" s="389" t="s">
        <v>9706</v>
      </c>
      <c r="E3186" s="390" t="str">
        <f t="shared" si="98"/>
        <v>57,85</v>
      </c>
      <c r="F3186" s="381" t="str">
        <f t="shared" si="99"/>
        <v>92654</v>
      </c>
      <c r="H3186" s="391">
        <v>68.650000000000006</v>
      </c>
      <c r="I3186" s="392" t="s">
        <v>3830</v>
      </c>
    </row>
    <row r="3187" spans="2:9">
      <c r="B3187" s="388" t="s">
        <v>18073</v>
      </c>
      <c r="C3187" s="388" t="s">
        <v>18074</v>
      </c>
      <c r="D3187" s="389" t="s">
        <v>9706</v>
      </c>
      <c r="E3187" s="390" t="str">
        <f t="shared" si="98"/>
        <v>70,25</v>
      </c>
      <c r="F3187" s="381" t="str">
        <f t="shared" si="99"/>
        <v>92655</v>
      </c>
      <c r="H3187" s="391">
        <v>119.14</v>
      </c>
      <c r="I3187" s="392" t="s">
        <v>18075</v>
      </c>
    </row>
    <row r="3188" spans="2:9">
      <c r="B3188" s="388" t="s">
        <v>18076</v>
      </c>
      <c r="C3188" s="388" t="s">
        <v>18077</v>
      </c>
      <c r="D3188" s="389" t="s">
        <v>9706</v>
      </c>
      <c r="E3188" s="390" t="str">
        <f t="shared" si="98"/>
        <v>91,43</v>
      </c>
      <c r="F3188" s="381" t="str">
        <f t="shared" si="99"/>
        <v>92656</v>
      </c>
      <c r="H3188" s="391">
        <v>8.0399999999999991</v>
      </c>
      <c r="I3188" s="392" t="s">
        <v>18078</v>
      </c>
    </row>
    <row r="3189" spans="2:9">
      <c r="B3189" s="388" t="s">
        <v>18079</v>
      </c>
      <c r="C3189" s="388" t="s">
        <v>18080</v>
      </c>
      <c r="D3189" s="389" t="s">
        <v>9706</v>
      </c>
      <c r="E3189" s="390" t="str">
        <f t="shared" si="98"/>
        <v>17,91</v>
      </c>
      <c r="F3189" s="381" t="str">
        <f t="shared" si="99"/>
        <v>92687</v>
      </c>
      <c r="H3189" s="391">
        <v>13.25</v>
      </c>
      <c r="I3189" s="392" t="s">
        <v>10714</v>
      </c>
    </row>
    <row r="3190" spans="2:9">
      <c r="B3190" s="388" t="s">
        <v>18081</v>
      </c>
      <c r="C3190" s="388" t="s">
        <v>18082</v>
      </c>
      <c r="D3190" s="389" t="s">
        <v>9706</v>
      </c>
      <c r="E3190" s="390" t="str">
        <f t="shared" si="98"/>
        <v>25,42</v>
      </c>
      <c r="F3190" s="381" t="str">
        <f t="shared" si="99"/>
        <v>92688</v>
      </c>
      <c r="H3190" s="391">
        <v>18.399999999999999</v>
      </c>
      <c r="I3190" s="392" t="s">
        <v>16685</v>
      </c>
    </row>
    <row r="3191" spans="2:9">
      <c r="B3191" s="388" t="s">
        <v>18083</v>
      </c>
      <c r="C3191" s="388" t="s">
        <v>18084</v>
      </c>
      <c r="D3191" s="389" t="s">
        <v>9706</v>
      </c>
      <c r="E3191" s="390" t="str">
        <f t="shared" si="98"/>
        <v>26,10</v>
      </c>
      <c r="F3191" s="381" t="str">
        <f t="shared" si="99"/>
        <v>92689</v>
      </c>
      <c r="H3191" s="391">
        <v>26.88</v>
      </c>
      <c r="I3191" s="392" t="s">
        <v>12169</v>
      </c>
    </row>
    <row r="3192" spans="2:9">
      <c r="B3192" s="388" t="s">
        <v>18085</v>
      </c>
      <c r="C3192" s="388" t="s">
        <v>18086</v>
      </c>
      <c r="D3192" s="389" t="s">
        <v>9706</v>
      </c>
      <c r="E3192" s="390" t="str">
        <f t="shared" si="98"/>
        <v>37,86</v>
      </c>
      <c r="F3192" s="381" t="str">
        <f t="shared" si="99"/>
        <v>92690</v>
      </c>
      <c r="H3192" s="391">
        <v>36.270000000000003</v>
      </c>
      <c r="I3192" s="392" t="s">
        <v>18087</v>
      </c>
    </row>
    <row r="3193" spans="2:9">
      <c r="B3193" s="388" t="s">
        <v>18088</v>
      </c>
      <c r="C3193" s="388" t="s">
        <v>18089</v>
      </c>
      <c r="D3193" s="389" t="s">
        <v>9706</v>
      </c>
      <c r="E3193" s="390" t="str">
        <f t="shared" si="98"/>
        <v>63,65</v>
      </c>
      <c r="F3193" s="381" t="str">
        <f t="shared" si="99"/>
        <v>94462</v>
      </c>
      <c r="H3193" s="391">
        <v>67.5</v>
      </c>
      <c r="I3193" s="392" t="s">
        <v>18090</v>
      </c>
    </row>
    <row r="3194" spans="2:9">
      <c r="B3194" s="388" t="s">
        <v>18091</v>
      </c>
      <c r="C3194" s="388" t="s">
        <v>18092</v>
      </c>
      <c r="D3194" s="389" t="s">
        <v>9706</v>
      </c>
      <c r="E3194" s="390" t="str">
        <f t="shared" si="98"/>
        <v>74,05</v>
      </c>
      <c r="F3194" s="381" t="str">
        <f t="shared" si="99"/>
        <v>94463</v>
      </c>
      <c r="H3194" s="391">
        <v>99.51</v>
      </c>
      <c r="I3194" s="392" t="s">
        <v>18093</v>
      </c>
    </row>
    <row r="3195" spans="2:9">
      <c r="B3195" s="388" t="s">
        <v>18094</v>
      </c>
      <c r="C3195" s="388" t="s">
        <v>18095</v>
      </c>
      <c r="D3195" s="389" t="s">
        <v>9706</v>
      </c>
      <c r="E3195" s="390" t="str">
        <f t="shared" si="98"/>
        <v>103,78</v>
      </c>
      <c r="F3195" s="381" t="str">
        <f t="shared" si="99"/>
        <v>94464</v>
      </c>
      <c r="H3195" s="391">
        <v>136.33000000000001</v>
      </c>
      <c r="I3195" s="392" t="s">
        <v>14970</v>
      </c>
    </row>
    <row r="3196" spans="2:9">
      <c r="B3196" s="388" t="s">
        <v>18096</v>
      </c>
      <c r="C3196" s="388" t="s">
        <v>18097</v>
      </c>
      <c r="D3196" s="389" t="s">
        <v>9706</v>
      </c>
      <c r="E3196" s="390" t="str">
        <f t="shared" si="98"/>
        <v>129,16</v>
      </c>
      <c r="F3196" s="381" t="str">
        <f t="shared" si="99"/>
        <v>94602</v>
      </c>
      <c r="H3196" s="391">
        <v>5.24</v>
      </c>
      <c r="I3196" s="392" t="s">
        <v>18098</v>
      </c>
    </row>
    <row r="3197" spans="2:9">
      <c r="B3197" s="388" t="s">
        <v>18099</v>
      </c>
      <c r="C3197" s="388" t="s">
        <v>18100</v>
      </c>
      <c r="D3197" s="389" t="s">
        <v>9706</v>
      </c>
      <c r="E3197" s="390" t="str">
        <f t="shared" si="98"/>
        <v>172,09</v>
      </c>
      <c r="F3197" s="381" t="str">
        <f t="shared" si="99"/>
        <v>94603</v>
      </c>
      <c r="H3197" s="391">
        <v>11.07</v>
      </c>
      <c r="I3197" s="392" t="s">
        <v>18101</v>
      </c>
    </row>
    <row r="3198" spans="2:9">
      <c r="B3198" s="388" t="s">
        <v>18102</v>
      </c>
      <c r="C3198" s="388" t="s">
        <v>18103</v>
      </c>
      <c r="D3198" s="389" t="s">
        <v>9706</v>
      </c>
      <c r="E3198" s="390" t="str">
        <f t="shared" si="98"/>
        <v>233,96</v>
      </c>
      <c r="F3198" s="381" t="str">
        <f t="shared" si="99"/>
        <v>94604</v>
      </c>
      <c r="H3198" s="391">
        <v>13.43</v>
      </c>
      <c r="I3198" s="392" t="s">
        <v>18104</v>
      </c>
    </row>
    <row r="3199" spans="2:9">
      <c r="B3199" s="388" t="s">
        <v>18105</v>
      </c>
      <c r="C3199" s="388" t="s">
        <v>18106</v>
      </c>
      <c r="D3199" s="389" t="s">
        <v>9706</v>
      </c>
      <c r="E3199" s="390" t="str">
        <f t="shared" si="98"/>
        <v>332,52</v>
      </c>
      <c r="F3199" s="381" t="str">
        <f t="shared" si="99"/>
        <v>94605</v>
      </c>
      <c r="H3199" s="391">
        <v>17.87</v>
      </c>
      <c r="I3199" s="392" t="s">
        <v>18107</v>
      </c>
    </row>
    <row r="3200" spans="2:9">
      <c r="B3200" s="388" t="s">
        <v>18108</v>
      </c>
      <c r="C3200" s="388" t="s">
        <v>18109</v>
      </c>
      <c r="D3200" s="389" t="s">
        <v>9706</v>
      </c>
      <c r="E3200" s="390" t="str">
        <f t="shared" si="98"/>
        <v>7,28</v>
      </c>
      <c r="F3200" s="381" t="str">
        <f t="shared" si="99"/>
        <v>94648</v>
      </c>
      <c r="H3200" s="391">
        <v>24.5</v>
      </c>
      <c r="I3200" s="392" t="s">
        <v>8609</v>
      </c>
    </row>
    <row r="3201" spans="2:9">
      <c r="B3201" s="388" t="s">
        <v>18110</v>
      </c>
      <c r="C3201" s="388" t="s">
        <v>18111</v>
      </c>
      <c r="D3201" s="389" t="s">
        <v>9706</v>
      </c>
      <c r="E3201" s="390" t="str">
        <f t="shared" si="98"/>
        <v>10,50</v>
      </c>
      <c r="F3201" s="381" t="str">
        <f t="shared" si="99"/>
        <v>94649</v>
      </c>
      <c r="H3201" s="391">
        <v>32.26</v>
      </c>
      <c r="I3201" s="392" t="s">
        <v>3041</v>
      </c>
    </row>
    <row r="3202" spans="2:9">
      <c r="B3202" s="388" t="s">
        <v>18112</v>
      </c>
      <c r="C3202" s="388" t="s">
        <v>18113</v>
      </c>
      <c r="D3202" s="389" t="s">
        <v>9706</v>
      </c>
      <c r="E3202" s="390" t="str">
        <f t="shared" ref="E3202:E3265" si="100">IF($K$2=$H$1,H3202,I3202)</f>
        <v>15,00</v>
      </c>
      <c r="F3202" s="381" t="str">
        <f t="shared" ref="F3202:F3265" si="101">IF(LEN($B3202)=7,CONCATENATE(MID($B3202,1,6),"00",RIGHT($B3202,1)),IF(LEN($B3202)=8,CONCATENATE(MID($B3202,1,6),"0",RIGHT($B3202,2)),$B3202))</f>
        <v>94650</v>
      </c>
      <c r="H3202" s="391">
        <v>52.69</v>
      </c>
      <c r="I3202" s="392" t="s">
        <v>5607</v>
      </c>
    </row>
    <row r="3203" spans="2:9">
      <c r="B3203" s="388" t="s">
        <v>18114</v>
      </c>
      <c r="C3203" s="388" t="s">
        <v>18115</v>
      </c>
      <c r="D3203" s="389" t="s">
        <v>9706</v>
      </c>
      <c r="E3203" s="390" t="str">
        <f t="shared" si="100"/>
        <v>16,22</v>
      </c>
      <c r="F3203" s="381" t="str">
        <f t="shared" si="101"/>
        <v>94651</v>
      </c>
      <c r="H3203" s="391">
        <v>68.88</v>
      </c>
      <c r="I3203" s="392" t="s">
        <v>1264</v>
      </c>
    </row>
    <row r="3204" spans="2:9">
      <c r="B3204" s="388" t="s">
        <v>18116</v>
      </c>
      <c r="C3204" s="388" t="s">
        <v>18117</v>
      </c>
      <c r="D3204" s="389" t="s">
        <v>9706</v>
      </c>
      <c r="E3204" s="390" t="str">
        <f t="shared" si="100"/>
        <v>26,40</v>
      </c>
      <c r="F3204" s="381" t="str">
        <f t="shared" si="101"/>
        <v>94652</v>
      </c>
      <c r="H3204" s="391">
        <v>112.23</v>
      </c>
      <c r="I3204" s="392" t="s">
        <v>18118</v>
      </c>
    </row>
    <row r="3205" spans="2:9">
      <c r="B3205" s="388" t="s">
        <v>18119</v>
      </c>
      <c r="C3205" s="388" t="s">
        <v>18120</v>
      </c>
      <c r="D3205" s="389" t="s">
        <v>9706</v>
      </c>
      <c r="E3205" s="390" t="str">
        <f t="shared" si="100"/>
        <v>36,88</v>
      </c>
      <c r="F3205" s="381" t="str">
        <f t="shared" si="101"/>
        <v>94653</v>
      </c>
      <c r="H3205" s="391">
        <v>9.66</v>
      </c>
      <c r="I3205" s="392" t="s">
        <v>18121</v>
      </c>
    </row>
    <row r="3206" spans="2:9">
      <c r="B3206" s="388" t="s">
        <v>18122</v>
      </c>
      <c r="C3206" s="388" t="s">
        <v>18123</v>
      </c>
      <c r="D3206" s="389" t="s">
        <v>9706</v>
      </c>
      <c r="E3206" s="390" t="str">
        <f t="shared" si="100"/>
        <v>49,96</v>
      </c>
      <c r="F3206" s="381" t="str">
        <f t="shared" si="101"/>
        <v>94654</v>
      </c>
      <c r="H3206" s="391">
        <v>11.46</v>
      </c>
      <c r="I3206" s="392" t="s">
        <v>18124</v>
      </c>
    </row>
    <row r="3207" spans="2:9">
      <c r="B3207" s="388" t="s">
        <v>18125</v>
      </c>
      <c r="C3207" s="388" t="s">
        <v>18126</v>
      </c>
      <c r="D3207" s="389" t="s">
        <v>9706</v>
      </c>
      <c r="E3207" s="390" t="str">
        <f t="shared" si="100"/>
        <v>68,63</v>
      </c>
      <c r="F3207" s="381" t="str">
        <f t="shared" si="101"/>
        <v>94655</v>
      </c>
      <c r="H3207" s="391">
        <v>17.23</v>
      </c>
      <c r="I3207" s="392" t="s">
        <v>18127</v>
      </c>
    </row>
    <row r="3208" spans="2:9">
      <c r="B3208" s="388" t="s">
        <v>18128</v>
      </c>
      <c r="C3208" s="388" t="s">
        <v>18129</v>
      </c>
      <c r="D3208" s="389" t="s">
        <v>9706</v>
      </c>
      <c r="E3208" s="390" t="str">
        <f t="shared" si="100"/>
        <v>21,51</v>
      </c>
      <c r="F3208" s="381" t="str">
        <f t="shared" si="101"/>
        <v>94716</v>
      </c>
      <c r="H3208" s="391">
        <v>21.58</v>
      </c>
      <c r="I3208" s="392" t="s">
        <v>18130</v>
      </c>
    </row>
    <row r="3209" spans="2:9">
      <c r="B3209" s="388" t="s">
        <v>18131</v>
      </c>
      <c r="C3209" s="388" t="s">
        <v>18132</v>
      </c>
      <c r="D3209" s="389" t="s">
        <v>9706</v>
      </c>
      <c r="E3209" s="390" t="str">
        <f t="shared" si="100"/>
        <v>31,88</v>
      </c>
      <c r="F3209" s="381" t="str">
        <f t="shared" si="101"/>
        <v>94717</v>
      </c>
      <c r="H3209" s="391">
        <v>31.64</v>
      </c>
      <c r="I3209" s="392" t="s">
        <v>18133</v>
      </c>
    </row>
    <row r="3210" spans="2:9">
      <c r="B3210" s="388" t="s">
        <v>18134</v>
      </c>
      <c r="C3210" s="388" t="s">
        <v>18135</v>
      </c>
      <c r="D3210" s="389" t="s">
        <v>9706</v>
      </c>
      <c r="E3210" s="390" t="str">
        <f t="shared" si="100"/>
        <v>39,38</v>
      </c>
      <c r="F3210" s="381" t="str">
        <f t="shared" si="101"/>
        <v>94718</v>
      </c>
      <c r="H3210" s="391">
        <v>38.99</v>
      </c>
      <c r="I3210" s="392" t="s">
        <v>18136</v>
      </c>
    </row>
    <row r="3211" spans="2:9">
      <c r="B3211" s="388" t="s">
        <v>18137</v>
      </c>
      <c r="C3211" s="388" t="s">
        <v>18138</v>
      </c>
      <c r="D3211" s="389" t="s">
        <v>9706</v>
      </c>
      <c r="E3211" s="390" t="str">
        <f t="shared" si="100"/>
        <v>51,82</v>
      </c>
      <c r="F3211" s="381" t="str">
        <f t="shared" si="101"/>
        <v>94719</v>
      </c>
      <c r="H3211" s="391">
        <v>71.41</v>
      </c>
      <c r="I3211" s="392" t="s">
        <v>15271</v>
      </c>
    </row>
    <row r="3212" spans="2:9">
      <c r="B3212" s="388" t="s">
        <v>18139</v>
      </c>
      <c r="C3212" s="388" t="s">
        <v>18140</v>
      </c>
      <c r="D3212" s="389" t="s">
        <v>9706</v>
      </c>
      <c r="E3212" s="390" t="str">
        <f t="shared" si="100"/>
        <v>78,06</v>
      </c>
      <c r="F3212" s="381" t="str">
        <f t="shared" si="101"/>
        <v>94720</v>
      </c>
      <c r="H3212" s="391">
        <v>98.53</v>
      </c>
      <c r="I3212" s="392" t="s">
        <v>18141</v>
      </c>
    </row>
    <row r="3213" spans="2:9">
      <c r="B3213" s="388" t="s">
        <v>18142</v>
      </c>
      <c r="C3213" s="388" t="s">
        <v>18143</v>
      </c>
      <c r="D3213" s="389" t="s">
        <v>9706</v>
      </c>
      <c r="E3213" s="390" t="str">
        <f t="shared" si="100"/>
        <v>114,52</v>
      </c>
      <c r="F3213" s="381" t="str">
        <f t="shared" si="101"/>
        <v>94721</v>
      </c>
      <c r="H3213" s="391">
        <v>128.94999999999999</v>
      </c>
      <c r="I3213" s="392" t="s">
        <v>18144</v>
      </c>
    </row>
    <row r="3214" spans="2:9">
      <c r="B3214" s="388" t="s">
        <v>18145</v>
      </c>
      <c r="C3214" s="388" t="s">
        <v>18146</v>
      </c>
      <c r="D3214" s="389" t="s">
        <v>9706</v>
      </c>
      <c r="E3214" s="390" t="str">
        <f t="shared" si="100"/>
        <v>199,22</v>
      </c>
      <c r="F3214" s="381" t="str">
        <f t="shared" si="101"/>
        <v>94722</v>
      </c>
      <c r="H3214" s="391">
        <v>6.17</v>
      </c>
      <c r="I3214" s="392" t="s">
        <v>18147</v>
      </c>
    </row>
    <row r="3215" spans="2:9">
      <c r="B3215" s="388" t="s">
        <v>18148</v>
      </c>
      <c r="C3215" s="388" t="s">
        <v>18149</v>
      </c>
      <c r="D3215" s="389" t="s">
        <v>9706</v>
      </c>
      <c r="E3215" s="390" t="str">
        <f t="shared" si="100"/>
        <v>48,82</v>
      </c>
      <c r="F3215" s="381" t="str">
        <f t="shared" si="101"/>
        <v>95697</v>
      </c>
      <c r="H3215" s="391">
        <v>7.84</v>
      </c>
      <c r="I3215" s="392" t="s">
        <v>18150</v>
      </c>
    </row>
    <row r="3216" spans="2:9">
      <c r="B3216" s="388" t="s">
        <v>18151</v>
      </c>
      <c r="C3216" s="388" t="s">
        <v>18152</v>
      </c>
      <c r="D3216" s="389" t="s">
        <v>9706</v>
      </c>
      <c r="E3216" s="390" t="str">
        <f t="shared" si="100"/>
        <v>22,31</v>
      </c>
      <c r="F3216" s="381" t="str">
        <f t="shared" si="101"/>
        <v>96635</v>
      </c>
      <c r="H3216" s="391">
        <v>10.94</v>
      </c>
      <c r="I3216" s="392" t="s">
        <v>4666</v>
      </c>
    </row>
    <row r="3217" spans="2:9">
      <c r="B3217" s="388" t="s">
        <v>18153</v>
      </c>
      <c r="C3217" s="388" t="s">
        <v>18154</v>
      </c>
      <c r="D3217" s="389" t="s">
        <v>9706</v>
      </c>
      <c r="E3217" s="390" t="str">
        <f t="shared" si="100"/>
        <v>23,58</v>
      </c>
      <c r="F3217" s="381" t="str">
        <f t="shared" si="101"/>
        <v>96636</v>
      </c>
      <c r="H3217" s="391">
        <v>16.489999999999998</v>
      </c>
      <c r="I3217" s="392" t="s">
        <v>18155</v>
      </c>
    </row>
    <row r="3218" spans="2:9">
      <c r="B3218" s="388" t="s">
        <v>18156</v>
      </c>
      <c r="C3218" s="388" t="s">
        <v>18157</v>
      </c>
      <c r="D3218" s="389" t="s">
        <v>9706</v>
      </c>
      <c r="E3218" s="390" t="str">
        <f t="shared" si="100"/>
        <v>14,48</v>
      </c>
      <c r="F3218" s="381" t="str">
        <f t="shared" si="101"/>
        <v>96644</v>
      </c>
      <c r="H3218" s="391">
        <v>6.27</v>
      </c>
      <c r="I3218" s="392" t="s">
        <v>7515</v>
      </c>
    </row>
    <row r="3219" spans="2:9">
      <c r="B3219" s="388" t="s">
        <v>18158</v>
      </c>
      <c r="C3219" s="388" t="s">
        <v>18159</v>
      </c>
      <c r="D3219" s="389" t="s">
        <v>9706</v>
      </c>
      <c r="E3219" s="390" t="str">
        <f t="shared" si="100"/>
        <v>18,75</v>
      </c>
      <c r="F3219" s="381" t="str">
        <f t="shared" si="101"/>
        <v>96645</v>
      </c>
      <c r="H3219" s="391">
        <v>8.42</v>
      </c>
      <c r="I3219" s="392" t="s">
        <v>18160</v>
      </c>
    </row>
    <row r="3220" spans="2:9">
      <c r="B3220" s="388" t="s">
        <v>18161</v>
      </c>
      <c r="C3220" s="388" t="s">
        <v>18162</v>
      </c>
      <c r="D3220" s="389" t="s">
        <v>9706</v>
      </c>
      <c r="E3220" s="390" t="str">
        <f t="shared" si="100"/>
        <v>29,10</v>
      </c>
      <c r="F3220" s="381" t="str">
        <f t="shared" si="101"/>
        <v>96646</v>
      </c>
      <c r="H3220" s="391">
        <v>12.12</v>
      </c>
      <c r="I3220" s="392" t="s">
        <v>18163</v>
      </c>
    </row>
    <row r="3221" spans="2:9">
      <c r="B3221" s="388" t="s">
        <v>18164</v>
      </c>
      <c r="C3221" s="388" t="s">
        <v>18165</v>
      </c>
      <c r="D3221" s="389" t="s">
        <v>9706</v>
      </c>
      <c r="E3221" s="390" t="str">
        <f t="shared" si="100"/>
        <v>13,06</v>
      </c>
      <c r="F3221" s="381" t="str">
        <f t="shared" si="101"/>
        <v>96647</v>
      </c>
      <c r="H3221" s="391">
        <v>18.52</v>
      </c>
      <c r="I3221" s="392" t="s">
        <v>16919</v>
      </c>
    </row>
    <row r="3222" spans="2:9">
      <c r="B3222" s="388" t="s">
        <v>18166</v>
      </c>
      <c r="C3222" s="388" t="s">
        <v>18167</v>
      </c>
      <c r="D3222" s="389" t="s">
        <v>9706</v>
      </c>
      <c r="E3222" s="390" t="str">
        <f t="shared" si="100"/>
        <v>23,82</v>
      </c>
      <c r="F3222" s="381" t="str">
        <f t="shared" si="101"/>
        <v>96648</v>
      </c>
      <c r="H3222" s="391">
        <v>17.63</v>
      </c>
      <c r="I3222" s="392" t="s">
        <v>18168</v>
      </c>
    </row>
    <row r="3223" spans="2:9">
      <c r="B3223" s="388" t="s">
        <v>18169</v>
      </c>
      <c r="C3223" s="388" t="s">
        <v>18170</v>
      </c>
      <c r="D3223" s="389" t="s">
        <v>9706</v>
      </c>
      <c r="E3223" s="390" t="str">
        <f t="shared" si="100"/>
        <v>35,13</v>
      </c>
      <c r="F3223" s="381" t="str">
        <f t="shared" si="101"/>
        <v>96649</v>
      </c>
      <c r="H3223" s="391">
        <v>30.8</v>
      </c>
      <c r="I3223" s="392" t="s">
        <v>18171</v>
      </c>
    </row>
    <row r="3224" spans="2:9">
      <c r="B3224" s="388" t="s">
        <v>18172</v>
      </c>
      <c r="C3224" s="388" t="s">
        <v>18173</v>
      </c>
      <c r="D3224" s="389" t="s">
        <v>9706</v>
      </c>
      <c r="E3224" s="390" t="str">
        <f t="shared" si="100"/>
        <v>9,02</v>
      </c>
      <c r="F3224" s="381" t="str">
        <f t="shared" si="101"/>
        <v>96668</v>
      </c>
      <c r="H3224" s="391">
        <v>38.32</v>
      </c>
      <c r="I3224" s="392" t="s">
        <v>1923</v>
      </c>
    </row>
    <row r="3225" spans="2:9">
      <c r="B3225" s="388" t="s">
        <v>18174</v>
      </c>
      <c r="C3225" s="388" t="s">
        <v>18175</v>
      </c>
      <c r="D3225" s="389" t="s">
        <v>9706</v>
      </c>
      <c r="E3225" s="390" t="str">
        <f t="shared" si="100"/>
        <v>11,21</v>
      </c>
      <c r="F3225" s="381" t="str">
        <f t="shared" si="101"/>
        <v>96669</v>
      </c>
      <c r="H3225" s="391">
        <v>46.69</v>
      </c>
      <c r="I3225" s="392" t="s">
        <v>6528</v>
      </c>
    </row>
    <row r="3226" spans="2:9">
      <c r="B3226" s="388" t="s">
        <v>18176</v>
      </c>
      <c r="C3226" s="388" t="s">
        <v>18177</v>
      </c>
      <c r="D3226" s="389" t="s">
        <v>9706</v>
      </c>
      <c r="E3226" s="390" t="str">
        <f t="shared" si="100"/>
        <v>17,02</v>
      </c>
      <c r="F3226" s="381" t="str">
        <f t="shared" si="101"/>
        <v>96670</v>
      </c>
      <c r="H3226" s="391">
        <v>17.86</v>
      </c>
      <c r="I3226" s="392" t="s">
        <v>1802</v>
      </c>
    </row>
    <row r="3227" spans="2:9">
      <c r="B3227" s="388" t="s">
        <v>18178</v>
      </c>
      <c r="C3227" s="388" t="s">
        <v>18179</v>
      </c>
      <c r="D3227" s="389" t="s">
        <v>9706</v>
      </c>
      <c r="E3227" s="390" t="str">
        <f t="shared" si="100"/>
        <v>22,81</v>
      </c>
      <c r="F3227" s="381" t="str">
        <f t="shared" si="101"/>
        <v>96671</v>
      </c>
      <c r="H3227" s="391">
        <v>31.06</v>
      </c>
      <c r="I3227" s="392" t="s">
        <v>4307</v>
      </c>
    </row>
    <row r="3228" spans="2:9">
      <c r="B3228" s="388" t="s">
        <v>18180</v>
      </c>
      <c r="C3228" s="388" t="s">
        <v>18181</v>
      </c>
      <c r="D3228" s="389" t="s">
        <v>9706</v>
      </c>
      <c r="E3228" s="390" t="str">
        <f t="shared" si="100"/>
        <v>33,50</v>
      </c>
      <c r="F3228" s="381" t="str">
        <f t="shared" si="101"/>
        <v>96672</v>
      </c>
      <c r="H3228" s="391">
        <v>38.65</v>
      </c>
      <c r="I3228" s="392" t="s">
        <v>18182</v>
      </c>
    </row>
    <row r="3229" spans="2:9">
      <c r="B3229" s="388" t="s">
        <v>18183</v>
      </c>
      <c r="C3229" s="388" t="s">
        <v>18184</v>
      </c>
      <c r="D3229" s="389" t="s">
        <v>9706</v>
      </c>
      <c r="E3229" s="390" t="str">
        <f t="shared" si="100"/>
        <v>54,67</v>
      </c>
      <c r="F3229" s="381" t="str">
        <f t="shared" si="101"/>
        <v>96673</v>
      </c>
      <c r="H3229" s="391">
        <v>47.04</v>
      </c>
      <c r="I3229" s="392" t="s">
        <v>18185</v>
      </c>
    </row>
    <row r="3230" spans="2:9">
      <c r="B3230" s="388" t="s">
        <v>18186</v>
      </c>
      <c r="C3230" s="388" t="s">
        <v>18187</v>
      </c>
      <c r="D3230" s="389" t="s">
        <v>9706</v>
      </c>
      <c r="E3230" s="390" t="str">
        <f t="shared" si="100"/>
        <v>76,81</v>
      </c>
      <c r="F3230" s="381" t="str">
        <f t="shared" si="101"/>
        <v>96674</v>
      </c>
      <c r="H3230" s="391">
        <v>46.9</v>
      </c>
      <c r="I3230" s="392" t="s">
        <v>11426</v>
      </c>
    </row>
    <row r="3231" spans="2:9">
      <c r="B3231" s="388" t="s">
        <v>18188</v>
      </c>
      <c r="C3231" s="388" t="s">
        <v>18189</v>
      </c>
      <c r="D3231" s="389" t="s">
        <v>9706</v>
      </c>
      <c r="E3231" s="390" t="str">
        <f t="shared" si="100"/>
        <v>133,35</v>
      </c>
      <c r="F3231" s="381" t="str">
        <f t="shared" si="101"/>
        <v>96675</v>
      </c>
      <c r="H3231" s="391">
        <v>59.56</v>
      </c>
      <c r="I3231" s="392" t="s">
        <v>18190</v>
      </c>
    </row>
    <row r="3232" spans="2:9">
      <c r="B3232" s="388" t="s">
        <v>18191</v>
      </c>
      <c r="C3232" s="388" t="s">
        <v>18192</v>
      </c>
      <c r="D3232" s="389" t="s">
        <v>9706</v>
      </c>
      <c r="E3232" s="390" t="str">
        <f t="shared" si="100"/>
        <v>8,99</v>
      </c>
      <c r="F3232" s="381" t="str">
        <f t="shared" si="101"/>
        <v>96676</v>
      </c>
      <c r="H3232" s="391">
        <v>89.37</v>
      </c>
      <c r="I3232" s="392" t="s">
        <v>4103</v>
      </c>
    </row>
    <row r="3233" spans="2:9">
      <c r="B3233" s="388" t="s">
        <v>18193</v>
      </c>
      <c r="C3233" s="388" t="s">
        <v>18194</v>
      </c>
      <c r="D3233" s="389" t="s">
        <v>9706</v>
      </c>
      <c r="E3233" s="390" t="str">
        <f t="shared" si="100"/>
        <v>14,82</v>
      </c>
      <c r="F3233" s="381" t="str">
        <f t="shared" si="101"/>
        <v>96677</v>
      </c>
      <c r="H3233" s="391">
        <v>107.41</v>
      </c>
      <c r="I3233" s="392" t="s">
        <v>12764</v>
      </c>
    </row>
    <row r="3234" spans="2:9">
      <c r="B3234" s="388" t="s">
        <v>18195</v>
      </c>
      <c r="C3234" s="388" t="s">
        <v>18196</v>
      </c>
      <c r="D3234" s="389" t="s">
        <v>9706</v>
      </c>
      <c r="E3234" s="390" t="str">
        <f t="shared" si="100"/>
        <v>20,61</v>
      </c>
      <c r="F3234" s="381" t="str">
        <f t="shared" si="101"/>
        <v>96678</v>
      </c>
      <c r="H3234" s="391">
        <v>115.56</v>
      </c>
      <c r="I3234" s="392" t="s">
        <v>18197</v>
      </c>
    </row>
    <row r="3235" spans="2:9">
      <c r="B3235" s="388" t="s">
        <v>18198</v>
      </c>
      <c r="C3235" s="388" t="s">
        <v>18199</v>
      </c>
      <c r="D3235" s="389" t="s">
        <v>9706</v>
      </c>
      <c r="E3235" s="390" t="str">
        <f t="shared" si="100"/>
        <v>30,07</v>
      </c>
      <c r="F3235" s="381" t="str">
        <f t="shared" si="101"/>
        <v>96679</v>
      </c>
      <c r="H3235" s="391">
        <v>116.12</v>
      </c>
      <c r="I3235" s="392" t="s">
        <v>18200</v>
      </c>
    </row>
    <row r="3236" spans="2:9">
      <c r="B3236" s="388" t="s">
        <v>18201</v>
      </c>
      <c r="C3236" s="388" t="s">
        <v>18202</v>
      </c>
      <c r="D3236" s="389" t="s">
        <v>9706</v>
      </c>
      <c r="E3236" s="390" t="str">
        <f t="shared" si="100"/>
        <v>40,57</v>
      </c>
      <c r="F3236" s="381" t="str">
        <f t="shared" si="101"/>
        <v>96680</v>
      </c>
      <c r="H3236" s="391">
        <v>32.1</v>
      </c>
      <c r="I3236" s="392" t="s">
        <v>18203</v>
      </c>
    </row>
    <row r="3237" spans="2:9">
      <c r="B3237" s="388" t="s">
        <v>18204</v>
      </c>
      <c r="C3237" s="388" t="s">
        <v>18205</v>
      </c>
      <c r="D3237" s="389" t="s">
        <v>9706</v>
      </c>
      <c r="E3237" s="390" t="str">
        <f t="shared" si="100"/>
        <v>75,54</v>
      </c>
      <c r="F3237" s="381" t="str">
        <f t="shared" si="101"/>
        <v>96681</v>
      </c>
      <c r="H3237" s="391">
        <v>50.06</v>
      </c>
      <c r="I3237" s="392" t="s">
        <v>18206</v>
      </c>
    </row>
    <row r="3238" spans="2:9">
      <c r="B3238" s="388" t="s">
        <v>18207</v>
      </c>
      <c r="C3238" s="388" t="s">
        <v>18208</v>
      </c>
      <c r="D3238" s="389" t="s">
        <v>9706</v>
      </c>
      <c r="E3238" s="390" t="str">
        <f t="shared" si="100"/>
        <v>111,40</v>
      </c>
      <c r="F3238" s="381" t="str">
        <f t="shared" si="101"/>
        <v>96682</v>
      </c>
      <c r="H3238" s="391">
        <v>62.94</v>
      </c>
      <c r="I3238" s="392" t="s">
        <v>18209</v>
      </c>
    </row>
    <row r="3239" spans="2:9">
      <c r="B3239" s="388" t="s">
        <v>18210</v>
      </c>
      <c r="C3239" s="388" t="s">
        <v>18211</v>
      </c>
      <c r="D3239" s="389" t="s">
        <v>9706</v>
      </c>
      <c r="E3239" s="390" t="str">
        <f t="shared" si="100"/>
        <v>152,58</v>
      </c>
      <c r="F3239" s="381" t="str">
        <f t="shared" si="101"/>
        <v>96683</v>
      </c>
      <c r="H3239" s="391">
        <v>39.020000000000003</v>
      </c>
      <c r="I3239" s="392" t="s">
        <v>10770</v>
      </c>
    </row>
    <row r="3240" spans="2:9">
      <c r="B3240" s="388" t="s">
        <v>18212</v>
      </c>
      <c r="C3240" s="388" t="s">
        <v>18213</v>
      </c>
      <c r="D3240" s="389" t="s">
        <v>9706</v>
      </c>
      <c r="E3240" s="390" t="str">
        <f t="shared" si="100"/>
        <v>5,88</v>
      </c>
      <c r="F3240" s="381" t="str">
        <f t="shared" si="101"/>
        <v>96718</v>
      </c>
      <c r="H3240" s="391">
        <v>61.94</v>
      </c>
      <c r="I3240" s="392" t="s">
        <v>9999</v>
      </c>
    </row>
    <row r="3241" spans="2:9">
      <c r="B3241" s="388" t="s">
        <v>18214</v>
      </c>
      <c r="C3241" s="388" t="s">
        <v>18215</v>
      </c>
      <c r="D3241" s="389" t="s">
        <v>9706</v>
      </c>
      <c r="E3241" s="390" t="str">
        <f t="shared" si="100"/>
        <v>12,29</v>
      </c>
      <c r="F3241" s="381" t="str">
        <f t="shared" si="101"/>
        <v>96719</v>
      </c>
      <c r="H3241" s="391">
        <v>79.150000000000006</v>
      </c>
      <c r="I3241" s="392" t="s">
        <v>7434</v>
      </c>
    </row>
    <row r="3242" spans="2:9">
      <c r="B3242" s="388" t="s">
        <v>18216</v>
      </c>
      <c r="C3242" s="388" t="s">
        <v>18217</v>
      </c>
      <c r="D3242" s="389" t="s">
        <v>9706</v>
      </c>
      <c r="E3242" s="390" t="str">
        <f t="shared" si="100"/>
        <v>14,91</v>
      </c>
      <c r="F3242" s="381" t="str">
        <f t="shared" si="101"/>
        <v>96720</v>
      </c>
      <c r="H3242" s="391">
        <v>56.44</v>
      </c>
      <c r="I3242" s="392" t="s">
        <v>18218</v>
      </c>
    </row>
    <row r="3243" spans="2:9">
      <c r="B3243" s="388" t="s">
        <v>18219</v>
      </c>
      <c r="C3243" s="388" t="s">
        <v>18220</v>
      </c>
      <c r="D3243" s="389" t="s">
        <v>9706</v>
      </c>
      <c r="E3243" s="390" t="str">
        <f t="shared" si="100"/>
        <v>19,89</v>
      </c>
      <c r="F3243" s="381" t="str">
        <f t="shared" si="101"/>
        <v>96721</v>
      </c>
      <c r="H3243" s="391">
        <v>77.930000000000007</v>
      </c>
      <c r="I3243" s="392" t="s">
        <v>11774</v>
      </c>
    </row>
    <row r="3244" spans="2:9">
      <c r="B3244" s="388" t="s">
        <v>18221</v>
      </c>
      <c r="C3244" s="388" t="s">
        <v>18222</v>
      </c>
      <c r="D3244" s="389" t="s">
        <v>9706</v>
      </c>
      <c r="E3244" s="390" t="str">
        <f t="shared" si="100"/>
        <v>27,24</v>
      </c>
      <c r="F3244" s="381" t="str">
        <f t="shared" si="101"/>
        <v>96722</v>
      </c>
      <c r="H3244" s="391">
        <v>112.23</v>
      </c>
      <c r="I3244" s="392" t="s">
        <v>18223</v>
      </c>
    </row>
    <row r="3245" spans="2:9">
      <c r="B3245" s="388" t="s">
        <v>18224</v>
      </c>
      <c r="C3245" s="388" t="s">
        <v>18225</v>
      </c>
      <c r="D3245" s="389" t="s">
        <v>9706</v>
      </c>
      <c r="E3245" s="390" t="str">
        <f t="shared" si="100"/>
        <v>35,96</v>
      </c>
      <c r="F3245" s="381" t="str">
        <f t="shared" si="101"/>
        <v>96723</v>
      </c>
      <c r="H3245" s="391">
        <v>136.24</v>
      </c>
      <c r="I3245" s="392" t="s">
        <v>18226</v>
      </c>
    </row>
    <row r="3246" spans="2:9">
      <c r="B3246" s="388" t="s">
        <v>18227</v>
      </c>
      <c r="C3246" s="388" t="s">
        <v>18228</v>
      </c>
      <c r="D3246" s="389" t="s">
        <v>9706</v>
      </c>
      <c r="E3246" s="390" t="str">
        <f t="shared" si="100"/>
        <v>58,74</v>
      </c>
      <c r="F3246" s="381" t="str">
        <f t="shared" si="101"/>
        <v>96724</v>
      </c>
      <c r="H3246" s="391">
        <v>188.3</v>
      </c>
      <c r="I3246" s="392" t="s">
        <v>18229</v>
      </c>
    </row>
    <row r="3247" spans="2:9">
      <c r="B3247" s="388" t="s">
        <v>18230</v>
      </c>
      <c r="C3247" s="388" t="s">
        <v>18231</v>
      </c>
      <c r="D3247" s="389" t="s">
        <v>9706</v>
      </c>
      <c r="E3247" s="390" t="str">
        <f t="shared" si="100"/>
        <v>76,92</v>
      </c>
      <c r="F3247" s="381" t="str">
        <f t="shared" si="101"/>
        <v>96725</v>
      </c>
      <c r="H3247" s="391">
        <v>243.97</v>
      </c>
      <c r="I3247" s="392" t="s">
        <v>716</v>
      </c>
    </row>
    <row r="3248" spans="2:9">
      <c r="B3248" s="388" t="s">
        <v>18232</v>
      </c>
      <c r="C3248" s="388" t="s">
        <v>18233</v>
      </c>
      <c r="D3248" s="389" t="s">
        <v>9706</v>
      </c>
      <c r="E3248" s="390" t="str">
        <f t="shared" si="100"/>
        <v>125,32</v>
      </c>
      <c r="F3248" s="381" t="str">
        <f t="shared" si="101"/>
        <v>96726</v>
      </c>
      <c r="H3248" s="391">
        <v>37.75</v>
      </c>
      <c r="I3248" s="392" t="s">
        <v>18234</v>
      </c>
    </row>
    <row r="3249" spans="2:9">
      <c r="B3249" s="388" t="s">
        <v>18235</v>
      </c>
      <c r="C3249" s="388" t="s">
        <v>18236</v>
      </c>
      <c r="D3249" s="389" t="s">
        <v>9706</v>
      </c>
      <c r="E3249" s="390" t="str">
        <f t="shared" si="100"/>
        <v>10,70</v>
      </c>
      <c r="F3249" s="381" t="str">
        <f t="shared" si="101"/>
        <v>96727</v>
      </c>
      <c r="H3249" s="391">
        <v>59.6</v>
      </c>
      <c r="I3249" s="392" t="s">
        <v>1968</v>
      </c>
    </row>
    <row r="3250" spans="2:9">
      <c r="B3250" s="388" t="s">
        <v>18237</v>
      </c>
      <c r="C3250" s="388" t="s">
        <v>18238</v>
      </c>
      <c r="D3250" s="389" t="s">
        <v>9706</v>
      </c>
      <c r="E3250" s="390" t="str">
        <f t="shared" si="100"/>
        <v>12,71</v>
      </c>
      <c r="F3250" s="381" t="str">
        <f t="shared" si="101"/>
        <v>96728</v>
      </c>
      <c r="H3250" s="391">
        <v>81.31</v>
      </c>
      <c r="I3250" s="392" t="s">
        <v>14851</v>
      </c>
    </row>
    <row r="3251" spans="2:9">
      <c r="B3251" s="388" t="s">
        <v>18239</v>
      </c>
      <c r="C3251" s="388" t="s">
        <v>18240</v>
      </c>
      <c r="D3251" s="389" t="s">
        <v>9706</v>
      </c>
      <c r="E3251" s="390" t="str">
        <f t="shared" si="100"/>
        <v>19,16</v>
      </c>
      <c r="F3251" s="381" t="str">
        <f t="shared" si="101"/>
        <v>96729</v>
      </c>
      <c r="H3251" s="391">
        <v>44.67</v>
      </c>
      <c r="I3251" s="392" t="s">
        <v>7049</v>
      </c>
    </row>
    <row r="3252" spans="2:9">
      <c r="B3252" s="388" t="s">
        <v>18241</v>
      </c>
      <c r="C3252" s="388" t="s">
        <v>18242</v>
      </c>
      <c r="D3252" s="389" t="s">
        <v>9706</v>
      </c>
      <c r="E3252" s="390" t="str">
        <f t="shared" si="100"/>
        <v>24,05</v>
      </c>
      <c r="F3252" s="381" t="str">
        <f t="shared" si="101"/>
        <v>96730</v>
      </c>
      <c r="H3252" s="391">
        <v>71.48</v>
      </c>
      <c r="I3252" s="392" t="s">
        <v>18243</v>
      </c>
    </row>
    <row r="3253" spans="2:9">
      <c r="B3253" s="388" t="s">
        <v>18244</v>
      </c>
      <c r="C3253" s="388" t="s">
        <v>18245</v>
      </c>
      <c r="D3253" s="389" t="s">
        <v>9706</v>
      </c>
      <c r="E3253" s="390" t="str">
        <f t="shared" si="100"/>
        <v>35,22</v>
      </c>
      <c r="F3253" s="381" t="str">
        <f t="shared" si="101"/>
        <v>96731</v>
      </c>
      <c r="H3253" s="391">
        <v>97.52</v>
      </c>
      <c r="I3253" s="392" t="s">
        <v>9107</v>
      </c>
    </row>
    <row r="3254" spans="2:9">
      <c r="B3254" s="388" t="s">
        <v>18246</v>
      </c>
      <c r="C3254" s="388" t="s">
        <v>18247</v>
      </c>
      <c r="D3254" s="389" t="s">
        <v>9706</v>
      </c>
      <c r="E3254" s="390" t="str">
        <f t="shared" si="100"/>
        <v>43,48</v>
      </c>
      <c r="F3254" s="381" t="str">
        <f t="shared" si="101"/>
        <v>96732</v>
      </c>
      <c r="H3254" s="391">
        <v>26.1</v>
      </c>
      <c r="I3254" s="392" t="s">
        <v>18248</v>
      </c>
    </row>
    <row r="3255" spans="2:9">
      <c r="B3255" s="388" t="s">
        <v>18249</v>
      </c>
      <c r="C3255" s="388" t="s">
        <v>18250</v>
      </c>
      <c r="D3255" s="389" t="s">
        <v>9706</v>
      </c>
      <c r="E3255" s="390" t="str">
        <f t="shared" si="100"/>
        <v>79,68</v>
      </c>
      <c r="F3255" s="381" t="str">
        <f t="shared" si="101"/>
        <v>96733</v>
      </c>
      <c r="H3255" s="391">
        <v>29.24</v>
      </c>
      <c r="I3255" s="392" t="s">
        <v>18251</v>
      </c>
    </row>
    <row r="3256" spans="2:9">
      <c r="B3256" s="388" t="s">
        <v>18252</v>
      </c>
      <c r="C3256" s="388" t="s">
        <v>18253</v>
      </c>
      <c r="D3256" s="389" t="s">
        <v>9706</v>
      </c>
      <c r="E3256" s="390" t="str">
        <f t="shared" si="100"/>
        <v>110,11</v>
      </c>
      <c r="F3256" s="381" t="str">
        <f t="shared" si="101"/>
        <v>96734</v>
      </c>
      <c r="H3256" s="391">
        <v>36.49</v>
      </c>
      <c r="I3256" s="392" t="s">
        <v>18254</v>
      </c>
    </row>
    <row r="3257" spans="2:9">
      <c r="B3257" s="388" t="s">
        <v>18255</v>
      </c>
      <c r="C3257" s="388" t="s">
        <v>18256</v>
      </c>
      <c r="D3257" s="389" t="s">
        <v>9706</v>
      </c>
      <c r="E3257" s="390" t="str">
        <f t="shared" si="100"/>
        <v>143,97</v>
      </c>
      <c r="F3257" s="381" t="str">
        <f t="shared" si="101"/>
        <v>96735</v>
      </c>
      <c r="H3257" s="391">
        <v>5.16</v>
      </c>
      <c r="I3257" s="392" t="s">
        <v>18257</v>
      </c>
    </row>
    <row r="3258" spans="2:9">
      <c r="B3258" s="388" t="s">
        <v>18258</v>
      </c>
      <c r="C3258" s="388" t="s">
        <v>18259</v>
      </c>
      <c r="D3258" s="389" t="s">
        <v>9706</v>
      </c>
      <c r="E3258" s="390" t="str">
        <f t="shared" si="100"/>
        <v>6,44</v>
      </c>
      <c r="F3258" s="381" t="str">
        <f t="shared" si="101"/>
        <v>96794</v>
      </c>
      <c r="H3258" s="391">
        <v>7.8</v>
      </c>
      <c r="I3258" s="392" t="s">
        <v>8733</v>
      </c>
    </row>
    <row r="3259" spans="2:9">
      <c r="B3259" s="388" t="s">
        <v>18260</v>
      </c>
      <c r="C3259" s="388" t="s">
        <v>18261</v>
      </c>
      <c r="D3259" s="389" t="s">
        <v>9706</v>
      </c>
      <c r="E3259" s="390" t="str">
        <f t="shared" si="100"/>
        <v>8,16</v>
      </c>
      <c r="F3259" s="381" t="str">
        <f t="shared" si="101"/>
        <v>96795</v>
      </c>
      <c r="H3259" s="391">
        <v>10.81</v>
      </c>
      <c r="I3259" s="392" t="s">
        <v>18262</v>
      </c>
    </row>
    <row r="3260" spans="2:9">
      <c r="B3260" s="388" t="s">
        <v>18263</v>
      </c>
      <c r="C3260" s="388" t="s">
        <v>18264</v>
      </c>
      <c r="D3260" s="389" t="s">
        <v>9706</v>
      </c>
      <c r="E3260" s="390" t="str">
        <f t="shared" si="100"/>
        <v>11,38</v>
      </c>
      <c r="F3260" s="381" t="str">
        <f t="shared" si="101"/>
        <v>96796</v>
      </c>
      <c r="H3260" s="391">
        <v>143.26</v>
      </c>
      <c r="I3260" s="392" t="s">
        <v>18265</v>
      </c>
    </row>
    <row r="3261" spans="2:9">
      <c r="B3261" s="388" t="s">
        <v>18266</v>
      </c>
      <c r="C3261" s="388" t="s">
        <v>18267</v>
      </c>
      <c r="D3261" s="389" t="s">
        <v>9706</v>
      </c>
      <c r="E3261" s="390" t="str">
        <f t="shared" si="100"/>
        <v>17,09</v>
      </c>
      <c r="F3261" s="381" t="str">
        <f t="shared" si="101"/>
        <v>96797</v>
      </c>
      <c r="H3261" s="391">
        <v>199.62</v>
      </c>
      <c r="I3261" s="392" t="s">
        <v>8088</v>
      </c>
    </row>
    <row r="3262" spans="2:9">
      <c r="B3262" s="388" t="s">
        <v>18268</v>
      </c>
      <c r="C3262" s="388" t="s">
        <v>18269</v>
      </c>
      <c r="D3262" s="389" t="s">
        <v>9706</v>
      </c>
      <c r="E3262" s="390" t="str">
        <f t="shared" si="100"/>
        <v>6,55</v>
      </c>
      <c r="F3262" s="381" t="str">
        <f t="shared" si="101"/>
        <v>96798</v>
      </c>
      <c r="H3262" s="391">
        <v>458.79</v>
      </c>
      <c r="I3262" s="392" t="s">
        <v>1368</v>
      </c>
    </row>
    <row r="3263" spans="2:9">
      <c r="B3263" s="388" t="s">
        <v>18270</v>
      </c>
      <c r="C3263" s="388" t="s">
        <v>18271</v>
      </c>
      <c r="D3263" s="389" t="s">
        <v>9706</v>
      </c>
      <c r="E3263" s="390" t="str">
        <f t="shared" si="100"/>
        <v>8,79</v>
      </c>
      <c r="F3263" s="381" t="str">
        <f t="shared" si="101"/>
        <v>96799</v>
      </c>
      <c r="H3263" s="391">
        <v>199.14</v>
      </c>
      <c r="I3263" s="392" t="s">
        <v>2388</v>
      </c>
    </row>
    <row r="3264" spans="2:9">
      <c r="B3264" s="388" t="s">
        <v>18272</v>
      </c>
      <c r="C3264" s="388" t="s">
        <v>18273</v>
      </c>
      <c r="D3264" s="389" t="s">
        <v>9706</v>
      </c>
      <c r="E3264" s="390" t="str">
        <f t="shared" si="100"/>
        <v>12,66</v>
      </c>
      <c r="F3264" s="381" t="str">
        <f t="shared" si="101"/>
        <v>96800</v>
      </c>
      <c r="H3264" s="391">
        <v>83.25</v>
      </c>
      <c r="I3264" s="392" t="s">
        <v>1798</v>
      </c>
    </row>
    <row r="3265" spans="2:9">
      <c r="B3265" s="388" t="s">
        <v>18274</v>
      </c>
      <c r="C3265" s="388" t="s">
        <v>18275</v>
      </c>
      <c r="D3265" s="389" t="s">
        <v>9706</v>
      </c>
      <c r="E3265" s="390" t="str">
        <f t="shared" si="100"/>
        <v>19,30</v>
      </c>
      <c r="F3265" s="381" t="str">
        <f t="shared" si="101"/>
        <v>96801</v>
      </c>
      <c r="H3265" s="391">
        <v>144.13</v>
      </c>
      <c r="I3265" s="392" t="s">
        <v>18276</v>
      </c>
    </row>
    <row r="3266" spans="2:9">
      <c r="B3266" s="388" t="s">
        <v>18277</v>
      </c>
      <c r="C3266" s="388" t="s">
        <v>18278</v>
      </c>
      <c r="D3266" s="389" t="s">
        <v>9706</v>
      </c>
      <c r="E3266" s="390" t="str">
        <f t="shared" ref="E3266:E3329" si="102">IF($K$2=$H$1,H3266,I3266)</f>
        <v>17,79</v>
      </c>
      <c r="F3266" s="381" t="str">
        <f t="shared" ref="F3266:F3329" si="103">IF(LEN($B3266)=7,CONCATENATE(MID($B3266,1,6),"00",RIGHT($B3266,1)),IF(LEN($B3266)=8,CONCATENATE(MID($B3266,1,6),"0",RIGHT($B3266,2)),$B3266))</f>
        <v>97327</v>
      </c>
      <c r="H3266" s="391">
        <v>230.32</v>
      </c>
      <c r="I3266" s="392" t="s">
        <v>3499</v>
      </c>
    </row>
    <row r="3267" spans="2:9">
      <c r="B3267" s="388" t="s">
        <v>18279</v>
      </c>
      <c r="C3267" s="388" t="s">
        <v>18280</v>
      </c>
      <c r="D3267" s="389" t="s">
        <v>9706</v>
      </c>
      <c r="E3267" s="390" t="str">
        <f t="shared" si="102"/>
        <v>30,98</v>
      </c>
      <c r="F3267" s="381" t="str">
        <f t="shared" si="103"/>
        <v>97328</v>
      </c>
      <c r="H3267" s="391">
        <v>117.1</v>
      </c>
      <c r="I3267" s="392" t="s">
        <v>1048</v>
      </c>
    </row>
    <row r="3268" spans="2:9">
      <c r="B3268" s="388" t="s">
        <v>18281</v>
      </c>
      <c r="C3268" s="388" t="s">
        <v>18282</v>
      </c>
      <c r="D3268" s="389" t="s">
        <v>9706</v>
      </c>
      <c r="E3268" s="390" t="str">
        <f t="shared" si="102"/>
        <v>38,53</v>
      </c>
      <c r="F3268" s="381" t="str">
        <f t="shared" si="103"/>
        <v>97329</v>
      </c>
      <c r="H3268" s="391">
        <v>116.4</v>
      </c>
      <c r="I3268" s="392" t="s">
        <v>9127</v>
      </c>
    </row>
    <row r="3269" spans="2:9">
      <c r="B3269" s="388" t="s">
        <v>18283</v>
      </c>
      <c r="C3269" s="388" t="s">
        <v>18284</v>
      </c>
      <c r="D3269" s="389" t="s">
        <v>9706</v>
      </c>
      <c r="E3269" s="390" t="str">
        <f t="shared" si="102"/>
        <v>46,90</v>
      </c>
      <c r="F3269" s="381" t="str">
        <f t="shared" si="103"/>
        <v>97330</v>
      </c>
      <c r="H3269" s="391">
        <v>120.47</v>
      </c>
      <c r="I3269" s="392" t="s">
        <v>18285</v>
      </c>
    </row>
    <row r="3270" spans="2:9">
      <c r="B3270" s="388" t="s">
        <v>18286</v>
      </c>
      <c r="C3270" s="388" t="s">
        <v>18287</v>
      </c>
      <c r="D3270" s="389" t="s">
        <v>9706</v>
      </c>
      <c r="E3270" s="390" t="str">
        <f t="shared" si="102"/>
        <v>18,03</v>
      </c>
      <c r="F3270" s="381" t="str">
        <f t="shared" si="103"/>
        <v>97331</v>
      </c>
      <c r="H3270" s="391">
        <v>81.23</v>
      </c>
      <c r="I3270" s="392" t="s">
        <v>18288</v>
      </c>
    </row>
    <row r="3271" spans="2:9">
      <c r="B3271" s="388" t="s">
        <v>18289</v>
      </c>
      <c r="C3271" s="388" t="s">
        <v>18290</v>
      </c>
      <c r="D3271" s="389" t="s">
        <v>9706</v>
      </c>
      <c r="E3271" s="390" t="str">
        <f t="shared" si="102"/>
        <v>31,27</v>
      </c>
      <c r="F3271" s="381" t="str">
        <f t="shared" si="103"/>
        <v>97332</v>
      </c>
      <c r="H3271" s="391">
        <v>161.09</v>
      </c>
      <c r="I3271" s="392" t="s">
        <v>18291</v>
      </c>
    </row>
    <row r="3272" spans="2:9">
      <c r="B3272" s="388" t="s">
        <v>18292</v>
      </c>
      <c r="C3272" s="388" t="s">
        <v>18293</v>
      </c>
      <c r="D3272" s="389" t="s">
        <v>9706</v>
      </c>
      <c r="E3272" s="390" t="str">
        <f t="shared" si="102"/>
        <v>38,88</v>
      </c>
      <c r="F3272" s="381" t="str">
        <f t="shared" si="103"/>
        <v>97333</v>
      </c>
      <c r="H3272" s="391">
        <v>257.33</v>
      </c>
      <c r="I3272" s="392" t="s">
        <v>13931</v>
      </c>
    </row>
    <row r="3273" spans="2:9">
      <c r="B3273" s="388" t="s">
        <v>18294</v>
      </c>
      <c r="C3273" s="388" t="s">
        <v>18295</v>
      </c>
      <c r="D3273" s="389" t="s">
        <v>9706</v>
      </c>
      <c r="E3273" s="390" t="str">
        <f t="shared" si="102"/>
        <v>47,29</v>
      </c>
      <c r="F3273" s="381" t="str">
        <f t="shared" si="103"/>
        <v>97334</v>
      </c>
      <c r="H3273" s="391">
        <v>179.22</v>
      </c>
      <c r="I3273" s="392" t="s">
        <v>6141</v>
      </c>
    </row>
    <row r="3274" spans="2:9">
      <c r="B3274" s="388" t="s">
        <v>18296</v>
      </c>
      <c r="C3274" s="388" t="s">
        <v>18297</v>
      </c>
      <c r="D3274" s="389" t="s">
        <v>9706</v>
      </c>
      <c r="E3274" s="390" t="str">
        <f t="shared" si="102"/>
        <v>47,09</v>
      </c>
      <c r="F3274" s="381" t="str">
        <f t="shared" si="103"/>
        <v>97335</v>
      </c>
      <c r="H3274" s="391">
        <v>245.42</v>
      </c>
      <c r="I3274" s="392" t="s">
        <v>18298</v>
      </c>
    </row>
    <row r="3275" spans="2:9">
      <c r="B3275" s="388" t="s">
        <v>18299</v>
      </c>
      <c r="C3275" s="388" t="s">
        <v>18300</v>
      </c>
      <c r="D3275" s="389" t="s">
        <v>9706</v>
      </c>
      <c r="E3275" s="390" t="str">
        <f t="shared" si="102"/>
        <v>59,79</v>
      </c>
      <c r="F3275" s="381" t="str">
        <f t="shared" si="103"/>
        <v>97336</v>
      </c>
      <c r="H3275" s="391">
        <v>524.87</v>
      </c>
      <c r="I3275" s="392" t="s">
        <v>18301</v>
      </c>
    </row>
    <row r="3276" spans="2:9">
      <c r="B3276" s="388" t="s">
        <v>18302</v>
      </c>
      <c r="C3276" s="388" t="s">
        <v>18303</v>
      </c>
      <c r="D3276" s="389" t="s">
        <v>9706</v>
      </c>
      <c r="E3276" s="390" t="str">
        <f t="shared" si="102"/>
        <v>89,65</v>
      </c>
      <c r="F3276" s="381" t="str">
        <f t="shared" si="103"/>
        <v>97337</v>
      </c>
      <c r="H3276" s="391">
        <v>5.29</v>
      </c>
      <c r="I3276" s="392" t="s">
        <v>18304</v>
      </c>
    </row>
    <row r="3277" spans="2:9">
      <c r="B3277" s="388" t="s">
        <v>18305</v>
      </c>
      <c r="C3277" s="388" t="s">
        <v>18306</v>
      </c>
      <c r="D3277" s="389" t="s">
        <v>9706</v>
      </c>
      <c r="E3277" s="390" t="str">
        <f t="shared" si="102"/>
        <v>107,75</v>
      </c>
      <c r="F3277" s="381" t="str">
        <f t="shared" si="103"/>
        <v>97338</v>
      </c>
      <c r="H3277" s="391">
        <v>5.53</v>
      </c>
      <c r="I3277" s="392" t="s">
        <v>18307</v>
      </c>
    </row>
    <row r="3278" spans="2:9">
      <c r="B3278" s="388" t="s">
        <v>18308</v>
      </c>
      <c r="C3278" s="388" t="s">
        <v>18309</v>
      </c>
      <c r="D3278" s="389" t="s">
        <v>9706</v>
      </c>
      <c r="E3278" s="390" t="str">
        <f t="shared" si="102"/>
        <v>115,96</v>
      </c>
      <c r="F3278" s="381" t="str">
        <f t="shared" si="103"/>
        <v>97339</v>
      </c>
      <c r="H3278" s="391">
        <v>6.53</v>
      </c>
      <c r="I3278" s="392" t="s">
        <v>17959</v>
      </c>
    </row>
    <row r="3279" spans="2:9">
      <c r="B3279" s="388" t="s">
        <v>18310</v>
      </c>
      <c r="C3279" s="388" t="s">
        <v>18311</v>
      </c>
      <c r="D3279" s="389" t="s">
        <v>9706</v>
      </c>
      <c r="E3279" s="390" t="str">
        <f t="shared" si="102"/>
        <v>116,57</v>
      </c>
      <c r="F3279" s="381" t="str">
        <f t="shared" si="103"/>
        <v>97340</v>
      </c>
      <c r="H3279" s="391">
        <v>6.14</v>
      </c>
      <c r="I3279" s="392" t="s">
        <v>4360</v>
      </c>
    </row>
    <row r="3280" spans="2:9">
      <c r="B3280" s="388" t="s">
        <v>18312</v>
      </c>
      <c r="C3280" s="388" t="s">
        <v>18313</v>
      </c>
      <c r="D3280" s="389" t="s">
        <v>9706</v>
      </c>
      <c r="E3280" s="390" t="str">
        <f t="shared" si="102"/>
        <v>32,50</v>
      </c>
      <c r="F3280" s="381" t="str">
        <f t="shared" si="103"/>
        <v>97341</v>
      </c>
      <c r="H3280" s="391">
        <v>6.29</v>
      </c>
      <c r="I3280" s="392" t="s">
        <v>8704</v>
      </c>
    </row>
    <row r="3281" spans="2:9">
      <c r="B3281" s="388" t="s">
        <v>18314</v>
      </c>
      <c r="C3281" s="388" t="s">
        <v>18315</v>
      </c>
      <c r="D3281" s="389" t="s">
        <v>9706</v>
      </c>
      <c r="E3281" s="390" t="str">
        <f t="shared" si="102"/>
        <v>50,53</v>
      </c>
      <c r="F3281" s="381" t="str">
        <f t="shared" si="103"/>
        <v>97342</v>
      </c>
      <c r="H3281" s="391">
        <v>6.8</v>
      </c>
      <c r="I3281" s="392" t="s">
        <v>18316</v>
      </c>
    </row>
    <row r="3282" spans="2:9">
      <c r="B3282" s="388" t="s">
        <v>18317</v>
      </c>
      <c r="C3282" s="388" t="s">
        <v>18318</v>
      </c>
      <c r="D3282" s="389" t="s">
        <v>9706</v>
      </c>
      <c r="E3282" s="390" t="str">
        <f t="shared" si="102"/>
        <v>63,47</v>
      </c>
      <c r="F3282" s="381" t="str">
        <f t="shared" si="103"/>
        <v>97343</v>
      </c>
      <c r="H3282" s="391">
        <v>7.85</v>
      </c>
      <c r="I3282" s="392" t="s">
        <v>18319</v>
      </c>
    </row>
    <row r="3283" spans="2:9">
      <c r="B3283" s="388" t="s">
        <v>18320</v>
      </c>
      <c r="C3283" s="388" t="s">
        <v>18321</v>
      </c>
      <c r="D3283" s="389" t="s">
        <v>9706</v>
      </c>
      <c r="E3283" s="390" t="str">
        <f t="shared" si="102"/>
        <v>40,05</v>
      </c>
      <c r="F3283" s="381" t="str">
        <f t="shared" si="103"/>
        <v>97344</v>
      </c>
      <c r="H3283" s="391">
        <v>7.38</v>
      </c>
      <c r="I3283" s="392" t="s">
        <v>6410</v>
      </c>
    </row>
    <row r="3284" spans="2:9">
      <c r="B3284" s="388" t="s">
        <v>18322</v>
      </c>
      <c r="C3284" s="388" t="s">
        <v>18323</v>
      </c>
      <c r="D3284" s="389" t="s">
        <v>9706</v>
      </c>
      <c r="E3284" s="390" t="str">
        <f t="shared" si="102"/>
        <v>63,48</v>
      </c>
      <c r="F3284" s="381" t="str">
        <f t="shared" si="103"/>
        <v>97345</v>
      </c>
      <c r="H3284" s="391">
        <v>10.64</v>
      </c>
      <c r="I3284" s="392" t="s">
        <v>18324</v>
      </c>
    </row>
    <row r="3285" spans="2:9">
      <c r="B3285" s="388" t="s">
        <v>18325</v>
      </c>
      <c r="C3285" s="388" t="s">
        <v>18326</v>
      </c>
      <c r="D3285" s="389" t="s">
        <v>9706</v>
      </c>
      <c r="E3285" s="390" t="str">
        <f t="shared" si="102"/>
        <v>81,14</v>
      </c>
      <c r="F3285" s="381" t="str">
        <f t="shared" si="103"/>
        <v>97346</v>
      </c>
      <c r="H3285" s="391">
        <v>8.52</v>
      </c>
      <c r="I3285" s="392" t="s">
        <v>18327</v>
      </c>
    </row>
    <row r="3286" spans="2:9">
      <c r="B3286" s="388" t="s">
        <v>18328</v>
      </c>
      <c r="C3286" s="388" t="s">
        <v>18329</v>
      </c>
      <c r="D3286" s="389" t="s">
        <v>9706</v>
      </c>
      <c r="E3286" s="390" t="str">
        <f t="shared" si="102"/>
        <v>56,65</v>
      </c>
      <c r="F3286" s="381" t="str">
        <f t="shared" si="103"/>
        <v>97347</v>
      </c>
      <c r="H3286" s="391">
        <v>9.9499999999999993</v>
      </c>
      <c r="I3286" s="392" t="s">
        <v>18330</v>
      </c>
    </row>
    <row r="3287" spans="2:9">
      <c r="B3287" s="388" t="s">
        <v>18331</v>
      </c>
      <c r="C3287" s="388" t="s">
        <v>18332</v>
      </c>
      <c r="D3287" s="389" t="s">
        <v>9706</v>
      </c>
      <c r="E3287" s="390" t="str">
        <f t="shared" si="102"/>
        <v>78,17</v>
      </c>
      <c r="F3287" s="381" t="str">
        <f t="shared" si="103"/>
        <v>97348</v>
      </c>
      <c r="H3287" s="391">
        <v>11.72</v>
      </c>
      <c r="I3287" s="392" t="s">
        <v>18333</v>
      </c>
    </row>
    <row r="3288" spans="2:9">
      <c r="B3288" s="388" t="s">
        <v>18334</v>
      </c>
      <c r="C3288" s="388" t="s">
        <v>18335</v>
      </c>
      <c r="D3288" s="389" t="s">
        <v>9706</v>
      </c>
      <c r="E3288" s="390" t="str">
        <f t="shared" si="102"/>
        <v>112,53</v>
      </c>
      <c r="F3288" s="381" t="str">
        <f t="shared" si="103"/>
        <v>97349</v>
      </c>
      <c r="H3288" s="391">
        <v>9.65</v>
      </c>
      <c r="I3288" s="392" t="s">
        <v>18336</v>
      </c>
    </row>
    <row r="3289" spans="2:9">
      <c r="B3289" s="388" t="s">
        <v>18337</v>
      </c>
      <c r="C3289" s="388" t="s">
        <v>18338</v>
      </c>
      <c r="D3289" s="389" t="s">
        <v>9706</v>
      </c>
      <c r="E3289" s="390" t="str">
        <f t="shared" si="102"/>
        <v>136,61</v>
      </c>
      <c r="F3289" s="381" t="str">
        <f t="shared" si="103"/>
        <v>97350</v>
      </c>
      <c r="H3289" s="391">
        <v>3.97</v>
      </c>
      <c r="I3289" s="392" t="s">
        <v>18339</v>
      </c>
    </row>
    <row r="3290" spans="2:9">
      <c r="B3290" s="388" t="s">
        <v>18340</v>
      </c>
      <c r="C3290" s="388" t="s">
        <v>18341</v>
      </c>
      <c r="D3290" s="389" t="s">
        <v>9706</v>
      </c>
      <c r="E3290" s="390" t="str">
        <f t="shared" si="102"/>
        <v>188,78</v>
      </c>
      <c r="F3290" s="381" t="str">
        <f t="shared" si="103"/>
        <v>97351</v>
      </c>
      <c r="H3290" s="391">
        <v>8.69</v>
      </c>
      <c r="I3290" s="392" t="s">
        <v>18342</v>
      </c>
    </row>
    <row r="3291" spans="2:9">
      <c r="B3291" s="388" t="s">
        <v>18343</v>
      </c>
      <c r="C3291" s="388" t="s">
        <v>18344</v>
      </c>
      <c r="D3291" s="389" t="s">
        <v>9706</v>
      </c>
      <c r="E3291" s="390" t="str">
        <f t="shared" si="102"/>
        <v>244,57</v>
      </c>
      <c r="F3291" s="381" t="str">
        <f t="shared" si="103"/>
        <v>97352</v>
      </c>
      <c r="H3291" s="391">
        <v>4.4000000000000004</v>
      </c>
      <c r="I3291" s="392" t="s">
        <v>18345</v>
      </c>
    </row>
    <row r="3292" spans="2:9">
      <c r="B3292" s="388" t="s">
        <v>18346</v>
      </c>
      <c r="C3292" s="388" t="s">
        <v>18347</v>
      </c>
      <c r="D3292" s="389" t="s">
        <v>9706</v>
      </c>
      <c r="E3292" s="390" t="str">
        <f t="shared" si="102"/>
        <v>38,15</v>
      </c>
      <c r="F3292" s="381" t="str">
        <f t="shared" si="103"/>
        <v>97353</v>
      </c>
      <c r="H3292" s="391">
        <v>6.96</v>
      </c>
      <c r="I3292" s="392" t="s">
        <v>1894</v>
      </c>
    </row>
    <row r="3293" spans="2:9">
      <c r="B3293" s="388" t="s">
        <v>18348</v>
      </c>
      <c r="C3293" s="388" t="s">
        <v>18349</v>
      </c>
      <c r="D3293" s="389" t="s">
        <v>9706</v>
      </c>
      <c r="E3293" s="390" t="str">
        <f t="shared" si="102"/>
        <v>60,09</v>
      </c>
      <c r="F3293" s="381" t="str">
        <f t="shared" si="103"/>
        <v>97354</v>
      </c>
      <c r="H3293" s="391">
        <v>8.5</v>
      </c>
      <c r="I3293" s="392" t="s">
        <v>18350</v>
      </c>
    </row>
    <row r="3294" spans="2:9">
      <c r="B3294" s="388" t="s">
        <v>18351</v>
      </c>
      <c r="C3294" s="388" t="s">
        <v>18352</v>
      </c>
      <c r="D3294" s="389" t="s">
        <v>9706</v>
      </c>
      <c r="E3294" s="390" t="str">
        <f t="shared" si="102"/>
        <v>81,85</v>
      </c>
      <c r="F3294" s="381" t="str">
        <f t="shared" si="103"/>
        <v>97355</v>
      </c>
      <c r="H3294" s="391">
        <v>4.01</v>
      </c>
      <c r="I3294" s="392" t="s">
        <v>18353</v>
      </c>
    </row>
    <row r="3295" spans="2:9">
      <c r="B3295" s="388" t="s">
        <v>18354</v>
      </c>
      <c r="C3295" s="388" t="s">
        <v>18355</v>
      </c>
      <c r="D3295" s="389" t="s">
        <v>9706</v>
      </c>
      <c r="E3295" s="390" t="str">
        <f t="shared" si="102"/>
        <v>45,70</v>
      </c>
      <c r="F3295" s="381" t="str">
        <f t="shared" si="103"/>
        <v>97356</v>
      </c>
      <c r="H3295" s="391">
        <v>6.3</v>
      </c>
      <c r="I3295" s="392" t="s">
        <v>4384</v>
      </c>
    </row>
    <row r="3296" spans="2:9">
      <c r="B3296" s="388" t="s">
        <v>18356</v>
      </c>
      <c r="C3296" s="388" t="s">
        <v>18357</v>
      </c>
      <c r="D3296" s="389" t="s">
        <v>9706</v>
      </c>
      <c r="E3296" s="390" t="str">
        <f t="shared" si="102"/>
        <v>73,04</v>
      </c>
      <c r="F3296" s="381" t="str">
        <f t="shared" si="103"/>
        <v>97357</v>
      </c>
      <c r="H3296" s="391">
        <v>4.7</v>
      </c>
      <c r="I3296" s="392" t="s">
        <v>18358</v>
      </c>
    </row>
    <row r="3297" spans="2:9">
      <c r="B3297" s="388" t="s">
        <v>18359</v>
      </c>
      <c r="C3297" s="388" t="s">
        <v>18360</v>
      </c>
      <c r="D3297" s="389" t="s">
        <v>9706</v>
      </c>
      <c r="E3297" s="390" t="str">
        <f t="shared" si="102"/>
        <v>99,52</v>
      </c>
      <c r="F3297" s="381" t="str">
        <f t="shared" si="103"/>
        <v>97358</v>
      </c>
      <c r="H3297" s="391">
        <v>11</v>
      </c>
      <c r="I3297" s="392" t="s">
        <v>18361</v>
      </c>
    </row>
    <row r="3298" spans="2:9">
      <c r="B3298" s="388" t="s">
        <v>18362</v>
      </c>
      <c r="C3298" s="388" t="s">
        <v>18363</v>
      </c>
      <c r="D3298" s="389" t="s">
        <v>9706</v>
      </c>
      <c r="E3298" s="390" t="str">
        <f t="shared" si="102"/>
        <v>27,90</v>
      </c>
      <c r="F3298" s="381" t="str">
        <f t="shared" si="103"/>
        <v>97498</v>
      </c>
      <c r="H3298" s="391">
        <v>6.63</v>
      </c>
      <c r="I3298" s="392" t="s">
        <v>6804</v>
      </c>
    </row>
    <row r="3299" spans="2:9">
      <c r="B3299" s="388" t="s">
        <v>18364</v>
      </c>
      <c r="C3299" s="388" t="s">
        <v>18365</v>
      </c>
      <c r="D3299" s="389" t="s">
        <v>9706</v>
      </c>
      <c r="E3299" s="390" t="str">
        <f t="shared" si="102"/>
        <v>31,33</v>
      </c>
      <c r="F3299" s="381" t="str">
        <f t="shared" si="103"/>
        <v>97535</v>
      </c>
      <c r="H3299" s="391">
        <v>8.68</v>
      </c>
      <c r="I3299" s="392" t="s">
        <v>18366</v>
      </c>
    </row>
    <row r="3300" spans="2:9">
      <c r="B3300" s="388" t="s">
        <v>18367</v>
      </c>
      <c r="C3300" s="388" t="s">
        <v>18368</v>
      </c>
      <c r="D3300" s="389" t="s">
        <v>9706</v>
      </c>
      <c r="E3300" s="390" t="str">
        <f t="shared" si="102"/>
        <v>39,23</v>
      </c>
      <c r="F3300" s="381" t="str">
        <f t="shared" si="103"/>
        <v>97536</v>
      </c>
      <c r="H3300" s="391">
        <v>10.130000000000001</v>
      </c>
      <c r="I3300" s="392" t="s">
        <v>18369</v>
      </c>
    </row>
    <row r="3301" spans="2:9">
      <c r="B3301" s="388" t="s">
        <v>18370</v>
      </c>
      <c r="C3301" s="388" t="s">
        <v>18371</v>
      </c>
      <c r="D3301" s="389" t="s">
        <v>9926</v>
      </c>
      <c r="E3301" s="390" t="str">
        <f t="shared" si="102"/>
        <v>5,38</v>
      </c>
      <c r="F3301" s="381" t="str">
        <f t="shared" si="103"/>
        <v>72293</v>
      </c>
      <c r="H3301" s="391">
        <v>4.76</v>
      </c>
      <c r="I3301" s="392" t="s">
        <v>18372</v>
      </c>
    </row>
    <row r="3302" spans="2:9">
      <c r="B3302" s="388" t="s">
        <v>18373</v>
      </c>
      <c r="C3302" s="388" t="s">
        <v>18374</v>
      </c>
      <c r="D3302" s="389" t="s">
        <v>9926</v>
      </c>
      <c r="E3302" s="390" t="str">
        <f t="shared" si="102"/>
        <v>146,11</v>
      </c>
      <c r="F3302" s="381" t="str">
        <f t="shared" si="103"/>
        <v>72306</v>
      </c>
      <c r="H3302" s="391">
        <v>8.7899999999999991</v>
      </c>
      <c r="I3302" s="392" t="s">
        <v>18375</v>
      </c>
    </row>
    <row r="3303" spans="2:9">
      <c r="B3303" s="388" t="s">
        <v>18376</v>
      </c>
      <c r="C3303" s="388" t="s">
        <v>18377</v>
      </c>
      <c r="D3303" s="389" t="s">
        <v>9926</v>
      </c>
      <c r="E3303" s="390" t="str">
        <f t="shared" si="102"/>
        <v>202,90</v>
      </c>
      <c r="F3303" s="381" t="str">
        <f t="shared" si="103"/>
        <v>72307</v>
      </c>
      <c r="H3303" s="391">
        <v>5.26</v>
      </c>
      <c r="I3303" s="392" t="s">
        <v>18378</v>
      </c>
    </row>
    <row r="3304" spans="2:9">
      <c r="B3304" s="388" t="s">
        <v>18379</v>
      </c>
      <c r="C3304" s="388" t="s">
        <v>18380</v>
      </c>
      <c r="D3304" s="389" t="s">
        <v>9926</v>
      </c>
      <c r="E3304" s="390" t="str">
        <f t="shared" si="102"/>
        <v>462,53</v>
      </c>
      <c r="F3304" s="381" t="str">
        <f t="shared" si="103"/>
        <v>72313</v>
      </c>
      <c r="H3304" s="391">
        <v>6.38</v>
      </c>
      <c r="I3304" s="392" t="s">
        <v>18381</v>
      </c>
    </row>
    <row r="3305" spans="2:9">
      <c r="B3305" s="388" t="s">
        <v>18382</v>
      </c>
      <c r="C3305" s="388" t="s">
        <v>18383</v>
      </c>
      <c r="D3305" s="389" t="s">
        <v>9926</v>
      </c>
      <c r="E3305" s="390" t="str">
        <f t="shared" si="102"/>
        <v>201,87</v>
      </c>
      <c r="F3305" s="381" t="str">
        <f t="shared" si="103"/>
        <v>72482</v>
      </c>
      <c r="H3305" s="391">
        <v>21.41</v>
      </c>
      <c r="I3305" s="392" t="s">
        <v>18384</v>
      </c>
    </row>
    <row r="3306" spans="2:9">
      <c r="B3306" s="388" t="s">
        <v>18385</v>
      </c>
      <c r="C3306" s="388" t="s">
        <v>18386</v>
      </c>
      <c r="D3306" s="389" t="s">
        <v>9926</v>
      </c>
      <c r="E3306" s="390" t="str">
        <f t="shared" si="102"/>
        <v>84,45</v>
      </c>
      <c r="F3306" s="381" t="str">
        <f t="shared" si="103"/>
        <v>72619</v>
      </c>
      <c r="H3306" s="391">
        <v>8.08</v>
      </c>
      <c r="I3306" s="392" t="s">
        <v>15404</v>
      </c>
    </row>
    <row r="3307" spans="2:9">
      <c r="B3307" s="388" t="s">
        <v>18387</v>
      </c>
      <c r="C3307" s="388" t="s">
        <v>18388</v>
      </c>
      <c r="D3307" s="389" t="s">
        <v>9926</v>
      </c>
      <c r="E3307" s="390" t="str">
        <f t="shared" si="102"/>
        <v>145,63</v>
      </c>
      <c r="F3307" s="381" t="str">
        <f t="shared" si="103"/>
        <v>72620</v>
      </c>
      <c r="H3307" s="391">
        <v>8.66</v>
      </c>
      <c r="I3307" s="392" t="s">
        <v>18389</v>
      </c>
    </row>
    <row r="3308" spans="2:9">
      <c r="B3308" s="388" t="s">
        <v>18390</v>
      </c>
      <c r="C3308" s="388" t="s">
        <v>18391</v>
      </c>
      <c r="D3308" s="389" t="s">
        <v>9926</v>
      </c>
      <c r="E3308" s="390" t="str">
        <f t="shared" si="102"/>
        <v>232,12</v>
      </c>
      <c r="F3308" s="381" t="str">
        <f t="shared" si="103"/>
        <v>72621</v>
      </c>
      <c r="H3308" s="391">
        <v>14.86</v>
      </c>
      <c r="I3308" s="392" t="s">
        <v>18392</v>
      </c>
    </row>
    <row r="3309" spans="2:9">
      <c r="B3309" s="388" t="s">
        <v>18393</v>
      </c>
      <c r="C3309" s="388" t="s">
        <v>18394</v>
      </c>
      <c r="D3309" s="389" t="s">
        <v>9926</v>
      </c>
      <c r="E3309" s="390" t="str">
        <f t="shared" si="102"/>
        <v>120,13</v>
      </c>
      <c r="F3309" s="381" t="str">
        <f t="shared" si="103"/>
        <v>72667</v>
      </c>
      <c r="H3309" s="391">
        <v>6.31</v>
      </c>
      <c r="I3309" s="392" t="s">
        <v>18395</v>
      </c>
    </row>
    <row r="3310" spans="2:9">
      <c r="B3310" s="388" t="s">
        <v>18396</v>
      </c>
      <c r="C3310" s="388" t="s">
        <v>18397</v>
      </c>
      <c r="D3310" s="389" t="s">
        <v>9926</v>
      </c>
      <c r="E3310" s="390" t="str">
        <f t="shared" si="102"/>
        <v>119,37</v>
      </c>
      <c r="F3310" s="381" t="str">
        <f t="shared" si="103"/>
        <v>72668</v>
      </c>
      <c r="H3310" s="391">
        <v>17.440000000000001</v>
      </c>
      <c r="I3310" s="392" t="s">
        <v>18398</v>
      </c>
    </row>
    <row r="3311" spans="2:9">
      <c r="B3311" s="388" t="s">
        <v>18399</v>
      </c>
      <c r="C3311" s="388" t="s">
        <v>18400</v>
      </c>
      <c r="D3311" s="389" t="s">
        <v>9926</v>
      </c>
      <c r="E3311" s="390" t="str">
        <f t="shared" si="102"/>
        <v>123,78</v>
      </c>
      <c r="F3311" s="381" t="str">
        <f t="shared" si="103"/>
        <v>72669</v>
      </c>
      <c r="H3311" s="391">
        <v>7.37</v>
      </c>
      <c r="I3311" s="392" t="s">
        <v>18401</v>
      </c>
    </row>
    <row r="3312" spans="2:9">
      <c r="B3312" s="388" t="s">
        <v>18402</v>
      </c>
      <c r="C3312" s="388" t="s">
        <v>18403</v>
      </c>
      <c r="D3312" s="389" t="s">
        <v>9926</v>
      </c>
      <c r="E3312" s="390" t="str">
        <f t="shared" si="102"/>
        <v>82,73</v>
      </c>
      <c r="F3312" s="381" t="str">
        <f t="shared" si="103"/>
        <v>72681</v>
      </c>
      <c r="H3312" s="391">
        <v>13.27</v>
      </c>
      <c r="I3312" s="392" t="s">
        <v>18404</v>
      </c>
    </row>
    <row r="3313" spans="2:9">
      <c r="B3313" s="388" t="s">
        <v>18405</v>
      </c>
      <c r="C3313" s="388" t="s">
        <v>18406</v>
      </c>
      <c r="D3313" s="389" t="s">
        <v>9926</v>
      </c>
      <c r="E3313" s="390" t="str">
        <f t="shared" si="102"/>
        <v>162,73</v>
      </c>
      <c r="F3313" s="381" t="str">
        <f t="shared" si="103"/>
        <v>72682</v>
      </c>
      <c r="H3313" s="391">
        <v>8.7899999999999991</v>
      </c>
      <c r="I3313" s="392" t="s">
        <v>18407</v>
      </c>
    </row>
    <row r="3314" spans="2:9">
      <c r="B3314" s="388" t="s">
        <v>18408</v>
      </c>
      <c r="C3314" s="388" t="s">
        <v>18409</v>
      </c>
      <c r="D3314" s="389" t="s">
        <v>9926</v>
      </c>
      <c r="E3314" s="390" t="str">
        <f t="shared" si="102"/>
        <v>259,13</v>
      </c>
      <c r="F3314" s="381" t="str">
        <f t="shared" si="103"/>
        <v>72683</v>
      </c>
      <c r="H3314" s="391">
        <v>13.83</v>
      </c>
      <c r="I3314" s="392" t="s">
        <v>18410</v>
      </c>
    </row>
    <row r="3315" spans="2:9">
      <c r="B3315" s="388" t="s">
        <v>18411</v>
      </c>
      <c r="C3315" s="388" t="s">
        <v>18412</v>
      </c>
      <c r="D3315" s="389" t="s">
        <v>9926</v>
      </c>
      <c r="E3315" s="390" t="str">
        <f t="shared" si="102"/>
        <v>182,50</v>
      </c>
      <c r="F3315" s="381" t="str">
        <f t="shared" si="103"/>
        <v>72719</v>
      </c>
      <c r="H3315" s="391">
        <v>10.130000000000001</v>
      </c>
      <c r="I3315" s="392" t="s">
        <v>18413</v>
      </c>
    </row>
    <row r="3316" spans="2:9">
      <c r="B3316" s="388" t="s">
        <v>18414</v>
      </c>
      <c r="C3316" s="388" t="s">
        <v>18415</v>
      </c>
      <c r="D3316" s="389" t="s">
        <v>9926</v>
      </c>
      <c r="E3316" s="390" t="str">
        <f t="shared" si="102"/>
        <v>249,16</v>
      </c>
      <c r="F3316" s="381" t="str">
        <f t="shared" si="103"/>
        <v>72720</v>
      </c>
      <c r="H3316" s="391">
        <v>12.42</v>
      </c>
      <c r="I3316" s="392" t="s">
        <v>18416</v>
      </c>
    </row>
    <row r="3317" spans="2:9">
      <c r="B3317" s="388" t="s">
        <v>18417</v>
      </c>
      <c r="C3317" s="388" t="s">
        <v>18418</v>
      </c>
      <c r="D3317" s="389" t="s">
        <v>9926</v>
      </c>
      <c r="E3317" s="390" t="str">
        <f t="shared" si="102"/>
        <v>529,06</v>
      </c>
      <c r="F3317" s="381" t="str">
        <f t="shared" si="103"/>
        <v>72721</v>
      </c>
      <c r="H3317" s="391">
        <v>20.98</v>
      </c>
      <c r="I3317" s="392" t="s">
        <v>18419</v>
      </c>
    </row>
    <row r="3318" spans="2:9">
      <c r="B3318" s="388" t="s">
        <v>18420</v>
      </c>
      <c r="C3318" s="388" t="s">
        <v>18421</v>
      </c>
      <c r="D3318" s="389" t="s">
        <v>9926</v>
      </c>
      <c r="E3318" s="390" t="str">
        <f t="shared" si="102"/>
        <v>5,69</v>
      </c>
      <c r="F3318" s="381" t="str">
        <f t="shared" si="103"/>
        <v>89358</v>
      </c>
      <c r="H3318" s="391">
        <v>13.75</v>
      </c>
      <c r="I3318" s="392" t="s">
        <v>430</v>
      </c>
    </row>
    <row r="3319" spans="2:9">
      <c r="B3319" s="388" t="s">
        <v>18422</v>
      </c>
      <c r="C3319" s="388" t="s">
        <v>18423</v>
      </c>
      <c r="D3319" s="389" t="s">
        <v>9926</v>
      </c>
      <c r="E3319" s="390" t="str">
        <f t="shared" si="102"/>
        <v>5,93</v>
      </c>
      <c r="F3319" s="381" t="str">
        <f t="shared" si="103"/>
        <v>89359</v>
      </c>
      <c r="H3319" s="391">
        <v>3.57</v>
      </c>
      <c r="I3319" s="392" t="s">
        <v>1831</v>
      </c>
    </row>
    <row r="3320" spans="2:9">
      <c r="B3320" s="388" t="s">
        <v>18424</v>
      </c>
      <c r="C3320" s="388" t="s">
        <v>18425</v>
      </c>
      <c r="D3320" s="389" t="s">
        <v>9926</v>
      </c>
      <c r="E3320" s="390" t="str">
        <f t="shared" si="102"/>
        <v>6,93</v>
      </c>
      <c r="F3320" s="381" t="str">
        <f t="shared" si="103"/>
        <v>89360</v>
      </c>
      <c r="H3320" s="391">
        <v>3.81</v>
      </c>
      <c r="I3320" s="392" t="s">
        <v>2527</v>
      </c>
    </row>
    <row r="3321" spans="2:9">
      <c r="B3321" s="388" t="s">
        <v>18426</v>
      </c>
      <c r="C3321" s="388" t="s">
        <v>18427</v>
      </c>
      <c r="D3321" s="389" t="s">
        <v>9926</v>
      </c>
      <c r="E3321" s="390" t="str">
        <f t="shared" si="102"/>
        <v>6,54</v>
      </c>
      <c r="F3321" s="381" t="str">
        <f t="shared" si="103"/>
        <v>89361</v>
      </c>
      <c r="H3321" s="391">
        <v>4.8099999999999996</v>
      </c>
      <c r="I3321" s="392" t="s">
        <v>7534</v>
      </c>
    </row>
    <row r="3322" spans="2:9">
      <c r="B3322" s="388" t="s">
        <v>18428</v>
      </c>
      <c r="C3322" s="388" t="s">
        <v>18429</v>
      </c>
      <c r="D3322" s="389" t="s">
        <v>9926</v>
      </c>
      <c r="E3322" s="390" t="str">
        <f t="shared" si="102"/>
        <v>6,77</v>
      </c>
      <c r="F3322" s="381" t="str">
        <f t="shared" si="103"/>
        <v>89362</v>
      </c>
      <c r="H3322" s="391">
        <v>4.42</v>
      </c>
      <c r="I3322" s="392" t="s">
        <v>4087</v>
      </c>
    </row>
    <row r="3323" spans="2:9">
      <c r="B3323" s="388" t="s">
        <v>18430</v>
      </c>
      <c r="C3323" s="388" t="s">
        <v>18431</v>
      </c>
      <c r="D3323" s="389" t="s">
        <v>9926</v>
      </c>
      <c r="E3323" s="390" t="str">
        <f t="shared" si="102"/>
        <v>7,28</v>
      </c>
      <c r="F3323" s="381" t="str">
        <f t="shared" si="103"/>
        <v>89363</v>
      </c>
      <c r="H3323" s="391">
        <v>4.32</v>
      </c>
      <c r="I3323" s="392" t="s">
        <v>8609</v>
      </c>
    </row>
    <row r="3324" spans="2:9">
      <c r="B3324" s="388" t="s">
        <v>18432</v>
      </c>
      <c r="C3324" s="388" t="s">
        <v>18433</v>
      </c>
      <c r="D3324" s="389" t="s">
        <v>9926</v>
      </c>
      <c r="E3324" s="390" t="str">
        <f t="shared" si="102"/>
        <v>8,33</v>
      </c>
      <c r="F3324" s="381" t="str">
        <f t="shared" si="103"/>
        <v>89364</v>
      </c>
      <c r="H3324" s="391">
        <v>4.83</v>
      </c>
      <c r="I3324" s="392" t="s">
        <v>2878</v>
      </c>
    </row>
    <row r="3325" spans="2:9">
      <c r="B3325" s="388" t="s">
        <v>18434</v>
      </c>
      <c r="C3325" s="388" t="s">
        <v>18435</v>
      </c>
      <c r="D3325" s="389" t="s">
        <v>9926</v>
      </c>
      <c r="E3325" s="390" t="str">
        <f t="shared" si="102"/>
        <v>7,86</v>
      </c>
      <c r="F3325" s="381" t="str">
        <f t="shared" si="103"/>
        <v>89365</v>
      </c>
      <c r="H3325" s="391">
        <v>5.88</v>
      </c>
      <c r="I3325" s="392" t="s">
        <v>9223</v>
      </c>
    </row>
    <row r="3326" spans="2:9">
      <c r="B3326" s="388" t="s">
        <v>18436</v>
      </c>
      <c r="C3326" s="388" t="s">
        <v>18437</v>
      </c>
      <c r="D3326" s="389" t="s">
        <v>9926</v>
      </c>
      <c r="E3326" s="390" t="str">
        <f t="shared" si="102"/>
        <v>11,12</v>
      </c>
      <c r="F3326" s="381" t="str">
        <f t="shared" si="103"/>
        <v>89366</v>
      </c>
      <c r="H3326" s="391">
        <v>5.41</v>
      </c>
      <c r="I3326" s="392" t="s">
        <v>18438</v>
      </c>
    </row>
    <row r="3327" spans="2:9">
      <c r="B3327" s="388" t="s">
        <v>18439</v>
      </c>
      <c r="C3327" s="388" t="s">
        <v>18440</v>
      </c>
      <c r="D3327" s="389" t="s">
        <v>9926</v>
      </c>
      <c r="E3327" s="390" t="str">
        <f t="shared" si="102"/>
        <v>9,09</v>
      </c>
      <c r="F3327" s="381" t="str">
        <f t="shared" si="103"/>
        <v>89367</v>
      </c>
      <c r="H3327" s="391">
        <v>6.05</v>
      </c>
      <c r="I3327" s="392" t="s">
        <v>1837</v>
      </c>
    </row>
    <row r="3328" spans="2:9">
      <c r="B3328" s="388" t="s">
        <v>18441</v>
      </c>
      <c r="C3328" s="388" t="s">
        <v>18442</v>
      </c>
      <c r="D3328" s="389" t="s">
        <v>9926</v>
      </c>
      <c r="E3328" s="390" t="str">
        <f t="shared" si="102"/>
        <v>10,52</v>
      </c>
      <c r="F3328" s="381" t="str">
        <f t="shared" si="103"/>
        <v>89368</v>
      </c>
      <c r="H3328" s="391">
        <v>6.14</v>
      </c>
      <c r="I3328" s="392" t="s">
        <v>2550</v>
      </c>
    </row>
    <row r="3329" spans="2:9">
      <c r="B3329" s="388" t="s">
        <v>18443</v>
      </c>
      <c r="C3329" s="388" t="s">
        <v>18444</v>
      </c>
      <c r="D3329" s="389" t="s">
        <v>9926</v>
      </c>
      <c r="E3329" s="390" t="str">
        <f t="shared" si="102"/>
        <v>12,29</v>
      </c>
      <c r="F3329" s="381" t="str">
        <f t="shared" si="103"/>
        <v>89369</v>
      </c>
      <c r="H3329" s="391">
        <v>7.57</v>
      </c>
      <c r="I3329" s="392" t="s">
        <v>7434</v>
      </c>
    </row>
    <row r="3330" spans="2:9">
      <c r="B3330" s="388" t="s">
        <v>18445</v>
      </c>
      <c r="C3330" s="388" t="s">
        <v>18446</v>
      </c>
      <c r="D3330" s="389" t="s">
        <v>9926</v>
      </c>
      <c r="E3330" s="390" t="str">
        <f t="shared" ref="E3330:E3393" si="104">IF($K$2=$H$1,H3330,I3330)</f>
        <v>10,22</v>
      </c>
      <c r="F3330" s="381" t="str">
        <f t="shared" ref="F3330:F3393" si="105">IF(LEN($B3330)=7,CONCATENATE(MID($B3330,1,6),"00",RIGHT($B3330,1)),IF(LEN($B3330)=8,CONCATENATE(MID($B3330,1,6),"0",RIGHT($B3330,2)),$B3330))</f>
        <v>89370</v>
      </c>
      <c r="H3330" s="391">
        <v>9.34</v>
      </c>
      <c r="I3330" s="392" t="s">
        <v>18447</v>
      </c>
    </row>
    <row r="3331" spans="2:9">
      <c r="B3331" s="388" t="s">
        <v>18448</v>
      </c>
      <c r="C3331" s="388" t="s">
        <v>18449</v>
      </c>
      <c r="D3331" s="389" t="s">
        <v>9926</v>
      </c>
      <c r="E3331" s="390" t="str">
        <f t="shared" si="104"/>
        <v>4,25</v>
      </c>
      <c r="F3331" s="381" t="str">
        <f t="shared" si="105"/>
        <v>89371</v>
      </c>
      <c r="H3331" s="391">
        <v>7.27</v>
      </c>
      <c r="I3331" s="392" t="s">
        <v>18450</v>
      </c>
    </row>
    <row r="3332" spans="2:9">
      <c r="B3332" s="388" t="s">
        <v>18451</v>
      </c>
      <c r="C3332" s="388" t="s">
        <v>18452</v>
      </c>
      <c r="D3332" s="389" t="s">
        <v>9926</v>
      </c>
      <c r="E3332" s="390" t="str">
        <f t="shared" si="104"/>
        <v>8,97</v>
      </c>
      <c r="F3332" s="381" t="str">
        <f t="shared" si="105"/>
        <v>89372</v>
      </c>
      <c r="H3332" s="391">
        <v>2.84</v>
      </c>
      <c r="I3332" s="392" t="s">
        <v>15485</v>
      </c>
    </row>
    <row r="3333" spans="2:9">
      <c r="B3333" s="388" t="s">
        <v>18453</v>
      </c>
      <c r="C3333" s="388" t="s">
        <v>18454</v>
      </c>
      <c r="D3333" s="389" t="s">
        <v>9926</v>
      </c>
      <c r="E3333" s="390" t="str">
        <f t="shared" si="104"/>
        <v>4,68</v>
      </c>
      <c r="F3333" s="381" t="str">
        <f t="shared" si="105"/>
        <v>89373</v>
      </c>
      <c r="H3333" s="391">
        <v>7.56</v>
      </c>
      <c r="I3333" s="392" t="s">
        <v>2358</v>
      </c>
    </row>
    <row r="3334" spans="2:9">
      <c r="B3334" s="388" t="s">
        <v>18455</v>
      </c>
      <c r="C3334" s="388" t="s">
        <v>18456</v>
      </c>
      <c r="D3334" s="389" t="s">
        <v>9926</v>
      </c>
      <c r="E3334" s="390" t="str">
        <f t="shared" si="104"/>
        <v>7,24</v>
      </c>
      <c r="F3334" s="381" t="str">
        <f t="shared" si="105"/>
        <v>89374</v>
      </c>
      <c r="H3334" s="391">
        <v>3.27</v>
      </c>
      <c r="I3334" s="392" t="s">
        <v>2962</v>
      </c>
    </row>
    <row r="3335" spans="2:9">
      <c r="B3335" s="388" t="s">
        <v>18457</v>
      </c>
      <c r="C3335" s="388" t="s">
        <v>18458</v>
      </c>
      <c r="D3335" s="389" t="s">
        <v>9926</v>
      </c>
      <c r="E3335" s="390" t="str">
        <f t="shared" si="104"/>
        <v>8,78</v>
      </c>
      <c r="F3335" s="381" t="str">
        <f t="shared" si="105"/>
        <v>89375</v>
      </c>
      <c r="H3335" s="391">
        <v>5.83</v>
      </c>
      <c r="I3335" s="392" t="s">
        <v>16846</v>
      </c>
    </row>
    <row r="3336" spans="2:9">
      <c r="B3336" s="388" t="s">
        <v>18459</v>
      </c>
      <c r="C3336" s="388" t="s">
        <v>18460</v>
      </c>
      <c r="D3336" s="389" t="s">
        <v>9926</v>
      </c>
      <c r="E3336" s="390" t="str">
        <f t="shared" si="104"/>
        <v>4,29</v>
      </c>
      <c r="F3336" s="381" t="str">
        <f t="shared" si="105"/>
        <v>89376</v>
      </c>
      <c r="H3336" s="391">
        <v>7.37</v>
      </c>
      <c r="I3336" s="392" t="s">
        <v>8551</v>
      </c>
    </row>
    <row r="3337" spans="2:9">
      <c r="B3337" s="388" t="s">
        <v>18461</v>
      </c>
      <c r="C3337" s="388" t="s">
        <v>18462</v>
      </c>
      <c r="D3337" s="389" t="s">
        <v>9926</v>
      </c>
      <c r="E3337" s="390" t="str">
        <f t="shared" si="104"/>
        <v>6,58</v>
      </c>
      <c r="F3337" s="381" t="str">
        <f t="shared" si="105"/>
        <v>89377</v>
      </c>
      <c r="H3337" s="391">
        <v>2.88</v>
      </c>
      <c r="I3337" s="392" t="s">
        <v>18463</v>
      </c>
    </row>
    <row r="3338" spans="2:9">
      <c r="B3338" s="388" t="s">
        <v>18464</v>
      </c>
      <c r="C3338" s="388" t="s">
        <v>18465</v>
      </c>
      <c r="D3338" s="389" t="s">
        <v>9926</v>
      </c>
      <c r="E3338" s="390" t="str">
        <f t="shared" si="104"/>
        <v>5,03</v>
      </c>
      <c r="F3338" s="381" t="str">
        <f t="shared" si="105"/>
        <v>89378</v>
      </c>
      <c r="H3338" s="391">
        <v>5.59</v>
      </c>
      <c r="I3338" s="392" t="s">
        <v>2328</v>
      </c>
    </row>
    <row r="3339" spans="2:9">
      <c r="B3339" s="388" t="s">
        <v>18466</v>
      </c>
      <c r="C3339" s="388" t="s">
        <v>18467</v>
      </c>
      <c r="D3339" s="389" t="s">
        <v>9926</v>
      </c>
      <c r="E3339" s="390" t="str">
        <f t="shared" si="104"/>
        <v>11,33</v>
      </c>
      <c r="F3339" s="381" t="str">
        <f t="shared" si="105"/>
        <v>89379</v>
      </c>
      <c r="H3339" s="391">
        <v>3.37</v>
      </c>
      <c r="I3339" s="392" t="s">
        <v>992</v>
      </c>
    </row>
    <row r="3340" spans="2:9">
      <c r="B3340" s="388" t="s">
        <v>18468</v>
      </c>
      <c r="C3340" s="388" t="s">
        <v>18469</v>
      </c>
      <c r="D3340" s="389" t="s">
        <v>9926</v>
      </c>
      <c r="E3340" s="390" t="str">
        <f t="shared" si="104"/>
        <v>6,96</v>
      </c>
      <c r="F3340" s="381" t="str">
        <f t="shared" si="105"/>
        <v>89380</v>
      </c>
      <c r="H3340" s="391">
        <v>9.67</v>
      </c>
      <c r="I3340" s="392" t="s">
        <v>15459</v>
      </c>
    </row>
    <row r="3341" spans="2:9">
      <c r="B3341" s="388" t="s">
        <v>18470</v>
      </c>
      <c r="C3341" s="388" t="s">
        <v>18471</v>
      </c>
      <c r="D3341" s="389" t="s">
        <v>9926</v>
      </c>
      <c r="E3341" s="390" t="str">
        <f t="shared" si="104"/>
        <v>9,01</v>
      </c>
      <c r="F3341" s="381" t="str">
        <f t="shared" si="105"/>
        <v>89381</v>
      </c>
      <c r="H3341" s="391">
        <v>5.3</v>
      </c>
      <c r="I3341" s="392" t="s">
        <v>18472</v>
      </c>
    </row>
    <row r="3342" spans="2:9">
      <c r="B3342" s="388" t="s">
        <v>18473</v>
      </c>
      <c r="C3342" s="388" t="s">
        <v>18474</v>
      </c>
      <c r="D3342" s="389" t="s">
        <v>9926</v>
      </c>
      <c r="E3342" s="390" t="str">
        <f t="shared" si="104"/>
        <v>10,46</v>
      </c>
      <c r="F3342" s="381" t="str">
        <f t="shared" si="105"/>
        <v>89382</v>
      </c>
      <c r="H3342" s="391">
        <v>7.35</v>
      </c>
      <c r="I3342" s="392" t="s">
        <v>1635</v>
      </c>
    </row>
    <row r="3343" spans="2:9">
      <c r="B3343" s="388" t="s">
        <v>18475</v>
      </c>
      <c r="C3343" s="388" t="s">
        <v>18476</v>
      </c>
      <c r="D3343" s="389" t="s">
        <v>9926</v>
      </c>
      <c r="E3343" s="390" t="str">
        <f t="shared" si="104"/>
        <v>5,09</v>
      </c>
      <c r="F3343" s="381" t="str">
        <f t="shared" si="105"/>
        <v>89383</v>
      </c>
      <c r="H3343" s="391">
        <v>8.8000000000000007</v>
      </c>
      <c r="I3343" s="392" t="s">
        <v>15564</v>
      </c>
    </row>
    <row r="3344" spans="2:9">
      <c r="B3344" s="388" t="s">
        <v>18477</v>
      </c>
      <c r="C3344" s="388" t="s">
        <v>18478</v>
      </c>
      <c r="D3344" s="389" t="s">
        <v>9926</v>
      </c>
      <c r="E3344" s="390" t="str">
        <f t="shared" si="104"/>
        <v>9,12</v>
      </c>
      <c r="F3344" s="381" t="str">
        <f t="shared" si="105"/>
        <v>89384</v>
      </c>
      <c r="H3344" s="391">
        <v>3.43</v>
      </c>
      <c r="I3344" s="392" t="s">
        <v>3056</v>
      </c>
    </row>
    <row r="3345" spans="2:9">
      <c r="B3345" s="388" t="s">
        <v>18479</v>
      </c>
      <c r="C3345" s="388" t="s">
        <v>18480</v>
      </c>
      <c r="D3345" s="389" t="s">
        <v>9926</v>
      </c>
      <c r="E3345" s="390" t="str">
        <f t="shared" si="104"/>
        <v>5,59</v>
      </c>
      <c r="F3345" s="381" t="str">
        <f t="shared" si="105"/>
        <v>89385</v>
      </c>
      <c r="H3345" s="391">
        <v>7.46</v>
      </c>
      <c r="I3345" s="392" t="s">
        <v>385</v>
      </c>
    </row>
    <row r="3346" spans="2:9">
      <c r="B3346" s="388" t="s">
        <v>18481</v>
      </c>
      <c r="C3346" s="388" t="s">
        <v>18482</v>
      </c>
      <c r="D3346" s="389" t="s">
        <v>9926</v>
      </c>
      <c r="E3346" s="390" t="str">
        <f t="shared" si="104"/>
        <v>6,78</v>
      </c>
      <c r="F3346" s="381" t="str">
        <f t="shared" si="105"/>
        <v>89386</v>
      </c>
      <c r="H3346" s="391">
        <v>4.79</v>
      </c>
      <c r="I3346" s="392" t="s">
        <v>493</v>
      </c>
    </row>
    <row r="3347" spans="2:9">
      <c r="B3347" s="388" t="s">
        <v>18483</v>
      </c>
      <c r="C3347" s="388" t="s">
        <v>18484</v>
      </c>
      <c r="D3347" s="389" t="s">
        <v>9926</v>
      </c>
      <c r="E3347" s="390" t="str">
        <f t="shared" si="104"/>
        <v>21,81</v>
      </c>
      <c r="F3347" s="381" t="str">
        <f t="shared" si="105"/>
        <v>89387</v>
      </c>
      <c r="H3347" s="391">
        <v>19.82</v>
      </c>
      <c r="I3347" s="392" t="s">
        <v>18485</v>
      </c>
    </row>
    <row r="3348" spans="2:9">
      <c r="B3348" s="388" t="s">
        <v>18486</v>
      </c>
      <c r="C3348" s="388" t="s">
        <v>18487</v>
      </c>
      <c r="D3348" s="389" t="s">
        <v>9926</v>
      </c>
      <c r="E3348" s="390" t="str">
        <f t="shared" si="104"/>
        <v>8,48</v>
      </c>
      <c r="F3348" s="381" t="str">
        <f t="shared" si="105"/>
        <v>89388</v>
      </c>
      <c r="H3348" s="391">
        <v>6.49</v>
      </c>
      <c r="I3348" s="392" t="s">
        <v>7443</v>
      </c>
    </row>
    <row r="3349" spans="2:9">
      <c r="B3349" s="388" t="s">
        <v>18488</v>
      </c>
      <c r="C3349" s="388" t="s">
        <v>18489</v>
      </c>
      <c r="D3349" s="389" t="s">
        <v>9926</v>
      </c>
      <c r="E3349" s="390" t="str">
        <f t="shared" si="104"/>
        <v>9,06</v>
      </c>
      <c r="F3349" s="381" t="str">
        <f t="shared" si="105"/>
        <v>89389</v>
      </c>
      <c r="H3349" s="391">
        <v>7.07</v>
      </c>
      <c r="I3349" s="392" t="s">
        <v>18490</v>
      </c>
    </row>
    <row r="3350" spans="2:9">
      <c r="B3350" s="388" t="s">
        <v>18491</v>
      </c>
      <c r="C3350" s="388" t="s">
        <v>18492</v>
      </c>
      <c r="D3350" s="389" t="s">
        <v>9926</v>
      </c>
      <c r="E3350" s="390" t="str">
        <f t="shared" si="104"/>
        <v>15,26</v>
      </c>
      <c r="F3350" s="381" t="str">
        <f t="shared" si="105"/>
        <v>89390</v>
      </c>
      <c r="H3350" s="391">
        <v>13.27</v>
      </c>
      <c r="I3350" s="392" t="s">
        <v>18493</v>
      </c>
    </row>
    <row r="3351" spans="2:9">
      <c r="B3351" s="388" t="s">
        <v>18494</v>
      </c>
      <c r="C3351" s="388" t="s">
        <v>18495</v>
      </c>
      <c r="D3351" s="389" t="s">
        <v>9926</v>
      </c>
      <c r="E3351" s="390" t="str">
        <f t="shared" si="104"/>
        <v>6,71</v>
      </c>
      <c r="F3351" s="381" t="str">
        <f t="shared" si="105"/>
        <v>89391</v>
      </c>
      <c r="H3351" s="391">
        <v>4.72</v>
      </c>
      <c r="I3351" s="392" t="s">
        <v>8166</v>
      </c>
    </row>
    <row r="3352" spans="2:9">
      <c r="B3352" s="388" t="s">
        <v>18496</v>
      </c>
      <c r="C3352" s="388" t="s">
        <v>18497</v>
      </c>
      <c r="D3352" s="389" t="s">
        <v>9926</v>
      </c>
      <c r="E3352" s="390" t="str">
        <f t="shared" si="104"/>
        <v>17,84</v>
      </c>
      <c r="F3352" s="381" t="str">
        <f t="shared" si="105"/>
        <v>89392</v>
      </c>
      <c r="H3352" s="391">
        <v>15.85</v>
      </c>
      <c r="I3352" s="392" t="s">
        <v>3274</v>
      </c>
    </row>
    <row r="3353" spans="2:9">
      <c r="B3353" s="388" t="s">
        <v>18498</v>
      </c>
      <c r="C3353" s="388" t="s">
        <v>18499</v>
      </c>
      <c r="D3353" s="389" t="s">
        <v>9926</v>
      </c>
      <c r="E3353" s="390" t="str">
        <f t="shared" si="104"/>
        <v>7,90</v>
      </c>
      <c r="F3353" s="381" t="str">
        <f t="shared" si="105"/>
        <v>89393</v>
      </c>
      <c r="H3353" s="391">
        <v>5.07</v>
      </c>
      <c r="I3353" s="392" t="s">
        <v>1735</v>
      </c>
    </row>
    <row r="3354" spans="2:9">
      <c r="B3354" s="388" t="s">
        <v>18500</v>
      </c>
      <c r="C3354" s="388" t="s">
        <v>18501</v>
      </c>
      <c r="D3354" s="389" t="s">
        <v>9926</v>
      </c>
      <c r="E3354" s="390" t="str">
        <f t="shared" si="104"/>
        <v>13,80</v>
      </c>
      <c r="F3354" s="381" t="str">
        <f t="shared" si="105"/>
        <v>89394</v>
      </c>
      <c r="H3354" s="391">
        <v>6.42</v>
      </c>
      <c r="I3354" s="392" t="s">
        <v>3091</v>
      </c>
    </row>
    <row r="3355" spans="2:9">
      <c r="B3355" s="388" t="s">
        <v>18502</v>
      </c>
      <c r="C3355" s="388" t="s">
        <v>18503</v>
      </c>
      <c r="D3355" s="389" t="s">
        <v>9926</v>
      </c>
      <c r="E3355" s="390" t="str">
        <f t="shared" si="104"/>
        <v>9,40</v>
      </c>
      <c r="F3355" s="381" t="str">
        <f t="shared" si="105"/>
        <v>89395</v>
      </c>
      <c r="H3355" s="391">
        <v>6.13</v>
      </c>
      <c r="I3355" s="392" t="s">
        <v>9714</v>
      </c>
    </row>
    <row r="3356" spans="2:9">
      <c r="B3356" s="388" t="s">
        <v>18504</v>
      </c>
      <c r="C3356" s="388" t="s">
        <v>18505</v>
      </c>
      <c r="D3356" s="389" t="s">
        <v>9926</v>
      </c>
      <c r="E3356" s="390" t="str">
        <f t="shared" si="104"/>
        <v>14,44</v>
      </c>
      <c r="F3356" s="381" t="str">
        <f t="shared" si="105"/>
        <v>89396</v>
      </c>
      <c r="H3356" s="391">
        <v>11.17</v>
      </c>
      <c r="I3356" s="392" t="s">
        <v>18506</v>
      </c>
    </row>
    <row r="3357" spans="2:9">
      <c r="B3357" s="388" t="s">
        <v>18507</v>
      </c>
      <c r="C3357" s="388" t="s">
        <v>18508</v>
      </c>
      <c r="D3357" s="389" t="s">
        <v>9926</v>
      </c>
      <c r="E3357" s="390" t="str">
        <f t="shared" si="104"/>
        <v>10,74</v>
      </c>
      <c r="F3357" s="381" t="str">
        <f t="shared" si="105"/>
        <v>89397</v>
      </c>
      <c r="H3357" s="391">
        <v>7.47</v>
      </c>
      <c r="I3357" s="392" t="s">
        <v>18509</v>
      </c>
    </row>
    <row r="3358" spans="2:9">
      <c r="B3358" s="388" t="s">
        <v>18510</v>
      </c>
      <c r="C3358" s="388" t="s">
        <v>18511</v>
      </c>
      <c r="D3358" s="389" t="s">
        <v>9926</v>
      </c>
      <c r="E3358" s="390" t="str">
        <f t="shared" si="104"/>
        <v>13,19</v>
      </c>
      <c r="F3358" s="381" t="str">
        <f t="shared" si="105"/>
        <v>89398</v>
      </c>
      <c r="H3358" s="391">
        <v>9.27</v>
      </c>
      <c r="I3358" s="392" t="s">
        <v>6945</v>
      </c>
    </row>
    <row r="3359" spans="2:9">
      <c r="B3359" s="388" t="s">
        <v>18512</v>
      </c>
      <c r="C3359" s="388" t="s">
        <v>18513</v>
      </c>
      <c r="D3359" s="389" t="s">
        <v>9926</v>
      </c>
      <c r="E3359" s="390" t="str">
        <f t="shared" si="104"/>
        <v>21,75</v>
      </c>
      <c r="F3359" s="381" t="str">
        <f t="shared" si="105"/>
        <v>89399</v>
      </c>
      <c r="H3359" s="391">
        <v>17.829999999999998</v>
      </c>
      <c r="I3359" s="392" t="s">
        <v>2116</v>
      </c>
    </row>
    <row r="3360" spans="2:9">
      <c r="B3360" s="388" t="s">
        <v>18514</v>
      </c>
      <c r="C3360" s="388" t="s">
        <v>18515</v>
      </c>
      <c r="D3360" s="389" t="s">
        <v>9926</v>
      </c>
      <c r="E3360" s="390" t="str">
        <f t="shared" si="104"/>
        <v>14,52</v>
      </c>
      <c r="F3360" s="381" t="str">
        <f t="shared" si="105"/>
        <v>89400</v>
      </c>
      <c r="H3360" s="391">
        <v>10.6</v>
      </c>
      <c r="I3360" s="392" t="s">
        <v>18516</v>
      </c>
    </row>
    <row r="3361" spans="2:9">
      <c r="B3361" s="388" t="s">
        <v>18517</v>
      </c>
      <c r="C3361" s="388" t="s">
        <v>18518</v>
      </c>
      <c r="D3361" s="389" t="s">
        <v>9926</v>
      </c>
      <c r="E3361" s="390" t="str">
        <f t="shared" si="104"/>
        <v>3,82</v>
      </c>
      <c r="F3361" s="381" t="str">
        <f t="shared" si="105"/>
        <v>89404</v>
      </c>
      <c r="H3361" s="391">
        <v>3.31</v>
      </c>
      <c r="I3361" s="392" t="s">
        <v>1708</v>
      </c>
    </row>
    <row r="3362" spans="2:9">
      <c r="B3362" s="388" t="s">
        <v>18519</v>
      </c>
      <c r="C3362" s="388" t="s">
        <v>18520</v>
      </c>
      <c r="D3362" s="389" t="s">
        <v>9926</v>
      </c>
      <c r="E3362" s="390" t="str">
        <f t="shared" si="104"/>
        <v>4,06</v>
      </c>
      <c r="F3362" s="381" t="str">
        <f t="shared" si="105"/>
        <v>89405</v>
      </c>
      <c r="H3362" s="391">
        <v>3.82</v>
      </c>
      <c r="I3362" s="392" t="s">
        <v>3546</v>
      </c>
    </row>
    <row r="3363" spans="2:9">
      <c r="B3363" s="388" t="s">
        <v>18521</v>
      </c>
      <c r="C3363" s="388" t="s">
        <v>18522</v>
      </c>
      <c r="D3363" s="389" t="s">
        <v>9926</v>
      </c>
      <c r="E3363" s="390" t="str">
        <f t="shared" si="104"/>
        <v>5,06</v>
      </c>
      <c r="F3363" s="381" t="str">
        <f t="shared" si="105"/>
        <v>89406</v>
      </c>
      <c r="H3363" s="391">
        <v>4.87</v>
      </c>
      <c r="I3363" s="392" t="s">
        <v>15546</v>
      </c>
    </row>
    <row r="3364" spans="2:9">
      <c r="B3364" s="388" t="s">
        <v>18523</v>
      </c>
      <c r="C3364" s="388" t="s">
        <v>18524</v>
      </c>
      <c r="D3364" s="389" t="s">
        <v>9926</v>
      </c>
      <c r="E3364" s="390" t="str">
        <f t="shared" si="104"/>
        <v>4,67</v>
      </c>
      <c r="F3364" s="381" t="str">
        <f t="shared" si="105"/>
        <v>89407</v>
      </c>
      <c r="H3364" s="391">
        <v>4.4000000000000004</v>
      </c>
      <c r="I3364" s="392" t="s">
        <v>3388</v>
      </c>
    </row>
    <row r="3365" spans="2:9">
      <c r="B3365" s="388" t="s">
        <v>18525</v>
      </c>
      <c r="C3365" s="388" t="s">
        <v>18526</v>
      </c>
      <c r="D3365" s="389" t="s">
        <v>9926</v>
      </c>
      <c r="E3365" s="390" t="str">
        <f t="shared" si="104"/>
        <v>4,61</v>
      </c>
      <c r="F3365" s="381" t="str">
        <f t="shared" si="105"/>
        <v>89408</v>
      </c>
      <c r="H3365" s="391">
        <v>5.01</v>
      </c>
      <c r="I3365" s="392" t="s">
        <v>1970</v>
      </c>
    </row>
    <row r="3366" spans="2:9">
      <c r="B3366" s="388" t="s">
        <v>18527</v>
      </c>
      <c r="C3366" s="388" t="s">
        <v>18528</v>
      </c>
      <c r="D3366" s="389" t="s">
        <v>9926</v>
      </c>
      <c r="E3366" s="390" t="str">
        <f t="shared" si="104"/>
        <v>5,12</v>
      </c>
      <c r="F3366" s="381" t="str">
        <f t="shared" si="105"/>
        <v>89409</v>
      </c>
      <c r="H3366" s="391">
        <v>6.44</v>
      </c>
      <c r="I3366" s="392" t="s">
        <v>6851</v>
      </c>
    </row>
    <row r="3367" spans="2:9">
      <c r="B3367" s="388" t="s">
        <v>18529</v>
      </c>
      <c r="C3367" s="388" t="s">
        <v>18530</v>
      </c>
      <c r="D3367" s="389" t="s">
        <v>9926</v>
      </c>
      <c r="E3367" s="390" t="str">
        <f t="shared" si="104"/>
        <v>6,17</v>
      </c>
      <c r="F3367" s="381" t="str">
        <f t="shared" si="105"/>
        <v>89410</v>
      </c>
      <c r="H3367" s="391">
        <v>8.2100000000000009</v>
      </c>
      <c r="I3367" s="392" t="s">
        <v>4283</v>
      </c>
    </row>
    <row r="3368" spans="2:9">
      <c r="B3368" s="388" t="s">
        <v>18531</v>
      </c>
      <c r="C3368" s="388" t="s">
        <v>18532</v>
      </c>
      <c r="D3368" s="389" t="s">
        <v>9926</v>
      </c>
      <c r="E3368" s="390" t="str">
        <f t="shared" si="104"/>
        <v>5,70</v>
      </c>
      <c r="F3368" s="381" t="str">
        <f t="shared" si="105"/>
        <v>89411</v>
      </c>
      <c r="H3368" s="391">
        <v>6.14</v>
      </c>
      <c r="I3368" s="392" t="s">
        <v>466</v>
      </c>
    </row>
    <row r="3369" spans="2:9">
      <c r="B3369" s="388" t="s">
        <v>18533</v>
      </c>
      <c r="C3369" s="388" t="s">
        <v>18534</v>
      </c>
      <c r="D3369" s="389" t="s">
        <v>9926</v>
      </c>
      <c r="E3369" s="390" t="str">
        <f t="shared" si="104"/>
        <v>6,34</v>
      </c>
      <c r="F3369" s="381" t="str">
        <f t="shared" si="105"/>
        <v>89412</v>
      </c>
      <c r="H3369" s="391">
        <v>7.88</v>
      </c>
      <c r="I3369" s="392" t="s">
        <v>2564</v>
      </c>
    </row>
    <row r="3370" spans="2:9">
      <c r="B3370" s="388" t="s">
        <v>18535</v>
      </c>
      <c r="C3370" s="388" t="s">
        <v>18536</v>
      </c>
      <c r="D3370" s="389" t="s">
        <v>9926</v>
      </c>
      <c r="E3370" s="390" t="str">
        <f t="shared" si="104"/>
        <v>6,49</v>
      </c>
      <c r="F3370" s="381" t="str">
        <f t="shared" si="105"/>
        <v>89413</v>
      </c>
      <c r="H3370" s="391">
        <v>8.5299999999999994</v>
      </c>
      <c r="I3370" s="392" t="s">
        <v>5777</v>
      </c>
    </row>
    <row r="3371" spans="2:9">
      <c r="B3371" s="388" t="s">
        <v>18537</v>
      </c>
      <c r="C3371" s="388" t="s">
        <v>18538</v>
      </c>
      <c r="D3371" s="389" t="s">
        <v>9926</v>
      </c>
      <c r="E3371" s="390" t="str">
        <f t="shared" si="104"/>
        <v>7,92</v>
      </c>
      <c r="F3371" s="381" t="str">
        <f t="shared" si="105"/>
        <v>89414</v>
      </c>
      <c r="H3371" s="391">
        <v>12.7</v>
      </c>
      <c r="I3371" s="392" t="s">
        <v>7835</v>
      </c>
    </row>
    <row r="3372" spans="2:9">
      <c r="B3372" s="388" t="s">
        <v>18539</v>
      </c>
      <c r="C3372" s="388" t="s">
        <v>18540</v>
      </c>
      <c r="D3372" s="389" t="s">
        <v>9926</v>
      </c>
      <c r="E3372" s="390" t="str">
        <f t="shared" si="104"/>
        <v>9,69</v>
      </c>
      <c r="F3372" s="381" t="str">
        <f t="shared" si="105"/>
        <v>89415</v>
      </c>
      <c r="H3372" s="391">
        <v>8.66</v>
      </c>
      <c r="I3372" s="392" t="s">
        <v>6090</v>
      </c>
    </row>
    <row r="3373" spans="2:9">
      <c r="B3373" s="388" t="s">
        <v>18541</v>
      </c>
      <c r="C3373" s="388" t="s">
        <v>18542</v>
      </c>
      <c r="D3373" s="389" t="s">
        <v>9926</v>
      </c>
      <c r="E3373" s="390" t="str">
        <f t="shared" si="104"/>
        <v>7,62</v>
      </c>
      <c r="F3373" s="381" t="str">
        <f t="shared" si="105"/>
        <v>89416</v>
      </c>
      <c r="H3373" s="391">
        <v>9.6</v>
      </c>
      <c r="I3373" s="392" t="s">
        <v>3105</v>
      </c>
    </row>
    <row r="3374" spans="2:9">
      <c r="B3374" s="388" t="s">
        <v>18543</v>
      </c>
      <c r="C3374" s="388" t="s">
        <v>18544</v>
      </c>
      <c r="D3374" s="389" t="s">
        <v>9926</v>
      </c>
      <c r="E3374" s="390" t="str">
        <f t="shared" si="104"/>
        <v>3,02</v>
      </c>
      <c r="F3374" s="381" t="str">
        <f t="shared" si="105"/>
        <v>89417</v>
      </c>
      <c r="H3374" s="391">
        <v>10.78</v>
      </c>
      <c r="I3374" s="392" t="s">
        <v>370</v>
      </c>
    </row>
    <row r="3375" spans="2:9">
      <c r="B3375" s="388" t="s">
        <v>18545</v>
      </c>
      <c r="C3375" s="388" t="s">
        <v>18546</v>
      </c>
      <c r="D3375" s="389" t="s">
        <v>9926</v>
      </c>
      <c r="E3375" s="390" t="str">
        <f t="shared" si="104"/>
        <v>7,74</v>
      </c>
      <c r="F3375" s="381" t="str">
        <f t="shared" si="105"/>
        <v>89418</v>
      </c>
      <c r="H3375" s="391">
        <v>15.95</v>
      </c>
      <c r="I3375" s="392" t="s">
        <v>2973</v>
      </c>
    </row>
    <row r="3376" spans="2:9">
      <c r="B3376" s="388" t="s">
        <v>18547</v>
      </c>
      <c r="C3376" s="388" t="s">
        <v>18548</v>
      </c>
      <c r="D3376" s="389" t="s">
        <v>9926</v>
      </c>
      <c r="E3376" s="390" t="str">
        <f t="shared" si="104"/>
        <v>3,45</v>
      </c>
      <c r="F3376" s="381" t="str">
        <f t="shared" si="105"/>
        <v>89419</v>
      </c>
      <c r="H3376" s="391">
        <v>14.08</v>
      </c>
      <c r="I3376" s="392" t="s">
        <v>16179</v>
      </c>
    </row>
    <row r="3377" spans="2:9">
      <c r="B3377" s="388" t="s">
        <v>18549</v>
      </c>
      <c r="C3377" s="388" t="s">
        <v>18550</v>
      </c>
      <c r="D3377" s="389" t="s">
        <v>9926</v>
      </c>
      <c r="E3377" s="390" t="str">
        <f t="shared" si="104"/>
        <v>6,01</v>
      </c>
      <c r="F3377" s="381" t="str">
        <f t="shared" si="105"/>
        <v>89420</v>
      </c>
      <c r="H3377" s="391">
        <v>23.58</v>
      </c>
      <c r="I3377" s="392" t="s">
        <v>1620</v>
      </c>
    </row>
    <row r="3378" spans="2:9">
      <c r="B3378" s="388" t="s">
        <v>18551</v>
      </c>
      <c r="C3378" s="388" t="s">
        <v>18552</v>
      </c>
      <c r="D3378" s="389" t="s">
        <v>9926</v>
      </c>
      <c r="E3378" s="390" t="str">
        <f t="shared" si="104"/>
        <v>7,55</v>
      </c>
      <c r="F3378" s="381" t="str">
        <f t="shared" si="105"/>
        <v>89421</v>
      </c>
      <c r="H3378" s="391">
        <v>26.41</v>
      </c>
      <c r="I3378" s="392" t="s">
        <v>18553</v>
      </c>
    </row>
    <row r="3379" spans="2:9">
      <c r="B3379" s="388" t="s">
        <v>18554</v>
      </c>
      <c r="C3379" s="388" t="s">
        <v>18555</v>
      </c>
      <c r="D3379" s="389" t="s">
        <v>9926</v>
      </c>
      <c r="E3379" s="390" t="str">
        <f t="shared" si="104"/>
        <v>3,06</v>
      </c>
      <c r="F3379" s="381" t="str">
        <f t="shared" si="105"/>
        <v>89422</v>
      </c>
      <c r="H3379" s="391">
        <v>32.29</v>
      </c>
      <c r="I3379" s="392" t="s">
        <v>6013</v>
      </c>
    </row>
    <row r="3380" spans="2:9">
      <c r="B3380" s="388" t="s">
        <v>18556</v>
      </c>
      <c r="C3380" s="388" t="s">
        <v>18557</v>
      </c>
      <c r="D3380" s="389" t="s">
        <v>9926</v>
      </c>
      <c r="E3380" s="390" t="str">
        <f t="shared" si="104"/>
        <v>5,75</v>
      </c>
      <c r="F3380" s="381" t="str">
        <f t="shared" si="105"/>
        <v>89423</v>
      </c>
      <c r="H3380" s="391">
        <v>21.5</v>
      </c>
      <c r="I3380" s="392" t="s">
        <v>6825</v>
      </c>
    </row>
    <row r="3381" spans="2:9">
      <c r="B3381" s="388" t="s">
        <v>18558</v>
      </c>
      <c r="C3381" s="388" t="s">
        <v>18559</v>
      </c>
      <c r="D3381" s="389" t="s">
        <v>9926</v>
      </c>
      <c r="E3381" s="390" t="str">
        <f t="shared" si="104"/>
        <v>3,58</v>
      </c>
      <c r="F3381" s="381" t="str">
        <f t="shared" si="105"/>
        <v>89424</v>
      </c>
      <c r="H3381" s="391">
        <v>71.55</v>
      </c>
      <c r="I3381" s="392" t="s">
        <v>1333</v>
      </c>
    </row>
    <row r="3382" spans="2:9">
      <c r="B3382" s="388" t="s">
        <v>18560</v>
      </c>
      <c r="C3382" s="388" t="s">
        <v>18561</v>
      </c>
      <c r="D3382" s="389" t="s">
        <v>9926</v>
      </c>
      <c r="E3382" s="390" t="str">
        <f t="shared" si="104"/>
        <v>9,88</v>
      </c>
      <c r="F3382" s="381" t="str">
        <f t="shared" si="105"/>
        <v>89425</v>
      </c>
      <c r="H3382" s="391">
        <v>6.44</v>
      </c>
      <c r="I3382" s="392" t="s">
        <v>3590</v>
      </c>
    </row>
    <row r="3383" spans="2:9">
      <c r="B3383" s="388" t="s">
        <v>18562</v>
      </c>
      <c r="C3383" s="388" t="s">
        <v>18563</v>
      </c>
      <c r="D3383" s="389" t="s">
        <v>9926</v>
      </c>
      <c r="E3383" s="390" t="str">
        <f t="shared" si="104"/>
        <v>5,51</v>
      </c>
      <c r="F3383" s="381" t="str">
        <f t="shared" si="105"/>
        <v>89426</v>
      </c>
      <c r="H3383" s="391">
        <v>54.35</v>
      </c>
      <c r="I3383" s="392" t="s">
        <v>472</v>
      </c>
    </row>
    <row r="3384" spans="2:9">
      <c r="B3384" s="388" t="s">
        <v>18564</v>
      </c>
      <c r="C3384" s="388" t="s">
        <v>18565</v>
      </c>
      <c r="D3384" s="389" t="s">
        <v>9926</v>
      </c>
      <c r="E3384" s="390" t="str">
        <f t="shared" si="104"/>
        <v>7,56</v>
      </c>
      <c r="F3384" s="381" t="str">
        <f t="shared" si="105"/>
        <v>89427</v>
      </c>
      <c r="H3384" s="391">
        <v>5.7</v>
      </c>
      <c r="I3384" s="392" t="s">
        <v>18566</v>
      </c>
    </row>
    <row r="3385" spans="2:9">
      <c r="B3385" s="388" t="s">
        <v>18567</v>
      </c>
      <c r="C3385" s="388" t="s">
        <v>18568</v>
      </c>
      <c r="D3385" s="389" t="s">
        <v>9926</v>
      </c>
      <c r="E3385" s="390" t="str">
        <f t="shared" si="104"/>
        <v>9,01</v>
      </c>
      <c r="F3385" s="381" t="str">
        <f t="shared" si="105"/>
        <v>89428</v>
      </c>
      <c r="H3385" s="391">
        <v>45.99</v>
      </c>
      <c r="I3385" s="392" t="s">
        <v>18472</v>
      </c>
    </row>
    <row r="3386" spans="2:9">
      <c r="B3386" s="388" t="s">
        <v>18569</v>
      </c>
      <c r="C3386" s="388" t="s">
        <v>18570</v>
      </c>
      <c r="D3386" s="389" t="s">
        <v>9926</v>
      </c>
      <c r="E3386" s="390" t="str">
        <f t="shared" si="104"/>
        <v>3,64</v>
      </c>
      <c r="F3386" s="381" t="str">
        <f t="shared" si="105"/>
        <v>89429</v>
      </c>
      <c r="H3386" s="391">
        <v>9.08</v>
      </c>
      <c r="I3386" s="392" t="s">
        <v>12343</v>
      </c>
    </row>
    <row r="3387" spans="2:9">
      <c r="B3387" s="388" t="s">
        <v>18571</v>
      </c>
      <c r="C3387" s="388" t="s">
        <v>18572</v>
      </c>
      <c r="D3387" s="389" t="s">
        <v>9926</v>
      </c>
      <c r="E3387" s="390" t="str">
        <f t="shared" si="104"/>
        <v>7,67</v>
      </c>
      <c r="F3387" s="381" t="str">
        <f t="shared" si="105"/>
        <v>89430</v>
      </c>
      <c r="H3387" s="391">
        <v>31.55</v>
      </c>
      <c r="I3387" s="392" t="s">
        <v>3378</v>
      </c>
    </row>
    <row r="3388" spans="2:9">
      <c r="B3388" s="388" t="s">
        <v>18573</v>
      </c>
      <c r="C3388" s="388" t="s">
        <v>18574</v>
      </c>
      <c r="D3388" s="389" t="s">
        <v>9926</v>
      </c>
      <c r="E3388" s="390" t="str">
        <f t="shared" si="104"/>
        <v>5,04</v>
      </c>
      <c r="F3388" s="381" t="str">
        <f t="shared" si="105"/>
        <v>89431</v>
      </c>
      <c r="H3388" s="391">
        <v>8.1</v>
      </c>
      <c r="I3388" s="392" t="s">
        <v>458</v>
      </c>
    </row>
    <row r="3389" spans="2:9">
      <c r="B3389" s="388" t="s">
        <v>18575</v>
      </c>
      <c r="C3389" s="388" t="s">
        <v>18576</v>
      </c>
      <c r="D3389" s="389" t="s">
        <v>9926</v>
      </c>
      <c r="E3389" s="390" t="str">
        <f t="shared" si="104"/>
        <v>20,07</v>
      </c>
      <c r="F3389" s="381" t="str">
        <f t="shared" si="105"/>
        <v>89432</v>
      </c>
      <c r="H3389" s="391">
        <v>84.26</v>
      </c>
      <c r="I3389" s="392" t="s">
        <v>18577</v>
      </c>
    </row>
    <row r="3390" spans="2:9">
      <c r="B3390" s="388" t="s">
        <v>18578</v>
      </c>
      <c r="C3390" s="388" t="s">
        <v>18579</v>
      </c>
      <c r="D3390" s="389" t="s">
        <v>9926</v>
      </c>
      <c r="E3390" s="390" t="str">
        <f t="shared" si="104"/>
        <v>6,74</v>
      </c>
      <c r="F3390" s="381" t="str">
        <f t="shared" si="105"/>
        <v>89433</v>
      </c>
      <c r="H3390" s="391">
        <v>17.95</v>
      </c>
      <c r="I3390" s="392" t="s">
        <v>3996</v>
      </c>
    </row>
    <row r="3391" spans="2:9">
      <c r="B3391" s="388" t="s">
        <v>18580</v>
      </c>
      <c r="C3391" s="388" t="s">
        <v>18581</v>
      </c>
      <c r="D3391" s="389" t="s">
        <v>9926</v>
      </c>
      <c r="E3391" s="390" t="str">
        <f t="shared" si="104"/>
        <v>7,32</v>
      </c>
      <c r="F3391" s="381" t="str">
        <f t="shared" si="105"/>
        <v>89434</v>
      </c>
      <c r="H3391" s="391">
        <v>64.010000000000005</v>
      </c>
      <c r="I3391" s="392" t="s">
        <v>9408</v>
      </c>
    </row>
    <row r="3392" spans="2:9">
      <c r="B3392" s="388" t="s">
        <v>18582</v>
      </c>
      <c r="C3392" s="388" t="s">
        <v>18583</v>
      </c>
      <c r="D3392" s="389" t="s">
        <v>9926</v>
      </c>
      <c r="E3392" s="390" t="str">
        <f t="shared" si="104"/>
        <v>13,52</v>
      </c>
      <c r="F3392" s="381" t="str">
        <f t="shared" si="105"/>
        <v>89435</v>
      </c>
      <c r="H3392" s="391">
        <v>16.07</v>
      </c>
      <c r="I3392" s="392" t="s">
        <v>7795</v>
      </c>
    </row>
    <row r="3393" spans="2:9">
      <c r="B3393" s="388" t="s">
        <v>18584</v>
      </c>
      <c r="C3393" s="388" t="s">
        <v>18585</v>
      </c>
      <c r="D3393" s="389" t="s">
        <v>9926</v>
      </c>
      <c r="E3393" s="390" t="str">
        <f t="shared" si="104"/>
        <v>4,97</v>
      </c>
      <c r="F3393" s="381" t="str">
        <f t="shared" si="105"/>
        <v>89436</v>
      </c>
      <c r="H3393" s="391">
        <v>62.99</v>
      </c>
      <c r="I3393" s="392" t="s">
        <v>1770</v>
      </c>
    </row>
    <row r="3394" spans="2:9">
      <c r="B3394" s="388" t="s">
        <v>18586</v>
      </c>
      <c r="C3394" s="388" t="s">
        <v>18587</v>
      </c>
      <c r="D3394" s="389" t="s">
        <v>9926</v>
      </c>
      <c r="E3394" s="390" t="str">
        <f t="shared" ref="E3394:E3457" si="106">IF($K$2=$H$1,H3394,I3394)</f>
        <v>16,10</v>
      </c>
      <c r="F3394" s="381" t="str">
        <f t="shared" ref="F3394:F3457" si="107">IF(LEN($B3394)=7,CONCATENATE(MID($B3394,1,6),"00",RIGHT($B3394,1)),IF(LEN($B3394)=8,CONCATENATE(MID($B3394,1,6),"0",RIGHT($B3394,2)),$B3394))</f>
        <v>89437</v>
      </c>
      <c r="H3394" s="391">
        <v>22.93</v>
      </c>
      <c r="I3394" s="392" t="s">
        <v>14919</v>
      </c>
    </row>
    <row r="3395" spans="2:9">
      <c r="B3395" s="388" t="s">
        <v>18588</v>
      </c>
      <c r="C3395" s="388" t="s">
        <v>18589</v>
      </c>
      <c r="D3395" s="389" t="s">
        <v>9926</v>
      </c>
      <c r="E3395" s="390" t="str">
        <f t="shared" si="106"/>
        <v>5,40</v>
      </c>
      <c r="F3395" s="381" t="str">
        <f t="shared" si="107"/>
        <v>89438</v>
      </c>
      <c r="H3395" s="391">
        <v>48.78</v>
      </c>
      <c r="I3395" s="392" t="s">
        <v>18590</v>
      </c>
    </row>
    <row r="3396" spans="2:9">
      <c r="B3396" s="388" t="s">
        <v>18591</v>
      </c>
      <c r="C3396" s="388" t="s">
        <v>18592</v>
      </c>
      <c r="D3396" s="389" t="s">
        <v>9926</v>
      </c>
      <c r="E3396" s="390" t="str">
        <f t="shared" si="106"/>
        <v>6,75</v>
      </c>
      <c r="F3396" s="381" t="str">
        <f t="shared" si="107"/>
        <v>89439</v>
      </c>
      <c r="H3396" s="391">
        <v>2.69</v>
      </c>
      <c r="I3396" s="392" t="s">
        <v>1972</v>
      </c>
    </row>
    <row r="3397" spans="2:9">
      <c r="B3397" s="388" t="s">
        <v>18593</v>
      </c>
      <c r="C3397" s="388" t="s">
        <v>18594</v>
      </c>
      <c r="D3397" s="389" t="s">
        <v>9926</v>
      </c>
      <c r="E3397" s="390" t="str">
        <f t="shared" si="106"/>
        <v>6,52</v>
      </c>
      <c r="F3397" s="381" t="str">
        <f t="shared" si="107"/>
        <v>89440</v>
      </c>
      <c r="H3397" s="391">
        <v>26.28</v>
      </c>
      <c r="I3397" s="392" t="s">
        <v>18595</v>
      </c>
    </row>
    <row r="3398" spans="2:9">
      <c r="B3398" s="388" t="s">
        <v>18596</v>
      </c>
      <c r="C3398" s="388" t="s">
        <v>18597</v>
      </c>
      <c r="D3398" s="389" t="s">
        <v>9926</v>
      </c>
      <c r="E3398" s="390" t="str">
        <f t="shared" si="106"/>
        <v>11,56</v>
      </c>
      <c r="F3398" s="381" t="str">
        <f t="shared" si="107"/>
        <v>89441</v>
      </c>
      <c r="H3398" s="391">
        <v>8.99</v>
      </c>
      <c r="I3398" s="392" t="s">
        <v>18598</v>
      </c>
    </row>
    <row r="3399" spans="2:9">
      <c r="B3399" s="388" t="s">
        <v>18599</v>
      </c>
      <c r="C3399" s="388" t="s">
        <v>18600</v>
      </c>
      <c r="D3399" s="389" t="s">
        <v>9926</v>
      </c>
      <c r="E3399" s="390" t="str">
        <f t="shared" si="106"/>
        <v>7,86</v>
      </c>
      <c r="F3399" s="381" t="str">
        <f t="shared" si="107"/>
        <v>89442</v>
      </c>
      <c r="H3399" s="391">
        <v>21.7</v>
      </c>
      <c r="I3399" s="392" t="s">
        <v>9223</v>
      </c>
    </row>
    <row r="3400" spans="2:9">
      <c r="B3400" s="388" t="s">
        <v>18601</v>
      </c>
      <c r="C3400" s="388" t="s">
        <v>18602</v>
      </c>
      <c r="D3400" s="389" t="s">
        <v>9926</v>
      </c>
      <c r="E3400" s="390" t="str">
        <f t="shared" si="106"/>
        <v>9,77</v>
      </c>
      <c r="F3400" s="381" t="str">
        <f t="shared" si="107"/>
        <v>89443</v>
      </c>
      <c r="H3400" s="391">
        <v>4.62</v>
      </c>
      <c r="I3400" s="392" t="s">
        <v>8420</v>
      </c>
    </row>
    <row r="3401" spans="2:9">
      <c r="B3401" s="388" t="s">
        <v>18603</v>
      </c>
      <c r="C3401" s="388" t="s">
        <v>18604</v>
      </c>
      <c r="D3401" s="389" t="s">
        <v>9926</v>
      </c>
      <c r="E3401" s="390" t="str">
        <f t="shared" si="106"/>
        <v>18,33</v>
      </c>
      <c r="F3401" s="381" t="str">
        <f t="shared" si="107"/>
        <v>89444</v>
      </c>
      <c r="H3401" s="391">
        <v>21.7</v>
      </c>
      <c r="I3401" s="392" t="s">
        <v>7458</v>
      </c>
    </row>
    <row r="3402" spans="2:9">
      <c r="B3402" s="388" t="s">
        <v>18605</v>
      </c>
      <c r="C3402" s="388" t="s">
        <v>18606</v>
      </c>
      <c r="D3402" s="389" t="s">
        <v>9926</v>
      </c>
      <c r="E3402" s="390" t="str">
        <f t="shared" si="106"/>
        <v>11,10</v>
      </c>
      <c r="F3402" s="381" t="str">
        <f t="shared" si="107"/>
        <v>89445</v>
      </c>
      <c r="H3402" s="391">
        <v>3.25</v>
      </c>
      <c r="I3402" s="392" t="s">
        <v>18607</v>
      </c>
    </row>
    <row r="3403" spans="2:9">
      <c r="B3403" s="388" t="s">
        <v>18608</v>
      </c>
      <c r="C3403" s="388" t="s">
        <v>18609</v>
      </c>
      <c r="D3403" s="389" t="s">
        <v>9926</v>
      </c>
      <c r="E3403" s="390" t="str">
        <f t="shared" si="106"/>
        <v>3,52</v>
      </c>
      <c r="F3403" s="381" t="str">
        <f t="shared" si="107"/>
        <v>89481</v>
      </c>
      <c r="H3403" s="391">
        <v>33.47</v>
      </c>
      <c r="I3403" s="392" t="s">
        <v>364</v>
      </c>
    </row>
    <row r="3404" spans="2:9">
      <c r="B3404" s="388" t="s">
        <v>18610</v>
      </c>
      <c r="C3404" s="388" t="s">
        <v>18611</v>
      </c>
      <c r="D3404" s="389" t="s">
        <v>9926</v>
      </c>
      <c r="E3404" s="390" t="str">
        <f t="shared" si="106"/>
        <v>4,03</v>
      </c>
      <c r="F3404" s="381" t="str">
        <f t="shared" si="107"/>
        <v>89485</v>
      </c>
      <c r="H3404" s="391">
        <v>8.1199999999999992</v>
      </c>
      <c r="I3404" s="392" t="s">
        <v>3990</v>
      </c>
    </row>
    <row r="3405" spans="2:9">
      <c r="B3405" s="388" t="s">
        <v>18612</v>
      </c>
      <c r="C3405" s="388" t="s">
        <v>18613</v>
      </c>
      <c r="D3405" s="389" t="s">
        <v>9926</v>
      </c>
      <c r="E3405" s="390" t="str">
        <f t="shared" si="106"/>
        <v>5,08</v>
      </c>
      <c r="F3405" s="381" t="str">
        <f t="shared" si="107"/>
        <v>89489</v>
      </c>
      <c r="H3405" s="391">
        <v>2.75</v>
      </c>
      <c r="I3405" s="392" t="s">
        <v>5934</v>
      </c>
    </row>
    <row r="3406" spans="2:9">
      <c r="B3406" s="388" t="s">
        <v>18614</v>
      </c>
      <c r="C3406" s="388" t="s">
        <v>18615</v>
      </c>
      <c r="D3406" s="389" t="s">
        <v>9926</v>
      </c>
      <c r="E3406" s="390" t="str">
        <f t="shared" si="106"/>
        <v>4,61</v>
      </c>
      <c r="F3406" s="381" t="str">
        <f t="shared" si="107"/>
        <v>89490</v>
      </c>
      <c r="H3406" s="391">
        <v>6.78</v>
      </c>
      <c r="I3406" s="392" t="s">
        <v>1970</v>
      </c>
    </row>
    <row r="3407" spans="2:9">
      <c r="B3407" s="388" t="s">
        <v>18616</v>
      </c>
      <c r="C3407" s="388" t="s">
        <v>18617</v>
      </c>
      <c r="D3407" s="389" t="s">
        <v>9926</v>
      </c>
      <c r="E3407" s="390" t="str">
        <f t="shared" si="106"/>
        <v>5,25</v>
      </c>
      <c r="F3407" s="381" t="str">
        <f t="shared" si="107"/>
        <v>89492</v>
      </c>
      <c r="H3407" s="391">
        <v>4.04</v>
      </c>
      <c r="I3407" s="392" t="s">
        <v>18618</v>
      </c>
    </row>
    <row r="3408" spans="2:9">
      <c r="B3408" s="388" t="s">
        <v>18619</v>
      </c>
      <c r="C3408" s="388" t="s">
        <v>18620</v>
      </c>
      <c r="D3408" s="389" t="s">
        <v>9926</v>
      </c>
      <c r="E3408" s="390" t="str">
        <f t="shared" si="106"/>
        <v>6,68</v>
      </c>
      <c r="F3408" s="381" t="str">
        <f t="shared" si="107"/>
        <v>89493</v>
      </c>
      <c r="H3408" s="391">
        <v>19.07</v>
      </c>
      <c r="I3408" s="392" t="s">
        <v>4574</v>
      </c>
    </row>
    <row r="3409" spans="2:9">
      <c r="B3409" s="388" t="s">
        <v>18621</v>
      </c>
      <c r="C3409" s="388" t="s">
        <v>18622</v>
      </c>
      <c r="D3409" s="389" t="s">
        <v>9926</v>
      </c>
      <c r="E3409" s="390" t="str">
        <f t="shared" si="106"/>
        <v>8,45</v>
      </c>
      <c r="F3409" s="381" t="str">
        <f t="shared" si="107"/>
        <v>89494</v>
      </c>
      <c r="H3409" s="391">
        <v>5.65</v>
      </c>
      <c r="I3409" s="392" t="s">
        <v>4584</v>
      </c>
    </row>
    <row r="3410" spans="2:9">
      <c r="B3410" s="388" t="s">
        <v>18623</v>
      </c>
      <c r="C3410" s="388" t="s">
        <v>18624</v>
      </c>
      <c r="D3410" s="389" t="s">
        <v>9926</v>
      </c>
      <c r="E3410" s="390" t="str">
        <f t="shared" si="106"/>
        <v>6,38</v>
      </c>
      <c r="F3410" s="381" t="str">
        <f t="shared" si="107"/>
        <v>89496</v>
      </c>
      <c r="H3410" s="391">
        <v>8.23</v>
      </c>
      <c r="I3410" s="392" t="s">
        <v>15584</v>
      </c>
    </row>
    <row r="3411" spans="2:9">
      <c r="B3411" s="388" t="s">
        <v>18625</v>
      </c>
      <c r="C3411" s="388" t="s">
        <v>18626</v>
      </c>
      <c r="D3411" s="389" t="s">
        <v>9926</v>
      </c>
      <c r="E3411" s="390" t="str">
        <f t="shared" si="106"/>
        <v>8,20</v>
      </c>
      <c r="F3411" s="381" t="str">
        <f t="shared" si="107"/>
        <v>89497</v>
      </c>
      <c r="H3411" s="391">
        <v>7.24</v>
      </c>
      <c r="I3411" s="392" t="s">
        <v>7445</v>
      </c>
    </row>
    <row r="3412" spans="2:9">
      <c r="B3412" s="388" t="s">
        <v>18627</v>
      </c>
      <c r="C3412" s="388" t="s">
        <v>18628</v>
      </c>
      <c r="D3412" s="389" t="s">
        <v>9926</v>
      </c>
      <c r="E3412" s="390" t="str">
        <f t="shared" si="106"/>
        <v>8,85</v>
      </c>
      <c r="F3412" s="381" t="str">
        <f t="shared" si="107"/>
        <v>89498</v>
      </c>
      <c r="H3412" s="391">
        <v>12.48</v>
      </c>
      <c r="I3412" s="392" t="s">
        <v>8414</v>
      </c>
    </row>
    <row r="3413" spans="2:9">
      <c r="B3413" s="388" t="s">
        <v>18629</v>
      </c>
      <c r="C3413" s="388" t="s">
        <v>18630</v>
      </c>
      <c r="D3413" s="389" t="s">
        <v>9926</v>
      </c>
      <c r="E3413" s="390" t="str">
        <f t="shared" si="106"/>
        <v>13,02</v>
      </c>
      <c r="F3413" s="381" t="str">
        <f t="shared" si="107"/>
        <v>89499</v>
      </c>
      <c r="H3413" s="391">
        <v>13.42</v>
      </c>
      <c r="I3413" s="392" t="s">
        <v>2301</v>
      </c>
    </row>
    <row r="3414" spans="2:9">
      <c r="B3414" s="388" t="s">
        <v>18631</v>
      </c>
      <c r="C3414" s="388" t="s">
        <v>18632</v>
      </c>
      <c r="D3414" s="389" t="s">
        <v>9926</v>
      </c>
      <c r="E3414" s="390" t="str">
        <f t="shared" si="106"/>
        <v>8,98</v>
      </c>
      <c r="F3414" s="381" t="str">
        <f t="shared" si="107"/>
        <v>89500</v>
      </c>
      <c r="H3414" s="391">
        <v>9.9700000000000006</v>
      </c>
      <c r="I3414" s="392" t="s">
        <v>1604</v>
      </c>
    </row>
    <row r="3415" spans="2:9">
      <c r="B3415" s="388" t="s">
        <v>18633</v>
      </c>
      <c r="C3415" s="388" t="s">
        <v>18634</v>
      </c>
      <c r="D3415" s="389" t="s">
        <v>9926</v>
      </c>
      <c r="E3415" s="390" t="str">
        <f t="shared" si="106"/>
        <v>10,01</v>
      </c>
      <c r="F3415" s="381" t="str">
        <f t="shared" si="107"/>
        <v>89501</v>
      </c>
      <c r="H3415" s="391">
        <v>22.76</v>
      </c>
      <c r="I3415" s="392" t="s">
        <v>1633</v>
      </c>
    </row>
    <row r="3416" spans="2:9">
      <c r="B3416" s="388" t="s">
        <v>18635</v>
      </c>
      <c r="C3416" s="388" t="s">
        <v>18636</v>
      </c>
      <c r="D3416" s="389" t="s">
        <v>9926</v>
      </c>
      <c r="E3416" s="390" t="str">
        <f t="shared" si="106"/>
        <v>11,19</v>
      </c>
      <c r="F3416" s="381" t="str">
        <f t="shared" si="107"/>
        <v>89502</v>
      </c>
      <c r="H3416" s="391">
        <v>6.32</v>
      </c>
      <c r="I3416" s="392" t="s">
        <v>636</v>
      </c>
    </row>
    <row r="3417" spans="2:9">
      <c r="B3417" s="388" t="s">
        <v>18637</v>
      </c>
      <c r="C3417" s="388" t="s">
        <v>18638</v>
      </c>
      <c r="D3417" s="389" t="s">
        <v>9926</v>
      </c>
      <c r="E3417" s="390" t="str">
        <f t="shared" si="106"/>
        <v>16,36</v>
      </c>
      <c r="F3417" s="381" t="str">
        <f t="shared" si="107"/>
        <v>89503</v>
      </c>
      <c r="H3417" s="391">
        <v>12.52</v>
      </c>
      <c r="I3417" s="392" t="s">
        <v>1040</v>
      </c>
    </row>
    <row r="3418" spans="2:9">
      <c r="B3418" s="388" t="s">
        <v>18639</v>
      </c>
      <c r="C3418" s="388" t="s">
        <v>18640</v>
      </c>
      <c r="D3418" s="389" t="s">
        <v>9926</v>
      </c>
      <c r="E3418" s="390" t="str">
        <f t="shared" si="106"/>
        <v>14,49</v>
      </c>
      <c r="F3418" s="381" t="str">
        <f t="shared" si="107"/>
        <v>89504</v>
      </c>
      <c r="H3418" s="391">
        <v>3.97</v>
      </c>
      <c r="I3418" s="392" t="s">
        <v>18641</v>
      </c>
    </row>
    <row r="3419" spans="2:9">
      <c r="B3419" s="388" t="s">
        <v>18642</v>
      </c>
      <c r="C3419" s="388" t="s">
        <v>18643</v>
      </c>
      <c r="D3419" s="389" t="s">
        <v>9926</v>
      </c>
      <c r="E3419" s="390" t="str">
        <f t="shared" si="106"/>
        <v>24,07</v>
      </c>
      <c r="F3419" s="381" t="str">
        <f t="shared" si="107"/>
        <v>89505</v>
      </c>
      <c r="H3419" s="391">
        <v>15.38</v>
      </c>
      <c r="I3419" s="392" t="s">
        <v>18644</v>
      </c>
    </row>
    <row r="3420" spans="2:9">
      <c r="B3420" s="388" t="s">
        <v>18645</v>
      </c>
      <c r="C3420" s="388" t="s">
        <v>18646</v>
      </c>
      <c r="D3420" s="389" t="s">
        <v>9926</v>
      </c>
      <c r="E3420" s="390" t="str">
        <f t="shared" si="106"/>
        <v>26,90</v>
      </c>
      <c r="F3420" s="381" t="str">
        <f t="shared" si="107"/>
        <v>89506</v>
      </c>
      <c r="H3420" s="391">
        <v>15.1</v>
      </c>
      <c r="I3420" s="392" t="s">
        <v>18647</v>
      </c>
    </row>
    <row r="3421" spans="2:9">
      <c r="B3421" s="388" t="s">
        <v>18648</v>
      </c>
      <c r="C3421" s="388" t="s">
        <v>18649</v>
      </c>
      <c r="D3421" s="389" t="s">
        <v>9926</v>
      </c>
      <c r="E3421" s="390" t="str">
        <f t="shared" si="106"/>
        <v>32,78</v>
      </c>
      <c r="F3421" s="381" t="str">
        <f t="shared" si="107"/>
        <v>89507</v>
      </c>
      <c r="H3421" s="391">
        <v>21.79</v>
      </c>
      <c r="I3421" s="392" t="s">
        <v>18650</v>
      </c>
    </row>
    <row r="3422" spans="2:9">
      <c r="B3422" s="388" t="s">
        <v>18651</v>
      </c>
      <c r="C3422" s="388" t="s">
        <v>18652</v>
      </c>
      <c r="D3422" s="389" t="s">
        <v>9926</v>
      </c>
      <c r="E3422" s="390" t="str">
        <f t="shared" si="106"/>
        <v>21,99</v>
      </c>
      <c r="F3422" s="381" t="str">
        <f t="shared" si="107"/>
        <v>89510</v>
      </c>
      <c r="H3422" s="391">
        <v>17.579999999999998</v>
      </c>
      <c r="I3422" s="392" t="s">
        <v>18653</v>
      </c>
    </row>
    <row r="3423" spans="2:9">
      <c r="B3423" s="388" t="s">
        <v>18654</v>
      </c>
      <c r="C3423" s="388" t="s">
        <v>18655</v>
      </c>
      <c r="D3423" s="389" t="s">
        <v>9926</v>
      </c>
      <c r="E3423" s="390" t="str">
        <f t="shared" si="106"/>
        <v>72,20</v>
      </c>
      <c r="F3423" s="381" t="str">
        <f t="shared" si="107"/>
        <v>89513</v>
      </c>
      <c r="H3423" s="391">
        <v>6.06</v>
      </c>
      <c r="I3423" s="392" t="s">
        <v>18656</v>
      </c>
    </row>
    <row r="3424" spans="2:9">
      <c r="B3424" s="388" t="s">
        <v>18657</v>
      </c>
      <c r="C3424" s="388" t="s">
        <v>18658</v>
      </c>
      <c r="D3424" s="389" t="s">
        <v>9926</v>
      </c>
      <c r="E3424" s="390" t="str">
        <f t="shared" si="106"/>
        <v>6,63</v>
      </c>
      <c r="F3424" s="381" t="str">
        <f t="shared" si="107"/>
        <v>89514</v>
      </c>
      <c r="H3424" s="391">
        <v>37.07</v>
      </c>
      <c r="I3424" s="392" t="s">
        <v>18659</v>
      </c>
    </row>
    <row r="3425" spans="2:9">
      <c r="B3425" s="388" t="s">
        <v>18660</v>
      </c>
      <c r="C3425" s="388" t="s">
        <v>18661</v>
      </c>
      <c r="D3425" s="389" t="s">
        <v>9926</v>
      </c>
      <c r="E3425" s="390" t="str">
        <f t="shared" si="106"/>
        <v>55,00</v>
      </c>
      <c r="F3425" s="381" t="str">
        <f t="shared" si="107"/>
        <v>89515</v>
      </c>
      <c r="H3425" s="391">
        <v>8.43</v>
      </c>
      <c r="I3425" s="392" t="s">
        <v>18662</v>
      </c>
    </row>
    <row r="3426" spans="2:9">
      <c r="B3426" s="388" t="s">
        <v>18663</v>
      </c>
      <c r="C3426" s="388" t="s">
        <v>18664</v>
      </c>
      <c r="D3426" s="389" t="s">
        <v>9926</v>
      </c>
      <c r="E3426" s="390" t="str">
        <f t="shared" si="106"/>
        <v>5,89</v>
      </c>
      <c r="F3426" s="381" t="str">
        <f t="shared" si="107"/>
        <v>89516</v>
      </c>
      <c r="H3426" s="391">
        <v>6.43</v>
      </c>
      <c r="I3426" s="392" t="s">
        <v>15623</v>
      </c>
    </row>
    <row r="3427" spans="2:9">
      <c r="B3427" s="388" t="s">
        <v>18665</v>
      </c>
      <c r="C3427" s="388" t="s">
        <v>18666</v>
      </c>
      <c r="D3427" s="389" t="s">
        <v>9926</v>
      </c>
      <c r="E3427" s="390" t="str">
        <f t="shared" si="106"/>
        <v>46,64</v>
      </c>
      <c r="F3427" s="381" t="str">
        <f t="shared" si="107"/>
        <v>89517</v>
      </c>
      <c r="H3427" s="391">
        <v>13.82</v>
      </c>
      <c r="I3427" s="392" t="s">
        <v>1792</v>
      </c>
    </row>
    <row r="3428" spans="2:9">
      <c r="B3428" s="388" t="s">
        <v>18667</v>
      </c>
      <c r="C3428" s="388" t="s">
        <v>18668</v>
      </c>
      <c r="D3428" s="389" t="s">
        <v>9926</v>
      </c>
      <c r="E3428" s="390" t="str">
        <f t="shared" si="106"/>
        <v>9,29</v>
      </c>
      <c r="F3428" s="381" t="str">
        <f t="shared" si="107"/>
        <v>89518</v>
      </c>
      <c r="H3428" s="391">
        <v>11.34</v>
      </c>
      <c r="I3428" s="392" t="s">
        <v>7945</v>
      </c>
    </row>
    <row r="3429" spans="2:9">
      <c r="B3429" s="388" t="s">
        <v>18669</v>
      </c>
      <c r="C3429" s="388" t="s">
        <v>18670</v>
      </c>
      <c r="D3429" s="389" t="s">
        <v>9926</v>
      </c>
      <c r="E3429" s="390" t="str">
        <f t="shared" si="106"/>
        <v>32,20</v>
      </c>
      <c r="F3429" s="381" t="str">
        <f t="shared" si="107"/>
        <v>89519</v>
      </c>
      <c r="H3429" s="391">
        <v>32.53</v>
      </c>
      <c r="I3429" s="392" t="s">
        <v>18671</v>
      </c>
    </row>
    <row r="3430" spans="2:9">
      <c r="B3430" s="388" t="s">
        <v>18672</v>
      </c>
      <c r="C3430" s="388" t="s">
        <v>18673</v>
      </c>
      <c r="D3430" s="389" t="s">
        <v>9926</v>
      </c>
      <c r="E3430" s="390" t="str">
        <f t="shared" si="106"/>
        <v>8,31</v>
      </c>
      <c r="F3430" s="381" t="str">
        <f t="shared" si="107"/>
        <v>89520</v>
      </c>
      <c r="H3430" s="391">
        <v>28.47</v>
      </c>
      <c r="I3430" s="392" t="s">
        <v>17718</v>
      </c>
    </row>
    <row r="3431" spans="2:9">
      <c r="B3431" s="388" t="s">
        <v>18674</v>
      </c>
      <c r="C3431" s="388" t="s">
        <v>18675</v>
      </c>
      <c r="D3431" s="389" t="s">
        <v>9926</v>
      </c>
      <c r="E3431" s="390" t="str">
        <f t="shared" si="106"/>
        <v>84,99</v>
      </c>
      <c r="F3431" s="381" t="str">
        <f t="shared" si="107"/>
        <v>89521</v>
      </c>
      <c r="H3431" s="391">
        <v>47.45</v>
      </c>
      <c r="I3431" s="392" t="s">
        <v>18676</v>
      </c>
    </row>
    <row r="3432" spans="2:9">
      <c r="B3432" s="388" t="s">
        <v>18677</v>
      </c>
      <c r="C3432" s="388" t="s">
        <v>18678</v>
      </c>
      <c r="D3432" s="389" t="s">
        <v>9926</v>
      </c>
      <c r="E3432" s="390" t="str">
        <f t="shared" si="106"/>
        <v>18,27</v>
      </c>
      <c r="F3432" s="381" t="str">
        <f t="shared" si="107"/>
        <v>89522</v>
      </c>
      <c r="H3432" s="391">
        <v>22.46</v>
      </c>
      <c r="I3432" s="392" t="s">
        <v>18679</v>
      </c>
    </row>
    <row r="3433" spans="2:9">
      <c r="B3433" s="388" t="s">
        <v>18680</v>
      </c>
      <c r="C3433" s="388" t="s">
        <v>18681</v>
      </c>
      <c r="D3433" s="389" t="s">
        <v>9926</v>
      </c>
      <c r="E3433" s="390" t="str">
        <f t="shared" si="106"/>
        <v>64,74</v>
      </c>
      <c r="F3433" s="381" t="str">
        <f t="shared" si="107"/>
        <v>89523</v>
      </c>
      <c r="H3433" s="391">
        <v>44.99</v>
      </c>
      <c r="I3433" s="392" t="s">
        <v>18682</v>
      </c>
    </row>
    <row r="3434" spans="2:9">
      <c r="B3434" s="388" t="s">
        <v>18683</v>
      </c>
      <c r="C3434" s="388" t="s">
        <v>18684</v>
      </c>
      <c r="D3434" s="389" t="s">
        <v>9926</v>
      </c>
      <c r="E3434" s="390" t="str">
        <f t="shared" si="106"/>
        <v>16,39</v>
      </c>
      <c r="F3434" s="381" t="str">
        <f t="shared" si="107"/>
        <v>89524</v>
      </c>
      <c r="H3434" s="391">
        <v>8.15</v>
      </c>
      <c r="I3434" s="392" t="s">
        <v>8436</v>
      </c>
    </row>
    <row r="3435" spans="2:9">
      <c r="B3435" s="388" t="s">
        <v>18685</v>
      </c>
      <c r="C3435" s="388" t="s">
        <v>18686</v>
      </c>
      <c r="D3435" s="389" t="s">
        <v>9926</v>
      </c>
      <c r="E3435" s="390" t="str">
        <f t="shared" si="106"/>
        <v>63,72</v>
      </c>
      <c r="F3435" s="381" t="str">
        <f t="shared" si="107"/>
        <v>89525</v>
      </c>
      <c r="H3435" s="391">
        <v>43.89</v>
      </c>
      <c r="I3435" s="392" t="s">
        <v>18687</v>
      </c>
    </row>
    <row r="3436" spans="2:9">
      <c r="B3436" s="388" t="s">
        <v>18688</v>
      </c>
      <c r="C3436" s="388" t="s">
        <v>18689</v>
      </c>
      <c r="D3436" s="389" t="s">
        <v>9926</v>
      </c>
      <c r="E3436" s="390" t="str">
        <f t="shared" si="106"/>
        <v>23,25</v>
      </c>
      <c r="F3436" s="381" t="str">
        <f t="shared" si="107"/>
        <v>89526</v>
      </c>
      <c r="H3436" s="391">
        <v>5.76</v>
      </c>
      <c r="I3436" s="392" t="s">
        <v>1155</v>
      </c>
    </row>
    <row r="3437" spans="2:9">
      <c r="B3437" s="388" t="s">
        <v>18690</v>
      </c>
      <c r="C3437" s="388" t="s">
        <v>18691</v>
      </c>
      <c r="D3437" s="389" t="s">
        <v>9926</v>
      </c>
      <c r="E3437" s="390" t="str">
        <f t="shared" si="106"/>
        <v>49,51</v>
      </c>
      <c r="F3437" s="381" t="str">
        <f t="shared" si="107"/>
        <v>89527</v>
      </c>
      <c r="H3437" s="391">
        <v>40.159999999999997</v>
      </c>
      <c r="I3437" s="392" t="s">
        <v>18692</v>
      </c>
    </row>
    <row r="3438" spans="2:9">
      <c r="B3438" s="388" t="s">
        <v>18693</v>
      </c>
      <c r="C3438" s="388" t="s">
        <v>18694</v>
      </c>
      <c r="D3438" s="389" t="s">
        <v>9926</v>
      </c>
      <c r="E3438" s="390" t="str">
        <f t="shared" si="106"/>
        <v>2,84</v>
      </c>
      <c r="F3438" s="381" t="str">
        <f t="shared" si="107"/>
        <v>89528</v>
      </c>
      <c r="H3438" s="391">
        <v>76.87</v>
      </c>
      <c r="I3438" s="392" t="s">
        <v>5714</v>
      </c>
    </row>
    <row r="3439" spans="2:9">
      <c r="B3439" s="388" t="s">
        <v>18695</v>
      </c>
      <c r="C3439" s="388" t="s">
        <v>18696</v>
      </c>
      <c r="D3439" s="389" t="s">
        <v>9926</v>
      </c>
      <c r="E3439" s="390" t="str">
        <f t="shared" si="106"/>
        <v>26,72</v>
      </c>
      <c r="F3439" s="381" t="str">
        <f t="shared" si="107"/>
        <v>89529</v>
      </c>
      <c r="H3439" s="391">
        <v>7.76</v>
      </c>
      <c r="I3439" s="392" t="s">
        <v>18697</v>
      </c>
    </row>
    <row r="3440" spans="2:9">
      <c r="B3440" s="388" t="s">
        <v>18698</v>
      </c>
      <c r="C3440" s="388" t="s">
        <v>18699</v>
      </c>
      <c r="D3440" s="389" t="s">
        <v>9926</v>
      </c>
      <c r="E3440" s="390" t="str">
        <f t="shared" si="106"/>
        <v>9,14</v>
      </c>
      <c r="F3440" s="381" t="str">
        <f t="shared" si="107"/>
        <v>89530</v>
      </c>
      <c r="H3440" s="391">
        <v>23.2</v>
      </c>
      <c r="I3440" s="392" t="s">
        <v>6756</v>
      </c>
    </row>
    <row r="3441" spans="2:9">
      <c r="B3441" s="388" t="s">
        <v>18700</v>
      </c>
      <c r="C3441" s="388" t="s">
        <v>18701</v>
      </c>
      <c r="D3441" s="389" t="s">
        <v>9926</v>
      </c>
      <c r="E3441" s="390" t="str">
        <f t="shared" si="106"/>
        <v>22,14</v>
      </c>
      <c r="F3441" s="381" t="str">
        <f t="shared" si="107"/>
        <v>89531</v>
      </c>
      <c r="H3441" s="391">
        <v>7.93</v>
      </c>
      <c r="I3441" s="392" t="s">
        <v>18702</v>
      </c>
    </row>
    <row r="3442" spans="2:9">
      <c r="B3442" s="388" t="s">
        <v>18703</v>
      </c>
      <c r="C3442" s="388" t="s">
        <v>18704</v>
      </c>
      <c r="D3442" s="389" t="s">
        <v>9926</v>
      </c>
      <c r="E3442" s="390" t="str">
        <f t="shared" si="106"/>
        <v>4,77</v>
      </c>
      <c r="F3442" s="381" t="str">
        <f t="shared" si="107"/>
        <v>89532</v>
      </c>
      <c r="H3442" s="391">
        <v>16.649999999999999</v>
      </c>
      <c r="I3442" s="392" t="s">
        <v>3305</v>
      </c>
    </row>
    <row r="3443" spans="2:9">
      <c r="B3443" s="388" t="s">
        <v>18705</v>
      </c>
      <c r="C3443" s="388" t="s">
        <v>18706</v>
      </c>
      <c r="D3443" s="389" t="s">
        <v>9926</v>
      </c>
      <c r="E3443" s="390" t="str">
        <f t="shared" si="106"/>
        <v>22,14</v>
      </c>
      <c r="F3443" s="381" t="str">
        <f t="shared" si="107"/>
        <v>89533</v>
      </c>
      <c r="H3443" s="391">
        <v>14.77</v>
      </c>
      <c r="I3443" s="392" t="s">
        <v>18702</v>
      </c>
    </row>
    <row r="3444" spans="2:9">
      <c r="B3444" s="388" t="s">
        <v>18707</v>
      </c>
      <c r="C3444" s="388" t="s">
        <v>18708</v>
      </c>
      <c r="D3444" s="389" t="s">
        <v>9926</v>
      </c>
      <c r="E3444" s="390" t="str">
        <f t="shared" si="106"/>
        <v>3,40</v>
      </c>
      <c r="F3444" s="381" t="str">
        <f t="shared" si="107"/>
        <v>89534</v>
      </c>
      <c r="H3444" s="391">
        <v>21.63</v>
      </c>
      <c r="I3444" s="392" t="s">
        <v>9166</v>
      </c>
    </row>
    <row r="3445" spans="2:9">
      <c r="B3445" s="388" t="s">
        <v>18709</v>
      </c>
      <c r="C3445" s="388" t="s">
        <v>18710</v>
      </c>
      <c r="D3445" s="389" t="s">
        <v>9926</v>
      </c>
      <c r="E3445" s="390" t="str">
        <f t="shared" si="106"/>
        <v>33,91</v>
      </c>
      <c r="F3445" s="381" t="str">
        <f t="shared" si="107"/>
        <v>89535</v>
      </c>
      <c r="H3445" s="391">
        <v>24.98</v>
      </c>
      <c r="I3445" s="392" t="s">
        <v>18711</v>
      </c>
    </row>
    <row r="3446" spans="2:9">
      <c r="B3446" s="388" t="s">
        <v>18712</v>
      </c>
      <c r="C3446" s="388" t="s">
        <v>18713</v>
      </c>
      <c r="D3446" s="389" t="s">
        <v>9926</v>
      </c>
      <c r="E3446" s="390" t="str">
        <f t="shared" si="106"/>
        <v>8,27</v>
      </c>
      <c r="F3446" s="381" t="str">
        <f t="shared" si="107"/>
        <v>89536</v>
      </c>
      <c r="H3446" s="391">
        <v>20.399999999999999</v>
      </c>
      <c r="I3446" s="392" t="s">
        <v>3566</v>
      </c>
    </row>
    <row r="3447" spans="2:9">
      <c r="B3447" s="388" t="s">
        <v>18714</v>
      </c>
      <c r="C3447" s="388" t="s">
        <v>18715</v>
      </c>
      <c r="D3447" s="389" t="s">
        <v>9926</v>
      </c>
      <c r="E3447" s="390" t="str">
        <f t="shared" si="106"/>
        <v>2,90</v>
      </c>
      <c r="F3447" s="381" t="str">
        <f t="shared" si="107"/>
        <v>89538</v>
      </c>
      <c r="H3447" s="391">
        <v>20.399999999999999</v>
      </c>
      <c r="I3447" s="392" t="s">
        <v>1262</v>
      </c>
    </row>
    <row r="3448" spans="2:9">
      <c r="B3448" s="388" t="s">
        <v>18716</v>
      </c>
      <c r="C3448" s="388" t="s">
        <v>18717</v>
      </c>
      <c r="D3448" s="389" t="s">
        <v>9926</v>
      </c>
      <c r="E3448" s="390" t="str">
        <f t="shared" si="106"/>
        <v>6,93</v>
      </c>
      <c r="F3448" s="381" t="str">
        <f t="shared" si="107"/>
        <v>89540</v>
      </c>
      <c r="H3448" s="391">
        <v>32.17</v>
      </c>
      <c r="I3448" s="392" t="s">
        <v>2527</v>
      </c>
    </row>
    <row r="3449" spans="2:9">
      <c r="B3449" s="388" t="s">
        <v>18718</v>
      </c>
      <c r="C3449" s="388" t="s">
        <v>18719</v>
      </c>
      <c r="D3449" s="389" t="s">
        <v>9926</v>
      </c>
      <c r="E3449" s="390" t="str">
        <f t="shared" si="106"/>
        <v>4,22</v>
      </c>
      <c r="F3449" s="381" t="str">
        <f t="shared" si="107"/>
        <v>89541</v>
      </c>
      <c r="H3449" s="391">
        <v>78.489999999999995</v>
      </c>
      <c r="I3449" s="392" t="s">
        <v>5177</v>
      </c>
    </row>
    <row r="3450" spans="2:9">
      <c r="B3450" s="388" t="s">
        <v>18720</v>
      </c>
      <c r="C3450" s="388" t="s">
        <v>18721</v>
      </c>
      <c r="D3450" s="389" t="s">
        <v>9926</v>
      </c>
      <c r="E3450" s="390" t="str">
        <f t="shared" si="106"/>
        <v>19,25</v>
      </c>
      <c r="F3450" s="381" t="str">
        <f t="shared" si="107"/>
        <v>89542</v>
      </c>
      <c r="H3450" s="391">
        <v>65.33</v>
      </c>
      <c r="I3450" s="392" t="s">
        <v>8065</v>
      </c>
    </row>
    <row r="3451" spans="2:9">
      <c r="B3451" s="388" t="s">
        <v>18722</v>
      </c>
      <c r="C3451" s="388" t="s">
        <v>18723</v>
      </c>
      <c r="D3451" s="389" t="s">
        <v>9926</v>
      </c>
      <c r="E3451" s="390" t="str">
        <f t="shared" si="106"/>
        <v>5,80</v>
      </c>
      <c r="F3451" s="381" t="str">
        <f t="shared" si="107"/>
        <v>89544</v>
      </c>
      <c r="H3451" s="391">
        <v>103.6</v>
      </c>
      <c r="I3451" s="392" t="s">
        <v>1101</v>
      </c>
    </row>
    <row r="3452" spans="2:9">
      <c r="B3452" s="388" t="s">
        <v>18724</v>
      </c>
      <c r="C3452" s="388" t="s">
        <v>18725</v>
      </c>
      <c r="D3452" s="389" t="s">
        <v>9926</v>
      </c>
      <c r="E3452" s="390" t="str">
        <f t="shared" si="106"/>
        <v>8,37</v>
      </c>
      <c r="F3452" s="381" t="str">
        <f t="shared" si="107"/>
        <v>89545</v>
      </c>
      <c r="H3452" s="391">
        <v>21.07</v>
      </c>
      <c r="I3452" s="392" t="s">
        <v>547</v>
      </c>
    </row>
    <row r="3453" spans="2:9">
      <c r="B3453" s="388" t="s">
        <v>18726</v>
      </c>
      <c r="C3453" s="388" t="s">
        <v>18727</v>
      </c>
      <c r="D3453" s="389" t="s">
        <v>9926</v>
      </c>
      <c r="E3453" s="390" t="str">
        <f t="shared" si="106"/>
        <v>7,38</v>
      </c>
      <c r="F3453" s="381" t="str">
        <f t="shared" si="107"/>
        <v>89546</v>
      </c>
      <c r="H3453" s="391">
        <v>25.27</v>
      </c>
      <c r="I3453" s="392" t="s">
        <v>6502</v>
      </c>
    </row>
    <row r="3454" spans="2:9">
      <c r="B3454" s="388" t="s">
        <v>18728</v>
      </c>
      <c r="C3454" s="388" t="s">
        <v>18729</v>
      </c>
      <c r="D3454" s="389" t="s">
        <v>9926</v>
      </c>
      <c r="E3454" s="390" t="str">
        <f t="shared" si="106"/>
        <v>12,71</v>
      </c>
      <c r="F3454" s="381" t="str">
        <f t="shared" si="107"/>
        <v>89547</v>
      </c>
      <c r="H3454" s="391">
        <v>10.11</v>
      </c>
      <c r="I3454" s="392" t="s">
        <v>14851</v>
      </c>
    </row>
    <row r="3455" spans="2:9">
      <c r="B3455" s="388" t="s">
        <v>18730</v>
      </c>
      <c r="C3455" s="388" t="s">
        <v>18731</v>
      </c>
      <c r="D3455" s="389" t="s">
        <v>9926</v>
      </c>
      <c r="E3455" s="390" t="str">
        <f t="shared" si="106"/>
        <v>13,65</v>
      </c>
      <c r="F3455" s="381" t="str">
        <f t="shared" si="107"/>
        <v>89548</v>
      </c>
      <c r="H3455" s="391">
        <v>7.64</v>
      </c>
      <c r="I3455" s="392" t="s">
        <v>487</v>
      </c>
    </row>
    <row r="3456" spans="2:9">
      <c r="B3456" s="388" t="s">
        <v>18732</v>
      </c>
      <c r="C3456" s="388" t="s">
        <v>18733</v>
      </c>
      <c r="D3456" s="389" t="s">
        <v>9926</v>
      </c>
      <c r="E3456" s="390" t="str">
        <f t="shared" si="106"/>
        <v>10,20</v>
      </c>
      <c r="F3456" s="381" t="str">
        <f t="shared" si="107"/>
        <v>89549</v>
      </c>
      <c r="H3456" s="391">
        <v>13.92</v>
      </c>
      <c r="I3456" s="392" t="s">
        <v>18734</v>
      </c>
    </row>
    <row r="3457" spans="2:9">
      <c r="B3457" s="388" t="s">
        <v>18735</v>
      </c>
      <c r="C3457" s="388" t="s">
        <v>18736</v>
      </c>
      <c r="D3457" s="389" t="s">
        <v>9926</v>
      </c>
      <c r="E3457" s="390" t="str">
        <f t="shared" si="106"/>
        <v>22,99</v>
      </c>
      <c r="F3457" s="381" t="str">
        <f t="shared" si="107"/>
        <v>89550</v>
      </c>
      <c r="H3457" s="391">
        <v>34.840000000000003</v>
      </c>
      <c r="I3457" s="392" t="s">
        <v>13331</v>
      </c>
    </row>
    <row r="3458" spans="2:9">
      <c r="B3458" s="388" t="s">
        <v>18737</v>
      </c>
      <c r="C3458" s="388" t="s">
        <v>18738</v>
      </c>
      <c r="D3458" s="389" t="s">
        <v>9926</v>
      </c>
      <c r="E3458" s="390" t="str">
        <f t="shared" ref="E3458:E3521" si="108">IF($K$2=$H$1,H3458,I3458)</f>
        <v>6,50</v>
      </c>
      <c r="F3458" s="381" t="str">
        <f t="shared" ref="F3458:F3521" si="109">IF(LEN($B3458)=7,CONCATENATE(MID($B3458,1,6),"00",RIGHT($B3458,1)),IF(LEN($B3458)=8,CONCATENATE(MID($B3458,1,6),"0",RIGHT($B3458,2)),$B3458))</f>
        <v>89551</v>
      </c>
      <c r="H3458" s="391">
        <v>11.51</v>
      </c>
      <c r="I3458" s="392" t="s">
        <v>850</v>
      </c>
    </row>
    <row r="3459" spans="2:9">
      <c r="B3459" s="388" t="s">
        <v>18739</v>
      </c>
      <c r="C3459" s="388" t="s">
        <v>18740</v>
      </c>
      <c r="D3459" s="389" t="s">
        <v>9926</v>
      </c>
      <c r="E3459" s="390" t="str">
        <f t="shared" si="108"/>
        <v>12,70</v>
      </c>
      <c r="F3459" s="381" t="str">
        <f t="shared" si="109"/>
        <v>89552</v>
      </c>
      <c r="H3459" s="391">
        <v>12.45</v>
      </c>
      <c r="I3459" s="392" t="s">
        <v>5972</v>
      </c>
    </row>
    <row r="3460" spans="2:9">
      <c r="B3460" s="388" t="s">
        <v>18741</v>
      </c>
      <c r="C3460" s="388" t="s">
        <v>18742</v>
      </c>
      <c r="D3460" s="389" t="s">
        <v>9926</v>
      </c>
      <c r="E3460" s="390" t="str">
        <f t="shared" si="108"/>
        <v>4,15</v>
      </c>
      <c r="F3460" s="381" t="str">
        <f t="shared" si="109"/>
        <v>89553</v>
      </c>
      <c r="H3460" s="391">
        <v>13.61</v>
      </c>
      <c r="I3460" s="392" t="s">
        <v>577</v>
      </c>
    </row>
    <row r="3461" spans="2:9">
      <c r="B3461" s="388" t="s">
        <v>18743</v>
      </c>
      <c r="C3461" s="388" t="s">
        <v>18744</v>
      </c>
      <c r="D3461" s="389" t="s">
        <v>9926</v>
      </c>
      <c r="E3461" s="390" t="str">
        <f t="shared" si="108"/>
        <v>15,69</v>
      </c>
      <c r="F3461" s="381" t="str">
        <f t="shared" si="109"/>
        <v>89554</v>
      </c>
      <c r="H3461" s="391">
        <v>57.73</v>
      </c>
      <c r="I3461" s="392" t="s">
        <v>6168</v>
      </c>
    </row>
    <row r="3462" spans="2:9">
      <c r="B3462" s="388" t="s">
        <v>18745</v>
      </c>
      <c r="C3462" s="388" t="s">
        <v>18746</v>
      </c>
      <c r="D3462" s="389" t="s">
        <v>9926</v>
      </c>
      <c r="E3462" s="390" t="str">
        <f t="shared" si="108"/>
        <v>15,28</v>
      </c>
      <c r="F3462" s="381" t="str">
        <f t="shared" si="109"/>
        <v>89555</v>
      </c>
      <c r="H3462" s="391">
        <v>13.93</v>
      </c>
      <c r="I3462" s="392" t="s">
        <v>18747</v>
      </c>
    </row>
    <row r="3463" spans="2:9">
      <c r="B3463" s="388" t="s">
        <v>18748</v>
      </c>
      <c r="C3463" s="388" t="s">
        <v>18749</v>
      </c>
      <c r="D3463" s="389" t="s">
        <v>9926</v>
      </c>
      <c r="E3463" s="390" t="str">
        <f t="shared" si="108"/>
        <v>22,10</v>
      </c>
      <c r="F3463" s="381" t="str">
        <f t="shared" si="109"/>
        <v>89556</v>
      </c>
      <c r="H3463" s="391">
        <v>22.68</v>
      </c>
      <c r="I3463" s="392" t="s">
        <v>3046</v>
      </c>
    </row>
    <row r="3464" spans="2:9">
      <c r="B3464" s="388" t="s">
        <v>18750</v>
      </c>
      <c r="C3464" s="388" t="s">
        <v>18751</v>
      </c>
      <c r="D3464" s="389" t="s">
        <v>9926</v>
      </c>
      <c r="E3464" s="390" t="str">
        <f t="shared" si="108"/>
        <v>17,89</v>
      </c>
      <c r="F3464" s="381" t="str">
        <f t="shared" si="109"/>
        <v>89557</v>
      </c>
      <c r="H3464" s="391">
        <v>113.33</v>
      </c>
      <c r="I3464" s="392" t="s">
        <v>18752</v>
      </c>
    </row>
    <row r="3465" spans="2:9">
      <c r="B3465" s="388" t="s">
        <v>18753</v>
      </c>
      <c r="C3465" s="388" t="s">
        <v>18754</v>
      </c>
      <c r="D3465" s="389" t="s">
        <v>9926</v>
      </c>
      <c r="E3465" s="390" t="str">
        <f t="shared" si="108"/>
        <v>6,28</v>
      </c>
      <c r="F3465" s="381" t="str">
        <f t="shared" si="109"/>
        <v>89558</v>
      </c>
      <c r="H3465" s="391">
        <v>20.420000000000002</v>
      </c>
      <c r="I3465" s="392" t="s">
        <v>8580</v>
      </c>
    </row>
    <row r="3466" spans="2:9">
      <c r="B3466" s="388" t="s">
        <v>18755</v>
      </c>
      <c r="C3466" s="388" t="s">
        <v>18756</v>
      </c>
      <c r="D3466" s="389" t="s">
        <v>9926</v>
      </c>
      <c r="E3466" s="390" t="str">
        <f t="shared" si="108"/>
        <v>37,38</v>
      </c>
      <c r="F3466" s="381" t="str">
        <f t="shared" si="109"/>
        <v>89559</v>
      </c>
      <c r="H3466" s="391">
        <v>41.91</v>
      </c>
      <c r="I3466" s="392" t="s">
        <v>18757</v>
      </c>
    </row>
    <row r="3467" spans="2:9">
      <c r="B3467" s="388" t="s">
        <v>18758</v>
      </c>
      <c r="C3467" s="388" t="s">
        <v>18759</v>
      </c>
      <c r="D3467" s="389" t="s">
        <v>9926</v>
      </c>
      <c r="E3467" s="390" t="str">
        <f t="shared" si="108"/>
        <v>8,72</v>
      </c>
      <c r="F3467" s="381" t="str">
        <f t="shared" si="109"/>
        <v>89561</v>
      </c>
      <c r="H3467" s="391">
        <v>170.84</v>
      </c>
      <c r="I3467" s="392" t="s">
        <v>18760</v>
      </c>
    </row>
    <row r="3468" spans="2:9">
      <c r="B3468" s="388" t="s">
        <v>18761</v>
      </c>
      <c r="C3468" s="388" t="s">
        <v>18762</v>
      </c>
      <c r="D3468" s="389" t="s">
        <v>9926</v>
      </c>
      <c r="E3468" s="390" t="str">
        <f t="shared" si="108"/>
        <v>6,65</v>
      </c>
      <c r="F3468" s="381" t="str">
        <f t="shared" si="109"/>
        <v>89562</v>
      </c>
      <c r="H3468" s="391">
        <v>29.19</v>
      </c>
      <c r="I3468" s="392" t="s">
        <v>6758</v>
      </c>
    </row>
    <row r="3469" spans="2:9">
      <c r="B3469" s="388" t="s">
        <v>18763</v>
      </c>
      <c r="C3469" s="388" t="s">
        <v>18764</v>
      </c>
      <c r="D3469" s="389" t="s">
        <v>9926</v>
      </c>
      <c r="E3469" s="390" t="str">
        <f t="shared" si="108"/>
        <v>14,11</v>
      </c>
      <c r="F3469" s="381" t="str">
        <f t="shared" si="109"/>
        <v>89563</v>
      </c>
      <c r="H3469" s="391">
        <v>4.79</v>
      </c>
      <c r="I3469" s="392" t="s">
        <v>1377</v>
      </c>
    </row>
    <row r="3470" spans="2:9">
      <c r="B3470" s="388" t="s">
        <v>18765</v>
      </c>
      <c r="C3470" s="388" t="s">
        <v>18766</v>
      </c>
      <c r="D3470" s="389" t="s">
        <v>9926</v>
      </c>
      <c r="E3470" s="390" t="str">
        <f t="shared" si="108"/>
        <v>11,56</v>
      </c>
      <c r="F3470" s="381" t="str">
        <f t="shared" si="109"/>
        <v>89564</v>
      </c>
      <c r="H3470" s="391">
        <v>9.83</v>
      </c>
      <c r="I3470" s="392" t="s">
        <v>18598</v>
      </c>
    </row>
    <row r="3471" spans="2:9">
      <c r="B3471" s="388" t="s">
        <v>18767</v>
      </c>
      <c r="C3471" s="388" t="s">
        <v>18768</v>
      </c>
      <c r="D3471" s="389" t="s">
        <v>9926</v>
      </c>
      <c r="E3471" s="390" t="str">
        <f t="shared" si="108"/>
        <v>32,97</v>
      </c>
      <c r="F3471" s="381" t="str">
        <f t="shared" si="109"/>
        <v>89565</v>
      </c>
      <c r="H3471" s="391">
        <v>6.13</v>
      </c>
      <c r="I3471" s="392" t="s">
        <v>9828</v>
      </c>
    </row>
    <row r="3472" spans="2:9">
      <c r="B3472" s="388" t="s">
        <v>18769</v>
      </c>
      <c r="C3472" s="388" t="s">
        <v>18770</v>
      </c>
      <c r="D3472" s="389" t="s">
        <v>9926</v>
      </c>
      <c r="E3472" s="390" t="str">
        <f t="shared" si="108"/>
        <v>28,91</v>
      </c>
      <c r="F3472" s="381" t="str">
        <f t="shared" si="109"/>
        <v>89566</v>
      </c>
      <c r="H3472" s="391">
        <v>7.76</v>
      </c>
      <c r="I3472" s="392" t="s">
        <v>18771</v>
      </c>
    </row>
    <row r="3473" spans="2:9">
      <c r="B3473" s="388" t="s">
        <v>18772</v>
      </c>
      <c r="C3473" s="388" t="s">
        <v>18773</v>
      </c>
      <c r="D3473" s="389" t="s">
        <v>9926</v>
      </c>
      <c r="E3473" s="390" t="str">
        <f t="shared" si="108"/>
        <v>48,07</v>
      </c>
      <c r="F3473" s="381" t="str">
        <f t="shared" si="109"/>
        <v>89567</v>
      </c>
      <c r="H3473" s="391">
        <v>16.32</v>
      </c>
      <c r="I3473" s="392" t="s">
        <v>6175</v>
      </c>
    </row>
    <row r="3474" spans="2:9">
      <c r="B3474" s="388" t="s">
        <v>18774</v>
      </c>
      <c r="C3474" s="388" t="s">
        <v>18775</v>
      </c>
      <c r="D3474" s="389" t="s">
        <v>9926</v>
      </c>
      <c r="E3474" s="390" t="str">
        <f t="shared" si="108"/>
        <v>22,68</v>
      </c>
      <c r="F3474" s="381" t="str">
        <f t="shared" si="109"/>
        <v>89568</v>
      </c>
      <c r="H3474" s="391">
        <v>9.09</v>
      </c>
      <c r="I3474" s="392" t="s">
        <v>3101</v>
      </c>
    </row>
    <row r="3475" spans="2:9">
      <c r="B3475" s="388" t="s">
        <v>18776</v>
      </c>
      <c r="C3475" s="388" t="s">
        <v>18777</v>
      </c>
      <c r="D3475" s="389" t="s">
        <v>9926</v>
      </c>
      <c r="E3475" s="390" t="str">
        <f t="shared" si="108"/>
        <v>45,61</v>
      </c>
      <c r="F3475" s="381" t="str">
        <f t="shared" si="109"/>
        <v>89569</v>
      </c>
      <c r="H3475" s="391">
        <v>12.2</v>
      </c>
      <c r="I3475" s="392" t="s">
        <v>18778</v>
      </c>
    </row>
    <row r="3476" spans="2:9">
      <c r="B3476" s="388" t="s">
        <v>18779</v>
      </c>
      <c r="C3476" s="388" t="s">
        <v>18780</v>
      </c>
      <c r="D3476" s="389" t="s">
        <v>9926</v>
      </c>
      <c r="E3476" s="390" t="str">
        <f t="shared" si="108"/>
        <v>8,37</v>
      </c>
      <c r="F3476" s="381" t="str">
        <f t="shared" si="109"/>
        <v>89570</v>
      </c>
      <c r="H3476" s="391">
        <v>12.88</v>
      </c>
      <c r="I3476" s="392" t="s">
        <v>547</v>
      </c>
    </row>
    <row r="3477" spans="2:9">
      <c r="B3477" s="388" t="s">
        <v>18781</v>
      </c>
      <c r="C3477" s="388" t="s">
        <v>18782</v>
      </c>
      <c r="D3477" s="389" t="s">
        <v>9926</v>
      </c>
      <c r="E3477" s="390" t="str">
        <f t="shared" si="108"/>
        <v>44,51</v>
      </c>
      <c r="F3477" s="381" t="str">
        <f t="shared" si="109"/>
        <v>89571</v>
      </c>
      <c r="H3477" s="391">
        <v>14.89</v>
      </c>
      <c r="I3477" s="392" t="s">
        <v>9063</v>
      </c>
    </row>
    <row r="3478" spans="2:9">
      <c r="B3478" s="388" t="s">
        <v>18783</v>
      </c>
      <c r="C3478" s="388" t="s">
        <v>18784</v>
      </c>
      <c r="D3478" s="389" t="s">
        <v>9926</v>
      </c>
      <c r="E3478" s="390" t="str">
        <f t="shared" si="108"/>
        <v>5,98</v>
      </c>
      <c r="F3478" s="381" t="str">
        <f t="shared" si="109"/>
        <v>89572</v>
      </c>
      <c r="H3478" s="391">
        <v>20.09</v>
      </c>
      <c r="I3478" s="392" t="s">
        <v>4571</v>
      </c>
    </row>
    <row r="3479" spans="2:9">
      <c r="B3479" s="388" t="s">
        <v>18785</v>
      </c>
      <c r="C3479" s="388" t="s">
        <v>18786</v>
      </c>
      <c r="D3479" s="389" t="s">
        <v>9926</v>
      </c>
      <c r="E3479" s="390" t="str">
        <f t="shared" si="108"/>
        <v>40,78</v>
      </c>
      <c r="F3479" s="381" t="str">
        <f t="shared" si="109"/>
        <v>89573</v>
      </c>
      <c r="H3479" s="391">
        <v>14.12</v>
      </c>
      <c r="I3479" s="392" t="s">
        <v>8280</v>
      </c>
    </row>
    <row r="3480" spans="2:9">
      <c r="B3480" s="388" t="s">
        <v>18787</v>
      </c>
      <c r="C3480" s="388" t="s">
        <v>18788</v>
      </c>
      <c r="D3480" s="389" t="s">
        <v>9926</v>
      </c>
      <c r="E3480" s="390" t="str">
        <f t="shared" si="108"/>
        <v>77,78</v>
      </c>
      <c r="F3480" s="381" t="str">
        <f t="shared" si="109"/>
        <v>89574</v>
      </c>
      <c r="H3480" s="391">
        <v>30.33</v>
      </c>
      <c r="I3480" s="392" t="s">
        <v>18789</v>
      </c>
    </row>
    <row r="3481" spans="2:9">
      <c r="B3481" s="388" t="s">
        <v>18790</v>
      </c>
      <c r="C3481" s="388" t="s">
        <v>18791</v>
      </c>
      <c r="D3481" s="389" t="s">
        <v>9926</v>
      </c>
      <c r="E3481" s="390" t="str">
        <f t="shared" si="108"/>
        <v>8,06</v>
      </c>
      <c r="F3481" s="381" t="str">
        <f t="shared" si="109"/>
        <v>89575</v>
      </c>
      <c r="H3481" s="391">
        <v>55.1</v>
      </c>
      <c r="I3481" s="392" t="s">
        <v>8292</v>
      </c>
    </row>
    <row r="3482" spans="2:9">
      <c r="B3482" s="388" t="s">
        <v>18792</v>
      </c>
      <c r="C3482" s="388" t="s">
        <v>18793</v>
      </c>
      <c r="D3482" s="389" t="s">
        <v>9926</v>
      </c>
      <c r="E3482" s="390" t="str">
        <f t="shared" si="108"/>
        <v>23,50</v>
      </c>
      <c r="F3482" s="381" t="str">
        <f t="shared" si="109"/>
        <v>89577</v>
      </c>
      <c r="H3482" s="391">
        <v>48.03</v>
      </c>
      <c r="I3482" s="392" t="s">
        <v>1786</v>
      </c>
    </row>
    <row r="3483" spans="2:9">
      <c r="B3483" s="388" t="s">
        <v>18794</v>
      </c>
      <c r="C3483" s="388" t="s">
        <v>18795</v>
      </c>
      <c r="D3483" s="389" t="s">
        <v>9926</v>
      </c>
      <c r="E3483" s="390" t="str">
        <f t="shared" si="108"/>
        <v>8,23</v>
      </c>
      <c r="F3483" s="381" t="str">
        <f t="shared" si="109"/>
        <v>89579</v>
      </c>
      <c r="H3483" s="391">
        <v>83.04</v>
      </c>
      <c r="I3483" s="392" t="s">
        <v>3402</v>
      </c>
    </row>
    <row r="3484" spans="2:9">
      <c r="B3484" s="388" t="s">
        <v>18796</v>
      </c>
      <c r="C3484" s="388" t="s">
        <v>18797</v>
      </c>
      <c r="D3484" s="389" t="s">
        <v>9926</v>
      </c>
      <c r="E3484" s="390" t="str">
        <f t="shared" si="108"/>
        <v>16,85</v>
      </c>
      <c r="F3484" s="381" t="str">
        <f t="shared" si="109"/>
        <v>89581</v>
      </c>
      <c r="H3484" s="391">
        <v>68.56</v>
      </c>
      <c r="I3484" s="392" t="s">
        <v>2935</v>
      </c>
    </row>
    <row r="3485" spans="2:9">
      <c r="B3485" s="388" t="s">
        <v>18798</v>
      </c>
      <c r="C3485" s="388" t="s">
        <v>18799</v>
      </c>
      <c r="D3485" s="389" t="s">
        <v>9926</v>
      </c>
      <c r="E3485" s="390" t="str">
        <f t="shared" si="108"/>
        <v>14,97</v>
      </c>
      <c r="F3485" s="381" t="str">
        <f t="shared" si="109"/>
        <v>89582</v>
      </c>
      <c r="H3485" s="391">
        <v>7.59</v>
      </c>
      <c r="I3485" s="392" t="s">
        <v>3606</v>
      </c>
    </row>
    <row r="3486" spans="2:9">
      <c r="B3486" s="388" t="s">
        <v>18800</v>
      </c>
      <c r="C3486" s="388" t="s">
        <v>18801</v>
      </c>
      <c r="D3486" s="389" t="s">
        <v>9926</v>
      </c>
      <c r="E3486" s="390" t="str">
        <f t="shared" si="108"/>
        <v>21,83</v>
      </c>
      <c r="F3486" s="381" t="str">
        <f t="shared" si="109"/>
        <v>89583</v>
      </c>
      <c r="H3486" s="391">
        <v>8.6</v>
      </c>
      <c r="I3486" s="392" t="s">
        <v>17804</v>
      </c>
    </row>
    <row r="3487" spans="2:9">
      <c r="B3487" s="388" t="s">
        <v>18802</v>
      </c>
      <c r="C3487" s="388" t="s">
        <v>18803</v>
      </c>
      <c r="D3487" s="389" t="s">
        <v>9926</v>
      </c>
      <c r="E3487" s="390" t="str">
        <f t="shared" si="108"/>
        <v>25,31</v>
      </c>
      <c r="F3487" s="381" t="str">
        <f t="shared" si="109"/>
        <v>89584</v>
      </c>
      <c r="H3487" s="391">
        <v>8.99</v>
      </c>
      <c r="I3487" s="392" t="s">
        <v>18804</v>
      </c>
    </row>
    <row r="3488" spans="2:9">
      <c r="B3488" s="388" t="s">
        <v>18805</v>
      </c>
      <c r="C3488" s="388" t="s">
        <v>18806</v>
      </c>
      <c r="D3488" s="389" t="s">
        <v>9926</v>
      </c>
      <c r="E3488" s="390" t="str">
        <f t="shared" si="108"/>
        <v>20,73</v>
      </c>
      <c r="F3488" s="381" t="str">
        <f t="shared" si="109"/>
        <v>89585</v>
      </c>
      <c r="H3488" s="391">
        <v>15.03</v>
      </c>
      <c r="I3488" s="392" t="s">
        <v>18807</v>
      </c>
    </row>
    <row r="3489" spans="2:9">
      <c r="B3489" s="388" t="s">
        <v>18808</v>
      </c>
      <c r="C3489" s="388" t="s">
        <v>18809</v>
      </c>
      <c r="D3489" s="389" t="s">
        <v>9926</v>
      </c>
      <c r="E3489" s="390" t="str">
        <f t="shared" si="108"/>
        <v>20,73</v>
      </c>
      <c r="F3489" s="381" t="str">
        <f t="shared" si="109"/>
        <v>89586</v>
      </c>
      <c r="H3489" s="391">
        <v>10.83</v>
      </c>
      <c r="I3489" s="392" t="s">
        <v>18807</v>
      </c>
    </row>
    <row r="3490" spans="2:9">
      <c r="B3490" s="388" t="s">
        <v>18810</v>
      </c>
      <c r="C3490" s="388" t="s">
        <v>18811</v>
      </c>
      <c r="D3490" s="389" t="s">
        <v>9926</v>
      </c>
      <c r="E3490" s="390" t="str">
        <f t="shared" si="108"/>
        <v>32,50</v>
      </c>
      <c r="F3490" s="381" t="str">
        <f t="shared" si="109"/>
        <v>89587</v>
      </c>
      <c r="H3490" s="391">
        <v>12.77</v>
      </c>
      <c r="I3490" s="392" t="s">
        <v>8704</v>
      </c>
    </row>
    <row r="3491" spans="2:9">
      <c r="B3491" s="388" t="s">
        <v>18812</v>
      </c>
      <c r="C3491" s="388" t="s">
        <v>18813</v>
      </c>
      <c r="D3491" s="389" t="s">
        <v>9926</v>
      </c>
      <c r="E3491" s="390" t="str">
        <f t="shared" si="108"/>
        <v>79,05</v>
      </c>
      <c r="F3491" s="381" t="str">
        <f t="shared" si="109"/>
        <v>89590</v>
      </c>
      <c r="H3491" s="391">
        <v>13.42</v>
      </c>
      <c r="I3491" s="392" t="s">
        <v>18814</v>
      </c>
    </row>
    <row r="3492" spans="2:9">
      <c r="B3492" s="388" t="s">
        <v>18815</v>
      </c>
      <c r="C3492" s="388" t="s">
        <v>18816</v>
      </c>
      <c r="D3492" s="389" t="s">
        <v>9926</v>
      </c>
      <c r="E3492" s="390" t="str">
        <f t="shared" si="108"/>
        <v>65,89</v>
      </c>
      <c r="F3492" s="381" t="str">
        <f t="shared" si="109"/>
        <v>89591</v>
      </c>
      <c r="H3492" s="391">
        <v>22.61</v>
      </c>
      <c r="I3492" s="392" t="s">
        <v>18817</v>
      </c>
    </row>
    <row r="3493" spans="2:9">
      <c r="B3493" s="388" t="s">
        <v>18818</v>
      </c>
      <c r="C3493" s="388" t="s">
        <v>18819</v>
      </c>
      <c r="D3493" s="389" t="s">
        <v>9926</v>
      </c>
      <c r="E3493" s="390" t="str">
        <f t="shared" si="108"/>
        <v>104,16</v>
      </c>
      <c r="F3493" s="381" t="str">
        <f t="shared" si="109"/>
        <v>89592</v>
      </c>
      <c r="H3493" s="391">
        <v>25.86</v>
      </c>
      <c r="I3493" s="392" t="s">
        <v>18820</v>
      </c>
    </row>
    <row r="3494" spans="2:9">
      <c r="B3494" s="388" t="s">
        <v>18821</v>
      </c>
      <c r="C3494" s="388" t="s">
        <v>18822</v>
      </c>
      <c r="D3494" s="389" t="s">
        <v>9926</v>
      </c>
      <c r="E3494" s="390" t="str">
        <f t="shared" si="108"/>
        <v>21,37</v>
      </c>
      <c r="F3494" s="381" t="str">
        <f t="shared" si="109"/>
        <v>89593</v>
      </c>
      <c r="H3494" s="391">
        <v>17.59</v>
      </c>
      <c r="I3494" s="392" t="s">
        <v>1258</v>
      </c>
    </row>
    <row r="3495" spans="2:9">
      <c r="B3495" s="388" t="s">
        <v>18823</v>
      </c>
      <c r="C3495" s="388" t="s">
        <v>18824</v>
      </c>
      <c r="D3495" s="389" t="s">
        <v>9926</v>
      </c>
      <c r="E3495" s="390" t="str">
        <f t="shared" si="108"/>
        <v>25,57</v>
      </c>
      <c r="F3495" s="381" t="str">
        <f t="shared" si="109"/>
        <v>89594</v>
      </c>
      <c r="H3495" s="391">
        <v>17.14</v>
      </c>
      <c r="I3495" s="392" t="s">
        <v>10158</v>
      </c>
    </row>
    <row r="3496" spans="2:9">
      <c r="B3496" s="388" t="s">
        <v>18825</v>
      </c>
      <c r="C3496" s="388" t="s">
        <v>18826</v>
      </c>
      <c r="D3496" s="389" t="s">
        <v>9926</v>
      </c>
      <c r="E3496" s="390" t="str">
        <f t="shared" si="108"/>
        <v>10,41</v>
      </c>
      <c r="F3496" s="381" t="str">
        <f t="shared" si="109"/>
        <v>89595</v>
      </c>
      <c r="H3496" s="391">
        <v>19.22</v>
      </c>
      <c r="I3496" s="392" t="s">
        <v>1692</v>
      </c>
    </row>
    <row r="3497" spans="2:9">
      <c r="B3497" s="388" t="s">
        <v>18827</v>
      </c>
      <c r="C3497" s="388" t="s">
        <v>18828</v>
      </c>
      <c r="D3497" s="389" t="s">
        <v>9926</v>
      </c>
      <c r="E3497" s="390" t="str">
        <f t="shared" si="108"/>
        <v>7,94</v>
      </c>
      <c r="F3497" s="381" t="str">
        <f t="shared" si="109"/>
        <v>89596</v>
      </c>
      <c r="H3497" s="391">
        <v>26.67</v>
      </c>
      <c r="I3497" s="392" t="s">
        <v>18829</v>
      </c>
    </row>
    <row r="3498" spans="2:9">
      <c r="B3498" s="388" t="s">
        <v>18830</v>
      </c>
      <c r="C3498" s="388" t="s">
        <v>18831</v>
      </c>
      <c r="D3498" s="389" t="s">
        <v>9926</v>
      </c>
      <c r="E3498" s="390" t="str">
        <f t="shared" si="108"/>
        <v>14,29</v>
      </c>
      <c r="F3498" s="381" t="str">
        <f t="shared" si="109"/>
        <v>89597</v>
      </c>
      <c r="H3498" s="391">
        <v>26.67</v>
      </c>
      <c r="I3498" s="392" t="s">
        <v>7524</v>
      </c>
    </row>
    <row r="3499" spans="2:9">
      <c r="B3499" s="388" t="s">
        <v>18832</v>
      </c>
      <c r="C3499" s="388" t="s">
        <v>18833</v>
      </c>
      <c r="D3499" s="389" t="s">
        <v>9926</v>
      </c>
      <c r="E3499" s="390" t="str">
        <f t="shared" si="108"/>
        <v>35,21</v>
      </c>
      <c r="F3499" s="381" t="str">
        <f t="shared" si="109"/>
        <v>89598</v>
      </c>
      <c r="H3499" s="391">
        <v>5.16</v>
      </c>
      <c r="I3499" s="392" t="s">
        <v>18834</v>
      </c>
    </row>
    <row r="3500" spans="2:9">
      <c r="B3500" s="388" t="s">
        <v>18835</v>
      </c>
      <c r="C3500" s="388" t="s">
        <v>18836</v>
      </c>
      <c r="D3500" s="389" t="s">
        <v>9926</v>
      </c>
      <c r="E3500" s="390" t="str">
        <f t="shared" si="108"/>
        <v>11,65</v>
      </c>
      <c r="F3500" s="381" t="str">
        <f t="shared" si="109"/>
        <v>89599</v>
      </c>
      <c r="H3500" s="391">
        <v>9.61</v>
      </c>
      <c r="I3500" s="392" t="s">
        <v>529</v>
      </c>
    </row>
    <row r="3501" spans="2:9">
      <c r="B3501" s="388" t="s">
        <v>18837</v>
      </c>
      <c r="C3501" s="388" t="s">
        <v>18838</v>
      </c>
      <c r="D3501" s="389" t="s">
        <v>9926</v>
      </c>
      <c r="E3501" s="390" t="str">
        <f t="shared" si="108"/>
        <v>12,59</v>
      </c>
      <c r="F3501" s="381" t="str">
        <f t="shared" si="109"/>
        <v>89600</v>
      </c>
      <c r="H3501" s="391">
        <v>16.46</v>
      </c>
      <c r="I3501" s="392" t="s">
        <v>4932</v>
      </c>
    </row>
    <row r="3502" spans="2:9">
      <c r="B3502" s="388" t="s">
        <v>18839</v>
      </c>
      <c r="C3502" s="388" t="s">
        <v>18840</v>
      </c>
      <c r="D3502" s="389" t="s">
        <v>9926</v>
      </c>
      <c r="E3502" s="390" t="str">
        <f t="shared" si="108"/>
        <v>13,98</v>
      </c>
      <c r="F3502" s="381" t="str">
        <f t="shared" si="109"/>
        <v>89605</v>
      </c>
      <c r="H3502" s="391">
        <v>16.010000000000002</v>
      </c>
      <c r="I3502" s="392" t="s">
        <v>3724</v>
      </c>
    </row>
    <row r="3503" spans="2:9">
      <c r="B3503" s="388" t="s">
        <v>18841</v>
      </c>
      <c r="C3503" s="388" t="s">
        <v>18842</v>
      </c>
      <c r="D3503" s="389" t="s">
        <v>9926</v>
      </c>
      <c r="E3503" s="390" t="str">
        <f t="shared" si="108"/>
        <v>58,10</v>
      </c>
      <c r="F3503" s="381" t="str">
        <f t="shared" si="109"/>
        <v>89609</v>
      </c>
      <c r="H3503" s="391">
        <v>24.39</v>
      </c>
      <c r="I3503" s="392" t="s">
        <v>18843</v>
      </c>
    </row>
    <row r="3504" spans="2:9">
      <c r="B3504" s="388" t="s">
        <v>18844</v>
      </c>
      <c r="C3504" s="388" t="s">
        <v>18845</v>
      </c>
      <c r="D3504" s="389" t="s">
        <v>9926</v>
      </c>
      <c r="E3504" s="390" t="str">
        <f t="shared" si="108"/>
        <v>14,30</v>
      </c>
      <c r="F3504" s="381" t="str">
        <f t="shared" si="109"/>
        <v>89610</v>
      </c>
      <c r="H3504" s="391">
        <v>10.32</v>
      </c>
      <c r="I3504" s="392" t="s">
        <v>863</v>
      </c>
    </row>
    <row r="3505" spans="2:9">
      <c r="B3505" s="388" t="s">
        <v>18846</v>
      </c>
      <c r="C3505" s="388" t="s">
        <v>18847</v>
      </c>
      <c r="D3505" s="389" t="s">
        <v>9926</v>
      </c>
      <c r="E3505" s="390" t="str">
        <f t="shared" si="108"/>
        <v>23,17</v>
      </c>
      <c r="F3505" s="381" t="str">
        <f t="shared" si="109"/>
        <v>89611</v>
      </c>
      <c r="H3505" s="391">
        <v>10.54</v>
      </c>
      <c r="I3505" s="392" t="s">
        <v>18848</v>
      </c>
    </row>
    <row r="3506" spans="2:9">
      <c r="B3506" s="388" t="s">
        <v>18849</v>
      </c>
      <c r="C3506" s="388" t="s">
        <v>18850</v>
      </c>
      <c r="D3506" s="389" t="s">
        <v>9926</v>
      </c>
      <c r="E3506" s="390" t="str">
        <f t="shared" si="108"/>
        <v>113,82</v>
      </c>
      <c r="F3506" s="381" t="str">
        <f t="shared" si="109"/>
        <v>89612</v>
      </c>
      <c r="H3506" s="391">
        <v>7.14</v>
      </c>
      <c r="I3506" s="392" t="s">
        <v>4909</v>
      </c>
    </row>
    <row r="3507" spans="2:9">
      <c r="B3507" s="388" t="s">
        <v>18851</v>
      </c>
      <c r="C3507" s="388" t="s">
        <v>18852</v>
      </c>
      <c r="D3507" s="389" t="s">
        <v>9926</v>
      </c>
      <c r="E3507" s="390" t="str">
        <f t="shared" si="108"/>
        <v>20,91</v>
      </c>
      <c r="F3507" s="381" t="str">
        <f t="shared" si="109"/>
        <v>89613</v>
      </c>
      <c r="H3507" s="391">
        <v>13.96</v>
      </c>
      <c r="I3507" s="392" t="s">
        <v>11787</v>
      </c>
    </row>
    <row r="3508" spans="2:9">
      <c r="B3508" s="388" t="s">
        <v>18853</v>
      </c>
      <c r="C3508" s="388" t="s">
        <v>18854</v>
      </c>
      <c r="D3508" s="389" t="s">
        <v>9926</v>
      </c>
      <c r="E3508" s="390" t="str">
        <f t="shared" si="108"/>
        <v>42,46</v>
      </c>
      <c r="F3508" s="381" t="str">
        <f t="shared" si="109"/>
        <v>89614</v>
      </c>
      <c r="H3508" s="391">
        <v>6.55</v>
      </c>
      <c r="I3508" s="392" t="s">
        <v>18855</v>
      </c>
    </row>
    <row r="3509" spans="2:9">
      <c r="B3509" s="388" t="s">
        <v>18856</v>
      </c>
      <c r="C3509" s="388" t="s">
        <v>18857</v>
      </c>
      <c r="D3509" s="389" t="s">
        <v>9926</v>
      </c>
      <c r="E3509" s="390" t="str">
        <f t="shared" si="108"/>
        <v>171,39</v>
      </c>
      <c r="F3509" s="381" t="str">
        <f t="shared" si="109"/>
        <v>89615</v>
      </c>
      <c r="H3509" s="391">
        <v>19.149999999999999</v>
      </c>
      <c r="I3509" s="392" t="s">
        <v>18858</v>
      </c>
    </row>
    <row r="3510" spans="2:9">
      <c r="B3510" s="388" t="s">
        <v>18859</v>
      </c>
      <c r="C3510" s="388" t="s">
        <v>18860</v>
      </c>
      <c r="D3510" s="389" t="s">
        <v>9926</v>
      </c>
      <c r="E3510" s="390" t="str">
        <f t="shared" si="108"/>
        <v>29,74</v>
      </c>
      <c r="F3510" s="381" t="str">
        <f t="shared" si="109"/>
        <v>89616</v>
      </c>
      <c r="H3510" s="391">
        <v>30.26</v>
      </c>
      <c r="I3510" s="392" t="s">
        <v>12746</v>
      </c>
    </row>
    <row r="3511" spans="2:9">
      <c r="B3511" s="388" t="s">
        <v>18861</v>
      </c>
      <c r="C3511" s="388" t="s">
        <v>18862</v>
      </c>
      <c r="D3511" s="389" t="s">
        <v>9926</v>
      </c>
      <c r="E3511" s="390" t="str">
        <f t="shared" si="108"/>
        <v>5,06</v>
      </c>
      <c r="F3511" s="381" t="str">
        <f t="shared" si="109"/>
        <v>89617</v>
      </c>
      <c r="H3511" s="391">
        <v>11.65</v>
      </c>
      <c r="I3511" s="392" t="s">
        <v>15546</v>
      </c>
    </row>
    <row r="3512" spans="2:9">
      <c r="B3512" s="388" t="s">
        <v>18863</v>
      </c>
      <c r="C3512" s="388" t="s">
        <v>18864</v>
      </c>
      <c r="D3512" s="389" t="s">
        <v>9926</v>
      </c>
      <c r="E3512" s="390" t="str">
        <f t="shared" si="108"/>
        <v>10,10</v>
      </c>
      <c r="F3512" s="381" t="str">
        <f t="shared" si="109"/>
        <v>89618</v>
      </c>
      <c r="H3512" s="391">
        <v>13.96</v>
      </c>
      <c r="I3512" s="392" t="s">
        <v>3419</v>
      </c>
    </row>
    <row r="3513" spans="2:9">
      <c r="B3513" s="388" t="s">
        <v>18865</v>
      </c>
      <c r="C3513" s="388" t="s">
        <v>18866</v>
      </c>
      <c r="D3513" s="389" t="s">
        <v>9926</v>
      </c>
      <c r="E3513" s="390" t="str">
        <f t="shared" si="108"/>
        <v>6,40</v>
      </c>
      <c r="F3513" s="381" t="str">
        <f t="shared" si="109"/>
        <v>89619</v>
      </c>
      <c r="H3513" s="391">
        <v>9</v>
      </c>
      <c r="I3513" s="392" t="s">
        <v>5730</v>
      </c>
    </row>
    <row r="3514" spans="2:9">
      <c r="B3514" s="388" t="s">
        <v>18867</v>
      </c>
      <c r="C3514" s="388" t="s">
        <v>18868</v>
      </c>
      <c r="D3514" s="389" t="s">
        <v>9926</v>
      </c>
      <c r="E3514" s="390" t="str">
        <f t="shared" si="108"/>
        <v>8,13</v>
      </c>
      <c r="F3514" s="381" t="str">
        <f t="shared" si="109"/>
        <v>89620</v>
      </c>
      <c r="H3514" s="391">
        <v>5.53</v>
      </c>
      <c r="I3514" s="392" t="s">
        <v>2999</v>
      </c>
    </row>
    <row r="3515" spans="2:9">
      <c r="B3515" s="388" t="s">
        <v>18869</v>
      </c>
      <c r="C3515" s="388" t="s">
        <v>18870</v>
      </c>
      <c r="D3515" s="389" t="s">
        <v>9926</v>
      </c>
      <c r="E3515" s="390" t="str">
        <f t="shared" si="108"/>
        <v>16,69</v>
      </c>
      <c r="F3515" s="381" t="str">
        <f t="shared" si="109"/>
        <v>89621</v>
      </c>
      <c r="H3515" s="391">
        <v>21.79</v>
      </c>
      <c r="I3515" s="392" t="s">
        <v>18871</v>
      </c>
    </row>
    <row r="3516" spans="2:9">
      <c r="B3516" s="388" t="s">
        <v>18872</v>
      </c>
      <c r="C3516" s="388" t="s">
        <v>18873</v>
      </c>
      <c r="D3516" s="389" t="s">
        <v>9926</v>
      </c>
      <c r="E3516" s="390" t="str">
        <f t="shared" si="108"/>
        <v>9,46</v>
      </c>
      <c r="F3516" s="381" t="str">
        <f t="shared" si="109"/>
        <v>89622</v>
      </c>
      <c r="H3516" s="391">
        <v>28.63</v>
      </c>
      <c r="I3516" s="392" t="s">
        <v>7351</v>
      </c>
    </row>
    <row r="3517" spans="2:9">
      <c r="B3517" s="388" t="s">
        <v>18874</v>
      </c>
      <c r="C3517" s="388" t="s">
        <v>18875</v>
      </c>
      <c r="D3517" s="389" t="s">
        <v>9926</v>
      </c>
      <c r="E3517" s="390" t="str">
        <f t="shared" si="108"/>
        <v>12,63</v>
      </c>
      <c r="F3517" s="381" t="str">
        <f t="shared" si="109"/>
        <v>89623</v>
      </c>
      <c r="H3517" s="391">
        <v>14.56</v>
      </c>
      <c r="I3517" s="392" t="s">
        <v>9225</v>
      </c>
    </row>
    <row r="3518" spans="2:9">
      <c r="B3518" s="388" t="s">
        <v>18876</v>
      </c>
      <c r="C3518" s="388" t="s">
        <v>18877</v>
      </c>
      <c r="D3518" s="389" t="s">
        <v>9926</v>
      </c>
      <c r="E3518" s="390" t="str">
        <f t="shared" si="108"/>
        <v>13,31</v>
      </c>
      <c r="F3518" s="381" t="str">
        <f t="shared" si="109"/>
        <v>89624</v>
      </c>
      <c r="H3518" s="391">
        <v>10.98</v>
      </c>
      <c r="I3518" s="392" t="s">
        <v>18878</v>
      </c>
    </row>
    <row r="3519" spans="2:9">
      <c r="B3519" s="388" t="s">
        <v>18879</v>
      </c>
      <c r="C3519" s="388" t="s">
        <v>18880</v>
      </c>
      <c r="D3519" s="389" t="s">
        <v>9926</v>
      </c>
      <c r="E3519" s="390" t="str">
        <f t="shared" si="108"/>
        <v>15,44</v>
      </c>
      <c r="F3519" s="381" t="str">
        <f t="shared" si="109"/>
        <v>89625</v>
      </c>
      <c r="H3519" s="391">
        <v>20.97</v>
      </c>
      <c r="I3519" s="392" t="s">
        <v>4962</v>
      </c>
    </row>
    <row r="3520" spans="2:9">
      <c r="B3520" s="388" t="s">
        <v>18881</v>
      </c>
      <c r="C3520" s="388" t="s">
        <v>18882</v>
      </c>
      <c r="D3520" s="389" t="s">
        <v>9926</v>
      </c>
      <c r="E3520" s="390" t="str">
        <f t="shared" si="108"/>
        <v>20,64</v>
      </c>
      <c r="F3520" s="381" t="str">
        <f t="shared" si="109"/>
        <v>89626</v>
      </c>
      <c r="H3520" s="391">
        <v>18.79</v>
      </c>
      <c r="I3520" s="392" t="s">
        <v>625</v>
      </c>
    </row>
    <row r="3521" spans="2:9">
      <c r="B3521" s="388" t="s">
        <v>18883</v>
      </c>
      <c r="C3521" s="388" t="s">
        <v>18884</v>
      </c>
      <c r="D3521" s="389" t="s">
        <v>9926</v>
      </c>
      <c r="E3521" s="390" t="str">
        <f t="shared" si="108"/>
        <v>14,67</v>
      </c>
      <c r="F3521" s="381" t="str">
        <f t="shared" si="109"/>
        <v>89627</v>
      </c>
      <c r="H3521" s="391">
        <v>16.760000000000002</v>
      </c>
      <c r="I3521" s="392" t="s">
        <v>5790</v>
      </c>
    </row>
    <row r="3522" spans="2:9">
      <c r="B3522" s="388" t="s">
        <v>18885</v>
      </c>
      <c r="C3522" s="388" t="s">
        <v>18886</v>
      </c>
      <c r="D3522" s="389" t="s">
        <v>9926</v>
      </c>
      <c r="E3522" s="390" t="str">
        <f t="shared" ref="E3522:E3585" si="110">IF($K$2=$H$1,H3522,I3522)</f>
        <v>31,00</v>
      </c>
      <c r="F3522" s="381" t="str">
        <f t="shared" ref="F3522:F3585" si="111">IF(LEN($B3522)=7,CONCATENATE(MID($B3522,1,6),"00",RIGHT($B3522,1)),IF(LEN($B3522)=8,CONCATENATE(MID($B3522,1,6),"0",RIGHT($B3522,2)),$B3522))</f>
        <v>89628</v>
      </c>
      <c r="H3522" s="391">
        <v>28.74</v>
      </c>
      <c r="I3522" s="392" t="s">
        <v>18887</v>
      </c>
    </row>
    <row r="3523" spans="2:9">
      <c r="B3523" s="388" t="s">
        <v>18888</v>
      </c>
      <c r="C3523" s="388" t="s">
        <v>18889</v>
      </c>
      <c r="D3523" s="389" t="s">
        <v>9926</v>
      </c>
      <c r="E3523" s="390" t="str">
        <f t="shared" si="110"/>
        <v>56,00</v>
      </c>
      <c r="F3523" s="381" t="str">
        <f t="shared" si="111"/>
        <v>89629</v>
      </c>
      <c r="H3523" s="391">
        <v>36.25</v>
      </c>
      <c r="I3523" s="392" t="s">
        <v>18890</v>
      </c>
    </row>
    <row r="3524" spans="2:9">
      <c r="B3524" s="388" t="s">
        <v>18891</v>
      </c>
      <c r="C3524" s="388" t="s">
        <v>18892</v>
      </c>
      <c r="D3524" s="389" t="s">
        <v>9926</v>
      </c>
      <c r="E3524" s="390" t="str">
        <f t="shared" si="110"/>
        <v>48,93</v>
      </c>
      <c r="F3524" s="381" t="str">
        <f t="shared" si="111"/>
        <v>89630</v>
      </c>
      <c r="H3524" s="391">
        <v>44.98</v>
      </c>
      <c r="I3524" s="392" t="s">
        <v>18893</v>
      </c>
    </row>
    <row r="3525" spans="2:9">
      <c r="B3525" s="388" t="s">
        <v>18894</v>
      </c>
      <c r="C3525" s="388" t="s">
        <v>18895</v>
      </c>
      <c r="D3525" s="389" t="s">
        <v>9926</v>
      </c>
      <c r="E3525" s="390" t="str">
        <f t="shared" si="110"/>
        <v>84,07</v>
      </c>
      <c r="F3525" s="381" t="str">
        <f t="shared" si="111"/>
        <v>89631</v>
      </c>
      <c r="H3525" s="391">
        <v>42.25</v>
      </c>
      <c r="I3525" s="392" t="s">
        <v>18896</v>
      </c>
    </row>
    <row r="3526" spans="2:9">
      <c r="B3526" s="388" t="s">
        <v>18897</v>
      </c>
      <c r="C3526" s="388" t="s">
        <v>18898</v>
      </c>
      <c r="D3526" s="389" t="s">
        <v>9926</v>
      </c>
      <c r="E3526" s="390" t="str">
        <f t="shared" si="110"/>
        <v>69,59</v>
      </c>
      <c r="F3526" s="381" t="str">
        <f t="shared" si="111"/>
        <v>89632</v>
      </c>
      <c r="H3526" s="391">
        <v>7.51</v>
      </c>
      <c r="I3526" s="392" t="s">
        <v>18899</v>
      </c>
    </row>
    <row r="3527" spans="2:9">
      <c r="B3527" s="388" t="s">
        <v>18900</v>
      </c>
      <c r="C3527" s="388" t="s">
        <v>18901</v>
      </c>
      <c r="D3527" s="389" t="s">
        <v>9926</v>
      </c>
      <c r="E3527" s="390" t="str">
        <f t="shared" si="110"/>
        <v>8,03</v>
      </c>
      <c r="F3527" s="381" t="str">
        <f t="shared" si="111"/>
        <v>89637</v>
      </c>
      <c r="H3527" s="391">
        <v>65.13</v>
      </c>
      <c r="I3527" s="392" t="s">
        <v>2532</v>
      </c>
    </row>
    <row r="3528" spans="2:9">
      <c r="B3528" s="388" t="s">
        <v>18902</v>
      </c>
      <c r="C3528" s="388" t="s">
        <v>18903</v>
      </c>
      <c r="D3528" s="389" t="s">
        <v>9926</v>
      </c>
      <c r="E3528" s="390" t="str">
        <f t="shared" si="110"/>
        <v>9,07</v>
      </c>
      <c r="F3528" s="381" t="str">
        <f t="shared" si="111"/>
        <v>89638</v>
      </c>
      <c r="H3528" s="391">
        <v>17.95</v>
      </c>
      <c r="I3528" s="392" t="s">
        <v>8287</v>
      </c>
    </row>
    <row r="3529" spans="2:9">
      <c r="B3529" s="388" t="s">
        <v>18904</v>
      </c>
      <c r="C3529" s="388" t="s">
        <v>18905</v>
      </c>
      <c r="D3529" s="389" t="s">
        <v>9926</v>
      </c>
      <c r="E3529" s="390" t="str">
        <f t="shared" si="110"/>
        <v>9,48</v>
      </c>
      <c r="F3529" s="381" t="str">
        <f t="shared" si="111"/>
        <v>89639</v>
      </c>
      <c r="H3529" s="391">
        <v>46.3</v>
      </c>
      <c r="I3529" s="392" t="s">
        <v>18906</v>
      </c>
    </row>
    <row r="3530" spans="2:9">
      <c r="B3530" s="388" t="s">
        <v>18907</v>
      </c>
      <c r="C3530" s="388" t="s">
        <v>18908</v>
      </c>
      <c r="D3530" s="389" t="s">
        <v>9926</v>
      </c>
      <c r="E3530" s="390" t="str">
        <f t="shared" si="110"/>
        <v>15,68</v>
      </c>
      <c r="F3530" s="381" t="str">
        <f t="shared" si="111"/>
        <v>89640</v>
      </c>
      <c r="H3530" s="391">
        <v>29.62</v>
      </c>
      <c r="I3530" s="392" t="s">
        <v>18909</v>
      </c>
    </row>
    <row r="3531" spans="2:9">
      <c r="B3531" s="388" t="s">
        <v>18910</v>
      </c>
      <c r="C3531" s="388" t="s">
        <v>18911</v>
      </c>
      <c r="D3531" s="389" t="s">
        <v>9926</v>
      </c>
      <c r="E3531" s="390" t="str">
        <f t="shared" si="110"/>
        <v>11,43</v>
      </c>
      <c r="F3531" s="381" t="str">
        <f t="shared" si="111"/>
        <v>89641</v>
      </c>
      <c r="H3531" s="391">
        <v>42.14</v>
      </c>
      <c r="I3531" s="392" t="s">
        <v>2191</v>
      </c>
    </row>
    <row r="3532" spans="2:9">
      <c r="B3532" s="388" t="s">
        <v>18912</v>
      </c>
      <c r="C3532" s="388" t="s">
        <v>18913</v>
      </c>
      <c r="D3532" s="389" t="s">
        <v>9926</v>
      </c>
      <c r="E3532" s="390" t="str">
        <f t="shared" si="110"/>
        <v>13,43</v>
      </c>
      <c r="F3532" s="381" t="str">
        <f t="shared" si="111"/>
        <v>89642</v>
      </c>
      <c r="H3532" s="391">
        <v>30.74</v>
      </c>
      <c r="I3532" s="392" t="s">
        <v>5236</v>
      </c>
    </row>
    <row r="3533" spans="2:9">
      <c r="B3533" s="388" t="s">
        <v>18914</v>
      </c>
      <c r="C3533" s="388" t="s">
        <v>18915</v>
      </c>
      <c r="D3533" s="389" t="s">
        <v>9926</v>
      </c>
      <c r="E3533" s="390" t="str">
        <f t="shared" si="110"/>
        <v>14,10</v>
      </c>
      <c r="F3533" s="381" t="str">
        <f t="shared" si="111"/>
        <v>89643</v>
      </c>
      <c r="H3533" s="391">
        <v>165.99</v>
      </c>
      <c r="I3533" s="392" t="s">
        <v>8206</v>
      </c>
    </row>
    <row r="3534" spans="2:9">
      <c r="B3534" s="388" t="s">
        <v>18916</v>
      </c>
      <c r="C3534" s="388" t="s">
        <v>18917</v>
      </c>
      <c r="D3534" s="389" t="s">
        <v>9926</v>
      </c>
      <c r="E3534" s="390" t="str">
        <f t="shared" si="110"/>
        <v>23,56</v>
      </c>
      <c r="F3534" s="381" t="str">
        <f t="shared" si="111"/>
        <v>89644</v>
      </c>
      <c r="H3534" s="391">
        <v>26.68</v>
      </c>
      <c r="I3534" s="392" t="s">
        <v>18918</v>
      </c>
    </row>
    <row r="3535" spans="2:9">
      <c r="B3535" s="388" t="s">
        <v>18919</v>
      </c>
      <c r="C3535" s="388" t="s">
        <v>18920</v>
      </c>
      <c r="D3535" s="389" t="s">
        <v>9926</v>
      </c>
      <c r="E3535" s="390" t="str">
        <f t="shared" si="110"/>
        <v>26,82</v>
      </c>
      <c r="F3535" s="381" t="str">
        <f t="shared" si="111"/>
        <v>89645</v>
      </c>
      <c r="H3535" s="391">
        <v>32.130000000000003</v>
      </c>
      <c r="I3535" s="392" t="s">
        <v>7747</v>
      </c>
    </row>
    <row r="3536" spans="2:9">
      <c r="B3536" s="388" t="s">
        <v>18921</v>
      </c>
      <c r="C3536" s="388" t="s">
        <v>18922</v>
      </c>
      <c r="D3536" s="389" t="s">
        <v>9926</v>
      </c>
      <c r="E3536" s="390" t="str">
        <f t="shared" si="110"/>
        <v>18,43</v>
      </c>
      <c r="F3536" s="381" t="str">
        <f t="shared" si="111"/>
        <v>89646</v>
      </c>
      <c r="H3536" s="391">
        <v>45.66</v>
      </c>
      <c r="I3536" s="392" t="s">
        <v>7289</v>
      </c>
    </row>
    <row r="3537" spans="2:9">
      <c r="B3537" s="388" t="s">
        <v>18923</v>
      </c>
      <c r="C3537" s="388" t="s">
        <v>18924</v>
      </c>
      <c r="D3537" s="389" t="s">
        <v>9926</v>
      </c>
      <c r="E3537" s="390" t="str">
        <f t="shared" si="110"/>
        <v>17,96</v>
      </c>
      <c r="F3537" s="381" t="str">
        <f t="shared" si="111"/>
        <v>89647</v>
      </c>
      <c r="H3537" s="391">
        <v>9.65</v>
      </c>
      <c r="I3537" s="392" t="s">
        <v>1508</v>
      </c>
    </row>
    <row r="3538" spans="2:9">
      <c r="B3538" s="388" t="s">
        <v>18925</v>
      </c>
      <c r="C3538" s="388" t="s">
        <v>18926</v>
      </c>
      <c r="D3538" s="389" t="s">
        <v>9926</v>
      </c>
      <c r="E3538" s="390" t="str">
        <f t="shared" si="110"/>
        <v>20,11</v>
      </c>
      <c r="F3538" s="381" t="str">
        <f t="shared" si="111"/>
        <v>89648</v>
      </c>
      <c r="H3538" s="391">
        <v>43.2</v>
      </c>
      <c r="I3538" s="392" t="s">
        <v>5272</v>
      </c>
    </row>
    <row r="3539" spans="2:9">
      <c r="B3539" s="388" t="s">
        <v>18927</v>
      </c>
      <c r="C3539" s="388" t="s">
        <v>18928</v>
      </c>
      <c r="D3539" s="389" t="s">
        <v>9926</v>
      </c>
      <c r="E3539" s="390" t="str">
        <f t="shared" si="110"/>
        <v>27,82</v>
      </c>
      <c r="F3539" s="381" t="str">
        <f t="shared" si="111"/>
        <v>89649</v>
      </c>
      <c r="H3539" s="391">
        <v>42.1</v>
      </c>
      <c r="I3539" s="392" t="s">
        <v>3382</v>
      </c>
    </row>
    <row r="3540" spans="2:9">
      <c r="B3540" s="388" t="s">
        <v>18929</v>
      </c>
      <c r="C3540" s="388" t="s">
        <v>18930</v>
      </c>
      <c r="D3540" s="389" t="s">
        <v>9926</v>
      </c>
      <c r="E3540" s="390" t="str">
        <f t="shared" si="110"/>
        <v>27,82</v>
      </c>
      <c r="F3540" s="381" t="str">
        <f t="shared" si="111"/>
        <v>89650</v>
      </c>
      <c r="H3540" s="391">
        <v>17.29</v>
      </c>
      <c r="I3540" s="392" t="s">
        <v>3382</v>
      </c>
    </row>
    <row r="3541" spans="2:9">
      <c r="B3541" s="388" t="s">
        <v>18931</v>
      </c>
      <c r="C3541" s="388" t="s">
        <v>18932</v>
      </c>
      <c r="D3541" s="389" t="s">
        <v>9926</v>
      </c>
      <c r="E3541" s="390" t="str">
        <f t="shared" si="110"/>
        <v>5,44</v>
      </c>
      <c r="F3541" s="381" t="str">
        <f t="shared" si="111"/>
        <v>89651</v>
      </c>
      <c r="H3541" s="391">
        <v>15.85</v>
      </c>
      <c r="I3541" s="392" t="s">
        <v>1870</v>
      </c>
    </row>
    <row r="3542" spans="2:9">
      <c r="B3542" s="388" t="s">
        <v>18933</v>
      </c>
      <c r="C3542" s="388" t="s">
        <v>18934</v>
      </c>
      <c r="D3542" s="389" t="s">
        <v>9926</v>
      </c>
      <c r="E3542" s="390" t="str">
        <f t="shared" si="110"/>
        <v>10,02</v>
      </c>
      <c r="F3542" s="381" t="str">
        <f t="shared" si="111"/>
        <v>89652</v>
      </c>
      <c r="H3542" s="391">
        <v>38.369999999999997</v>
      </c>
      <c r="I3542" s="392" t="s">
        <v>4490</v>
      </c>
    </row>
    <row r="3543" spans="2:9">
      <c r="B3543" s="388" t="s">
        <v>18935</v>
      </c>
      <c r="C3543" s="388" t="s">
        <v>18936</v>
      </c>
      <c r="D3543" s="389" t="s">
        <v>9926</v>
      </c>
      <c r="E3543" s="390" t="str">
        <f t="shared" si="110"/>
        <v>17,07</v>
      </c>
      <c r="F3543" s="381" t="str">
        <f t="shared" si="111"/>
        <v>89653</v>
      </c>
      <c r="H3543" s="391">
        <v>11.94</v>
      </c>
      <c r="I3543" s="392" t="s">
        <v>18937</v>
      </c>
    </row>
    <row r="3544" spans="2:9">
      <c r="B3544" s="388" t="s">
        <v>18938</v>
      </c>
      <c r="C3544" s="388" t="s">
        <v>18939</v>
      </c>
      <c r="D3544" s="389" t="s">
        <v>9926</v>
      </c>
      <c r="E3544" s="390" t="str">
        <f t="shared" si="110"/>
        <v>16,61</v>
      </c>
      <c r="F3544" s="381" t="str">
        <f t="shared" si="111"/>
        <v>89654</v>
      </c>
      <c r="H3544" s="391">
        <v>135.5</v>
      </c>
      <c r="I3544" s="392" t="s">
        <v>8240</v>
      </c>
    </row>
    <row r="3545" spans="2:9">
      <c r="B3545" s="388" t="s">
        <v>18940</v>
      </c>
      <c r="C3545" s="388" t="s">
        <v>18941</v>
      </c>
      <c r="D3545" s="389" t="s">
        <v>9926</v>
      </c>
      <c r="E3545" s="390" t="str">
        <f t="shared" si="110"/>
        <v>25,22</v>
      </c>
      <c r="F3545" s="381" t="str">
        <f t="shared" si="111"/>
        <v>89655</v>
      </c>
      <c r="H3545" s="391">
        <v>114.64</v>
      </c>
      <c r="I3545" s="392" t="s">
        <v>18942</v>
      </c>
    </row>
    <row r="3546" spans="2:9">
      <c r="B3546" s="388" t="s">
        <v>18943</v>
      </c>
      <c r="C3546" s="388" t="s">
        <v>18944</v>
      </c>
      <c r="D3546" s="389" t="s">
        <v>9926</v>
      </c>
      <c r="E3546" s="390" t="str">
        <f t="shared" si="110"/>
        <v>10,75</v>
      </c>
      <c r="F3546" s="381" t="str">
        <f t="shared" si="111"/>
        <v>89656</v>
      </c>
      <c r="H3546" s="391">
        <v>18.489999999999998</v>
      </c>
      <c r="I3546" s="392" t="s">
        <v>18945</v>
      </c>
    </row>
    <row r="3547" spans="2:9">
      <c r="B3547" s="388" t="s">
        <v>18946</v>
      </c>
      <c r="C3547" s="388" t="s">
        <v>18947</v>
      </c>
      <c r="D3547" s="389" t="s">
        <v>9926</v>
      </c>
      <c r="E3547" s="390" t="str">
        <f t="shared" si="110"/>
        <v>10,98</v>
      </c>
      <c r="F3547" s="381" t="str">
        <f t="shared" si="111"/>
        <v>89657</v>
      </c>
      <c r="H3547" s="391">
        <v>88.44</v>
      </c>
      <c r="I3547" s="392" t="s">
        <v>18948</v>
      </c>
    </row>
    <row r="3548" spans="2:9">
      <c r="B3548" s="388" t="s">
        <v>18949</v>
      </c>
      <c r="C3548" s="388" t="s">
        <v>18950</v>
      </c>
      <c r="D3548" s="389" t="s">
        <v>9926</v>
      </c>
      <c r="E3548" s="390" t="str">
        <f t="shared" si="110"/>
        <v>7,54</v>
      </c>
      <c r="F3548" s="381" t="str">
        <f t="shared" si="111"/>
        <v>89658</v>
      </c>
      <c r="H3548" s="391">
        <v>18.489999999999998</v>
      </c>
      <c r="I3548" s="392" t="s">
        <v>3116</v>
      </c>
    </row>
    <row r="3549" spans="2:9">
      <c r="B3549" s="388" t="s">
        <v>18951</v>
      </c>
      <c r="C3549" s="388" t="s">
        <v>18952</v>
      </c>
      <c r="D3549" s="389" t="s">
        <v>9926</v>
      </c>
      <c r="E3549" s="390" t="str">
        <f t="shared" si="110"/>
        <v>14,56</v>
      </c>
      <c r="F3549" s="381" t="str">
        <f t="shared" si="111"/>
        <v>89659</v>
      </c>
      <c r="H3549" s="391">
        <v>45.05</v>
      </c>
      <c r="I3549" s="392" t="s">
        <v>3390</v>
      </c>
    </row>
    <row r="3550" spans="2:9">
      <c r="B3550" s="388" t="s">
        <v>18953</v>
      </c>
      <c r="C3550" s="388" t="s">
        <v>18954</v>
      </c>
      <c r="D3550" s="389" t="s">
        <v>9926</v>
      </c>
      <c r="E3550" s="390" t="str">
        <f t="shared" si="110"/>
        <v>6,93</v>
      </c>
      <c r="F3550" s="381" t="str">
        <f t="shared" si="111"/>
        <v>89660</v>
      </c>
      <c r="H3550" s="391">
        <v>74.61</v>
      </c>
      <c r="I3550" s="392" t="s">
        <v>2527</v>
      </c>
    </row>
    <row r="3551" spans="2:9">
      <c r="B3551" s="388" t="s">
        <v>18955</v>
      </c>
      <c r="C3551" s="388" t="s">
        <v>18956</v>
      </c>
      <c r="D3551" s="389" t="s">
        <v>9926</v>
      </c>
      <c r="E3551" s="390" t="str">
        <f t="shared" si="110"/>
        <v>19,90</v>
      </c>
      <c r="F3551" s="381" t="str">
        <f t="shared" si="111"/>
        <v>89661</v>
      </c>
      <c r="H3551" s="391">
        <v>20.52</v>
      </c>
      <c r="I3551" s="392" t="s">
        <v>14911</v>
      </c>
    </row>
    <row r="3552" spans="2:9">
      <c r="B3552" s="388" t="s">
        <v>18957</v>
      </c>
      <c r="C3552" s="388" t="s">
        <v>18958</v>
      </c>
      <c r="D3552" s="389" t="s">
        <v>9926</v>
      </c>
      <c r="E3552" s="390" t="str">
        <f t="shared" si="110"/>
        <v>31,33</v>
      </c>
      <c r="F3552" s="381" t="str">
        <f t="shared" si="111"/>
        <v>89662</v>
      </c>
      <c r="H3552" s="391">
        <v>48.39</v>
      </c>
      <c r="I3552" s="392" t="s">
        <v>18366</v>
      </c>
    </row>
    <row r="3553" spans="2:9">
      <c r="B3553" s="388" t="s">
        <v>18959</v>
      </c>
      <c r="C3553" s="388" t="s">
        <v>18960</v>
      </c>
      <c r="D3553" s="389" t="s">
        <v>9926</v>
      </c>
      <c r="E3553" s="390" t="str">
        <f t="shared" si="110"/>
        <v>12,18</v>
      </c>
      <c r="F3553" s="381" t="str">
        <f t="shared" si="111"/>
        <v>89663</v>
      </c>
      <c r="H3553" s="391">
        <v>32.14</v>
      </c>
      <c r="I3553" s="392" t="s">
        <v>18961</v>
      </c>
    </row>
    <row r="3554" spans="2:9">
      <c r="B3554" s="388" t="s">
        <v>18962</v>
      </c>
      <c r="C3554" s="388" t="s">
        <v>18963</v>
      </c>
      <c r="D3554" s="389" t="s">
        <v>9926</v>
      </c>
      <c r="E3554" s="390" t="str">
        <f t="shared" si="110"/>
        <v>14,56</v>
      </c>
      <c r="F3554" s="381" t="str">
        <f t="shared" si="111"/>
        <v>89664</v>
      </c>
      <c r="H3554" s="391">
        <v>9.01</v>
      </c>
      <c r="I3554" s="392" t="s">
        <v>3390</v>
      </c>
    </row>
    <row r="3555" spans="2:9">
      <c r="B3555" s="388" t="s">
        <v>18964</v>
      </c>
      <c r="C3555" s="388" t="s">
        <v>18965</v>
      </c>
      <c r="D3555" s="389" t="s">
        <v>9926</v>
      </c>
      <c r="E3555" s="390" t="str">
        <f t="shared" si="110"/>
        <v>9,14</v>
      </c>
      <c r="F3555" s="381" t="str">
        <f t="shared" si="111"/>
        <v>89665</v>
      </c>
      <c r="H3555" s="391">
        <v>10.95</v>
      </c>
      <c r="I3555" s="392" t="s">
        <v>6756</v>
      </c>
    </row>
    <row r="3556" spans="2:9">
      <c r="B3556" s="388" t="s">
        <v>18966</v>
      </c>
      <c r="C3556" s="388" t="s">
        <v>18967</v>
      </c>
      <c r="D3556" s="389" t="s">
        <v>9926</v>
      </c>
      <c r="E3556" s="390" t="str">
        <f t="shared" si="110"/>
        <v>5,88</v>
      </c>
      <c r="F3556" s="381" t="str">
        <f t="shared" si="111"/>
        <v>89666</v>
      </c>
      <c r="H3556" s="391">
        <v>11.6</v>
      </c>
      <c r="I3556" s="392" t="s">
        <v>9999</v>
      </c>
    </row>
    <row r="3557" spans="2:9">
      <c r="B3557" s="388" t="s">
        <v>18968</v>
      </c>
      <c r="C3557" s="388" t="s">
        <v>18969</v>
      </c>
      <c r="D3557" s="389" t="s">
        <v>9926</v>
      </c>
      <c r="E3557" s="390" t="str">
        <f t="shared" si="110"/>
        <v>21,93</v>
      </c>
      <c r="F3557" s="381" t="str">
        <f t="shared" si="111"/>
        <v>89667</v>
      </c>
      <c r="H3557" s="391">
        <v>20.79</v>
      </c>
      <c r="I3557" s="392" t="s">
        <v>5317</v>
      </c>
    </row>
    <row r="3558" spans="2:9">
      <c r="B3558" s="388" t="s">
        <v>18970</v>
      </c>
      <c r="C3558" s="388" t="s">
        <v>18971</v>
      </c>
      <c r="D3558" s="389" t="s">
        <v>9926</v>
      </c>
      <c r="E3558" s="390" t="str">
        <f t="shared" si="110"/>
        <v>29,64</v>
      </c>
      <c r="F3558" s="381" t="str">
        <f t="shared" si="111"/>
        <v>89668</v>
      </c>
      <c r="H3558" s="391">
        <v>15.48</v>
      </c>
      <c r="I3558" s="392" t="s">
        <v>18972</v>
      </c>
    </row>
    <row r="3559" spans="2:9">
      <c r="B3559" s="388" t="s">
        <v>18973</v>
      </c>
      <c r="C3559" s="388" t="s">
        <v>18974</v>
      </c>
      <c r="D3559" s="389" t="s">
        <v>9926</v>
      </c>
      <c r="E3559" s="390" t="str">
        <f t="shared" si="110"/>
        <v>14,80</v>
      </c>
      <c r="F3559" s="381" t="str">
        <f t="shared" si="111"/>
        <v>89669</v>
      </c>
      <c r="H3559" s="391">
        <v>6.78</v>
      </c>
      <c r="I3559" s="392" t="s">
        <v>18975</v>
      </c>
    </row>
    <row r="3560" spans="2:9">
      <c r="B3560" s="388" t="s">
        <v>18976</v>
      </c>
      <c r="C3560" s="388" t="s">
        <v>18977</v>
      </c>
      <c r="D3560" s="389" t="s">
        <v>9926</v>
      </c>
      <c r="E3560" s="390" t="str">
        <f t="shared" si="110"/>
        <v>11,53</v>
      </c>
      <c r="F3560" s="381" t="str">
        <f t="shared" si="111"/>
        <v>89670</v>
      </c>
      <c r="H3560" s="391">
        <v>15.03</v>
      </c>
      <c r="I3560" s="392" t="s">
        <v>6121</v>
      </c>
    </row>
    <row r="3561" spans="2:9">
      <c r="B3561" s="388" t="s">
        <v>18978</v>
      </c>
      <c r="C3561" s="388" t="s">
        <v>18979</v>
      </c>
      <c r="D3561" s="389" t="s">
        <v>9926</v>
      </c>
      <c r="E3561" s="390" t="str">
        <f t="shared" si="110"/>
        <v>21,21</v>
      </c>
      <c r="F3561" s="381" t="str">
        <f t="shared" si="111"/>
        <v>89671</v>
      </c>
      <c r="H3561" s="391">
        <v>5.29</v>
      </c>
      <c r="I3561" s="392" t="s">
        <v>14854</v>
      </c>
    </row>
    <row r="3562" spans="2:9">
      <c r="B3562" s="388" t="s">
        <v>18980</v>
      </c>
      <c r="C3562" s="388" t="s">
        <v>18981</v>
      </c>
      <c r="D3562" s="389" t="s">
        <v>9926</v>
      </c>
      <c r="E3562" s="390" t="str">
        <f t="shared" si="110"/>
        <v>19,56</v>
      </c>
      <c r="F3562" s="381" t="str">
        <f t="shared" si="111"/>
        <v>89672</v>
      </c>
      <c r="H3562" s="391">
        <v>17.11</v>
      </c>
      <c r="I3562" s="392" t="s">
        <v>4326</v>
      </c>
    </row>
    <row r="3563" spans="2:9">
      <c r="B3563" s="388" t="s">
        <v>18982</v>
      </c>
      <c r="C3563" s="388" t="s">
        <v>18983</v>
      </c>
      <c r="D3563" s="389" t="s">
        <v>9926</v>
      </c>
      <c r="E3563" s="390" t="str">
        <f t="shared" si="110"/>
        <v>17,00</v>
      </c>
      <c r="F3563" s="381" t="str">
        <f t="shared" si="111"/>
        <v>89673</v>
      </c>
      <c r="H3563" s="391">
        <v>7.15</v>
      </c>
      <c r="I3563" s="392" t="s">
        <v>15975</v>
      </c>
    </row>
    <row r="3564" spans="2:9">
      <c r="B3564" s="388" t="s">
        <v>18984</v>
      </c>
      <c r="C3564" s="388" t="s">
        <v>18985</v>
      </c>
      <c r="D3564" s="389" t="s">
        <v>9926</v>
      </c>
      <c r="E3564" s="390" t="str">
        <f t="shared" si="110"/>
        <v>29,80</v>
      </c>
      <c r="F3564" s="381" t="str">
        <f t="shared" si="111"/>
        <v>89674</v>
      </c>
      <c r="H3564" s="391">
        <v>24.16</v>
      </c>
      <c r="I3564" s="392" t="s">
        <v>8353</v>
      </c>
    </row>
    <row r="3565" spans="2:9">
      <c r="B3565" s="388" t="s">
        <v>18986</v>
      </c>
      <c r="C3565" s="388" t="s">
        <v>18987</v>
      </c>
      <c r="D3565" s="389" t="s">
        <v>9926</v>
      </c>
      <c r="E3565" s="390" t="str">
        <f t="shared" si="110"/>
        <v>36,49</v>
      </c>
      <c r="F3565" s="381" t="str">
        <f t="shared" si="111"/>
        <v>89675</v>
      </c>
      <c r="H3565" s="391">
        <v>7.63</v>
      </c>
      <c r="I3565" s="392" t="s">
        <v>2199</v>
      </c>
    </row>
    <row r="3566" spans="2:9">
      <c r="B3566" s="388" t="s">
        <v>18988</v>
      </c>
      <c r="C3566" s="388" t="s">
        <v>18989</v>
      </c>
      <c r="D3566" s="389" t="s">
        <v>9926</v>
      </c>
      <c r="E3566" s="390" t="str">
        <f t="shared" si="110"/>
        <v>46,51</v>
      </c>
      <c r="F3566" s="381" t="str">
        <f t="shared" si="111"/>
        <v>89676</v>
      </c>
      <c r="H3566" s="391">
        <v>7.78</v>
      </c>
      <c r="I3566" s="392" t="s">
        <v>6762</v>
      </c>
    </row>
    <row r="3567" spans="2:9">
      <c r="B3567" s="388" t="s">
        <v>18990</v>
      </c>
      <c r="C3567" s="388" t="s">
        <v>18991</v>
      </c>
      <c r="D3567" s="389" t="s">
        <v>9926</v>
      </c>
      <c r="E3567" s="390" t="str">
        <f t="shared" si="110"/>
        <v>42,63</v>
      </c>
      <c r="F3567" s="381" t="str">
        <f t="shared" si="111"/>
        <v>89677</v>
      </c>
      <c r="H3567" s="391">
        <v>8.1300000000000008</v>
      </c>
      <c r="I3567" s="392" t="s">
        <v>18992</v>
      </c>
    </row>
    <row r="3568" spans="2:9">
      <c r="B3568" s="388" t="s">
        <v>18993</v>
      </c>
      <c r="C3568" s="388" t="s">
        <v>18994</v>
      </c>
      <c r="D3568" s="389" t="s">
        <v>9926</v>
      </c>
      <c r="E3568" s="390" t="str">
        <f t="shared" si="110"/>
        <v>7,96</v>
      </c>
      <c r="F3568" s="381" t="str">
        <f t="shared" si="111"/>
        <v>89678</v>
      </c>
      <c r="H3568" s="391">
        <v>11.91</v>
      </c>
      <c r="I3568" s="392" t="s">
        <v>15591</v>
      </c>
    </row>
    <row r="3569" spans="2:9">
      <c r="B3569" s="388" t="s">
        <v>18995</v>
      </c>
      <c r="C3569" s="388" t="s">
        <v>18996</v>
      </c>
      <c r="D3569" s="389" t="s">
        <v>9926</v>
      </c>
      <c r="E3569" s="390" t="str">
        <f t="shared" si="110"/>
        <v>65,51</v>
      </c>
      <c r="F3569" s="381" t="str">
        <f t="shared" si="111"/>
        <v>89679</v>
      </c>
      <c r="H3569" s="391">
        <v>24.16</v>
      </c>
      <c r="I3569" s="392" t="s">
        <v>18997</v>
      </c>
    </row>
    <row r="3570" spans="2:9">
      <c r="B3570" s="388" t="s">
        <v>18998</v>
      </c>
      <c r="C3570" s="388" t="s">
        <v>18999</v>
      </c>
      <c r="D3570" s="389" t="s">
        <v>9926</v>
      </c>
      <c r="E3570" s="390" t="str">
        <f t="shared" si="110"/>
        <v>18,73</v>
      </c>
      <c r="F3570" s="381" t="str">
        <f t="shared" si="111"/>
        <v>89680</v>
      </c>
      <c r="H3570" s="391">
        <v>12.49</v>
      </c>
      <c r="I3570" s="392" t="s">
        <v>19000</v>
      </c>
    </row>
    <row r="3571" spans="2:9">
      <c r="B3571" s="388" t="s">
        <v>19001</v>
      </c>
      <c r="C3571" s="388" t="s">
        <v>19002</v>
      </c>
      <c r="D3571" s="389" t="s">
        <v>9926</v>
      </c>
      <c r="E3571" s="390" t="str">
        <f t="shared" si="110"/>
        <v>46,68</v>
      </c>
      <c r="F3571" s="381" t="str">
        <f t="shared" si="111"/>
        <v>89681</v>
      </c>
      <c r="H3571" s="391">
        <v>5.94</v>
      </c>
      <c r="I3571" s="392" t="s">
        <v>19003</v>
      </c>
    </row>
    <row r="3572" spans="2:9">
      <c r="B3572" s="388" t="s">
        <v>19004</v>
      </c>
      <c r="C3572" s="388" t="s">
        <v>19005</v>
      </c>
      <c r="D3572" s="389" t="s">
        <v>9926</v>
      </c>
      <c r="E3572" s="390" t="str">
        <f t="shared" si="110"/>
        <v>30,74</v>
      </c>
      <c r="F3572" s="381" t="str">
        <f t="shared" si="111"/>
        <v>89682</v>
      </c>
      <c r="H3572" s="391">
        <v>12.94</v>
      </c>
      <c r="I3572" s="392" t="s">
        <v>19006</v>
      </c>
    </row>
    <row r="3573" spans="2:9">
      <c r="B3573" s="388" t="s">
        <v>19007</v>
      </c>
      <c r="C3573" s="388" t="s">
        <v>19008</v>
      </c>
      <c r="D3573" s="389" t="s">
        <v>9926</v>
      </c>
      <c r="E3573" s="390" t="str">
        <f t="shared" si="110"/>
        <v>43,62</v>
      </c>
      <c r="F3573" s="381" t="str">
        <f t="shared" si="111"/>
        <v>89684</v>
      </c>
      <c r="H3573" s="391">
        <v>12.76</v>
      </c>
      <c r="I3573" s="392" t="s">
        <v>19009</v>
      </c>
    </row>
    <row r="3574" spans="2:9">
      <c r="B3574" s="388" t="s">
        <v>19010</v>
      </c>
      <c r="C3574" s="388" t="s">
        <v>19011</v>
      </c>
      <c r="D3574" s="389" t="s">
        <v>9926</v>
      </c>
      <c r="E3574" s="390" t="str">
        <f t="shared" si="110"/>
        <v>31,02</v>
      </c>
      <c r="F3574" s="381" t="str">
        <f t="shared" si="111"/>
        <v>89685</v>
      </c>
      <c r="H3574" s="391">
        <v>13.44</v>
      </c>
      <c r="I3574" s="392" t="s">
        <v>2651</v>
      </c>
    </row>
    <row r="3575" spans="2:9">
      <c r="B3575" s="388" t="s">
        <v>19012</v>
      </c>
      <c r="C3575" s="388" t="s">
        <v>19013</v>
      </c>
      <c r="D3575" s="389" t="s">
        <v>9926</v>
      </c>
      <c r="E3575" s="390" t="str">
        <f t="shared" si="110"/>
        <v>171,03</v>
      </c>
      <c r="F3575" s="381" t="str">
        <f t="shared" si="111"/>
        <v>89686</v>
      </c>
      <c r="H3575" s="391">
        <v>5.35</v>
      </c>
      <c r="I3575" s="392" t="s">
        <v>19014</v>
      </c>
    </row>
    <row r="3576" spans="2:9">
      <c r="B3576" s="388" t="s">
        <v>19015</v>
      </c>
      <c r="C3576" s="388" t="s">
        <v>19016</v>
      </c>
      <c r="D3576" s="389" t="s">
        <v>9926</v>
      </c>
      <c r="E3576" s="390" t="str">
        <f t="shared" si="110"/>
        <v>26,96</v>
      </c>
      <c r="F3576" s="381" t="str">
        <f t="shared" si="111"/>
        <v>89687</v>
      </c>
      <c r="H3576" s="391">
        <v>17.95</v>
      </c>
      <c r="I3576" s="392" t="s">
        <v>19017</v>
      </c>
    </row>
    <row r="3577" spans="2:9">
      <c r="B3577" s="388" t="s">
        <v>19018</v>
      </c>
      <c r="C3577" s="388" t="s">
        <v>19019</v>
      </c>
      <c r="D3577" s="389" t="s">
        <v>9926</v>
      </c>
      <c r="E3577" s="390" t="str">
        <f t="shared" si="110"/>
        <v>33,32</v>
      </c>
      <c r="F3577" s="381" t="str">
        <f t="shared" si="111"/>
        <v>89689</v>
      </c>
      <c r="H3577" s="391">
        <v>20.100000000000001</v>
      </c>
      <c r="I3577" s="392" t="s">
        <v>9253</v>
      </c>
    </row>
    <row r="3578" spans="2:9">
      <c r="B3578" s="388" t="s">
        <v>19020</v>
      </c>
      <c r="C3578" s="388" t="s">
        <v>19021</v>
      </c>
      <c r="D3578" s="389" t="s">
        <v>9926</v>
      </c>
      <c r="E3578" s="390" t="str">
        <f t="shared" si="110"/>
        <v>46,12</v>
      </c>
      <c r="F3578" s="381" t="str">
        <f t="shared" si="111"/>
        <v>89690</v>
      </c>
      <c r="H3578" s="391">
        <v>27.29</v>
      </c>
      <c r="I3578" s="392" t="s">
        <v>19022</v>
      </c>
    </row>
    <row r="3579" spans="2:9">
      <c r="B3579" s="388" t="s">
        <v>19023</v>
      </c>
      <c r="C3579" s="388" t="s">
        <v>19024</v>
      </c>
      <c r="D3579" s="389" t="s">
        <v>9926</v>
      </c>
      <c r="E3579" s="390" t="str">
        <f t="shared" si="110"/>
        <v>10,23</v>
      </c>
      <c r="F3579" s="381" t="str">
        <f t="shared" si="111"/>
        <v>89691</v>
      </c>
      <c r="H3579" s="391">
        <v>16.88</v>
      </c>
      <c r="I3579" s="392" t="s">
        <v>1306</v>
      </c>
    </row>
    <row r="3580" spans="2:9">
      <c r="B3580" s="388" t="s">
        <v>19025</v>
      </c>
      <c r="C3580" s="388" t="s">
        <v>19026</v>
      </c>
      <c r="D3580" s="389" t="s">
        <v>9926</v>
      </c>
      <c r="E3580" s="390" t="str">
        <f t="shared" si="110"/>
        <v>43,66</v>
      </c>
      <c r="F3580" s="381" t="str">
        <f t="shared" si="111"/>
        <v>89692</v>
      </c>
      <c r="H3580" s="391">
        <v>29.06</v>
      </c>
      <c r="I3580" s="392" t="s">
        <v>19027</v>
      </c>
    </row>
    <row r="3581" spans="2:9">
      <c r="B3581" s="388" t="s">
        <v>19028</v>
      </c>
      <c r="C3581" s="388" t="s">
        <v>19029</v>
      </c>
      <c r="D3581" s="389" t="s">
        <v>9926</v>
      </c>
      <c r="E3581" s="390" t="str">
        <f t="shared" si="110"/>
        <v>42,56</v>
      </c>
      <c r="F3581" s="381" t="str">
        <f t="shared" si="111"/>
        <v>89693</v>
      </c>
      <c r="H3581" s="391">
        <v>16.850000000000001</v>
      </c>
      <c r="I3581" s="392" t="s">
        <v>17867</v>
      </c>
    </row>
    <row r="3582" spans="2:9">
      <c r="B3582" s="388" t="s">
        <v>19030</v>
      </c>
      <c r="C3582" s="388" t="s">
        <v>19031</v>
      </c>
      <c r="D3582" s="389" t="s">
        <v>9926</v>
      </c>
      <c r="E3582" s="390" t="str">
        <f t="shared" si="110"/>
        <v>18,09</v>
      </c>
      <c r="F3582" s="381" t="str">
        <f t="shared" si="111"/>
        <v>89694</v>
      </c>
      <c r="H3582" s="391">
        <v>10.45</v>
      </c>
      <c r="I3582" s="392" t="s">
        <v>19032</v>
      </c>
    </row>
    <row r="3583" spans="2:9">
      <c r="B3583" s="388" t="s">
        <v>19033</v>
      </c>
      <c r="C3583" s="388" t="s">
        <v>19034</v>
      </c>
      <c r="D3583" s="389" t="s">
        <v>9926</v>
      </c>
      <c r="E3583" s="390" t="str">
        <f t="shared" si="110"/>
        <v>16,61</v>
      </c>
      <c r="F3583" s="381" t="str">
        <f t="shared" si="111"/>
        <v>89695</v>
      </c>
      <c r="H3583" s="391">
        <v>24.67</v>
      </c>
      <c r="I3583" s="392" t="s">
        <v>8240</v>
      </c>
    </row>
    <row r="3584" spans="2:9">
      <c r="B3584" s="388" t="s">
        <v>19035</v>
      </c>
      <c r="C3584" s="388" t="s">
        <v>19036</v>
      </c>
      <c r="D3584" s="389" t="s">
        <v>9926</v>
      </c>
      <c r="E3584" s="390" t="str">
        <f t="shared" si="110"/>
        <v>38,83</v>
      </c>
      <c r="F3584" s="381" t="str">
        <f t="shared" si="111"/>
        <v>89696</v>
      </c>
      <c r="H3584" s="391">
        <v>12.76</v>
      </c>
      <c r="I3584" s="392" t="s">
        <v>13936</v>
      </c>
    </row>
    <row r="3585" spans="2:9">
      <c r="B3585" s="388" t="s">
        <v>19037</v>
      </c>
      <c r="C3585" s="388" t="s">
        <v>19038</v>
      </c>
      <c r="D3585" s="389" t="s">
        <v>9926</v>
      </c>
      <c r="E3585" s="390" t="str">
        <f t="shared" si="110"/>
        <v>12,65</v>
      </c>
      <c r="F3585" s="381" t="str">
        <f t="shared" si="111"/>
        <v>89697</v>
      </c>
      <c r="H3585" s="391">
        <v>38.5</v>
      </c>
      <c r="I3585" s="392" t="s">
        <v>5767</v>
      </c>
    </row>
    <row r="3586" spans="2:9">
      <c r="B3586" s="388" t="s">
        <v>19039</v>
      </c>
      <c r="C3586" s="388" t="s">
        <v>19040</v>
      </c>
      <c r="D3586" s="389" t="s">
        <v>9926</v>
      </c>
      <c r="E3586" s="390" t="str">
        <f t="shared" ref="E3586:E3649" si="112">IF($K$2=$H$1,H3586,I3586)</f>
        <v>136,29</v>
      </c>
      <c r="F3586" s="381" t="str">
        <f t="shared" ref="F3586:F3649" si="113">IF(LEN($B3586)=7,CONCATENATE(MID($B3586,1,6),"00",RIGHT($B3586,1)),IF(LEN($B3586)=8,CONCATENATE(MID($B3586,1,6),"0",RIGHT($B3586,2)),$B3586))</f>
        <v>89698</v>
      </c>
      <c r="H3586" s="391">
        <v>4.33</v>
      </c>
      <c r="I3586" s="392" t="s">
        <v>19041</v>
      </c>
    </row>
    <row r="3587" spans="2:9">
      <c r="B3587" s="388" t="s">
        <v>19042</v>
      </c>
      <c r="C3587" s="388" t="s">
        <v>19043</v>
      </c>
      <c r="D3587" s="389" t="s">
        <v>9926</v>
      </c>
      <c r="E3587" s="390" t="str">
        <f t="shared" si="112"/>
        <v>115,43</v>
      </c>
      <c r="F3587" s="381" t="str">
        <f t="shared" si="113"/>
        <v>89699</v>
      </c>
      <c r="H3587" s="391">
        <v>4.45</v>
      </c>
      <c r="I3587" s="392" t="s">
        <v>19044</v>
      </c>
    </row>
    <row r="3588" spans="2:9">
      <c r="B3588" s="388" t="s">
        <v>19045</v>
      </c>
      <c r="C3588" s="388" t="s">
        <v>19046</v>
      </c>
      <c r="D3588" s="389" t="s">
        <v>9926</v>
      </c>
      <c r="E3588" s="390" t="str">
        <f t="shared" si="112"/>
        <v>19,38</v>
      </c>
      <c r="F3588" s="381" t="str">
        <f t="shared" si="113"/>
        <v>89700</v>
      </c>
      <c r="H3588" s="391">
        <v>6.37</v>
      </c>
      <c r="I3588" s="392" t="s">
        <v>19047</v>
      </c>
    </row>
    <row r="3589" spans="2:9">
      <c r="B3589" s="388" t="s">
        <v>19048</v>
      </c>
      <c r="C3589" s="388" t="s">
        <v>19049</v>
      </c>
      <c r="D3589" s="389" t="s">
        <v>9926</v>
      </c>
      <c r="E3589" s="390" t="str">
        <f t="shared" si="112"/>
        <v>89,23</v>
      </c>
      <c r="F3589" s="381" t="str">
        <f t="shared" si="113"/>
        <v>89701</v>
      </c>
      <c r="H3589" s="391">
        <v>10.57</v>
      </c>
      <c r="I3589" s="392" t="s">
        <v>19050</v>
      </c>
    </row>
    <row r="3590" spans="2:9">
      <c r="B3590" s="388" t="s">
        <v>19051</v>
      </c>
      <c r="C3590" s="388" t="s">
        <v>19052</v>
      </c>
      <c r="D3590" s="389" t="s">
        <v>9926</v>
      </c>
      <c r="E3590" s="390" t="str">
        <f t="shared" si="112"/>
        <v>19,38</v>
      </c>
      <c r="F3590" s="381" t="str">
        <f t="shared" si="113"/>
        <v>89702</v>
      </c>
      <c r="H3590" s="391">
        <v>9.59</v>
      </c>
      <c r="I3590" s="392" t="s">
        <v>19047</v>
      </c>
    </row>
    <row r="3591" spans="2:9">
      <c r="B3591" s="388" t="s">
        <v>19053</v>
      </c>
      <c r="C3591" s="388" t="s">
        <v>19054</v>
      </c>
      <c r="D3591" s="389" t="s">
        <v>9926</v>
      </c>
      <c r="E3591" s="390" t="str">
        <f t="shared" si="112"/>
        <v>46,71</v>
      </c>
      <c r="F3591" s="381" t="str">
        <f t="shared" si="113"/>
        <v>89703</v>
      </c>
      <c r="H3591" s="391">
        <v>17.399999999999999</v>
      </c>
      <c r="I3591" s="392" t="s">
        <v>7754</v>
      </c>
    </row>
    <row r="3592" spans="2:9">
      <c r="B3592" s="388" t="s">
        <v>19055</v>
      </c>
      <c r="C3592" s="388" t="s">
        <v>19056</v>
      </c>
      <c r="D3592" s="389" t="s">
        <v>9926</v>
      </c>
      <c r="E3592" s="390" t="str">
        <f t="shared" si="112"/>
        <v>75,40</v>
      </c>
      <c r="F3592" s="381" t="str">
        <f t="shared" si="113"/>
        <v>89704</v>
      </c>
      <c r="H3592" s="391">
        <v>27.35</v>
      </c>
      <c r="I3592" s="392" t="s">
        <v>19057</v>
      </c>
    </row>
    <row r="3593" spans="2:9">
      <c r="B3593" s="388" t="s">
        <v>19058</v>
      </c>
      <c r="C3593" s="388" t="s">
        <v>19059</v>
      </c>
      <c r="D3593" s="389" t="s">
        <v>9926</v>
      </c>
      <c r="E3593" s="390" t="str">
        <f t="shared" si="112"/>
        <v>21,58</v>
      </c>
      <c r="F3593" s="381" t="str">
        <f t="shared" si="113"/>
        <v>89705</v>
      </c>
      <c r="H3593" s="391">
        <v>43.59</v>
      </c>
      <c r="I3593" s="392" t="s">
        <v>5231</v>
      </c>
    </row>
    <row r="3594" spans="2:9">
      <c r="B3594" s="388" t="s">
        <v>19060</v>
      </c>
      <c r="C3594" s="388" t="s">
        <v>19061</v>
      </c>
      <c r="D3594" s="389" t="s">
        <v>9926</v>
      </c>
      <c r="E3594" s="390" t="str">
        <f t="shared" si="112"/>
        <v>50,32</v>
      </c>
      <c r="F3594" s="381" t="str">
        <f t="shared" si="113"/>
        <v>89706</v>
      </c>
      <c r="H3594" s="391">
        <v>6.12</v>
      </c>
      <c r="I3594" s="392" t="s">
        <v>4380</v>
      </c>
    </row>
    <row r="3595" spans="2:9">
      <c r="B3595" s="388" t="s">
        <v>19062</v>
      </c>
      <c r="C3595" s="388" t="s">
        <v>19063</v>
      </c>
      <c r="D3595" s="389" t="s">
        <v>9706</v>
      </c>
      <c r="E3595" s="390" t="str">
        <f t="shared" si="112"/>
        <v>40,27</v>
      </c>
      <c r="F3595" s="381" t="str">
        <f t="shared" si="113"/>
        <v>89718</v>
      </c>
      <c r="H3595" s="391">
        <v>16.3</v>
      </c>
      <c r="I3595" s="392" t="s">
        <v>19064</v>
      </c>
    </row>
    <row r="3596" spans="2:9">
      <c r="B3596" s="388" t="s">
        <v>19065</v>
      </c>
      <c r="C3596" s="388" t="s">
        <v>19066</v>
      </c>
      <c r="D3596" s="389" t="s">
        <v>9926</v>
      </c>
      <c r="E3596" s="390" t="str">
        <f t="shared" si="112"/>
        <v>9,45</v>
      </c>
      <c r="F3596" s="381" t="str">
        <f t="shared" si="113"/>
        <v>89719</v>
      </c>
      <c r="H3596" s="391">
        <v>27.97</v>
      </c>
      <c r="I3596" s="392" t="s">
        <v>5242</v>
      </c>
    </row>
    <row r="3597" spans="2:9">
      <c r="B3597" s="388" t="s">
        <v>19067</v>
      </c>
      <c r="C3597" s="388" t="s">
        <v>19068</v>
      </c>
      <c r="D3597" s="389" t="s">
        <v>9926</v>
      </c>
      <c r="E3597" s="390" t="str">
        <f t="shared" si="112"/>
        <v>11,45</v>
      </c>
      <c r="F3597" s="381" t="str">
        <f t="shared" si="113"/>
        <v>89720</v>
      </c>
      <c r="H3597" s="391">
        <v>40.49</v>
      </c>
      <c r="I3597" s="392" t="s">
        <v>19069</v>
      </c>
    </row>
    <row r="3598" spans="2:9">
      <c r="B3598" s="388" t="s">
        <v>19070</v>
      </c>
      <c r="C3598" s="388" t="s">
        <v>19071</v>
      </c>
      <c r="D3598" s="389" t="s">
        <v>9926</v>
      </c>
      <c r="E3598" s="390" t="str">
        <f t="shared" si="112"/>
        <v>12,12</v>
      </c>
      <c r="F3598" s="381" t="str">
        <f t="shared" si="113"/>
        <v>89721</v>
      </c>
      <c r="H3598" s="391">
        <v>164.34</v>
      </c>
      <c r="I3598" s="392" t="s">
        <v>13978</v>
      </c>
    </row>
    <row r="3599" spans="2:9">
      <c r="B3599" s="388" t="s">
        <v>19072</v>
      </c>
      <c r="C3599" s="388" t="s">
        <v>19073</v>
      </c>
      <c r="D3599" s="389" t="s">
        <v>9926</v>
      </c>
      <c r="E3599" s="390" t="str">
        <f t="shared" si="112"/>
        <v>21,58</v>
      </c>
      <c r="F3599" s="381" t="str">
        <f t="shared" si="113"/>
        <v>89722</v>
      </c>
      <c r="H3599" s="391">
        <v>30.48</v>
      </c>
      <c r="I3599" s="392" t="s">
        <v>5231</v>
      </c>
    </row>
    <row r="3600" spans="2:9">
      <c r="B3600" s="388" t="s">
        <v>19074</v>
      </c>
      <c r="C3600" s="388" t="s">
        <v>19075</v>
      </c>
      <c r="D3600" s="389" t="s">
        <v>9926</v>
      </c>
      <c r="E3600" s="390" t="str">
        <f t="shared" si="112"/>
        <v>16,13</v>
      </c>
      <c r="F3600" s="381" t="str">
        <f t="shared" si="113"/>
        <v>89723</v>
      </c>
      <c r="H3600" s="391">
        <v>11.47</v>
      </c>
      <c r="I3600" s="392" t="s">
        <v>19076</v>
      </c>
    </row>
    <row r="3601" spans="2:9">
      <c r="B3601" s="388" t="s">
        <v>19077</v>
      </c>
      <c r="C3601" s="388" t="s">
        <v>19078</v>
      </c>
      <c r="D3601" s="389" t="s">
        <v>9926</v>
      </c>
      <c r="E3601" s="390" t="str">
        <f t="shared" si="112"/>
        <v>7,12</v>
      </c>
      <c r="F3601" s="381" t="str">
        <f t="shared" si="113"/>
        <v>89724</v>
      </c>
      <c r="H3601" s="391">
        <v>18.02</v>
      </c>
      <c r="I3601" s="392" t="s">
        <v>15596</v>
      </c>
    </row>
    <row r="3602" spans="2:9">
      <c r="B3602" s="388" t="s">
        <v>19079</v>
      </c>
      <c r="C3602" s="388" t="s">
        <v>19080</v>
      </c>
      <c r="D3602" s="389" t="s">
        <v>9926</v>
      </c>
      <c r="E3602" s="390" t="str">
        <f t="shared" si="112"/>
        <v>15,66</v>
      </c>
      <c r="F3602" s="381" t="str">
        <f t="shared" si="113"/>
        <v>89725</v>
      </c>
      <c r="H3602" s="391">
        <v>18.02</v>
      </c>
      <c r="I3602" s="392" t="s">
        <v>4008</v>
      </c>
    </row>
    <row r="3603" spans="2:9">
      <c r="B3603" s="388" t="s">
        <v>19081</v>
      </c>
      <c r="C3603" s="388" t="s">
        <v>19082</v>
      </c>
      <c r="D3603" s="389" t="s">
        <v>9926</v>
      </c>
      <c r="E3603" s="390" t="str">
        <f t="shared" si="112"/>
        <v>5,63</v>
      </c>
      <c r="F3603" s="381" t="str">
        <f t="shared" si="113"/>
        <v>89726</v>
      </c>
      <c r="H3603" s="391">
        <v>17.7</v>
      </c>
      <c r="I3603" s="392" t="s">
        <v>19083</v>
      </c>
    </row>
    <row r="3604" spans="2:9">
      <c r="B3604" s="388" t="s">
        <v>19084</v>
      </c>
      <c r="C3604" s="388" t="s">
        <v>19085</v>
      </c>
      <c r="D3604" s="389" t="s">
        <v>9926</v>
      </c>
      <c r="E3604" s="390" t="str">
        <f t="shared" si="112"/>
        <v>17,81</v>
      </c>
      <c r="F3604" s="381" t="str">
        <f t="shared" si="113"/>
        <v>89727</v>
      </c>
      <c r="H3604" s="391">
        <v>45.05</v>
      </c>
      <c r="I3604" s="392" t="s">
        <v>19086</v>
      </c>
    </row>
    <row r="3605" spans="2:9">
      <c r="B3605" s="388" t="s">
        <v>19087</v>
      </c>
      <c r="C3605" s="388" t="s">
        <v>19088</v>
      </c>
      <c r="D3605" s="389" t="s">
        <v>9926</v>
      </c>
      <c r="E3605" s="390" t="str">
        <f t="shared" si="112"/>
        <v>7,49</v>
      </c>
      <c r="F3605" s="381" t="str">
        <f t="shared" si="113"/>
        <v>89728</v>
      </c>
      <c r="H3605" s="391">
        <v>58.4</v>
      </c>
      <c r="I3605" s="392" t="s">
        <v>19089</v>
      </c>
    </row>
    <row r="3606" spans="2:9">
      <c r="B3606" s="388" t="s">
        <v>19090</v>
      </c>
      <c r="C3606" s="388" t="s">
        <v>19091</v>
      </c>
      <c r="D3606" s="389" t="s">
        <v>9926</v>
      </c>
      <c r="E3606" s="390" t="str">
        <f t="shared" si="112"/>
        <v>25,09</v>
      </c>
      <c r="F3606" s="381" t="str">
        <f t="shared" si="113"/>
        <v>89729</v>
      </c>
      <c r="H3606" s="391">
        <v>10.38</v>
      </c>
      <c r="I3606" s="392" t="s">
        <v>19092</v>
      </c>
    </row>
    <row r="3607" spans="2:9">
      <c r="B3607" s="388" t="s">
        <v>19093</v>
      </c>
      <c r="C3607" s="388" t="s">
        <v>19094</v>
      </c>
      <c r="D3607" s="389" t="s">
        <v>9926</v>
      </c>
      <c r="E3607" s="390" t="str">
        <f t="shared" si="112"/>
        <v>7,97</v>
      </c>
      <c r="F3607" s="381" t="str">
        <f t="shared" si="113"/>
        <v>89730</v>
      </c>
      <c r="H3607" s="391">
        <v>13.62</v>
      </c>
      <c r="I3607" s="392" t="s">
        <v>3218</v>
      </c>
    </row>
    <row r="3608" spans="2:9">
      <c r="B3608" s="388" t="s">
        <v>19095</v>
      </c>
      <c r="C3608" s="388" t="s">
        <v>19096</v>
      </c>
      <c r="D3608" s="389" t="s">
        <v>9926</v>
      </c>
      <c r="E3608" s="390" t="str">
        <f t="shared" si="112"/>
        <v>8,18</v>
      </c>
      <c r="F3608" s="381" t="str">
        <f t="shared" si="113"/>
        <v>89731</v>
      </c>
      <c r="H3608" s="391">
        <v>23.03</v>
      </c>
      <c r="I3608" s="392" t="s">
        <v>2382</v>
      </c>
    </row>
    <row r="3609" spans="2:9">
      <c r="B3609" s="388" t="s">
        <v>19097</v>
      </c>
      <c r="C3609" s="388" t="s">
        <v>19098</v>
      </c>
      <c r="D3609" s="389" t="s">
        <v>9926</v>
      </c>
      <c r="E3609" s="390" t="str">
        <f t="shared" si="112"/>
        <v>8,53</v>
      </c>
      <c r="F3609" s="381" t="str">
        <f t="shared" si="113"/>
        <v>89732</v>
      </c>
      <c r="H3609" s="391">
        <v>13.15</v>
      </c>
      <c r="I3609" s="392" t="s">
        <v>5970</v>
      </c>
    </row>
    <row r="3610" spans="2:9">
      <c r="B3610" s="388" t="s">
        <v>19099</v>
      </c>
      <c r="C3610" s="388" t="s">
        <v>19100</v>
      </c>
      <c r="D3610" s="389" t="s">
        <v>9926</v>
      </c>
      <c r="E3610" s="390" t="str">
        <f t="shared" si="112"/>
        <v>12,31</v>
      </c>
      <c r="F3610" s="381" t="str">
        <f t="shared" si="113"/>
        <v>89733</v>
      </c>
      <c r="H3610" s="391">
        <v>19.16</v>
      </c>
      <c r="I3610" s="392" t="s">
        <v>2007</v>
      </c>
    </row>
    <row r="3611" spans="2:9">
      <c r="B3611" s="388" t="s">
        <v>19101</v>
      </c>
      <c r="C3611" s="388" t="s">
        <v>19102</v>
      </c>
      <c r="D3611" s="389" t="s">
        <v>9926</v>
      </c>
      <c r="E3611" s="390" t="str">
        <f t="shared" si="112"/>
        <v>25,09</v>
      </c>
      <c r="F3611" s="381" t="str">
        <f t="shared" si="113"/>
        <v>89734</v>
      </c>
      <c r="H3611" s="391">
        <v>23.03</v>
      </c>
      <c r="I3611" s="392" t="s">
        <v>19092</v>
      </c>
    </row>
    <row r="3612" spans="2:9">
      <c r="B3612" s="388" t="s">
        <v>19103</v>
      </c>
      <c r="C3612" s="388" t="s">
        <v>19104</v>
      </c>
      <c r="D3612" s="389" t="s">
        <v>9926</v>
      </c>
      <c r="E3612" s="390" t="str">
        <f t="shared" si="112"/>
        <v>12,89</v>
      </c>
      <c r="F3612" s="381" t="str">
        <f t="shared" si="113"/>
        <v>89735</v>
      </c>
      <c r="H3612" s="391">
        <v>34.89</v>
      </c>
      <c r="I3612" s="392" t="s">
        <v>17903</v>
      </c>
    </row>
    <row r="3613" spans="2:9">
      <c r="B3613" s="388" t="s">
        <v>19105</v>
      </c>
      <c r="C3613" s="388" t="s">
        <v>19106</v>
      </c>
      <c r="D3613" s="389" t="s">
        <v>9926</v>
      </c>
      <c r="E3613" s="390" t="str">
        <f t="shared" si="112"/>
        <v>6,23</v>
      </c>
      <c r="F3613" s="381" t="str">
        <f t="shared" si="113"/>
        <v>89736</v>
      </c>
      <c r="H3613" s="391">
        <v>8.2899999999999991</v>
      </c>
      <c r="I3613" s="392" t="s">
        <v>6872</v>
      </c>
    </row>
    <row r="3614" spans="2:9">
      <c r="B3614" s="388" t="s">
        <v>19107</v>
      </c>
      <c r="C3614" s="388" t="s">
        <v>19108</v>
      </c>
      <c r="D3614" s="389" t="s">
        <v>9926</v>
      </c>
      <c r="E3614" s="390" t="str">
        <f t="shared" si="112"/>
        <v>13,52</v>
      </c>
      <c r="F3614" s="381" t="str">
        <f t="shared" si="113"/>
        <v>89737</v>
      </c>
      <c r="H3614" s="391">
        <v>8.44</v>
      </c>
      <c r="I3614" s="392" t="s">
        <v>7795</v>
      </c>
    </row>
    <row r="3615" spans="2:9">
      <c r="B3615" s="388" t="s">
        <v>19109</v>
      </c>
      <c r="C3615" s="388" t="s">
        <v>19110</v>
      </c>
      <c r="D3615" s="389" t="s">
        <v>9926</v>
      </c>
      <c r="E3615" s="390" t="str">
        <f t="shared" si="112"/>
        <v>13,25</v>
      </c>
      <c r="F3615" s="381" t="str">
        <f t="shared" si="113"/>
        <v>89738</v>
      </c>
      <c r="H3615" s="391">
        <v>13.83</v>
      </c>
      <c r="I3615" s="392" t="s">
        <v>19111</v>
      </c>
    </row>
    <row r="3616" spans="2:9">
      <c r="B3616" s="388" t="s">
        <v>19112</v>
      </c>
      <c r="C3616" s="388" t="s">
        <v>19113</v>
      </c>
      <c r="D3616" s="389" t="s">
        <v>9926</v>
      </c>
      <c r="E3616" s="390" t="str">
        <f t="shared" si="112"/>
        <v>14,02</v>
      </c>
      <c r="F3616" s="381" t="str">
        <f t="shared" si="113"/>
        <v>89739</v>
      </c>
      <c r="H3616" s="391">
        <v>14.83</v>
      </c>
      <c r="I3616" s="392" t="s">
        <v>19114</v>
      </c>
    </row>
    <row r="3617" spans="2:9">
      <c r="B3617" s="388" t="s">
        <v>19115</v>
      </c>
      <c r="C3617" s="388" t="s">
        <v>19116</v>
      </c>
      <c r="D3617" s="389" t="s">
        <v>9926</v>
      </c>
      <c r="E3617" s="390" t="str">
        <f t="shared" si="112"/>
        <v>5,62</v>
      </c>
      <c r="F3617" s="381" t="str">
        <f t="shared" si="113"/>
        <v>89740</v>
      </c>
      <c r="H3617" s="391">
        <v>22.3</v>
      </c>
      <c r="I3617" s="392" t="s">
        <v>19117</v>
      </c>
    </row>
    <row r="3618" spans="2:9">
      <c r="B3618" s="388" t="s">
        <v>19118</v>
      </c>
      <c r="C3618" s="388" t="s">
        <v>19119</v>
      </c>
      <c r="D3618" s="389" t="s">
        <v>9926</v>
      </c>
      <c r="E3618" s="390" t="str">
        <f t="shared" si="112"/>
        <v>18,59</v>
      </c>
      <c r="F3618" s="381" t="str">
        <f t="shared" si="113"/>
        <v>89741</v>
      </c>
      <c r="H3618" s="391">
        <v>34.89</v>
      </c>
      <c r="I3618" s="392" t="s">
        <v>19120</v>
      </c>
    </row>
    <row r="3619" spans="2:9">
      <c r="B3619" s="388" t="s">
        <v>19121</v>
      </c>
      <c r="C3619" s="388" t="s">
        <v>19122</v>
      </c>
      <c r="D3619" s="389" t="s">
        <v>9926</v>
      </c>
      <c r="E3619" s="390" t="str">
        <f t="shared" si="112"/>
        <v>20,68</v>
      </c>
      <c r="F3619" s="381" t="str">
        <f t="shared" si="113"/>
        <v>89742</v>
      </c>
      <c r="H3619" s="391">
        <v>69.88</v>
      </c>
      <c r="I3619" s="392" t="s">
        <v>19123</v>
      </c>
    </row>
    <row r="3620" spans="2:9">
      <c r="B3620" s="388" t="s">
        <v>19124</v>
      </c>
      <c r="C3620" s="388" t="s">
        <v>19125</v>
      </c>
      <c r="D3620" s="389" t="s">
        <v>9926</v>
      </c>
      <c r="E3620" s="390" t="str">
        <f t="shared" si="112"/>
        <v>27,87</v>
      </c>
      <c r="F3620" s="381" t="str">
        <f t="shared" si="113"/>
        <v>89743</v>
      </c>
      <c r="H3620" s="391">
        <v>71.03</v>
      </c>
      <c r="I3620" s="392" t="s">
        <v>6908</v>
      </c>
    </row>
    <row r="3621" spans="2:9">
      <c r="B3621" s="388" t="s">
        <v>19126</v>
      </c>
      <c r="C3621" s="388" t="s">
        <v>19127</v>
      </c>
      <c r="D3621" s="389" t="s">
        <v>9926</v>
      </c>
      <c r="E3621" s="390" t="str">
        <f t="shared" si="112"/>
        <v>17,65</v>
      </c>
      <c r="F3621" s="381" t="str">
        <f t="shared" si="113"/>
        <v>89744</v>
      </c>
      <c r="H3621" s="391">
        <v>176.19</v>
      </c>
      <c r="I3621" s="392" t="s">
        <v>19128</v>
      </c>
    </row>
    <row r="3622" spans="2:9">
      <c r="B3622" s="388" t="s">
        <v>19129</v>
      </c>
      <c r="C3622" s="388" t="s">
        <v>19130</v>
      </c>
      <c r="D3622" s="389" t="s">
        <v>9926</v>
      </c>
      <c r="E3622" s="390" t="str">
        <f t="shared" si="112"/>
        <v>30,02</v>
      </c>
      <c r="F3622" s="381" t="str">
        <f t="shared" si="113"/>
        <v>89745</v>
      </c>
      <c r="H3622" s="391">
        <v>180.42</v>
      </c>
      <c r="I3622" s="392" t="s">
        <v>2567</v>
      </c>
    </row>
    <row r="3623" spans="2:9">
      <c r="B3623" s="388" t="s">
        <v>19131</v>
      </c>
      <c r="C3623" s="388" t="s">
        <v>19132</v>
      </c>
      <c r="D3623" s="389" t="s">
        <v>9926</v>
      </c>
      <c r="E3623" s="390" t="str">
        <f t="shared" si="112"/>
        <v>17,62</v>
      </c>
      <c r="F3623" s="381" t="str">
        <f t="shared" si="113"/>
        <v>89746</v>
      </c>
      <c r="H3623" s="391">
        <v>206.46</v>
      </c>
      <c r="I3623" s="392" t="s">
        <v>19133</v>
      </c>
    </row>
    <row r="3624" spans="2:9">
      <c r="B3624" s="388" t="s">
        <v>19134</v>
      </c>
      <c r="C3624" s="388" t="s">
        <v>19135</v>
      </c>
      <c r="D3624" s="389" t="s">
        <v>9926</v>
      </c>
      <c r="E3624" s="390" t="str">
        <f t="shared" si="112"/>
        <v>10,87</v>
      </c>
      <c r="F3624" s="381" t="str">
        <f t="shared" si="113"/>
        <v>89747</v>
      </c>
      <c r="H3624" s="391">
        <v>212.16</v>
      </c>
      <c r="I3624" s="392" t="s">
        <v>5120</v>
      </c>
    </row>
    <row r="3625" spans="2:9">
      <c r="B3625" s="388" t="s">
        <v>19136</v>
      </c>
      <c r="C3625" s="388" t="s">
        <v>19137</v>
      </c>
      <c r="D3625" s="389" t="s">
        <v>9926</v>
      </c>
      <c r="E3625" s="390" t="str">
        <f t="shared" si="112"/>
        <v>25,44</v>
      </c>
      <c r="F3625" s="381" t="str">
        <f t="shared" si="113"/>
        <v>89748</v>
      </c>
      <c r="H3625" s="391">
        <v>15.55</v>
      </c>
      <c r="I3625" s="392" t="s">
        <v>19138</v>
      </c>
    </row>
    <row r="3626" spans="2:9">
      <c r="B3626" s="388" t="s">
        <v>19139</v>
      </c>
      <c r="C3626" s="388" t="s">
        <v>19140</v>
      </c>
      <c r="D3626" s="389" t="s">
        <v>9926</v>
      </c>
      <c r="E3626" s="390" t="str">
        <f t="shared" si="112"/>
        <v>13,25</v>
      </c>
      <c r="F3626" s="381" t="str">
        <f t="shared" si="113"/>
        <v>89749</v>
      </c>
      <c r="H3626" s="391">
        <v>23.67</v>
      </c>
      <c r="I3626" s="392" t="s">
        <v>19111</v>
      </c>
    </row>
    <row r="3627" spans="2:9">
      <c r="B3627" s="388" t="s">
        <v>19141</v>
      </c>
      <c r="C3627" s="388" t="s">
        <v>19142</v>
      </c>
      <c r="D3627" s="389" t="s">
        <v>9926</v>
      </c>
      <c r="E3627" s="390" t="str">
        <f t="shared" si="112"/>
        <v>39,27</v>
      </c>
      <c r="F3627" s="381" t="str">
        <f t="shared" si="113"/>
        <v>89750</v>
      </c>
      <c r="H3627" s="391">
        <v>27.88</v>
      </c>
      <c r="I3627" s="392" t="s">
        <v>19143</v>
      </c>
    </row>
    <row r="3628" spans="2:9">
      <c r="B3628" s="388" t="s">
        <v>19144</v>
      </c>
      <c r="C3628" s="388" t="s">
        <v>19145</v>
      </c>
      <c r="D3628" s="389" t="s">
        <v>9926</v>
      </c>
      <c r="E3628" s="390" t="str">
        <f t="shared" si="112"/>
        <v>4,57</v>
      </c>
      <c r="F3628" s="381" t="str">
        <f t="shared" si="113"/>
        <v>89751</v>
      </c>
      <c r="H3628" s="391">
        <v>31.1</v>
      </c>
      <c r="I3628" s="392" t="s">
        <v>19146</v>
      </c>
    </row>
    <row r="3629" spans="2:9">
      <c r="B3629" s="388" t="s">
        <v>19147</v>
      </c>
      <c r="C3629" s="388" t="s">
        <v>19148</v>
      </c>
      <c r="D3629" s="389" t="s">
        <v>9926</v>
      </c>
      <c r="E3629" s="390" t="str">
        <f t="shared" si="112"/>
        <v>4,70</v>
      </c>
      <c r="F3629" s="381" t="str">
        <f t="shared" si="113"/>
        <v>89752</v>
      </c>
      <c r="H3629" s="391">
        <v>4.8600000000000003</v>
      </c>
      <c r="I3629" s="392" t="s">
        <v>379</v>
      </c>
    </row>
    <row r="3630" spans="2:9">
      <c r="B3630" s="388" t="s">
        <v>19149</v>
      </c>
      <c r="C3630" s="388" t="s">
        <v>19150</v>
      </c>
      <c r="D3630" s="389" t="s">
        <v>9926</v>
      </c>
      <c r="E3630" s="390" t="str">
        <f t="shared" si="112"/>
        <v>6,62</v>
      </c>
      <c r="F3630" s="381" t="str">
        <f t="shared" si="113"/>
        <v>89753</v>
      </c>
      <c r="H3630" s="391">
        <v>5.21</v>
      </c>
      <c r="I3630" s="392" t="s">
        <v>19151</v>
      </c>
    </row>
    <row r="3631" spans="2:9">
      <c r="B3631" s="388" t="s">
        <v>19152</v>
      </c>
      <c r="C3631" s="388" t="s">
        <v>19153</v>
      </c>
      <c r="D3631" s="389" t="s">
        <v>9926</v>
      </c>
      <c r="E3631" s="390" t="str">
        <f t="shared" si="112"/>
        <v>10,82</v>
      </c>
      <c r="F3631" s="381" t="str">
        <f t="shared" si="113"/>
        <v>89754</v>
      </c>
      <c r="H3631" s="391">
        <v>8.99</v>
      </c>
      <c r="I3631" s="392" t="s">
        <v>4946</v>
      </c>
    </row>
    <row r="3632" spans="2:9">
      <c r="B3632" s="388" t="s">
        <v>19154</v>
      </c>
      <c r="C3632" s="388" t="s">
        <v>19155</v>
      </c>
      <c r="D3632" s="389" t="s">
        <v>9926</v>
      </c>
      <c r="E3632" s="390" t="str">
        <f t="shared" si="112"/>
        <v>10,01</v>
      </c>
      <c r="F3632" s="381" t="str">
        <f t="shared" si="113"/>
        <v>89755</v>
      </c>
      <c r="H3632" s="391">
        <v>9.57</v>
      </c>
      <c r="I3632" s="392" t="s">
        <v>1633</v>
      </c>
    </row>
    <row r="3633" spans="2:9">
      <c r="B3633" s="388" t="s">
        <v>19156</v>
      </c>
      <c r="C3633" s="388" t="s">
        <v>19157</v>
      </c>
      <c r="D3633" s="389" t="s">
        <v>9926</v>
      </c>
      <c r="E3633" s="390" t="str">
        <f t="shared" si="112"/>
        <v>18,04</v>
      </c>
      <c r="F3633" s="381" t="str">
        <f t="shared" si="113"/>
        <v>89756</v>
      </c>
      <c r="H3633" s="391">
        <v>9.3699999999999992</v>
      </c>
      <c r="I3633" s="392" t="s">
        <v>15317</v>
      </c>
    </row>
    <row r="3634" spans="2:9">
      <c r="B3634" s="388" t="s">
        <v>19158</v>
      </c>
      <c r="C3634" s="388" t="s">
        <v>19159</v>
      </c>
      <c r="D3634" s="389" t="s">
        <v>9926</v>
      </c>
      <c r="E3634" s="390" t="str">
        <f t="shared" si="112"/>
        <v>28,28</v>
      </c>
      <c r="F3634" s="381" t="str">
        <f t="shared" si="113"/>
        <v>89757</v>
      </c>
      <c r="H3634" s="391">
        <v>9.8699999999999992</v>
      </c>
      <c r="I3634" s="392" t="s">
        <v>19160</v>
      </c>
    </row>
    <row r="3635" spans="2:9">
      <c r="B3635" s="388" t="s">
        <v>19161</v>
      </c>
      <c r="C3635" s="388" t="s">
        <v>19162</v>
      </c>
      <c r="D3635" s="389" t="s">
        <v>9926</v>
      </c>
      <c r="E3635" s="390" t="str">
        <f t="shared" si="112"/>
        <v>44,99</v>
      </c>
      <c r="F3635" s="381" t="str">
        <f t="shared" si="113"/>
        <v>89758</v>
      </c>
      <c r="H3635" s="391">
        <v>16.53</v>
      </c>
      <c r="I3635" s="392" t="s">
        <v>19163</v>
      </c>
    </row>
    <row r="3636" spans="2:9">
      <c r="B3636" s="388" t="s">
        <v>19164</v>
      </c>
      <c r="C3636" s="388" t="s">
        <v>19165</v>
      </c>
      <c r="D3636" s="389" t="s">
        <v>9926</v>
      </c>
      <c r="E3636" s="390" t="str">
        <f t="shared" si="112"/>
        <v>6,44</v>
      </c>
      <c r="F3636" s="381" t="str">
        <f t="shared" si="113"/>
        <v>89759</v>
      </c>
      <c r="H3636" s="391">
        <v>23.72</v>
      </c>
      <c r="I3636" s="392" t="s">
        <v>8733</v>
      </c>
    </row>
    <row r="3637" spans="2:9">
      <c r="B3637" s="388" t="s">
        <v>19166</v>
      </c>
      <c r="C3637" s="388" t="s">
        <v>19167</v>
      </c>
      <c r="D3637" s="389" t="s">
        <v>9926</v>
      </c>
      <c r="E3637" s="390" t="str">
        <f t="shared" si="112"/>
        <v>16,93</v>
      </c>
      <c r="F3637" s="381" t="str">
        <f t="shared" si="113"/>
        <v>89760</v>
      </c>
      <c r="H3637" s="391">
        <v>12.66</v>
      </c>
      <c r="I3637" s="392" t="s">
        <v>6245</v>
      </c>
    </row>
    <row r="3638" spans="2:9">
      <c r="B3638" s="388" t="s">
        <v>19168</v>
      </c>
      <c r="C3638" s="388" t="s">
        <v>19169</v>
      </c>
      <c r="D3638" s="389" t="s">
        <v>9926</v>
      </c>
      <c r="E3638" s="390" t="str">
        <f t="shared" si="112"/>
        <v>28,94</v>
      </c>
      <c r="F3638" s="381" t="str">
        <f t="shared" si="113"/>
        <v>89761</v>
      </c>
      <c r="H3638" s="391">
        <v>12.63</v>
      </c>
      <c r="I3638" s="392" t="s">
        <v>1768</v>
      </c>
    </row>
    <row r="3639" spans="2:9">
      <c r="B3639" s="388" t="s">
        <v>19170</v>
      </c>
      <c r="C3639" s="388" t="s">
        <v>19171</v>
      </c>
      <c r="D3639" s="389" t="s">
        <v>9926</v>
      </c>
      <c r="E3639" s="390" t="str">
        <f t="shared" si="112"/>
        <v>41,82</v>
      </c>
      <c r="F3639" s="381" t="str">
        <f t="shared" si="113"/>
        <v>89762</v>
      </c>
      <c r="H3639" s="391">
        <v>20.45</v>
      </c>
      <c r="I3639" s="392" t="s">
        <v>19172</v>
      </c>
    </row>
    <row r="3640" spans="2:9">
      <c r="B3640" s="388" t="s">
        <v>19173</v>
      </c>
      <c r="C3640" s="388" t="s">
        <v>19174</v>
      </c>
      <c r="D3640" s="389" t="s">
        <v>9926</v>
      </c>
      <c r="E3640" s="390" t="str">
        <f t="shared" si="112"/>
        <v>169,23</v>
      </c>
      <c r="F3640" s="381" t="str">
        <f t="shared" si="113"/>
        <v>89763</v>
      </c>
      <c r="H3640" s="391">
        <v>34.28</v>
      </c>
      <c r="I3640" s="392" t="s">
        <v>19175</v>
      </c>
    </row>
    <row r="3641" spans="2:9">
      <c r="B3641" s="388" t="s">
        <v>19176</v>
      </c>
      <c r="C3641" s="388" t="s">
        <v>19177</v>
      </c>
      <c r="D3641" s="389" t="s">
        <v>9926</v>
      </c>
      <c r="E3641" s="390" t="str">
        <f t="shared" si="112"/>
        <v>31,52</v>
      </c>
      <c r="F3641" s="381" t="str">
        <f t="shared" si="113"/>
        <v>89764</v>
      </c>
      <c r="H3641" s="391">
        <v>4.74</v>
      </c>
      <c r="I3641" s="392" t="s">
        <v>19178</v>
      </c>
    </row>
    <row r="3642" spans="2:9">
      <c r="B3642" s="388" t="s">
        <v>19179</v>
      </c>
      <c r="C3642" s="388" t="s">
        <v>19180</v>
      </c>
      <c r="D3642" s="389" t="s">
        <v>9926</v>
      </c>
      <c r="E3642" s="390" t="str">
        <f t="shared" si="112"/>
        <v>12,04</v>
      </c>
      <c r="F3642" s="381" t="str">
        <f t="shared" si="113"/>
        <v>89765</v>
      </c>
      <c r="H3642" s="391">
        <v>8.94</v>
      </c>
      <c r="I3642" s="392" t="s">
        <v>2980</v>
      </c>
    </row>
    <row r="3643" spans="2:9">
      <c r="B3643" s="388" t="s">
        <v>19181</v>
      </c>
      <c r="C3643" s="388" t="s">
        <v>19182</v>
      </c>
      <c r="D3643" s="389" t="s">
        <v>9926</v>
      </c>
      <c r="E3643" s="390" t="str">
        <f t="shared" si="112"/>
        <v>18,77</v>
      </c>
      <c r="F3643" s="381" t="str">
        <f t="shared" si="113"/>
        <v>89766</v>
      </c>
      <c r="H3643" s="391">
        <v>27.22</v>
      </c>
      <c r="I3643" s="392" t="s">
        <v>3370</v>
      </c>
    </row>
    <row r="3644" spans="2:9">
      <c r="B3644" s="388" t="s">
        <v>19183</v>
      </c>
      <c r="C3644" s="388" t="s">
        <v>19184</v>
      </c>
      <c r="D3644" s="389" t="s">
        <v>9926</v>
      </c>
      <c r="E3644" s="390" t="str">
        <f t="shared" si="112"/>
        <v>18,77</v>
      </c>
      <c r="F3644" s="381" t="str">
        <f t="shared" si="113"/>
        <v>89767</v>
      </c>
      <c r="H3644" s="391">
        <v>39.74</v>
      </c>
      <c r="I3644" s="392" t="s">
        <v>3370</v>
      </c>
    </row>
    <row r="3645" spans="2:9">
      <c r="B3645" s="388" t="s">
        <v>19185</v>
      </c>
      <c r="C3645" s="388" t="s">
        <v>19186</v>
      </c>
      <c r="D3645" s="389" t="s">
        <v>9926</v>
      </c>
      <c r="E3645" s="390" t="str">
        <f t="shared" si="112"/>
        <v>18,49</v>
      </c>
      <c r="F3645" s="381" t="str">
        <f t="shared" si="113"/>
        <v>89768</v>
      </c>
      <c r="H3645" s="391">
        <v>8.11</v>
      </c>
      <c r="I3645" s="392" t="s">
        <v>19187</v>
      </c>
    </row>
    <row r="3646" spans="2:9">
      <c r="B3646" s="388" t="s">
        <v>19188</v>
      </c>
      <c r="C3646" s="388" t="s">
        <v>19189</v>
      </c>
      <c r="D3646" s="389" t="s">
        <v>9926</v>
      </c>
      <c r="E3646" s="390" t="str">
        <f t="shared" si="112"/>
        <v>46,67</v>
      </c>
      <c r="F3646" s="381" t="str">
        <f t="shared" si="113"/>
        <v>89769</v>
      </c>
      <c r="H3646" s="391">
        <v>163.59</v>
      </c>
      <c r="I3646" s="392" t="s">
        <v>19190</v>
      </c>
    </row>
    <row r="3647" spans="2:9">
      <c r="B3647" s="388" t="s">
        <v>19191</v>
      </c>
      <c r="C3647" s="388" t="s">
        <v>19192</v>
      </c>
      <c r="D3647" s="389" t="s">
        <v>9706</v>
      </c>
      <c r="E3647" s="390" t="str">
        <f t="shared" si="112"/>
        <v>74,57</v>
      </c>
      <c r="F3647" s="381" t="str">
        <f t="shared" si="113"/>
        <v>89772</v>
      </c>
      <c r="H3647" s="391">
        <v>11.35</v>
      </c>
      <c r="I3647" s="392" t="s">
        <v>15152</v>
      </c>
    </row>
    <row r="3648" spans="2:9">
      <c r="B3648" s="388" t="s">
        <v>19193</v>
      </c>
      <c r="C3648" s="388" t="s">
        <v>19194</v>
      </c>
      <c r="D3648" s="389" t="s">
        <v>9926</v>
      </c>
      <c r="E3648" s="390" t="str">
        <f t="shared" si="112"/>
        <v>10,79</v>
      </c>
      <c r="F3648" s="381" t="str">
        <f t="shared" si="113"/>
        <v>89774</v>
      </c>
      <c r="H3648" s="391">
        <v>29.73</v>
      </c>
      <c r="I3648" s="392" t="s">
        <v>2776</v>
      </c>
    </row>
    <row r="3649" spans="2:9">
      <c r="B3649" s="388" t="s">
        <v>19195</v>
      </c>
      <c r="C3649" s="388" t="s">
        <v>19196</v>
      </c>
      <c r="D3649" s="389" t="s">
        <v>9926</v>
      </c>
      <c r="E3649" s="390" t="str">
        <f t="shared" si="112"/>
        <v>14,03</v>
      </c>
      <c r="F3649" s="381" t="str">
        <f t="shared" si="113"/>
        <v>89776</v>
      </c>
      <c r="H3649" s="391">
        <v>10.23</v>
      </c>
      <c r="I3649" s="392" t="s">
        <v>6515</v>
      </c>
    </row>
    <row r="3650" spans="2:9">
      <c r="B3650" s="388" t="s">
        <v>19197</v>
      </c>
      <c r="C3650" s="388" t="s">
        <v>19198</v>
      </c>
      <c r="D3650" s="389" t="s">
        <v>9926</v>
      </c>
      <c r="E3650" s="390" t="str">
        <f t="shared" ref="E3650:E3713" si="114">IF($K$2=$H$1,H3650,I3650)</f>
        <v>23,85</v>
      </c>
      <c r="F3650" s="381" t="str">
        <f t="shared" ref="F3650:F3713" si="115">IF(LEN($B3650)=7,CONCATENATE(MID($B3650,1,6),"00",RIGHT($B3650,1)),IF(LEN($B3650)=8,CONCATENATE(MID($B3650,1,6),"0",RIGHT($B3650,2)),$B3650))</f>
        <v>89777</v>
      </c>
      <c r="H3650" s="391">
        <v>20.63</v>
      </c>
      <c r="I3650" s="392" t="s">
        <v>19199</v>
      </c>
    </row>
    <row r="3651" spans="2:9">
      <c r="B3651" s="388" t="s">
        <v>19200</v>
      </c>
      <c r="C3651" s="388" t="s">
        <v>19201</v>
      </c>
      <c r="D3651" s="389" t="s">
        <v>9926</v>
      </c>
      <c r="E3651" s="390" t="str">
        <f t="shared" si="114"/>
        <v>13,69</v>
      </c>
      <c r="F3651" s="381" t="str">
        <f t="shared" si="115"/>
        <v>89778</v>
      </c>
      <c r="H3651" s="391">
        <v>16.239999999999998</v>
      </c>
      <c r="I3651" s="392" t="s">
        <v>6588</v>
      </c>
    </row>
    <row r="3652" spans="2:9">
      <c r="B3652" s="388" t="s">
        <v>19202</v>
      </c>
      <c r="C3652" s="388" t="s">
        <v>19203</v>
      </c>
      <c r="D3652" s="389" t="s">
        <v>9926</v>
      </c>
      <c r="E3652" s="390" t="str">
        <f t="shared" si="114"/>
        <v>19,70</v>
      </c>
      <c r="F3652" s="381" t="str">
        <f t="shared" si="115"/>
        <v>89779</v>
      </c>
      <c r="H3652" s="391">
        <v>37.270000000000003</v>
      </c>
      <c r="I3652" s="392" t="s">
        <v>3613</v>
      </c>
    </row>
    <row r="3653" spans="2:9">
      <c r="B3653" s="388" t="s">
        <v>19204</v>
      </c>
      <c r="C3653" s="388" t="s">
        <v>19205</v>
      </c>
      <c r="D3653" s="389" t="s">
        <v>9926</v>
      </c>
      <c r="E3653" s="390" t="str">
        <f t="shared" si="114"/>
        <v>23,85</v>
      </c>
      <c r="F3653" s="381" t="str">
        <f t="shared" si="115"/>
        <v>89780</v>
      </c>
      <c r="H3653" s="391">
        <v>10.26</v>
      </c>
      <c r="I3653" s="392" t="s">
        <v>19199</v>
      </c>
    </row>
    <row r="3654" spans="2:9">
      <c r="B3654" s="388" t="s">
        <v>19206</v>
      </c>
      <c r="C3654" s="388" t="s">
        <v>19207</v>
      </c>
      <c r="D3654" s="389" t="s">
        <v>9926</v>
      </c>
      <c r="E3654" s="390" t="str">
        <f t="shared" si="114"/>
        <v>36,10</v>
      </c>
      <c r="F3654" s="381" t="str">
        <f t="shared" si="115"/>
        <v>89781</v>
      </c>
      <c r="H3654" s="391">
        <v>166.79</v>
      </c>
      <c r="I3654" s="392" t="s">
        <v>19208</v>
      </c>
    </row>
    <row r="3655" spans="2:9">
      <c r="B3655" s="388" t="s">
        <v>19209</v>
      </c>
      <c r="C3655" s="388" t="s">
        <v>19210</v>
      </c>
      <c r="D3655" s="389" t="s">
        <v>9926</v>
      </c>
      <c r="E3655" s="390" t="str">
        <f t="shared" si="114"/>
        <v>8,75</v>
      </c>
      <c r="F3655" s="381" t="str">
        <f t="shared" si="115"/>
        <v>89782</v>
      </c>
      <c r="H3655" s="391">
        <v>11.26</v>
      </c>
      <c r="I3655" s="392" t="s">
        <v>12517</v>
      </c>
    </row>
    <row r="3656" spans="2:9">
      <c r="B3656" s="388" t="s">
        <v>19211</v>
      </c>
      <c r="C3656" s="388" t="s">
        <v>19212</v>
      </c>
      <c r="D3656" s="389" t="s">
        <v>9926</v>
      </c>
      <c r="E3656" s="390" t="str">
        <f t="shared" si="114"/>
        <v>8,90</v>
      </c>
      <c r="F3656" s="381" t="str">
        <f t="shared" si="115"/>
        <v>89783</v>
      </c>
      <c r="H3656" s="391">
        <v>57.8</v>
      </c>
      <c r="I3656" s="392" t="s">
        <v>2978</v>
      </c>
    </row>
    <row r="3657" spans="2:9">
      <c r="B3657" s="388" t="s">
        <v>19213</v>
      </c>
      <c r="C3657" s="388" t="s">
        <v>19214</v>
      </c>
      <c r="D3657" s="389" t="s">
        <v>9926</v>
      </c>
      <c r="E3657" s="390" t="str">
        <f t="shared" si="114"/>
        <v>14,37</v>
      </c>
      <c r="F3657" s="381" t="str">
        <f t="shared" si="115"/>
        <v>89784</v>
      </c>
      <c r="H3657" s="391">
        <v>17.75</v>
      </c>
      <c r="I3657" s="392" t="s">
        <v>19215</v>
      </c>
    </row>
    <row r="3658" spans="2:9">
      <c r="B3658" s="388" t="s">
        <v>19216</v>
      </c>
      <c r="C3658" s="388" t="s">
        <v>19217</v>
      </c>
      <c r="D3658" s="389" t="s">
        <v>9926</v>
      </c>
      <c r="E3658" s="390" t="str">
        <f t="shared" si="114"/>
        <v>15,37</v>
      </c>
      <c r="F3658" s="381" t="str">
        <f t="shared" si="115"/>
        <v>89785</v>
      </c>
      <c r="H3658" s="391">
        <v>19.12</v>
      </c>
      <c r="I3658" s="392" t="s">
        <v>3282</v>
      </c>
    </row>
    <row r="3659" spans="2:9">
      <c r="B3659" s="388" t="s">
        <v>19218</v>
      </c>
      <c r="C3659" s="388" t="s">
        <v>19219</v>
      </c>
      <c r="D3659" s="389" t="s">
        <v>9926</v>
      </c>
      <c r="E3659" s="390" t="str">
        <f t="shared" si="114"/>
        <v>23,08</v>
      </c>
      <c r="F3659" s="381" t="str">
        <f t="shared" si="115"/>
        <v>89786</v>
      </c>
      <c r="H3659" s="391">
        <v>199.81</v>
      </c>
      <c r="I3659" s="392" t="s">
        <v>19220</v>
      </c>
    </row>
    <row r="3660" spans="2:9">
      <c r="B3660" s="388" t="s">
        <v>19221</v>
      </c>
      <c r="C3660" s="388" t="s">
        <v>19222</v>
      </c>
      <c r="D3660" s="389" t="s">
        <v>9926</v>
      </c>
      <c r="E3660" s="390" t="str">
        <f t="shared" si="114"/>
        <v>36,10</v>
      </c>
      <c r="F3660" s="381" t="str">
        <f t="shared" si="115"/>
        <v>89787</v>
      </c>
      <c r="H3660" s="391">
        <v>39.159999999999997</v>
      </c>
      <c r="I3660" s="392" t="s">
        <v>19208</v>
      </c>
    </row>
    <row r="3661" spans="2:9">
      <c r="B3661" s="388" t="s">
        <v>19223</v>
      </c>
      <c r="C3661" s="388" t="s">
        <v>19224</v>
      </c>
      <c r="D3661" s="389" t="s">
        <v>9926</v>
      </c>
      <c r="E3661" s="390" t="str">
        <f t="shared" si="114"/>
        <v>72,14</v>
      </c>
      <c r="F3661" s="381" t="str">
        <f t="shared" si="115"/>
        <v>89788</v>
      </c>
      <c r="H3661" s="391">
        <v>22.36</v>
      </c>
      <c r="I3661" s="392" t="s">
        <v>19225</v>
      </c>
    </row>
    <row r="3662" spans="2:9">
      <c r="B3662" s="388" t="s">
        <v>19226</v>
      </c>
      <c r="C3662" s="388" t="s">
        <v>19227</v>
      </c>
      <c r="D3662" s="389" t="s">
        <v>9926</v>
      </c>
      <c r="E3662" s="390" t="str">
        <f t="shared" si="114"/>
        <v>73,32</v>
      </c>
      <c r="F3662" s="381" t="str">
        <f t="shared" si="115"/>
        <v>89789</v>
      </c>
      <c r="H3662" s="391">
        <v>25.58</v>
      </c>
      <c r="I3662" s="392" t="s">
        <v>19228</v>
      </c>
    </row>
    <row r="3663" spans="2:9">
      <c r="B3663" s="388" t="s">
        <v>19229</v>
      </c>
      <c r="C3663" s="388" t="s">
        <v>19230</v>
      </c>
      <c r="D3663" s="389" t="s">
        <v>9926</v>
      </c>
      <c r="E3663" s="390" t="str">
        <f t="shared" si="114"/>
        <v>181,60</v>
      </c>
      <c r="F3663" s="381" t="str">
        <f t="shared" si="115"/>
        <v>89790</v>
      </c>
      <c r="H3663" s="391">
        <v>38.07</v>
      </c>
      <c r="I3663" s="392" t="s">
        <v>19231</v>
      </c>
    </row>
    <row r="3664" spans="2:9">
      <c r="B3664" s="388" t="s">
        <v>19232</v>
      </c>
      <c r="C3664" s="388" t="s">
        <v>19233</v>
      </c>
      <c r="D3664" s="389" t="s">
        <v>9926</v>
      </c>
      <c r="E3664" s="390" t="str">
        <f t="shared" si="114"/>
        <v>185,95</v>
      </c>
      <c r="F3664" s="381" t="str">
        <f t="shared" si="115"/>
        <v>89791</v>
      </c>
      <c r="H3664" s="391">
        <v>270.19</v>
      </c>
      <c r="I3664" s="392" t="s">
        <v>19234</v>
      </c>
    </row>
    <row r="3665" spans="2:9">
      <c r="B3665" s="388" t="s">
        <v>19235</v>
      </c>
      <c r="C3665" s="388" t="s">
        <v>19236</v>
      </c>
      <c r="D3665" s="389" t="s">
        <v>9926</v>
      </c>
      <c r="E3665" s="390" t="str">
        <f t="shared" si="114"/>
        <v>212,82</v>
      </c>
      <c r="F3665" s="381" t="str">
        <f t="shared" si="115"/>
        <v>89792</v>
      </c>
      <c r="H3665" s="391">
        <v>133.32</v>
      </c>
      <c r="I3665" s="392" t="s">
        <v>19237</v>
      </c>
    </row>
    <row r="3666" spans="2:9">
      <c r="B3666" s="388" t="s">
        <v>19238</v>
      </c>
      <c r="C3666" s="388" t="s">
        <v>19239</v>
      </c>
      <c r="D3666" s="389" t="s">
        <v>9926</v>
      </c>
      <c r="E3666" s="390" t="str">
        <f t="shared" si="114"/>
        <v>218,68</v>
      </c>
      <c r="F3666" s="381" t="str">
        <f t="shared" si="115"/>
        <v>89793</v>
      </c>
      <c r="H3666" s="391">
        <v>145.24</v>
      </c>
      <c r="I3666" s="392" t="s">
        <v>19240</v>
      </c>
    </row>
    <row r="3667" spans="2:9">
      <c r="B3667" s="388" t="s">
        <v>19241</v>
      </c>
      <c r="C3667" s="388" t="s">
        <v>19242</v>
      </c>
      <c r="D3667" s="389" t="s">
        <v>9926</v>
      </c>
      <c r="E3667" s="390" t="str">
        <f t="shared" si="114"/>
        <v>16,11</v>
      </c>
      <c r="F3667" s="381" t="str">
        <f t="shared" si="115"/>
        <v>89794</v>
      </c>
      <c r="H3667" s="391">
        <v>193.23</v>
      </c>
      <c r="I3667" s="392" t="s">
        <v>19243</v>
      </c>
    </row>
    <row r="3668" spans="2:9">
      <c r="B3668" s="388" t="s">
        <v>19244</v>
      </c>
      <c r="C3668" s="388" t="s">
        <v>19245</v>
      </c>
      <c r="D3668" s="389" t="s">
        <v>9926</v>
      </c>
      <c r="E3668" s="390" t="str">
        <f t="shared" si="114"/>
        <v>24,45</v>
      </c>
      <c r="F3668" s="381" t="str">
        <f t="shared" si="115"/>
        <v>89795</v>
      </c>
      <c r="H3668" s="391">
        <v>166.27</v>
      </c>
      <c r="I3668" s="392" t="s">
        <v>19246</v>
      </c>
    </row>
    <row r="3669" spans="2:9">
      <c r="B3669" s="388" t="s">
        <v>19247</v>
      </c>
      <c r="C3669" s="388" t="s">
        <v>19248</v>
      </c>
      <c r="D3669" s="389" t="s">
        <v>9926</v>
      </c>
      <c r="E3669" s="390" t="str">
        <f t="shared" si="114"/>
        <v>28,92</v>
      </c>
      <c r="F3669" s="381" t="str">
        <f t="shared" si="115"/>
        <v>89796</v>
      </c>
      <c r="H3669" s="391">
        <v>283.95</v>
      </c>
      <c r="I3669" s="392" t="s">
        <v>5765</v>
      </c>
    </row>
    <row r="3670" spans="2:9">
      <c r="B3670" s="388" t="s">
        <v>19249</v>
      </c>
      <c r="C3670" s="388" t="s">
        <v>19250</v>
      </c>
      <c r="D3670" s="389" t="s">
        <v>9926</v>
      </c>
      <c r="E3670" s="390" t="str">
        <f t="shared" si="114"/>
        <v>32,14</v>
      </c>
      <c r="F3670" s="381" t="str">
        <f t="shared" si="115"/>
        <v>89797</v>
      </c>
      <c r="H3670" s="391">
        <v>43.56</v>
      </c>
      <c r="I3670" s="392" t="s">
        <v>8341</v>
      </c>
    </row>
    <row r="3671" spans="2:9">
      <c r="B3671" s="388" t="s">
        <v>19251</v>
      </c>
      <c r="C3671" s="388" t="s">
        <v>19252</v>
      </c>
      <c r="D3671" s="389" t="s">
        <v>9926</v>
      </c>
      <c r="E3671" s="390" t="str">
        <f t="shared" si="114"/>
        <v>4,99</v>
      </c>
      <c r="F3671" s="381" t="str">
        <f t="shared" si="115"/>
        <v>89801</v>
      </c>
      <c r="H3671" s="391">
        <v>55.75</v>
      </c>
      <c r="I3671" s="392" t="s">
        <v>4951</v>
      </c>
    </row>
    <row r="3672" spans="2:9">
      <c r="B3672" s="388" t="s">
        <v>19253</v>
      </c>
      <c r="C3672" s="388" t="s">
        <v>19254</v>
      </c>
      <c r="D3672" s="389" t="s">
        <v>9926</v>
      </c>
      <c r="E3672" s="390" t="str">
        <f t="shared" si="114"/>
        <v>5,34</v>
      </c>
      <c r="F3672" s="381" t="str">
        <f t="shared" si="115"/>
        <v>89802</v>
      </c>
      <c r="H3672" s="391">
        <v>87.61</v>
      </c>
      <c r="I3672" s="392" t="s">
        <v>19255</v>
      </c>
    </row>
    <row r="3673" spans="2:9">
      <c r="B3673" s="388" t="s">
        <v>19256</v>
      </c>
      <c r="C3673" s="388" t="s">
        <v>19257</v>
      </c>
      <c r="D3673" s="389" t="s">
        <v>9926</v>
      </c>
      <c r="E3673" s="390" t="str">
        <f t="shared" si="114"/>
        <v>9,12</v>
      </c>
      <c r="F3673" s="381" t="str">
        <f t="shared" si="115"/>
        <v>89803</v>
      </c>
      <c r="H3673" s="391">
        <v>201.05</v>
      </c>
      <c r="I3673" s="392" t="s">
        <v>3056</v>
      </c>
    </row>
    <row r="3674" spans="2:9">
      <c r="B3674" s="388" t="s">
        <v>19258</v>
      </c>
      <c r="C3674" s="388" t="s">
        <v>19259</v>
      </c>
      <c r="D3674" s="389" t="s">
        <v>9926</v>
      </c>
      <c r="E3674" s="390" t="str">
        <f t="shared" si="114"/>
        <v>9,70</v>
      </c>
      <c r="F3674" s="381" t="str">
        <f t="shared" si="115"/>
        <v>89804</v>
      </c>
      <c r="H3674" s="391">
        <v>246.38</v>
      </c>
      <c r="I3674" s="392" t="s">
        <v>19260</v>
      </c>
    </row>
    <row r="3675" spans="2:9">
      <c r="B3675" s="388" t="s">
        <v>19261</v>
      </c>
      <c r="C3675" s="388" t="s">
        <v>19262</v>
      </c>
      <c r="D3675" s="389" t="s">
        <v>9926</v>
      </c>
      <c r="E3675" s="390" t="str">
        <f t="shared" si="114"/>
        <v>9,63</v>
      </c>
      <c r="F3675" s="381" t="str">
        <f t="shared" si="115"/>
        <v>89805</v>
      </c>
      <c r="H3675" s="391">
        <v>16.559999999999999</v>
      </c>
      <c r="I3675" s="392" t="s">
        <v>3030</v>
      </c>
    </row>
    <row r="3676" spans="2:9">
      <c r="B3676" s="388" t="s">
        <v>19263</v>
      </c>
      <c r="C3676" s="388" t="s">
        <v>19264</v>
      </c>
      <c r="D3676" s="389" t="s">
        <v>9926</v>
      </c>
      <c r="E3676" s="390" t="str">
        <f t="shared" si="114"/>
        <v>10,13</v>
      </c>
      <c r="F3676" s="381" t="str">
        <f t="shared" si="115"/>
        <v>89806</v>
      </c>
      <c r="H3676" s="391">
        <v>16.53</v>
      </c>
      <c r="I3676" s="392" t="s">
        <v>4094</v>
      </c>
    </row>
    <row r="3677" spans="2:9">
      <c r="B3677" s="388" t="s">
        <v>19265</v>
      </c>
      <c r="C3677" s="388" t="s">
        <v>19266</v>
      </c>
      <c r="D3677" s="389" t="s">
        <v>9926</v>
      </c>
      <c r="E3677" s="390" t="str">
        <f t="shared" si="114"/>
        <v>16,79</v>
      </c>
      <c r="F3677" s="381" t="str">
        <f t="shared" si="115"/>
        <v>89807</v>
      </c>
      <c r="H3677" s="391">
        <v>24.35</v>
      </c>
      <c r="I3677" s="392" t="s">
        <v>19267</v>
      </c>
    </row>
    <row r="3678" spans="2:9">
      <c r="B3678" s="388" t="s">
        <v>19268</v>
      </c>
      <c r="C3678" s="388" t="s">
        <v>19269</v>
      </c>
      <c r="D3678" s="389" t="s">
        <v>9926</v>
      </c>
      <c r="E3678" s="390" t="str">
        <f t="shared" si="114"/>
        <v>23,98</v>
      </c>
      <c r="F3678" s="381" t="str">
        <f t="shared" si="115"/>
        <v>89808</v>
      </c>
      <c r="H3678" s="391">
        <v>38.18</v>
      </c>
      <c r="I3678" s="392" t="s">
        <v>9784</v>
      </c>
    </row>
    <row r="3679" spans="2:9">
      <c r="B3679" s="388" t="s">
        <v>19270</v>
      </c>
      <c r="C3679" s="388" t="s">
        <v>19271</v>
      </c>
      <c r="D3679" s="389" t="s">
        <v>9926</v>
      </c>
      <c r="E3679" s="390" t="str">
        <f t="shared" si="114"/>
        <v>13,05</v>
      </c>
      <c r="F3679" s="381" t="str">
        <f t="shared" si="115"/>
        <v>89809</v>
      </c>
      <c r="H3679" s="391">
        <v>52.08</v>
      </c>
      <c r="I3679" s="392" t="s">
        <v>19272</v>
      </c>
    </row>
    <row r="3680" spans="2:9">
      <c r="B3680" s="388" t="s">
        <v>19273</v>
      </c>
      <c r="C3680" s="388" t="s">
        <v>19274</v>
      </c>
      <c r="D3680" s="389" t="s">
        <v>9926</v>
      </c>
      <c r="E3680" s="390" t="str">
        <f t="shared" si="114"/>
        <v>13,02</v>
      </c>
      <c r="F3680" s="381" t="str">
        <f t="shared" si="115"/>
        <v>89810</v>
      </c>
      <c r="H3680" s="391">
        <v>54.86</v>
      </c>
      <c r="I3680" s="392" t="s">
        <v>2301</v>
      </c>
    </row>
    <row r="3681" spans="2:9">
      <c r="B3681" s="388" t="s">
        <v>19275</v>
      </c>
      <c r="C3681" s="388" t="s">
        <v>19276</v>
      </c>
      <c r="D3681" s="389" t="s">
        <v>9926</v>
      </c>
      <c r="E3681" s="390" t="str">
        <f t="shared" si="114"/>
        <v>20,84</v>
      </c>
      <c r="F3681" s="381" t="str">
        <f t="shared" si="115"/>
        <v>89811</v>
      </c>
      <c r="H3681" s="391">
        <v>12.83</v>
      </c>
      <c r="I3681" s="392" t="s">
        <v>1044</v>
      </c>
    </row>
    <row r="3682" spans="2:9">
      <c r="B3682" s="388" t="s">
        <v>19277</v>
      </c>
      <c r="C3682" s="388" t="s">
        <v>19278</v>
      </c>
      <c r="D3682" s="389" t="s">
        <v>9926</v>
      </c>
      <c r="E3682" s="390" t="str">
        <f t="shared" si="114"/>
        <v>34,67</v>
      </c>
      <c r="F3682" s="381" t="str">
        <f t="shared" si="115"/>
        <v>89812</v>
      </c>
      <c r="H3682" s="391">
        <v>18.84</v>
      </c>
      <c r="I3682" s="392" t="s">
        <v>7284</v>
      </c>
    </row>
    <row r="3683" spans="2:9">
      <c r="B3683" s="388" t="s">
        <v>19279</v>
      </c>
      <c r="C3683" s="388" t="s">
        <v>19280</v>
      </c>
      <c r="D3683" s="389" t="s">
        <v>9926</v>
      </c>
      <c r="E3683" s="390" t="str">
        <f t="shared" si="114"/>
        <v>4,85</v>
      </c>
      <c r="F3683" s="381" t="str">
        <f t="shared" si="115"/>
        <v>89813</v>
      </c>
      <c r="H3683" s="391">
        <v>63.96</v>
      </c>
      <c r="I3683" s="392" t="s">
        <v>19281</v>
      </c>
    </row>
    <row r="3684" spans="2:9">
      <c r="B3684" s="388" t="s">
        <v>19282</v>
      </c>
      <c r="C3684" s="388" t="s">
        <v>19283</v>
      </c>
      <c r="D3684" s="389" t="s">
        <v>9926</v>
      </c>
      <c r="E3684" s="390" t="str">
        <f t="shared" si="114"/>
        <v>9,05</v>
      </c>
      <c r="F3684" s="381" t="str">
        <f t="shared" si="115"/>
        <v>89814</v>
      </c>
      <c r="H3684" s="391">
        <v>27.56</v>
      </c>
      <c r="I3684" s="392" t="s">
        <v>1105</v>
      </c>
    </row>
    <row r="3685" spans="2:9">
      <c r="B3685" s="388" t="s">
        <v>19284</v>
      </c>
      <c r="C3685" s="388" t="s">
        <v>19285</v>
      </c>
      <c r="D3685" s="389" t="s">
        <v>9926</v>
      </c>
      <c r="E3685" s="390" t="str">
        <f t="shared" si="114"/>
        <v>28,12</v>
      </c>
      <c r="F3685" s="381" t="str">
        <f t="shared" si="115"/>
        <v>89815</v>
      </c>
      <c r="H3685" s="391">
        <v>30.78</v>
      </c>
      <c r="I3685" s="392" t="s">
        <v>19286</v>
      </c>
    </row>
    <row r="3686" spans="2:9">
      <c r="B3686" s="388" t="s">
        <v>19287</v>
      </c>
      <c r="C3686" s="388" t="s">
        <v>19288</v>
      </c>
      <c r="D3686" s="389" t="s">
        <v>9926</v>
      </c>
      <c r="E3686" s="390" t="str">
        <f t="shared" si="114"/>
        <v>41,00</v>
      </c>
      <c r="F3686" s="381" t="str">
        <f t="shared" si="115"/>
        <v>89816</v>
      </c>
      <c r="H3686" s="391">
        <v>60.89</v>
      </c>
      <c r="I3686" s="392" t="s">
        <v>19289</v>
      </c>
    </row>
    <row r="3687" spans="2:9">
      <c r="B3687" s="388" t="s">
        <v>19290</v>
      </c>
      <c r="C3687" s="388" t="s">
        <v>19291</v>
      </c>
      <c r="D3687" s="389" t="s">
        <v>9926</v>
      </c>
      <c r="E3687" s="390" t="str">
        <f t="shared" si="114"/>
        <v>8,31</v>
      </c>
      <c r="F3687" s="381" t="str">
        <f t="shared" si="115"/>
        <v>89817</v>
      </c>
      <c r="H3687" s="391">
        <v>114.71</v>
      </c>
      <c r="I3687" s="392" t="s">
        <v>17718</v>
      </c>
    </row>
    <row r="3688" spans="2:9">
      <c r="B3688" s="388" t="s">
        <v>19292</v>
      </c>
      <c r="C3688" s="388" t="s">
        <v>19293</v>
      </c>
      <c r="D3688" s="389" t="s">
        <v>9926</v>
      </c>
      <c r="E3688" s="390" t="str">
        <f t="shared" si="114"/>
        <v>168,41</v>
      </c>
      <c r="F3688" s="381" t="str">
        <f t="shared" si="115"/>
        <v>89818</v>
      </c>
      <c r="H3688" s="391">
        <v>3.65</v>
      </c>
      <c r="I3688" s="392" t="s">
        <v>19294</v>
      </c>
    </row>
    <row r="3689" spans="2:9">
      <c r="B3689" s="388" t="s">
        <v>19295</v>
      </c>
      <c r="C3689" s="388" t="s">
        <v>19296</v>
      </c>
      <c r="D3689" s="389" t="s">
        <v>9926</v>
      </c>
      <c r="E3689" s="390" t="str">
        <f t="shared" si="114"/>
        <v>11,55</v>
      </c>
      <c r="F3689" s="381" t="str">
        <f t="shared" si="115"/>
        <v>89819</v>
      </c>
      <c r="H3689" s="391">
        <v>4.16</v>
      </c>
      <c r="I3689" s="392" t="s">
        <v>4592</v>
      </c>
    </row>
    <row r="3690" spans="2:9">
      <c r="B3690" s="388" t="s">
        <v>19297</v>
      </c>
      <c r="C3690" s="388" t="s">
        <v>19298</v>
      </c>
      <c r="D3690" s="389" t="s">
        <v>9926</v>
      </c>
      <c r="E3690" s="390" t="str">
        <f t="shared" si="114"/>
        <v>30,70</v>
      </c>
      <c r="F3690" s="381" t="str">
        <f t="shared" si="115"/>
        <v>89820</v>
      </c>
      <c r="H3690" s="391">
        <v>2.71</v>
      </c>
      <c r="I3690" s="392" t="s">
        <v>19299</v>
      </c>
    </row>
    <row r="3691" spans="2:9">
      <c r="B3691" s="388" t="s">
        <v>19300</v>
      </c>
      <c r="C3691" s="388" t="s">
        <v>19301</v>
      </c>
      <c r="D3691" s="389" t="s">
        <v>9926</v>
      </c>
      <c r="E3691" s="390" t="str">
        <f t="shared" si="114"/>
        <v>10,50</v>
      </c>
      <c r="F3691" s="381" t="str">
        <f t="shared" si="115"/>
        <v>89821</v>
      </c>
      <c r="H3691" s="391">
        <v>5.94</v>
      </c>
      <c r="I3691" s="392" t="s">
        <v>3041</v>
      </c>
    </row>
    <row r="3692" spans="2:9">
      <c r="B3692" s="388" t="s">
        <v>19302</v>
      </c>
      <c r="C3692" s="388" t="s">
        <v>19303</v>
      </c>
      <c r="D3692" s="389" t="s">
        <v>9926</v>
      </c>
      <c r="E3692" s="390" t="str">
        <f t="shared" si="114"/>
        <v>21,37</v>
      </c>
      <c r="F3692" s="381" t="str">
        <f t="shared" si="115"/>
        <v>89822</v>
      </c>
      <c r="H3692" s="391">
        <v>17.36</v>
      </c>
      <c r="I3692" s="392" t="s">
        <v>1258</v>
      </c>
    </row>
    <row r="3693" spans="2:9">
      <c r="B3693" s="388" t="s">
        <v>19304</v>
      </c>
      <c r="C3693" s="388" t="s">
        <v>19305</v>
      </c>
      <c r="D3693" s="389" t="s">
        <v>9926</v>
      </c>
      <c r="E3693" s="390" t="str">
        <f t="shared" si="114"/>
        <v>16,51</v>
      </c>
      <c r="F3693" s="381" t="str">
        <f t="shared" si="115"/>
        <v>89823</v>
      </c>
      <c r="H3693" s="391">
        <v>6.67</v>
      </c>
      <c r="I3693" s="392" t="s">
        <v>19306</v>
      </c>
    </row>
    <row r="3694" spans="2:9">
      <c r="B3694" s="388" t="s">
        <v>19307</v>
      </c>
      <c r="C3694" s="388" t="s">
        <v>19308</v>
      </c>
      <c r="D3694" s="389" t="s">
        <v>9926</v>
      </c>
      <c r="E3694" s="390" t="str">
        <f t="shared" si="114"/>
        <v>38,48</v>
      </c>
      <c r="F3694" s="381" t="str">
        <f t="shared" si="115"/>
        <v>89824</v>
      </c>
      <c r="H3694" s="391">
        <v>15.02</v>
      </c>
      <c r="I3694" s="392" t="s">
        <v>11401</v>
      </c>
    </row>
    <row r="3695" spans="2:9">
      <c r="B3695" s="388" t="s">
        <v>19309</v>
      </c>
      <c r="C3695" s="388" t="s">
        <v>19310</v>
      </c>
      <c r="D3695" s="389" t="s">
        <v>9926</v>
      </c>
      <c r="E3695" s="390" t="str">
        <f t="shared" si="114"/>
        <v>10,47</v>
      </c>
      <c r="F3695" s="381" t="str">
        <f t="shared" si="115"/>
        <v>89825</v>
      </c>
      <c r="H3695" s="391">
        <v>9.8800000000000008</v>
      </c>
      <c r="I3695" s="392" t="s">
        <v>7995</v>
      </c>
    </row>
    <row r="3696" spans="2:9">
      <c r="B3696" s="388" t="s">
        <v>19311</v>
      </c>
      <c r="C3696" s="388" t="s">
        <v>19312</v>
      </c>
      <c r="D3696" s="389" t="s">
        <v>9926</v>
      </c>
      <c r="E3696" s="390" t="str">
        <f t="shared" si="114"/>
        <v>171,72</v>
      </c>
      <c r="F3696" s="381" t="str">
        <f t="shared" si="115"/>
        <v>89826</v>
      </c>
      <c r="H3696" s="391">
        <v>15.3</v>
      </c>
      <c r="I3696" s="392" t="s">
        <v>19313</v>
      </c>
    </row>
    <row r="3697" spans="2:9">
      <c r="B3697" s="388" t="s">
        <v>19314</v>
      </c>
      <c r="C3697" s="388" t="s">
        <v>19315</v>
      </c>
      <c r="D3697" s="389" t="s">
        <v>9926</v>
      </c>
      <c r="E3697" s="390" t="str">
        <f t="shared" si="114"/>
        <v>11,47</v>
      </c>
      <c r="F3697" s="381" t="str">
        <f t="shared" si="115"/>
        <v>89827</v>
      </c>
      <c r="H3697" s="391">
        <v>6.41</v>
      </c>
      <c r="I3697" s="392" t="s">
        <v>16794</v>
      </c>
    </row>
    <row r="3698" spans="2:9">
      <c r="B3698" s="388" t="s">
        <v>19316</v>
      </c>
      <c r="C3698" s="388" t="s">
        <v>19317</v>
      </c>
      <c r="D3698" s="389" t="s">
        <v>9926</v>
      </c>
      <c r="E3698" s="390" t="str">
        <f t="shared" si="114"/>
        <v>59,60</v>
      </c>
      <c r="F3698" s="381" t="str">
        <f t="shared" si="115"/>
        <v>89828</v>
      </c>
      <c r="H3698" s="391">
        <v>10.9</v>
      </c>
      <c r="I3698" s="392" t="s">
        <v>19318</v>
      </c>
    </row>
    <row r="3699" spans="2:9">
      <c r="B3699" s="388" t="s">
        <v>19319</v>
      </c>
      <c r="C3699" s="388" t="s">
        <v>19320</v>
      </c>
      <c r="D3699" s="389" t="s">
        <v>9926</v>
      </c>
      <c r="E3699" s="390" t="str">
        <f t="shared" si="114"/>
        <v>18,12</v>
      </c>
      <c r="F3699" s="381" t="str">
        <f t="shared" si="115"/>
        <v>89829</v>
      </c>
      <c r="H3699" s="391">
        <v>16.649999999999999</v>
      </c>
      <c r="I3699" s="392" t="s">
        <v>19321</v>
      </c>
    </row>
    <row r="3700" spans="2:9">
      <c r="B3700" s="388" t="s">
        <v>19322</v>
      </c>
      <c r="C3700" s="388" t="s">
        <v>19323</v>
      </c>
      <c r="D3700" s="389" t="s">
        <v>9926</v>
      </c>
      <c r="E3700" s="390" t="str">
        <f t="shared" si="114"/>
        <v>19,49</v>
      </c>
      <c r="F3700" s="381" t="str">
        <f t="shared" si="115"/>
        <v>89830</v>
      </c>
      <c r="H3700" s="391">
        <v>28.89</v>
      </c>
      <c r="I3700" s="392" t="s">
        <v>19324</v>
      </c>
    </row>
    <row r="3701" spans="2:9">
      <c r="B3701" s="388" t="s">
        <v>19325</v>
      </c>
      <c r="C3701" s="388" t="s">
        <v>19326</v>
      </c>
      <c r="D3701" s="389" t="s">
        <v>9926</v>
      </c>
      <c r="E3701" s="390" t="str">
        <f t="shared" si="114"/>
        <v>205,69</v>
      </c>
      <c r="F3701" s="381" t="str">
        <f t="shared" si="115"/>
        <v>89831</v>
      </c>
      <c r="H3701" s="391">
        <v>43.65</v>
      </c>
      <c r="I3701" s="392" t="s">
        <v>19327</v>
      </c>
    </row>
    <row r="3702" spans="2:9">
      <c r="B3702" s="388" t="s">
        <v>19328</v>
      </c>
      <c r="C3702" s="388" t="s">
        <v>19329</v>
      </c>
      <c r="D3702" s="389" t="s">
        <v>9926</v>
      </c>
      <c r="E3702" s="390" t="str">
        <f t="shared" si="114"/>
        <v>40,43</v>
      </c>
      <c r="F3702" s="381" t="str">
        <f t="shared" si="115"/>
        <v>89832</v>
      </c>
      <c r="H3702" s="391">
        <v>66.63</v>
      </c>
      <c r="I3702" s="392" t="s">
        <v>19330</v>
      </c>
    </row>
    <row r="3703" spans="2:9">
      <c r="B3703" s="388" t="s">
        <v>19331</v>
      </c>
      <c r="C3703" s="388" t="s">
        <v>19332</v>
      </c>
      <c r="D3703" s="389" t="s">
        <v>9926</v>
      </c>
      <c r="E3703" s="390" t="str">
        <f t="shared" si="114"/>
        <v>22,90</v>
      </c>
      <c r="F3703" s="381" t="str">
        <f t="shared" si="115"/>
        <v>89833</v>
      </c>
      <c r="H3703" s="391">
        <v>206.31</v>
      </c>
      <c r="I3703" s="392" t="s">
        <v>1755</v>
      </c>
    </row>
    <row r="3704" spans="2:9">
      <c r="B3704" s="388" t="s">
        <v>19333</v>
      </c>
      <c r="C3704" s="388" t="s">
        <v>19334</v>
      </c>
      <c r="D3704" s="389" t="s">
        <v>9926</v>
      </c>
      <c r="E3704" s="390" t="str">
        <f t="shared" si="114"/>
        <v>26,12</v>
      </c>
      <c r="F3704" s="381" t="str">
        <f t="shared" si="115"/>
        <v>89834</v>
      </c>
      <c r="H3704" s="391">
        <v>6.31</v>
      </c>
      <c r="I3704" s="392" t="s">
        <v>19335</v>
      </c>
    </row>
    <row r="3705" spans="2:9">
      <c r="B3705" s="388" t="s">
        <v>19336</v>
      </c>
      <c r="C3705" s="388" t="s">
        <v>19337</v>
      </c>
      <c r="D3705" s="389" t="s">
        <v>9926</v>
      </c>
      <c r="E3705" s="390" t="str">
        <f t="shared" si="114"/>
        <v>39,34</v>
      </c>
      <c r="F3705" s="381" t="str">
        <f t="shared" si="115"/>
        <v>89835</v>
      </c>
      <c r="H3705" s="391">
        <v>10.25</v>
      </c>
      <c r="I3705" s="392" t="s">
        <v>19338</v>
      </c>
    </row>
    <row r="3706" spans="2:9">
      <c r="B3706" s="388" t="s">
        <v>19339</v>
      </c>
      <c r="C3706" s="388" t="s">
        <v>19340</v>
      </c>
      <c r="D3706" s="389" t="s">
        <v>9926</v>
      </c>
      <c r="E3706" s="390" t="str">
        <f t="shared" si="114"/>
        <v>278,14</v>
      </c>
      <c r="F3706" s="381" t="str">
        <f t="shared" si="115"/>
        <v>89836</v>
      </c>
      <c r="H3706" s="391">
        <v>18.82</v>
      </c>
      <c r="I3706" s="392" t="s">
        <v>19341</v>
      </c>
    </row>
    <row r="3707" spans="2:9">
      <c r="B3707" s="388" t="s">
        <v>19342</v>
      </c>
      <c r="C3707" s="388" t="s">
        <v>19343</v>
      </c>
      <c r="D3707" s="389" t="s">
        <v>9926</v>
      </c>
      <c r="E3707" s="390" t="str">
        <f t="shared" si="114"/>
        <v>137,33</v>
      </c>
      <c r="F3707" s="381" t="str">
        <f t="shared" si="115"/>
        <v>89837</v>
      </c>
      <c r="H3707" s="391">
        <v>25</v>
      </c>
      <c r="I3707" s="392" t="s">
        <v>19344</v>
      </c>
    </row>
    <row r="3708" spans="2:9">
      <c r="B3708" s="388" t="s">
        <v>19345</v>
      </c>
      <c r="C3708" s="388" t="s">
        <v>19346</v>
      </c>
      <c r="D3708" s="389" t="s">
        <v>9926</v>
      </c>
      <c r="E3708" s="390" t="str">
        <f t="shared" si="114"/>
        <v>149,66</v>
      </c>
      <c r="F3708" s="381" t="str">
        <f t="shared" si="115"/>
        <v>89838</v>
      </c>
      <c r="H3708" s="391">
        <v>38.46</v>
      </c>
      <c r="I3708" s="392" t="s">
        <v>19347</v>
      </c>
    </row>
    <row r="3709" spans="2:9">
      <c r="B3709" s="388" t="s">
        <v>19348</v>
      </c>
      <c r="C3709" s="388" t="s">
        <v>19349</v>
      </c>
      <c r="D3709" s="389" t="s">
        <v>9926</v>
      </c>
      <c r="E3709" s="390" t="str">
        <f t="shared" si="114"/>
        <v>199,03</v>
      </c>
      <c r="F3709" s="381" t="str">
        <f t="shared" si="115"/>
        <v>89839</v>
      </c>
      <c r="H3709" s="391">
        <v>106.96</v>
      </c>
      <c r="I3709" s="392" t="s">
        <v>19350</v>
      </c>
    </row>
    <row r="3710" spans="2:9">
      <c r="B3710" s="388" t="s">
        <v>19351</v>
      </c>
      <c r="C3710" s="388" t="s">
        <v>19352</v>
      </c>
      <c r="D3710" s="389" t="s">
        <v>9926</v>
      </c>
      <c r="E3710" s="390" t="str">
        <f t="shared" si="114"/>
        <v>171,36</v>
      </c>
      <c r="F3710" s="381" t="str">
        <f t="shared" si="115"/>
        <v>89840</v>
      </c>
      <c r="H3710" s="391">
        <v>14.38</v>
      </c>
      <c r="I3710" s="392" t="s">
        <v>19353</v>
      </c>
    </row>
    <row r="3711" spans="2:9">
      <c r="B3711" s="388" t="s">
        <v>19354</v>
      </c>
      <c r="C3711" s="388" t="s">
        <v>19355</v>
      </c>
      <c r="D3711" s="389" t="s">
        <v>9926</v>
      </c>
      <c r="E3711" s="390" t="str">
        <f t="shared" si="114"/>
        <v>292,41</v>
      </c>
      <c r="F3711" s="381" t="str">
        <f t="shared" si="115"/>
        <v>89841</v>
      </c>
      <c r="H3711" s="391">
        <v>21.26</v>
      </c>
      <c r="I3711" s="392" t="s">
        <v>19356</v>
      </c>
    </row>
    <row r="3712" spans="2:9">
      <c r="B3712" s="388" t="s">
        <v>19357</v>
      </c>
      <c r="C3712" s="388" t="s">
        <v>19358</v>
      </c>
      <c r="D3712" s="389" t="s">
        <v>9926</v>
      </c>
      <c r="E3712" s="390" t="str">
        <f t="shared" si="114"/>
        <v>45,04</v>
      </c>
      <c r="F3712" s="381" t="str">
        <f t="shared" si="115"/>
        <v>89842</v>
      </c>
      <c r="H3712" s="391">
        <v>41.07</v>
      </c>
      <c r="I3712" s="392" t="s">
        <v>19359</v>
      </c>
    </row>
    <row r="3713" spans="2:9">
      <c r="B3713" s="388" t="s">
        <v>19360</v>
      </c>
      <c r="C3713" s="388" t="s">
        <v>19361</v>
      </c>
      <c r="D3713" s="389" t="s">
        <v>9926</v>
      </c>
      <c r="E3713" s="390" t="str">
        <f t="shared" si="114"/>
        <v>57,64</v>
      </c>
      <c r="F3713" s="381" t="str">
        <f t="shared" si="115"/>
        <v>89844</v>
      </c>
      <c r="H3713" s="391">
        <v>54.21</v>
      </c>
      <c r="I3713" s="392" t="s">
        <v>3814</v>
      </c>
    </row>
    <row r="3714" spans="2:9">
      <c r="B3714" s="388" t="s">
        <v>19362</v>
      </c>
      <c r="C3714" s="388" t="s">
        <v>19363</v>
      </c>
      <c r="D3714" s="389" t="s">
        <v>9926</v>
      </c>
      <c r="E3714" s="390" t="str">
        <f t="shared" ref="E3714:E3777" si="116">IF($K$2=$H$1,H3714,I3714)</f>
        <v>90,49</v>
      </c>
      <c r="F3714" s="381" t="str">
        <f t="shared" ref="F3714:F3777" si="117">IF(LEN($B3714)=7,CONCATENATE(MID($B3714,1,6),"00",RIGHT($B3714,1)),IF(LEN($B3714)=8,CONCATENATE(MID($B3714,1,6),"0",RIGHT($B3714,2)),$B3714))</f>
        <v>89845</v>
      </c>
      <c r="H3714" s="391">
        <v>98.66</v>
      </c>
      <c r="I3714" s="392" t="s">
        <v>19364</v>
      </c>
    </row>
    <row r="3715" spans="2:9">
      <c r="B3715" s="388" t="s">
        <v>19365</v>
      </c>
      <c r="C3715" s="388" t="s">
        <v>19366</v>
      </c>
      <c r="D3715" s="389" t="s">
        <v>9926</v>
      </c>
      <c r="E3715" s="390" t="str">
        <f t="shared" si="116"/>
        <v>207,30</v>
      </c>
      <c r="F3715" s="381" t="str">
        <f t="shared" si="117"/>
        <v>89846</v>
      </c>
      <c r="H3715" s="391">
        <v>254.73</v>
      </c>
      <c r="I3715" s="392" t="s">
        <v>19367</v>
      </c>
    </row>
    <row r="3716" spans="2:9">
      <c r="B3716" s="388" t="s">
        <v>19368</v>
      </c>
      <c r="C3716" s="388" t="s">
        <v>19369</v>
      </c>
      <c r="D3716" s="389" t="s">
        <v>9926</v>
      </c>
      <c r="E3716" s="390" t="str">
        <f t="shared" si="116"/>
        <v>254,03</v>
      </c>
      <c r="F3716" s="381" t="str">
        <f t="shared" si="117"/>
        <v>89847</v>
      </c>
      <c r="H3716" s="391">
        <v>8.07</v>
      </c>
      <c r="I3716" s="392" t="s">
        <v>19370</v>
      </c>
    </row>
    <row r="3717" spans="2:9">
      <c r="B3717" s="388" t="s">
        <v>19371</v>
      </c>
      <c r="C3717" s="388" t="s">
        <v>19372</v>
      </c>
      <c r="D3717" s="389" t="s">
        <v>9926</v>
      </c>
      <c r="E3717" s="390" t="str">
        <f t="shared" si="116"/>
        <v>17,30</v>
      </c>
      <c r="F3717" s="381" t="str">
        <f t="shared" si="117"/>
        <v>89850</v>
      </c>
      <c r="H3717" s="391">
        <v>12.94</v>
      </c>
      <c r="I3717" s="392" t="s">
        <v>16715</v>
      </c>
    </row>
    <row r="3718" spans="2:9">
      <c r="B3718" s="388" t="s">
        <v>19373</v>
      </c>
      <c r="C3718" s="388" t="s">
        <v>19374</v>
      </c>
      <c r="D3718" s="389" t="s">
        <v>9926</v>
      </c>
      <c r="E3718" s="390" t="str">
        <f t="shared" si="116"/>
        <v>17,27</v>
      </c>
      <c r="F3718" s="381" t="str">
        <f t="shared" si="117"/>
        <v>89851</v>
      </c>
      <c r="H3718" s="391">
        <v>18.68</v>
      </c>
      <c r="I3718" s="392" t="s">
        <v>8327</v>
      </c>
    </row>
    <row r="3719" spans="2:9">
      <c r="B3719" s="388" t="s">
        <v>19375</v>
      </c>
      <c r="C3719" s="388" t="s">
        <v>19376</v>
      </c>
      <c r="D3719" s="389" t="s">
        <v>9926</v>
      </c>
      <c r="E3719" s="390" t="str">
        <f t="shared" si="116"/>
        <v>25,09</v>
      </c>
      <c r="F3719" s="381" t="str">
        <f t="shared" si="117"/>
        <v>89852</v>
      </c>
      <c r="H3719" s="391">
        <v>5.24</v>
      </c>
      <c r="I3719" s="392" t="s">
        <v>19092</v>
      </c>
    </row>
    <row r="3720" spans="2:9">
      <c r="B3720" s="388" t="s">
        <v>19377</v>
      </c>
      <c r="C3720" s="388" t="s">
        <v>19378</v>
      </c>
      <c r="D3720" s="389" t="s">
        <v>9926</v>
      </c>
      <c r="E3720" s="390" t="str">
        <f t="shared" si="116"/>
        <v>38,92</v>
      </c>
      <c r="F3720" s="381" t="str">
        <f t="shared" si="117"/>
        <v>89853</v>
      </c>
      <c r="H3720" s="391">
        <v>7.7</v>
      </c>
      <c r="I3720" s="392" t="s">
        <v>15986</v>
      </c>
    </row>
    <row r="3721" spans="2:9">
      <c r="B3721" s="388" t="s">
        <v>19379</v>
      </c>
      <c r="C3721" s="388" t="s">
        <v>19380</v>
      </c>
      <c r="D3721" s="389" t="s">
        <v>9926</v>
      </c>
      <c r="E3721" s="390" t="str">
        <f t="shared" si="116"/>
        <v>53,10</v>
      </c>
      <c r="F3721" s="381" t="str">
        <f t="shared" si="117"/>
        <v>89854</v>
      </c>
      <c r="H3721" s="391">
        <v>11.64</v>
      </c>
      <c r="I3721" s="392" t="s">
        <v>19381</v>
      </c>
    </row>
    <row r="3722" spans="2:9">
      <c r="B3722" s="388" t="s">
        <v>19382</v>
      </c>
      <c r="C3722" s="388" t="s">
        <v>19383</v>
      </c>
      <c r="D3722" s="389" t="s">
        <v>9926</v>
      </c>
      <c r="E3722" s="390" t="str">
        <f t="shared" si="116"/>
        <v>55,88</v>
      </c>
      <c r="F3722" s="381" t="str">
        <f t="shared" si="117"/>
        <v>89855</v>
      </c>
      <c r="H3722" s="391">
        <v>10.97</v>
      </c>
      <c r="I3722" s="392" t="s">
        <v>8877</v>
      </c>
    </row>
    <row r="3723" spans="2:9">
      <c r="B3723" s="388" t="s">
        <v>19384</v>
      </c>
      <c r="C3723" s="388" t="s">
        <v>19385</v>
      </c>
      <c r="D3723" s="389" t="s">
        <v>9926</v>
      </c>
      <c r="E3723" s="390" t="str">
        <f t="shared" si="116"/>
        <v>13,33</v>
      </c>
      <c r="F3723" s="381" t="str">
        <f t="shared" si="117"/>
        <v>89856</v>
      </c>
      <c r="H3723" s="391">
        <v>17.100000000000001</v>
      </c>
      <c r="I3723" s="392" t="s">
        <v>5362</v>
      </c>
    </row>
    <row r="3724" spans="2:9">
      <c r="B3724" s="388" t="s">
        <v>19386</v>
      </c>
      <c r="C3724" s="388" t="s">
        <v>19387</v>
      </c>
      <c r="D3724" s="389" t="s">
        <v>9926</v>
      </c>
      <c r="E3724" s="390" t="str">
        <f t="shared" si="116"/>
        <v>19,34</v>
      </c>
      <c r="F3724" s="381" t="str">
        <f t="shared" si="117"/>
        <v>89857</v>
      </c>
      <c r="H3724" s="391">
        <v>23.97</v>
      </c>
      <c r="I3724" s="392" t="s">
        <v>7512</v>
      </c>
    </row>
    <row r="3725" spans="2:9">
      <c r="B3725" s="388" t="s">
        <v>19388</v>
      </c>
      <c r="C3725" s="388" t="s">
        <v>19389</v>
      </c>
      <c r="D3725" s="389" t="s">
        <v>9926</v>
      </c>
      <c r="E3725" s="390" t="str">
        <f t="shared" si="116"/>
        <v>59,77</v>
      </c>
      <c r="F3725" s="381" t="str">
        <f t="shared" si="117"/>
        <v>89859</v>
      </c>
      <c r="H3725" s="391">
        <v>9.39</v>
      </c>
      <c r="I3725" s="392" t="s">
        <v>19390</v>
      </c>
    </row>
    <row r="3726" spans="2:9">
      <c r="B3726" s="388" t="s">
        <v>19391</v>
      </c>
      <c r="C3726" s="388" t="s">
        <v>19392</v>
      </c>
      <c r="D3726" s="389" t="s">
        <v>9926</v>
      </c>
      <c r="E3726" s="390" t="str">
        <f t="shared" si="116"/>
        <v>28,57</v>
      </c>
      <c r="F3726" s="381" t="str">
        <f t="shared" si="117"/>
        <v>89860</v>
      </c>
      <c r="H3726" s="391">
        <v>14.81</v>
      </c>
      <c r="I3726" s="392" t="s">
        <v>19393</v>
      </c>
    </row>
    <row r="3727" spans="2:9">
      <c r="B3727" s="388" t="s">
        <v>19394</v>
      </c>
      <c r="C3727" s="388" t="s">
        <v>19395</v>
      </c>
      <c r="D3727" s="389" t="s">
        <v>9926</v>
      </c>
      <c r="E3727" s="390" t="str">
        <f t="shared" si="116"/>
        <v>31,79</v>
      </c>
      <c r="F3727" s="381" t="str">
        <f t="shared" si="117"/>
        <v>89861</v>
      </c>
      <c r="H3727" s="391">
        <v>22.02</v>
      </c>
      <c r="I3727" s="392" t="s">
        <v>19396</v>
      </c>
    </row>
    <row r="3728" spans="2:9">
      <c r="B3728" s="388" t="s">
        <v>19397</v>
      </c>
      <c r="C3728" s="388" t="s">
        <v>19398</v>
      </c>
      <c r="D3728" s="389" t="s">
        <v>9926</v>
      </c>
      <c r="E3728" s="390" t="str">
        <f t="shared" si="116"/>
        <v>62,29</v>
      </c>
      <c r="F3728" s="381" t="str">
        <f t="shared" si="117"/>
        <v>89862</v>
      </c>
      <c r="H3728" s="391">
        <v>5.38</v>
      </c>
      <c r="I3728" s="392" t="s">
        <v>19399</v>
      </c>
    </row>
    <row r="3729" spans="2:9">
      <c r="B3729" s="388" t="s">
        <v>19400</v>
      </c>
      <c r="C3729" s="388" t="s">
        <v>19401</v>
      </c>
      <c r="D3729" s="389" t="s">
        <v>9926</v>
      </c>
      <c r="E3729" s="390" t="str">
        <f t="shared" si="116"/>
        <v>116,11</v>
      </c>
      <c r="F3729" s="381" t="str">
        <f t="shared" si="117"/>
        <v>89863</v>
      </c>
      <c r="H3729" s="391">
        <v>8.92</v>
      </c>
      <c r="I3729" s="392" t="s">
        <v>19402</v>
      </c>
    </row>
    <row r="3730" spans="2:9">
      <c r="B3730" s="388" t="s">
        <v>19403</v>
      </c>
      <c r="C3730" s="388" t="s">
        <v>19404</v>
      </c>
      <c r="D3730" s="389" t="s">
        <v>9926</v>
      </c>
      <c r="E3730" s="390" t="str">
        <f t="shared" si="116"/>
        <v>3,89</v>
      </c>
      <c r="F3730" s="381" t="str">
        <f t="shared" si="117"/>
        <v>89866</v>
      </c>
      <c r="H3730" s="391">
        <v>13.87</v>
      </c>
      <c r="I3730" s="392" t="s">
        <v>366</v>
      </c>
    </row>
    <row r="3731" spans="2:9">
      <c r="B3731" s="388" t="s">
        <v>19405</v>
      </c>
      <c r="C3731" s="388" t="s">
        <v>19406</v>
      </c>
      <c r="D3731" s="389" t="s">
        <v>9926</v>
      </c>
      <c r="E3731" s="390" t="str">
        <f t="shared" si="116"/>
        <v>4,40</v>
      </c>
      <c r="F3731" s="381" t="str">
        <f t="shared" si="117"/>
        <v>89867</v>
      </c>
      <c r="H3731" s="391">
        <v>11.17</v>
      </c>
      <c r="I3731" s="392" t="s">
        <v>5849</v>
      </c>
    </row>
    <row r="3732" spans="2:9">
      <c r="B3732" s="388" t="s">
        <v>19407</v>
      </c>
      <c r="C3732" s="388" t="s">
        <v>19408</v>
      </c>
      <c r="D3732" s="389" t="s">
        <v>9926</v>
      </c>
      <c r="E3732" s="390" t="str">
        <f t="shared" si="116"/>
        <v>2,86</v>
      </c>
      <c r="F3732" s="381" t="str">
        <f t="shared" si="117"/>
        <v>89868</v>
      </c>
      <c r="H3732" s="391">
        <v>19.579999999999998</v>
      </c>
      <c r="I3732" s="392" t="s">
        <v>1329</v>
      </c>
    </row>
    <row r="3733" spans="2:9">
      <c r="B3733" s="388" t="s">
        <v>19409</v>
      </c>
      <c r="C3733" s="388" t="s">
        <v>19410</v>
      </c>
      <c r="D3733" s="389" t="s">
        <v>9926</v>
      </c>
      <c r="E3733" s="390" t="str">
        <f t="shared" si="116"/>
        <v>6,28</v>
      </c>
      <c r="F3733" s="381" t="str">
        <f t="shared" si="117"/>
        <v>89869</v>
      </c>
      <c r="H3733" s="391">
        <v>28.41</v>
      </c>
      <c r="I3733" s="392" t="s">
        <v>8580</v>
      </c>
    </row>
    <row r="3734" spans="2:9">
      <c r="B3734" s="388" t="s">
        <v>19411</v>
      </c>
      <c r="C3734" s="388" t="s">
        <v>19412</v>
      </c>
      <c r="D3734" s="389" t="s">
        <v>9926</v>
      </c>
      <c r="E3734" s="390" t="str">
        <f t="shared" si="116"/>
        <v>17,76</v>
      </c>
      <c r="F3734" s="381" t="str">
        <f t="shared" si="117"/>
        <v>89979</v>
      </c>
      <c r="H3734" s="391">
        <v>37.56</v>
      </c>
      <c r="I3734" s="392" t="s">
        <v>8711</v>
      </c>
    </row>
    <row r="3735" spans="2:9">
      <c r="B3735" s="388" t="s">
        <v>19413</v>
      </c>
      <c r="C3735" s="388" t="s">
        <v>19414</v>
      </c>
      <c r="D3735" s="389" t="s">
        <v>9926</v>
      </c>
      <c r="E3735" s="390" t="str">
        <f t="shared" si="116"/>
        <v>6,82</v>
      </c>
      <c r="F3735" s="381" t="str">
        <f t="shared" si="117"/>
        <v>89980</v>
      </c>
      <c r="H3735" s="391">
        <v>37.549999999999997</v>
      </c>
      <c r="I3735" s="392" t="s">
        <v>5759</v>
      </c>
    </row>
    <row r="3736" spans="2:9">
      <c r="B3736" s="388" t="s">
        <v>19415</v>
      </c>
      <c r="C3736" s="388" t="s">
        <v>19416</v>
      </c>
      <c r="D3736" s="389" t="s">
        <v>9926</v>
      </c>
      <c r="E3736" s="390" t="str">
        <f t="shared" si="116"/>
        <v>15,20</v>
      </c>
      <c r="F3736" s="381" t="str">
        <f t="shared" si="117"/>
        <v>89981</v>
      </c>
      <c r="H3736" s="391">
        <v>48.1</v>
      </c>
      <c r="I3736" s="392" t="s">
        <v>5675</v>
      </c>
    </row>
    <row r="3737" spans="2:9">
      <c r="B3737" s="388" t="s">
        <v>19417</v>
      </c>
      <c r="C3737" s="388" t="s">
        <v>19418</v>
      </c>
      <c r="D3737" s="389" t="s">
        <v>9926</v>
      </c>
      <c r="E3737" s="390" t="str">
        <f t="shared" si="116"/>
        <v>10,36</v>
      </c>
      <c r="F3737" s="381" t="str">
        <f t="shared" si="117"/>
        <v>90373</v>
      </c>
      <c r="H3737" s="391">
        <v>52.83</v>
      </c>
      <c r="I3737" s="392" t="s">
        <v>670</v>
      </c>
    </row>
    <row r="3738" spans="2:9">
      <c r="B3738" s="388" t="s">
        <v>19419</v>
      </c>
      <c r="C3738" s="388" t="s">
        <v>19420</v>
      </c>
      <c r="D3738" s="389" t="s">
        <v>9926</v>
      </c>
      <c r="E3738" s="390" t="str">
        <f t="shared" si="116"/>
        <v>15,91</v>
      </c>
      <c r="F3738" s="381" t="str">
        <f t="shared" si="117"/>
        <v>90374</v>
      </c>
      <c r="H3738" s="391">
        <v>65.510000000000005</v>
      </c>
      <c r="I3738" s="392" t="s">
        <v>19421</v>
      </c>
    </row>
    <row r="3739" spans="2:9">
      <c r="B3739" s="388" t="s">
        <v>19422</v>
      </c>
      <c r="C3739" s="388" t="s">
        <v>19423</v>
      </c>
      <c r="D3739" s="389" t="s">
        <v>9926</v>
      </c>
      <c r="E3739" s="390" t="str">
        <f t="shared" si="116"/>
        <v>6,81</v>
      </c>
      <c r="F3739" s="381" t="str">
        <f t="shared" si="117"/>
        <v>90375</v>
      </c>
      <c r="H3739" s="391">
        <v>69.72</v>
      </c>
      <c r="I3739" s="392" t="s">
        <v>6016</v>
      </c>
    </row>
    <row r="3740" spans="2:9">
      <c r="B3740" s="388" t="s">
        <v>19424</v>
      </c>
      <c r="C3740" s="388" t="s">
        <v>19425</v>
      </c>
      <c r="D3740" s="389" t="s">
        <v>9926</v>
      </c>
      <c r="E3740" s="390" t="str">
        <f t="shared" si="116"/>
        <v>11,18</v>
      </c>
      <c r="F3740" s="381" t="str">
        <f t="shared" si="117"/>
        <v>92287</v>
      </c>
      <c r="H3740" s="391">
        <v>55.84</v>
      </c>
      <c r="I3740" s="392" t="s">
        <v>1628</v>
      </c>
    </row>
    <row r="3741" spans="2:9">
      <c r="B3741" s="388" t="s">
        <v>19426</v>
      </c>
      <c r="C3741" s="388" t="s">
        <v>19427</v>
      </c>
      <c r="D3741" s="389" t="s">
        <v>9926</v>
      </c>
      <c r="E3741" s="390" t="str">
        <f t="shared" si="116"/>
        <v>16,99</v>
      </c>
      <c r="F3741" s="381" t="str">
        <f t="shared" si="117"/>
        <v>92288</v>
      </c>
      <c r="H3741" s="391">
        <v>54.79</v>
      </c>
      <c r="I3741" s="392" t="s">
        <v>19428</v>
      </c>
    </row>
    <row r="3742" spans="2:9">
      <c r="B3742" s="388" t="s">
        <v>19429</v>
      </c>
      <c r="C3742" s="388" t="s">
        <v>19430</v>
      </c>
      <c r="D3742" s="389" t="s">
        <v>9926</v>
      </c>
      <c r="E3742" s="390" t="str">
        <f t="shared" si="116"/>
        <v>29,31</v>
      </c>
      <c r="F3742" s="381" t="str">
        <f t="shared" si="117"/>
        <v>92289</v>
      </c>
      <c r="H3742" s="391">
        <v>81.11</v>
      </c>
      <c r="I3742" s="392" t="s">
        <v>19431</v>
      </c>
    </row>
    <row r="3743" spans="2:9">
      <c r="B3743" s="388" t="s">
        <v>19432</v>
      </c>
      <c r="C3743" s="388" t="s">
        <v>19433</v>
      </c>
      <c r="D3743" s="389" t="s">
        <v>9926</v>
      </c>
      <c r="E3743" s="390" t="str">
        <f t="shared" si="116"/>
        <v>44,14</v>
      </c>
      <c r="F3743" s="381" t="str">
        <f t="shared" si="117"/>
        <v>92290</v>
      </c>
      <c r="H3743" s="391">
        <v>76.48</v>
      </c>
      <c r="I3743" s="392" t="s">
        <v>15059</v>
      </c>
    </row>
    <row r="3744" spans="2:9">
      <c r="B3744" s="388" t="s">
        <v>19434</v>
      </c>
      <c r="C3744" s="388" t="s">
        <v>19435</v>
      </c>
      <c r="D3744" s="389" t="s">
        <v>9926</v>
      </c>
      <c r="E3744" s="390" t="str">
        <f t="shared" si="116"/>
        <v>67,25</v>
      </c>
      <c r="F3744" s="381" t="str">
        <f t="shared" si="117"/>
        <v>92291</v>
      </c>
      <c r="H3744" s="391">
        <v>105.38</v>
      </c>
      <c r="I3744" s="392" t="s">
        <v>19436</v>
      </c>
    </row>
    <row r="3745" spans="2:9">
      <c r="B3745" s="388" t="s">
        <v>19437</v>
      </c>
      <c r="C3745" s="388" t="s">
        <v>19438</v>
      </c>
      <c r="D3745" s="389" t="s">
        <v>9926</v>
      </c>
      <c r="E3745" s="390" t="str">
        <f t="shared" si="116"/>
        <v>207,20</v>
      </c>
      <c r="F3745" s="381" t="str">
        <f t="shared" si="117"/>
        <v>92292</v>
      </c>
      <c r="H3745" s="391">
        <v>96.47</v>
      </c>
      <c r="I3745" s="392" t="s">
        <v>19439</v>
      </c>
    </row>
    <row r="3746" spans="2:9">
      <c r="B3746" s="388" t="s">
        <v>19440</v>
      </c>
      <c r="C3746" s="388" t="s">
        <v>19441</v>
      </c>
      <c r="D3746" s="389" t="s">
        <v>9926</v>
      </c>
      <c r="E3746" s="390" t="str">
        <f t="shared" si="116"/>
        <v>6,50</v>
      </c>
      <c r="F3746" s="381" t="str">
        <f t="shared" si="117"/>
        <v>92293</v>
      </c>
      <c r="H3746" s="391">
        <v>73.08</v>
      </c>
      <c r="I3746" s="392" t="s">
        <v>850</v>
      </c>
    </row>
    <row r="3747" spans="2:9">
      <c r="B3747" s="388" t="s">
        <v>19442</v>
      </c>
      <c r="C3747" s="388" t="s">
        <v>19443</v>
      </c>
      <c r="D3747" s="389" t="s">
        <v>9926</v>
      </c>
      <c r="E3747" s="390" t="str">
        <f t="shared" si="116"/>
        <v>10,48</v>
      </c>
      <c r="F3747" s="381" t="str">
        <f t="shared" si="117"/>
        <v>92294</v>
      </c>
      <c r="H3747" s="391">
        <v>104.34</v>
      </c>
      <c r="I3747" s="392" t="s">
        <v>5998</v>
      </c>
    </row>
    <row r="3748" spans="2:9">
      <c r="B3748" s="388" t="s">
        <v>19444</v>
      </c>
      <c r="C3748" s="388" t="s">
        <v>19445</v>
      </c>
      <c r="D3748" s="389" t="s">
        <v>9926</v>
      </c>
      <c r="E3748" s="390" t="str">
        <f t="shared" si="116"/>
        <v>19,11</v>
      </c>
      <c r="F3748" s="381" t="str">
        <f t="shared" si="117"/>
        <v>92295</v>
      </c>
      <c r="H3748" s="391">
        <v>127.83</v>
      </c>
      <c r="I3748" s="392" t="s">
        <v>7526</v>
      </c>
    </row>
    <row r="3749" spans="2:9">
      <c r="B3749" s="388" t="s">
        <v>19446</v>
      </c>
      <c r="C3749" s="388" t="s">
        <v>19447</v>
      </c>
      <c r="D3749" s="389" t="s">
        <v>9926</v>
      </c>
      <c r="E3749" s="390" t="str">
        <f t="shared" si="116"/>
        <v>25,31</v>
      </c>
      <c r="F3749" s="381" t="str">
        <f t="shared" si="117"/>
        <v>92296</v>
      </c>
      <c r="H3749" s="391">
        <v>21.46</v>
      </c>
      <c r="I3749" s="392" t="s">
        <v>18804</v>
      </c>
    </row>
    <row r="3750" spans="2:9">
      <c r="B3750" s="388" t="s">
        <v>19448</v>
      </c>
      <c r="C3750" s="388" t="s">
        <v>19449</v>
      </c>
      <c r="D3750" s="389" t="s">
        <v>9926</v>
      </c>
      <c r="E3750" s="390" t="str">
        <f t="shared" si="116"/>
        <v>38,88</v>
      </c>
      <c r="F3750" s="381" t="str">
        <f t="shared" si="117"/>
        <v>92297</v>
      </c>
      <c r="H3750" s="391">
        <v>22.31</v>
      </c>
      <c r="I3750" s="392" t="s">
        <v>13931</v>
      </c>
    </row>
    <row r="3751" spans="2:9">
      <c r="B3751" s="388" t="s">
        <v>19450</v>
      </c>
      <c r="C3751" s="388" t="s">
        <v>19451</v>
      </c>
      <c r="D3751" s="389" t="s">
        <v>9926</v>
      </c>
      <c r="E3751" s="390" t="str">
        <f t="shared" si="116"/>
        <v>107,53</v>
      </c>
      <c r="F3751" s="381" t="str">
        <f t="shared" si="117"/>
        <v>92298</v>
      </c>
      <c r="H3751" s="391">
        <v>25.44</v>
      </c>
      <c r="I3751" s="392" t="s">
        <v>19452</v>
      </c>
    </row>
    <row r="3752" spans="2:9">
      <c r="B3752" s="388" t="s">
        <v>19453</v>
      </c>
      <c r="C3752" s="388" t="s">
        <v>19454</v>
      </c>
      <c r="D3752" s="389" t="s">
        <v>9926</v>
      </c>
      <c r="E3752" s="390" t="str">
        <f t="shared" si="116"/>
        <v>14,76</v>
      </c>
      <c r="F3752" s="381" t="str">
        <f t="shared" si="117"/>
        <v>92299</v>
      </c>
      <c r="H3752" s="391">
        <v>26.23</v>
      </c>
      <c r="I3752" s="392" t="s">
        <v>7911</v>
      </c>
    </row>
    <row r="3753" spans="2:9">
      <c r="B3753" s="388" t="s">
        <v>19455</v>
      </c>
      <c r="C3753" s="388" t="s">
        <v>19456</v>
      </c>
      <c r="D3753" s="389" t="s">
        <v>9926</v>
      </c>
      <c r="E3753" s="390" t="str">
        <f t="shared" si="116"/>
        <v>21,72</v>
      </c>
      <c r="F3753" s="381" t="str">
        <f t="shared" si="117"/>
        <v>92300</v>
      </c>
      <c r="H3753" s="391">
        <v>29.65</v>
      </c>
      <c r="I3753" s="392" t="s">
        <v>12349</v>
      </c>
    </row>
    <row r="3754" spans="2:9">
      <c r="B3754" s="388" t="s">
        <v>19457</v>
      </c>
      <c r="C3754" s="388" t="s">
        <v>19458</v>
      </c>
      <c r="D3754" s="389" t="s">
        <v>9926</v>
      </c>
      <c r="E3754" s="390" t="str">
        <f t="shared" si="116"/>
        <v>41,62</v>
      </c>
      <c r="F3754" s="381" t="str">
        <f t="shared" si="117"/>
        <v>92301</v>
      </c>
      <c r="H3754" s="391">
        <v>29.8</v>
      </c>
      <c r="I3754" s="392" t="s">
        <v>19459</v>
      </c>
    </row>
    <row r="3755" spans="2:9">
      <c r="B3755" s="388" t="s">
        <v>19460</v>
      </c>
      <c r="C3755" s="388" t="s">
        <v>19461</v>
      </c>
      <c r="D3755" s="389" t="s">
        <v>9926</v>
      </c>
      <c r="E3755" s="390" t="str">
        <f t="shared" si="116"/>
        <v>54,84</v>
      </c>
      <c r="F3755" s="381" t="str">
        <f t="shared" si="117"/>
        <v>92302</v>
      </c>
      <c r="H3755" s="391">
        <v>37.53</v>
      </c>
      <c r="I3755" s="392" t="s">
        <v>16982</v>
      </c>
    </row>
    <row r="3756" spans="2:9">
      <c r="B3756" s="388" t="s">
        <v>19462</v>
      </c>
      <c r="C3756" s="388" t="s">
        <v>19463</v>
      </c>
      <c r="D3756" s="389" t="s">
        <v>9926</v>
      </c>
      <c r="E3756" s="390" t="str">
        <f t="shared" si="116"/>
        <v>99,48</v>
      </c>
      <c r="F3756" s="381" t="str">
        <f t="shared" si="117"/>
        <v>92303</v>
      </c>
      <c r="H3756" s="391">
        <v>37.520000000000003</v>
      </c>
      <c r="I3756" s="392" t="s">
        <v>19464</v>
      </c>
    </row>
    <row r="3757" spans="2:9">
      <c r="B3757" s="388" t="s">
        <v>19465</v>
      </c>
      <c r="C3757" s="388" t="s">
        <v>19466</v>
      </c>
      <c r="D3757" s="389" t="s">
        <v>9926</v>
      </c>
      <c r="E3757" s="390" t="str">
        <f t="shared" si="116"/>
        <v>255,88</v>
      </c>
      <c r="F3757" s="381" t="str">
        <f t="shared" si="117"/>
        <v>92304</v>
      </c>
      <c r="H3757" s="391">
        <v>49.2</v>
      </c>
      <c r="I3757" s="392" t="s">
        <v>19467</v>
      </c>
    </row>
    <row r="3758" spans="2:9">
      <c r="B3758" s="388" t="s">
        <v>19468</v>
      </c>
      <c r="C3758" s="388" t="s">
        <v>19469</v>
      </c>
      <c r="D3758" s="389" t="s">
        <v>9926</v>
      </c>
      <c r="E3758" s="390" t="str">
        <f t="shared" si="116"/>
        <v>8,47</v>
      </c>
      <c r="F3758" s="381" t="str">
        <f t="shared" si="117"/>
        <v>92311</v>
      </c>
      <c r="H3758" s="391">
        <v>53.93</v>
      </c>
      <c r="I3758" s="392" t="s">
        <v>19470</v>
      </c>
    </row>
    <row r="3759" spans="2:9">
      <c r="B3759" s="388" t="s">
        <v>19471</v>
      </c>
      <c r="C3759" s="388" t="s">
        <v>19472</v>
      </c>
      <c r="D3759" s="389" t="s">
        <v>9926</v>
      </c>
      <c r="E3759" s="390" t="str">
        <f t="shared" si="116"/>
        <v>13,39</v>
      </c>
      <c r="F3759" s="381" t="str">
        <f t="shared" si="117"/>
        <v>92312</v>
      </c>
      <c r="H3759" s="391">
        <v>67.78</v>
      </c>
      <c r="I3759" s="392" t="s">
        <v>19473</v>
      </c>
    </row>
    <row r="3760" spans="2:9">
      <c r="B3760" s="388" t="s">
        <v>19474</v>
      </c>
      <c r="C3760" s="388" t="s">
        <v>19475</v>
      </c>
      <c r="D3760" s="389" t="s">
        <v>9926</v>
      </c>
      <c r="E3760" s="390" t="str">
        <f t="shared" si="116"/>
        <v>19,21</v>
      </c>
      <c r="F3760" s="381" t="str">
        <f t="shared" si="117"/>
        <v>92313</v>
      </c>
      <c r="H3760" s="391">
        <v>71.989999999999995</v>
      </c>
      <c r="I3760" s="392" t="s">
        <v>19476</v>
      </c>
    </row>
    <row r="3761" spans="2:9">
      <c r="B3761" s="388" t="s">
        <v>19477</v>
      </c>
      <c r="C3761" s="388" t="s">
        <v>19478</v>
      </c>
      <c r="D3761" s="389" t="s">
        <v>9926</v>
      </c>
      <c r="E3761" s="390" t="str">
        <f t="shared" si="116"/>
        <v>5,52</v>
      </c>
      <c r="F3761" s="381" t="str">
        <f t="shared" si="117"/>
        <v>92314</v>
      </c>
      <c r="H3761" s="391">
        <v>32.39</v>
      </c>
      <c r="I3761" s="392" t="s">
        <v>9707</v>
      </c>
    </row>
    <row r="3762" spans="2:9">
      <c r="B3762" s="388" t="s">
        <v>19479</v>
      </c>
      <c r="C3762" s="388" t="s">
        <v>19480</v>
      </c>
      <c r="D3762" s="389" t="s">
        <v>9926</v>
      </c>
      <c r="E3762" s="390" t="str">
        <f t="shared" si="116"/>
        <v>8,01</v>
      </c>
      <c r="F3762" s="381" t="str">
        <f t="shared" si="117"/>
        <v>92315</v>
      </c>
      <c r="H3762" s="391">
        <v>31.26</v>
      </c>
      <c r="I3762" s="392" t="s">
        <v>527</v>
      </c>
    </row>
    <row r="3763" spans="2:9">
      <c r="B3763" s="388" t="s">
        <v>19481</v>
      </c>
      <c r="C3763" s="388" t="s">
        <v>19482</v>
      </c>
      <c r="D3763" s="389" t="s">
        <v>9926</v>
      </c>
      <c r="E3763" s="390" t="str">
        <f t="shared" si="116"/>
        <v>11,98</v>
      </c>
      <c r="F3763" s="381" t="str">
        <f t="shared" si="117"/>
        <v>92316</v>
      </c>
      <c r="H3763" s="391">
        <v>39.72</v>
      </c>
      <c r="I3763" s="392" t="s">
        <v>19483</v>
      </c>
    </row>
    <row r="3764" spans="2:9">
      <c r="B3764" s="388" t="s">
        <v>19484</v>
      </c>
      <c r="C3764" s="388" t="s">
        <v>19485</v>
      </c>
      <c r="D3764" s="389" t="s">
        <v>9926</v>
      </c>
      <c r="E3764" s="390" t="str">
        <f t="shared" si="116"/>
        <v>11,51</v>
      </c>
      <c r="F3764" s="381" t="str">
        <f t="shared" si="117"/>
        <v>92317</v>
      </c>
      <c r="H3764" s="391">
        <v>37.479999999999997</v>
      </c>
      <c r="I3764" s="392" t="s">
        <v>2889</v>
      </c>
    </row>
    <row r="3765" spans="2:9">
      <c r="B3765" s="388" t="s">
        <v>19486</v>
      </c>
      <c r="C3765" s="388" t="s">
        <v>19487</v>
      </c>
      <c r="D3765" s="389" t="s">
        <v>9926</v>
      </c>
      <c r="E3765" s="390" t="str">
        <f t="shared" si="116"/>
        <v>17,72</v>
      </c>
      <c r="F3765" s="381" t="str">
        <f t="shared" si="117"/>
        <v>92318</v>
      </c>
      <c r="H3765" s="391">
        <v>45.16</v>
      </c>
      <c r="I3765" s="392" t="s">
        <v>19488</v>
      </c>
    </row>
    <row r="3766" spans="2:9">
      <c r="B3766" s="388" t="s">
        <v>19489</v>
      </c>
      <c r="C3766" s="388" t="s">
        <v>19490</v>
      </c>
      <c r="D3766" s="389" t="s">
        <v>9926</v>
      </c>
      <c r="E3766" s="390" t="str">
        <f t="shared" si="116"/>
        <v>24,68</v>
      </c>
      <c r="F3766" s="381" t="str">
        <f t="shared" si="117"/>
        <v>92319</v>
      </c>
      <c r="H3766" s="391">
        <v>43.62</v>
      </c>
      <c r="I3766" s="392" t="s">
        <v>8379</v>
      </c>
    </row>
    <row r="3767" spans="2:9">
      <c r="B3767" s="388" t="s">
        <v>19491</v>
      </c>
      <c r="C3767" s="388" t="s">
        <v>19492</v>
      </c>
      <c r="D3767" s="389" t="s">
        <v>9926</v>
      </c>
      <c r="E3767" s="390" t="str">
        <f t="shared" si="116"/>
        <v>9,93</v>
      </c>
      <c r="F3767" s="381" t="str">
        <f t="shared" si="117"/>
        <v>92326</v>
      </c>
      <c r="H3767" s="391">
        <v>55.79</v>
      </c>
      <c r="I3767" s="392" t="s">
        <v>8069</v>
      </c>
    </row>
    <row r="3768" spans="2:9">
      <c r="B3768" s="388" t="s">
        <v>19493</v>
      </c>
      <c r="C3768" s="388" t="s">
        <v>19494</v>
      </c>
      <c r="D3768" s="389" t="s">
        <v>9926</v>
      </c>
      <c r="E3768" s="390" t="str">
        <f t="shared" si="116"/>
        <v>15,44</v>
      </c>
      <c r="F3768" s="381" t="str">
        <f t="shared" si="117"/>
        <v>92327</v>
      </c>
      <c r="H3768" s="391">
        <v>54.74</v>
      </c>
      <c r="I3768" s="392" t="s">
        <v>4962</v>
      </c>
    </row>
    <row r="3769" spans="2:9">
      <c r="B3769" s="388" t="s">
        <v>19495</v>
      </c>
      <c r="C3769" s="388" t="s">
        <v>19496</v>
      </c>
      <c r="D3769" s="389" t="s">
        <v>9926</v>
      </c>
      <c r="E3769" s="390" t="str">
        <f t="shared" si="116"/>
        <v>22,84</v>
      </c>
      <c r="F3769" s="381" t="str">
        <f t="shared" si="117"/>
        <v>92328</v>
      </c>
      <c r="H3769" s="391">
        <v>82.8</v>
      </c>
      <c r="I3769" s="392" t="s">
        <v>8232</v>
      </c>
    </row>
    <row r="3770" spans="2:9">
      <c r="B3770" s="388" t="s">
        <v>19497</v>
      </c>
      <c r="C3770" s="388" t="s">
        <v>19498</v>
      </c>
      <c r="D3770" s="389" t="s">
        <v>9926</v>
      </c>
      <c r="E3770" s="390" t="str">
        <f t="shared" si="116"/>
        <v>5,67</v>
      </c>
      <c r="F3770" s="381" t="str">
        <f t="shared" si="117"/>
        <v>92329</v>
      </c>
      <c r="H3770" s="391">
        <v>78.17</v>
      </c>
      <c r="I3770" s="392" t="s">
        <v>19499</v>
      </c>
    </row>
    <row r="3771" spans="2:9">
      <c r="B3771" s="388" t="s">
        <v>19500</v>
      </c>
      <c r="C3771" s="388" t="s">
        <v>19501</v>
      </c>
      <c r="D3771" s="389" t="s">
        <v>9926</v>
      </c>
      <c r="E3771" s="390" t="str">
        <f t="shared" si="116"/>
        <v>9,35</v>
      </c>
      <c r="F3771" s="381" t="str">
        <f t="shared" si="117"/>
        <v>92330</v>
      </c>
      <c r="H3771" s="391">
        <v>108.79</v>
      </c>
      <c r="I3771" s="392" t="s">
        <v>1042</v>
      </c>
    </row>
    <row r="3772" spans="2:9">
      <c r="B3772" s="388" t="s">
        <v>19502</v>
      </c>
      <c r="C3772" s="388" t="s">
        <v>19503</v>
      </c>
      <c r="D3772" s="389" t="s">
        <v>9926</v>
      </c>
      <c r="E3772" s="390" t="str">
        <f t="shared" si="116"/>
        <v>14,41</v>
      </c>
      <c r="F3772" s="381" t="str">
        <f t="shared" si="117"/>
        <v>92331</v>
      </c>
      <c r="H3772" s="391">
        <v>99.88</v>
      </c>
      <c r="I3772" s="392" t="s">
        <v>1381</v>
      </c>
    </row>
    <row r="3773" spans="2:9">
      <c r="B3773" s="388" t="s">
        <v>19504</v>
      </c>
      <c r="C3773" s="388" t="s">
        <v>19505</v>
      </c>
      <c r="D3773" s="389" t="s">
        <v>9926</v>
      </c>
      <c r="E3773" s="390" t="str">
        <f t="shared" si="116"/>
        <v>11,73</v>
      </c>
      <c r="F3773" s="381" t="str">
        <f t="shared" si="117"/>
        <v>92332</v>
      </c>
      <c r="H3773" s="391">
        <v>42.13</v>
      </c>
      <c r="I3773" s="392" t="s">
        <v>6006</v>
      </c>
    </row>
    <row r="3774" spans="2:9">
      <c r="B3774" s="388" t="s">
        <v>19506</v>
      </c>
      <c r="C3774" s="388" t="s">
        <v>19507</v>
      </c>
      <c r="D3774" s="389" t="s">
        <v>9926</v>
      </c>
      <c r="E3774" s="390" t="str">
        <f t="shared" si="116"/>
        <v>20,43</v>
      </c>
      <c r="F3774" s="381" t="str">
        <f t="shared" si="117"/>
        <v>92333</v>
      </c>
      <c r="H3774" s="391">
        <v>50.28</v>
      </c>
      <c r="I3774" s="392" t="s">
        <v>19508</v>
      </c>
    </row>
    <row r="3775" spans="2:9">
      <c r="B3775" s="388" t="s">
        <v>19509</v>
      </c>
      <c r="C3775" s="388" t="s">
        <v>19510</v>
      </c>
      <c r="D3775" s="389" t="s">
        <v>9926</v>
      </c>
      <c r="E3775" s="390" t="str">
        <f t="shared" si="116"/>
        <v>29,50</v>
      </c>
      <c r="F3775" s="381" t="str">
        <f t="shared" si="117"/>
        <v>92334</v>
      </c>
      <c r="H3775" s="391">
        <v>57.6</v>
      </c>
      <c r="I3775" s="392" t="s">
        <v>11821</v>
      </c>
    </row>
    <row r="3776" spans="2:9">
      <c r="B3776" s="388" t="s">
        <v>19511</v>
      </c>
      <c r="C3776" s="388" t="s">
        <v>19512</v>
      </c>
      <c r="D3776" s="389" t="s">
        <v>9926</v>
      </c>
      <c r="E3776" s="390" t="str">
        <f t="shared" si="116"/>
        <v>39,46</v>
      </c>
      <c r="F3776" s="381" t="str">
        <f t="shared" si="117"/>
        <v>92344</v>
      </c>
      <c r="H3776" s="391">
        <v>72.98</v>
      </c>
      <c r="I3776" s="392" t="s">
        <v>4339</v>
      </c>
    </row>
    <row r="3777" spans="2:9">
      <c r="B3777" s="388" t="s">
        <v>19513</v>
      </c>
      <c r="C3777" s="388" t="s">
        <v>19514</v>
      </c>
      <c r="D3777" s="389" t="s">
        <v>9926</v>
      </c>
      <c r="E3777" s="390" t="str">
        <f t="shared" si="116"/>
        <v>39,45</v>
      </c>
      <c r="F3777" s="381" t="str">
        <f t="shared" si="117"/>
        <v>92345</v>
      </c>
      <c r="H3777" s="391">
        <v>106.55</v>
      </c>
      <c r="I3777" s="392" t="s">
        <v>19515</v>
      </c>
    </row>
    <row r="3778" spans="2:9">
      <c r="B3778" s="388" t="s">
        <v>19516</v>
      </c>
      <c r="C3778" s="388" t="s">
        <v>19517</v>
      </c>
      <c r="D3778" s="389" t="s">
        <v>9926</v>
      </c>
      <c r="E3778" s="390" t="str">
        <f t="shared" ref="E3778:E3841" si="118">IF($K$2=$H$1,H3778,I3778)</f>
        <v>50,16</v>
      </c>
      <c r="F3778" s="381" t="str">
        <f t="shared" ref="F3778:F3841" si="119">IF(LEN($B3778)=7,CONCATENATE(MID($B3778,1,6),"00",RIGHT($B3778,1)),IF(LEN($B3778)=8,CONCATENATE(MID($B3778,1,6),"0",RIGHT($B3778,2)),$B3778))</f>
        <v>92346</v>
      </c>
      <c r="H3778" s="391">
        <v>132.37</v>
      </c>
      <c r="I3778" s="392" t="s">
        <v>19518</v>
      </c>
    </row>
    <row r="3779" spans="2:9">
      <c r="B3779" s="388" t="s">
        <v>19519</v>
      </c>
      <c r="C3779" s="388" t="s">
        <v>19520</v>
      </c>
      <c r="D3779" s="389" t="s">
        <v>9926</v>
      </c>
      <c r="E3779" s="390" t="str">
        <f t="shared" si="118"/>
        <v>54,89</v>
      </c>
      <c r="F3779" s="381" t="str">
        <f t="shared" si="119"/>
        <v>92347</v>
      </c>
      <c r="H3779" s="391">
        <v>15.31</v>
      </c>
      <c r="I3779" s="392" t="s">
        <v>13966</v>
      </c>
    </row>
    <row r="3780" spans="2:9">
      <c r="B3780" s="388" t="s">
        <v>19521</v>
      </c>
      <c r="C3780" s="388" t="s">
        <v>19522</v>
      </c>
      <c r="D3780" s="389" t="s">
        <v>9926</v>
      </c>
      <c r="E3780" s="390" t="str">
        <f t="shared" si="118"/>
        <v>67,73</v>
      </c>
      <c r="F3780" s="381" t="str">
        <f t="shared" si="119"/>
        <v>92348</v>
      </c>
      <c r="H3780" s="391">
        <v>16.16</v>
      </c>
      <c r="I3780" s="392" t="s">
        <v>19523</v>
      </c>
    </row>
    <row r="3781" spans="2:9">
      <c r="B3781" s="388" t="s">
        <v>19524</v>
      </c>
      <c r="C3781" s="388" t="s">
        <v>19525</v>
      </c>
      <c r="D3781" s="389" t="s">
        <v>9926</v>
      </c>
      <c r="E3781" s="390" t="str">
        <f t="shared" si="118"/>
        <v>71,94</v>
      </c>
      <c r="F3781" s="381" t="str">
        <f t="shared" si="119"/>
        <v>92349</v>
      </c>
      <c r="H3781" s="391">
        <v>18.46</v>
      </c>
      <c r="I3781" s="392" t="s">
        <v>19526</v>
      </c>
    </row>
    <row r="3782" spans="2:9">
      <c r="B3782" s="388" t="s">
        <v>19527</v>
      </c>
      <c r="C3782" s="388" t="s">
        <v>19528</v>
      </c>
      <c r="D3782" s="389" t="s">
        <v>9926</v>
      </c>
      <c r="E3782" s="390" t="str">
        <f t="shared" si="118"/>
        <v>58,70</v>
      </c>
      <c r="F3782" s="381" t="str">
        <f t="shared" si="119"/>
        <v>92350</v>
      </c>
      <c r="H3782" s="391">
        <v>19.25</v>
      </c>
      <c r="I3782" s="392" t="s">
        <v>19529</v>
      </c>
    </row>
    <row r="3783" spans="2:9">
      <c r="B3783" s="388" t="s">
        <v>19530</v>
      </c>
      <c r="C3783" s="388" t="s">
        <v>19531</v>
      </c>
      <c r="D3783" s="389" t="s">
        <v>9926</v>
      </c>
      <c r="E3783" s="390" t="str">
        <f t="shared" si="118"/>
        <v>57,65</v>
      </c>
      <c r="F3783" s="381" t="str">
        <f t="shared" si="119"/>
        <v>92351</v>
      </c>
      <c r="H3783" s="391">
        <v>21.7</v>
      </c>
      <c r="I3783" s="392" t="s">
        <v>15134</v>
      </c>
    </row>
    <row r="3784" spans="2:9">
      <c r="B3784" s="388" t="s">
        <v>19532</v>
      </c>
      <c r="C3784" s="388" t="s">
        <v>19533</v>
      </c>
      <c r="D3784" s="389" t="s">
        <v>9926</v>
      </c>
      <c r="E3784" s="390" t="str">
        <f t="shared" si="118"/>
        <v>84,19</v>
      </c>
      <c r="F3784" s="381" t="str">
        <f t="shared" si="119"/>
        <v>92352</v>
      </c>
      <c r="H3784" s="391">
        <v>21.85</v>
      </c>
      <c r="I3784" s="392" t="s">
        <v>19534</v>
      </c>
    </row>
    <row r="3785" spans="2:9">
      <c r="B3785" s="388" t="s">
        <v>19535</v>
      </c>
      <c r="C3785" s="388" t="s">
        <v>19536</v>
      </c>
      <c r="D3785" s="389" t="s">
        <v>9926</v>
      </c>
      <c r="E3785" s="390" t="str">
        <f t="shared" si="118"/>
        <v>79,56</v>
      </c>
      <c r="F3785" s="381" t="str">
        <f t="shared" si="119"/>
        <v>92353</v>
      </c>
      <c r="H3785" s="391">
        <v>28.36</v>
      </c>
      <c r="I3785" s="392" t="s">
        <v>15937</v>
      </c>
    </row>
    <row r="3786" spans="2:9">
      <c r="B3786" s="388" t="s">
        <v>19537</v>
      </c>
      <c r="C3786" s="388" t="s">
        <v>19538</v>
      </c>
      <c r="D3786" s="389" t="s">
        <v>9926</v>
      </c>
      <c r="E3786" s="390" t="str">
        <f t="shared" si="118"/>
        <v>108,71</v>
      </c>
      <c r="F3786" s="381" t="str">
        <f t="shared" si="119"/>
        <v>92354</v>
      </c>
      <c r="H3786" s="391">
        <v>28.35</v>
      </c>
      <c r="I3786" s="392" t="s">
        <v>19539</v>
      </c>
    </row>
    <row r="3787" spans="2:9">
      <c r="B3787" s="388" t="s">
        <v>19540</v>
      </c>
      <c r="C3787" s="388" t="s">
        <v>19541</v>
      </c>
      <c r="D3787" s="389" t="s">
        <v>9926</v>
      </c>
      <c r="E3787" s="390" t="str">
        <f t="shared" si="118"/>
        <v>99,80</v>
      </c>
      <c r="F3787" s="381" t="str">
        <f t="shared" si="119"/>
        <v>92355</v>
      </c>
      <c r="H3787" s="391">
        <v>38.229999999999997</v>
      </c>
      <c r="I3787" s="392" t="s">
        <v>19542</v>
      </c>
    </row>
    <row r="3788" spans="2:9">
      <c r="B3788" s="388" t="s">
        <v>19543</v>
      </c>
      <c r="C3788" s="388" t="s">
        <v>19544</v>
      </c>
      <c r="D3788" s="389" t="s">
        <v>9926</v>
      </c>
      <c r="E3788" s="390" t="str">
        <f t="shared" si="118"/>
        <v>76,88</v>
      </c>
      <c r="F3788" s="381" t="str">
        <f t="shared" si="119"/>
        <v>92356</v>
      </c>
      <c r="H3788" s="391">
        <v>42.96</v>
      </c>
      <c r="I3788" s="392" t="s">
        <v>19545</v>
      </c>
    </row>
    <row r="3789" spans="2:9">
      <c r="B3789" s="388" t="s">
        <v>19546</v>
      </c>
      <c r="C3789" s="388" t="s">
        <v>19547</v>
      </c>
      <c r="D3789" s="389" t="s">
        <v>9926</v>
      </c>
      <c r="E3789" s="390" t="str">
        <f t="shared" si="118"/>
        <v>108,47</v>
      </c>
      <c r="F3789" s="381" t="str">
        <f t="shared" si="119"/>
        <v>92357</v>
      </c>
      <c r="H3789" s="391">
        <v>55.02</v>
      </c>
      <c r="I3789" s="392" t="s">
        <v>19548</v>
      </c>
    </row>
    <row r="3790" spans="2:9">
      <c r="B3790" s="388" t="s">
        <v>19549</v>
      </c>
      <c r="C3790" s="388" t="s">
        <v>19550</v>
      </c>
      <c r="D3790" s="389" t="s">
        <v>9926</v>
      </c>
      <c r="E3790" s="390" t="str">
        <f t="shared" si="118"/>
        <v>132,28</v>
      </c>
      <c r="F3790" s="381" t="str">
        <f t="shared" si="119"/>
        <v>92358</v>
      </c>
      <c r="H3790" s="391">
        <v>59.23</v>
      </c>
      <c r="I3790" s="392" t="s">
        <v>19551</v>
      </c>
    </row>
    <row r="3791" spans="2:9">
      <c r="B3791" s="388" t="s">
        <v>19552</v>
      </c>
      <c r="C3791" s="388" t="s">
        <v>19553</v>
      </c>
      <c r="D3791" s="389" t="s">
        <v>9926</v>
      </c>
      <c r="E3791" s="390" t="str">
        <f t="shared" si="118"/>
        <v>22,90</v>
      </c>
      <c r="F3791" s="381" t="str">
        <f t="shared" si="119"/>
        <v>92369</v>
      </c>
      <c r="H3791" s="391">
        <v>23.17</v>
      </c>
      <c r="I3791" s="392" t="s">
        <v>1755</v>
      </c>
    </row>
    <row r="3792" spans="2:9">
      <c r="B3792" s="388" t="s">
        <v>19554</v>
      </c>
      <c r="C3792" s="388" t="s">
        <v>19555</v>
      </c>
      <c r="D3792" s="389" t="s">
        <v>9926</v>
      </c>
      <c r="E3792" s="390" t="str">
        <f t="shared" si="118"/>
        <v>23,75</v>
      </c>
      <c r="F3792" s="381" t="str">
        <f t="shared" si="119"/>
        <v>92370</v>
      </c>
      <c r="H3792" s="391">
        <v>22.04</v>
      </c>
      <c r="I3792" s="392" t="s">
        <v>19556</v>
      </c>
    </row>
    <row r="3793" spans="2:9">
      <c r="B3793" s="388" t="s">
        <v>19557</v>
      </c>
      <c r="C3793" s="388" t="s">
        <v>19558</v>
      </c>
      <c r="D3793" s="389" t="s">
        <v>9926</v>
      </c>
      <c r="E3793" s="390" t="str">
        <f t="shared" si="118"/>
        <v>27,00</v>
      </c>
      <c r="F3793" s="381" t="str">
        <f t="shared" si="119"/>
        <v>92371</v>
      </c>
      <c r="H3793" s="391">
        <v>29.26</v>
      </c>
      <c r="I3793" s="392" t="s">
        <v>19559</v>
      </c>
    </row>
    <row r="3794" spans="2:9">
      <c r="B3794" s="388" t="s">
        <v>19560</v>
      </c>
      <c r="C3794" s="388" t="s">
        <v>19561</v>
      </c>
      <c r="D3794" s="389" t="s">
        <v>9926</v>
      </c>
      <c r="E3794" s="390" t="str">
        <f t="shared" si="118"/>
        <v>27,79</v>
      </c>
      <c r="F3794" s="381" t="str">
        <f t="shared" si="119"/>
        <v>92372</v>
      </c>
      <c r="H3794" s="391">
        <v>27.02</v>
      </c>
      <c r="I3794" s="392" t="s">
        <v>19562</v>
      </c>
    </row>
    <row r="3795" spans="2:9">
      <c r="B3795" s="388" t="s">
        <v>19563</v>
      </c>
      <c r="C3795" s="388" t="s">
        <v>19564</v>
      </c>
      <c r="D3795" s="389" t="s">
        <v>9926</v>
      </c>
      <c r="E3795" s="390" t="str">
        <f t="shared" si="118"/>
        <v>31,37</v>
      </c>
      <c r="F3795" s="381" t="str">
        <f t="shared" si="119"/>
        <v>92373</v>
      </c>
      <c r="H3795" s="391">
        <v>33.24</v>
      </c>
      <c r="I3795" s="392" t="s">
        <v>19565</v>
      </c>
    </row>
    <row r="3796" spans="2:9">
      <c r="B3796" s="388" t="s">
        <v>19566</v>
      </c>
      <c r="C3796" s="388" t="s">
        <v>19567</v>
      </c>
      <c r="D3796" s="389" t="s">
        <v>9926</v>
      </c>
      <c r="E3796" s="390" t="str">
        <f t="shared" si="118"/>
        <v>31,52</v>
      </c>
      <c r="F3796" s="381" t="str">
        <f t="shared" si="119"/>
        <v>92374</v>
      </c>
      <c r="H3796" s="391">
        <v>31.7</v>
      </c>
      <c r="I3796" s="392" t="s">
        <v>19178</v>
      </c>
    </row>
    <row r="3797" spans="2:9">
      <c r="B3797" s="388" t="s">
        <v>19568</v>
      </c>
      <c r="C3797" s="388" t="s">
        <v>19569</v>
      </c>
      <c r="D3797" s="389" t="s">
        <v>9926</v>
      </c>
      <c r="E3797" s="390" t="str">
        <f t="shared" si="118"/>
        <v>39,43</v>
      </c>
      <c r="F3797" s="381" t="str">
        <f t="shared" si="119"/>
        <v>92375</v>
      </c>
      <c r="H3797" s="391">
        <v>42.07</v>
      </c>
      <c r="I3797" s="392" t="s">
        <v>19570</v>
      </c>
    </row>
    <row r="3798" spans="2:9">
      <c r="B3798" s="388" t="s">
        <v>19571</v>
      </c>
      <c r="C3798" s="388" t="s">
        <v>19572</v>
      </c>
      <c r="D3798" s="389" t="s">
        <v>9926</v>
      </c>
      <c r="E3798" s="390" t="str">
        <f t="shared" si="118"/>
        <v>39,42</v>
      </c>
      <c r="F3798" s="381" t="str">
        <f t="shared" si="119"/>
        <v>92376</v>
      </c>
      <c r="H3798" s="391">
        <v>41.02</v>
      </c>
      <c r="I3798" s="392" t="s">
        <v>15051</v>
      </c>
    </row>
    <row r="3799" spans="2:9">
      <c r="B3799" s="388" t="s">
        <v>19573</v>
      </c>
      <c r="C3799" s="388" t="s">
        <v>19574</v>
      </c>
      <c r="D3799" s="389" t="s">
        <v>9926</v>
      </c>
      <c r="E3799" s="390" t="str">
        <f t="shared" si="118"/>
        <v>51,36</v>
      </c>
      <c r="F3799" s="381" t="str">
        <f t="shared" si="119"/>
        <v>92377</v>
      </c>
      <c r="H3799" s="391">
        <v>66.37</v>
      </c>
      <c r="I3799" s="392" t="s">
        <v>19575</v>
      </c>
    </row>
    <row r="3800" spans="2:9">
      <c r="B3800" s="388" t="s">
        <v>19576</v>
      </c>
      <c r="C3800" s="388" t="s">
        <v>19577</v>
      </c>
      <c r="D3800" s="389" t="s">
        <v>9926</v>
      </c>
      <c r="E3800" s="390" t="str">
        <f t="shared" si="118"/>
        <v>56,09</v>
      </c>
      <c r="F3800" s="381" t="str">
        <f t="shared" si="119"/>
        <v>92378</v>
      </c>
      <c r="H3800" s="391">
        <v>61.74</v>
      </c>
      <c r="I3800" s="392" t="s">
        <v>19578</v>
      </c>
    </row>
    <row r="3801" spans="2:9">
      <c r="B3801" s="388" t="s">
        <v>19579</v>
      </c>
      <c r="C3801" s="388" t="s">
        <v>19580</v>
      </c>
      <c r="D3801" s="389" t="s">
        <v>9926</v>
      </c>
      <c r="E3801" s="390" t="str">
        <f t="shared" si="118"/>
        <v>70,21</v>
      </c>
      <c r="F3801" s="381" t="str">
        <f t="shared" si="119"/>
        <v>92379</v>
      </c>
      <c r="H3801" s="391">
        <v>89.66</v>
      </c>
      <c r="I3801" s="392" t="s">
        <v>19581</v>
      </c>
    </row>
    <row r="3802" spans="2:9">
      <c r="B3802" s="388" t="s">
        <v>19582</v>
      </c>
      <c r="C3802" s="388" t="s">
        <v>19583</v>
      </c>
      <c r="D3802" s="389" t="s">
        <v>9926</v>
      </c>
      <c r="E3802" s="390" t="str">
        <f t="shared" si="118"/>
        <v>74,42</v>
      </c>
      <c r="F3802" s="381" t="str">
        <f t="shared" si="119"/>
        <v>92380</v>
      </c>
      <c r="H3802" s="391">
        <v>80.75</v>
      </c>
      <c r="I3802" s="392" t="s">
        <v>19584</v>
      </c>
    </row>
    <row r="3803" spans="2:9">
      <c r="B3803" s="388" t="s">
        <v>19585</v>
      </c>
      <c r="C3803" s="388" t="s">
        <v>19586</v>
      </c>
      <c r="D3803" s="389" t="s">
        <v>9926</v>
      </c>
      <c r="E3803" s="390" t="str">
        <f t="shared" si="118"/>
        <v>34,55</v>
      </c>
      <c r="F3803" s="381" t="str">
        <f t="shared" si="119"/>
        <v>92381</v>
      </c>
      <c r="H3803" s="391">
        <v>29.82</v>
      </c>
      <c r="I3803" s="392" t="s">
        <v>19587</v>
      </c>
    </row>
    <row r="3804" spans="2:9">
      <c r="B3804" s="388" t="s">
        <v>19588</v>
      </c>
      <c r="C3804" s="388" t="s">
        <v>19589</v>
      </c>
      <c r="D3804" s="389" t="s">
        <v>9926</v>
      </c>
      <c r="E3804" s="390" t="str">
        <f t="shared" si="118"/>
        <v>33,42</v>
      </c>
      <c r="F3804" s="381" t="str">
        <f t="shared" si="119"/>
        <v>92382</v>
      </c>
      <c r="H3804" s="391">
        <v>36.270000000000003</v>
      </c>
      <c r="I3804" s="392" t="s">
        <v>19590</v>
      </c>
    </row>
    <row r="3805" spans="2:9">
      <c r="B3805" s="388" t="s">
        <v>19591</v>
      </c>
      <c r="C3805" s="388" t="s">
        <v>19592</v>
      </c>
      <c r="D3805" s="389" t="s">
        <v>9926</v>
      </c>
      <c r="E3805" s="390" t="str">
        <f t="shared" si="118"/>
        <v>42,07</v>
      </c>
      <c r="F3805" s="381" t="str">
        <f t="shared" si="119"/>
        <v>92383</v>
      </c>
      <c r="H3805" s="391">
        <v>41.72</v>
      </c>
      <c r="I3805" s="392" t="s">
        <v>11421</v>
      </c>
    </row>
    <row r="3806" spans="2:9">
      <c r="B3806" s="388" t="s">
        <v>19593</v>
      </c>
      <c r="C3806" s="388" t="s">
        <v>19594</v>
      </c>
      <c r="D3806" s="389" t="s">
        <v>9926</v>
      </c>
      <c r="E3806" s="390" t="str">
        <f t="shared" si="118"/>
        <v>39,83</v>
      </c>
      <c r="F3806" s="381" t="str">
        <f t="shared" si="119"/>
        <v>92384</v>
      </c>
      <c r="H3806" s="391">
        <v>54.69</v>
      </c>
      <c r="I3806" s="392" t="s">
        <v>19595</v>
      </c>
    </row>
    <row r="3807" spans="2:9">
      <c r="B3807" s="388" t="s">
        <v>19596</v>
      </c>
      <c r="C3807" s="388" t="s">
        <v>19597</v>
      </c>
      <c r="D3807" s="389" t="s">
        <v>9926</v>
      </c>
      <c r="E3807" s="390" t="str">
        <f t="shared" si="118"/>
        <v>47,72</v>
      </c>
      <c r="F3807" s="381" t="str">
        <f t="shared" si="119"/>
        <v>92385</v>
      </c>
      <c r="H3807" s="391">
        <v>84.65</v>
      </c>
      <c r="I3807" s="392" t="s">
        <v>19598</v>
      </c>
    </row>
    <row r="3808" spans="2:9">
      <c r="B3808" s="388" t="s">
        <v>19599</v>
      </c>
      <c r="C3808" s="388" t="s">
        <v>19600</v>
      </c>
      <c r="D3808" s="389" t="s">
        <v>9926</v>
      </c>
      <c r="E3808" s="390" t="str">
        <f t="shared" si="118"/>
        <v>46,18</v>
      </c>
      <c r="F3808" s="381" t="str">
        <f t="shared" si="119"/>
        <v>92386</v>
      </c>
      <c r="H3808" s="391">
        <v>106.85</v>
      </c>
      <c r="I3808" s="392" t="s">
        <v>19601</v>
      </c>
    </row>
    <row r="3809" spans="2:9">
      <c r="B3809" s="388" t="s">
        <v>19602</v>
      </c>
      <c r="C3809" s="388" t="s">
        <v>19603</v>
      </c>
      <c r="D3809" s="389" t="s">
        <v>9926</v>
      </c>
      <c r="E3809" s="390" t="str">
        <f t="shared" si="118"/>
        <v>58,63</v>
      </c>
      <c r="F3809" s="381" t="str">
        <f t="shared" si="119"/>
        <v>92387</v>
      </c>
      <c r="H3809" s="391">
        <v>8.35</v>
      </c>
      <c r="I3809" s="392" t="s">
        <v>19604</v>
      </c>
    </row>
    <row r="3810" spans="2:9">
      <c r="B3810" s="388" t="s">
        <v>19605</v>
      </c>
      <c r="C3810" s="388" t="s">
        <v>19606</v>
      </c>
      <c r="D3810" s="389" t="s">
        <v>9926</v>
      </c>
      <c r="E3810" s="390" t="str">
        <f t="shared" si="118"/>
        <v>57,58</v>
      </c>
      <c r="F3810" s="381" t="str">
        <f t="shared" si="119"/>
        <v>92388</v>
      </c>
      <c r="H3810" s="391">
        <v>8.5399999999999991</v>
      </c>
      <c r="I3810" s="392" t="s">
        <v>19607</v>
      </c>
    </row>
    <row r="3811" spans="2:9">
      <c r="B3811" s="388" t="s">
        <v>19608</v>
      </c>
      <c r="C3811" s="388" t="s">
        <v>19609</v>
      </c>
      <c r="D3811" s="389" t="s">
        <v>9926</v>
      </c>
      <c r="E3811" s="390" t="str">
        <f t="shared" si="118"/>
        <v>86,03</v>
      </c>
      <c r="F3811" s="381" t="str">
        <f t="shared" si="119"/>
        <v>92389</v>
      </c>
      <c r="H3811" s="391">
        <v>13.45</v>
      </c>
      <c r="I3811" s="392" t="s">
        <v>19610</v>
      </c>
    </row>
    <row r="3812" spans="2:9">
      <c r="B3812" s="388" t="s">
        <v>19611</v>
      </c>
      <c r="C3812" s="388" t="s">
        <v>19612</v>
      </c>
      <c r="D3812" s="389" t="s">
        <v>9926</v>
      </c>
      <c r="E3812" s="390" t="str">
        <f t="shared" si="118"/>
        <v>81,40</v>
      </c>
      <c r="F3812" s="381" t="str">
        <f t="shared" si="119"/>
        <v>92390</v>
      </c>
      <c r="H3812" s="391">
        <v>13.64</v>
      </c>
      <c r="I3812" s="392" t="s">
        <v>19613</v>
      </c>
    </row>
    <row r="3813" spans="2:9">
      <c r="B3813" s="388" t="s">
        <v>19614</v>
      </c>
      <c r="C3813" s="388" t="s">
        <v>19615</v>
      </c>
      <c r="D3813" s="389" t="s">
        <v>9926</v>
      </c>
      <c r="E3813" s="390" t="str">
        <f t="shared" si="118"/>
        <v>112,43</v>
      </c>
      <c r="F3813" s="381" t="str">
        <f t="shared" si="119"/>
        <v>92635</v>
      </c>
      <c r="H3813" s="391">
        <v>21.19</v>
      </c>
      <c r="I3813" s="392" t="s">
        <v>19616</v>
      </c>
    </row>
    <row r="3814" spans="2:9">
      <c r="B3814" s="388" t="s">
        <v>19617</v>
      </c>
      <c r="C3814" s="388" t="s">
        <v>19618</v>
      </c>
      <c r="D3814" s="389" t="s">
        <v>9926</v>
      </c>
      <c r="E3814" s="390" t="str">
        <f t="shared" si="118"/>
        <v>103,52</v>
      </c>
      <c r="F3814" s="381" t="str">
        <f t="shared" si="119"/>
        <v>92636</v>
      </c>
      <c r="H3814" s="391">
        <v>22.04</v>
      </c>
      <c r="I3814" s="392" t="s">
        <v>3169</v>
      </c>
    </row>
    <row r="3815" spans="2:9">
      <c r="B3815" s="388" t="s">
        <v>19619</v>
      </c>
      <c r="C3815" s="388" t="s">
        <v>19620</v>
      </c>
      <c r="D3815" s="389" t="s">
        <v>9926</v>
      </c>
      <c r="E3815" s="390" t="str">
        <f t="shared" si="118"/>
        <v>45,02</v>
      </c>
      <c r="F3815" s="381" t="str">
        <f t="shared" si="119"/>
        <v>92637</v>
      </c>
      <c r="H3815" s="391">
        <v>12.36</v>
      </c>
      <c r="I3815" s="392" t="s">
        <v>19621</v>
      </c>
    </row>
    <row r="3816" spans="2:9">
      <c r="B3816" s="388" t="s">
        <v>19622</v>
      </c>
      <c r="C3816" s="388" t="s">
        <v>19623</v>
      </c>
      <c r="D3816" s="389" t="s">
        <v>9926</v>
      </c>
      <c r="E3816" s="390" t="str">
        <f t="shared" si="118"/>
        <v>53,40</v>
      </c>
      <c r="F3816" s="381" t="str">
        <f t="shared" si="119"/>
        <v>92638</v>
      </c>
      <c r="H3816" s="391">
        <v>11.74</v>
      </c>
      <c r="I3816" s="392" t="s">
        <v>19624</v>
      </c>
    </row>
    <row r="3817" spans="2:9">
      <c r="B3817" s="388" t="s">
        <v>19625</v>
      </c>
      <c r="C3817" s="388" t="s">
        <v>19626</v>
      </c>
      <c r="D3817" s="389" t="s">
        <v>9926</v>
      </c>
      <c r="E3817" s="390" t="str">
        <f t="shared" si="118"/>
        <v>61,01</v>
      </c>
      <c r="F3817" s="381" t="str">
        <f t="shared" si="119"/>
        <v>92639</v>
      </c>
      <c r="H3817" s="391">
        <v>20.34</v>
      </c>
      <c r="I3817" s="392" t="s">
        <v>9908</v>
      </c>
    </row>
    <row r="3818" spans="2:9">
      <c r="B3818" s="388" t="s">
        <v>19627</v>
      </c>
      <c r="C3818" s="388" t="s">
        <v>19628</v>
      </c>
      <c r="D3818" s="389" t="s">
        <v>9926</v>
      </c>
      <c r="E3818" s="390" t="str">
        <f t="shared" si="118"/>
        <v>76,77</v>
      </c>
      <c r="F3818" s="381" t="str">
        <f t="shared" si="119"/>
        <v>92640</v>
      </c>
      <c r="H3818" s="391">
        <v>19.43</v>
      </c>
      <c r="I3818" s="392" t="s">
        <v>19629</v>
      </c>
    </row>
    <row r="3819" spans="2:9">
      <c r="B3819" s="388" t="s">
        <v>19630</v>
      </c>
      <c r="C3819" s="388" t="s">
        <v>19631</v>
      </c>
      <c r="D3819" s="389" t="s">
        <v>9926</v>
      </c>
      <c r="E3819" s="390" t="str">
        <f t="shared" si="118"/>
        <v>110,88</v>
      </c>
      <c r="F3819" s="381" t="str">
        <f t="shared" si="119"/>
        <v>92642</v>
      </c>
      <c r="H3819" s="391">
        <v>32.03</v>
      </c>
      <c r="I3819" s="392" t="s">
        <v>19632</v>
      </c>
    </row>
    <row r="3820" spans="2:9">
      <c r="B3820" s="388" t="s">
        <v>19633</v>
      </c>
      <c r="C3820" s="388" t="s">
        <v>19634</v>
      </c>
      <c r="D3820" s="389" t="s">
        <v>9926</v>
      </c>
      <c r="E3820" s="390" t="str">
        <f t="shared" si="118"/>
        <v>137,24</v>
      </c>
      <c r="F3820" s="381" t="str">
        <f t="shared" si="119"/>
        <v>92644</v>
      </c>
      <c r="H3820" s="391">
        <v>30.9</v>
      </c>
      <c r="I3820" s="392" t="s">
        <v>19635</v>
      </c>
    </row>
    <row r="3821" spans="2:9">
      <c r="B3821" s="388" t="s">
        <v>19636</v>
      </c>
      <c r="C3821" s="388" t="s">
        <v>19637</v>
      </c>
      <c r="D3821" s="389" t="s">
        <v>9926</v>
      </c>
      <c r="E3821" s="390" t="str">
        <f t="shared" si="118"/>
        <v>16,21</v>
      </c>
      <c r="F3821" s="381" t="str">
        <f t="shared" si="119"/>
        <v>92657</v>
      </c>
      <c r="H3821" s="391">
        <v>15.8</v>
      </c>
      <c r="I3821" s="392" t="s">
        <v>19638</v>
      </c>
    </row>
    <row r="3822" spans="2:9">
      <c r="B3822" s="388" t="s">
        <v>19639</v>
      </c>
      <c r="C3822" s="388" t="s">
        <v>19640</v>
      </c>
      <c r="D3822" s="389" t="s">
        <v>9926</v>
      </c>
      <c r="E3822" s="390" t="str">
        <f t="shared" si="118"/>
        <v>17,06</v>
      </c>
      <c r="F3822" s="381" t="str">
        <f t="shared" si="119"/>
        <v>92658</v>
      </c>
      <c r="H3822" s="391">
        <v>25.74</v>
      </c>
      <c r="I3822" s="392" t="s">
        <v>3726</v>
      </c>
    </row>
    <row r="3823" spans="2:9">
      <c r="B3823" s="388" t="s">
        <v>19641</v>
      </c>
      <c r="C3823" s="388" t="s">
        <v>19642</v>
      </c>
      <c r="D3823" s="389" t="s">
        <v>9926</v>
      </c>
      <c r="E3823" s="390" t="str">
        <f t="shared" si="118"/>
        <v>19,40</v>
      </c>
      <c r="F3823" s="381" t="str">
        <f t="shared" si="119"/>
        <v>92659</v>
      </c>
      <c r="H3823" s="391">
        <v>41.65</v>
      </c>
      <c r="I3823" s="392" t="s">
        <v>567</v>
      </c>
    </row>
    <row r="3824" spans="2:9">
      <c r="B3824" s="388" t="s">
        <v>19643</v>
      </c>
      <c r="C3824" s="388" t="s">
        <v>19644</v>
      </c>
      <c r="D3824" s="389" t="s">
        <v>9926</v>
      </c>
      <c r="E3824" s="390" t="str">
        <f t="shared" si="118"/>
        <v>20,19</v>
      </c>
      <c r="F3824" s="381" t="str">
        <f t="shared" si="119"/>
        <v>92660</v>
      </c>
      <c r="H3824" s="391">
        <v>68.22</v>
      </c>
      <c r="I3824" s="392" t="s">
        <v>7640</v>
      </c>
    </row>
    <row r="3825" spans="2:9">
      <c r="B3825" s="388" t="s">
        <v>19645</v>
      </c>
      <c r="C3825" s="388" t="s">
        <v>19646</v>
      </c>
      <c r="D3825" s="389" t="s">
        <v>9926</v>
      </c>
      <c r="E3825" s="390" t="str">
        <f t="shared" si="118"/>
        <v>22,70</v>
      </c>
      <c r="F3825" s="381" t="str">
        <f t="shared" si="119"/>
        <v>92661</v>
      </c>
      <c r="H3825" s="391">
        <v>100.84</v>
      </c>
      <c r="I3825" s="392" t="s">
        <v>19647</v>
      </c>
    </row>
    <row r="3826" spans="2:9">
      <c r="B3826" s="388" t="s">
        <v>19648</v>
      </c>
      <c r="C3826" s="388" t="s">
        <v>19649</v>
      </c>
      <c r="D3826" s="389" t="s">
        <v>9926</v>
      </c>
      <c r="E3826" s="390" t="str">
        <f t="shared" si="118"/>
        <v>22,85</v>
      </c>
      <c r="F3826" s="381" t="str">
        <f t="shared" si="119"/>
        <v>92662</v>
      </c>
      <c r="H3826" s="391">
        <v>145.30000000000001</v>
      </c>
      <c r="I3826" s="392" t="s">
        <v>11903</v>
      </c>
    </row>
    <row r="3827" spans="2:9">
      <c r="B3827" s="388" t="s">
        <v>19650</v>
      </c>
      <c r="C3827" s="388" t="s">
        <v>19651</v>
      </c>
      <c r="D3827" s="389" t="s">
        <v>9926</v>
      </c>
      <c r="E3827" s="390" t="str">
        <f t="shared" si="118"/>
        <v>29,45</v>
      </c>
      <c r="F3827" s="381" t="str">
        <f t="shared" si="119"/>
        <v>92663</v>
      </c>
      <c r="H3827" s="391">
        <v>31.44</v>
      </c>
      <c r="I3827" s="392" t="s">
        <v>19652</v>
      </c>
    </row>
    <row r="3828" spans="2:9">
      <c r="B3828" s="388" t="s">
        <v>19653</v>
      </c>
      <c r="C3828" s="388" t="s">
        <v>19654</v>
      </c>
      <c r="D3828" s="389" t="s">
        <v>9926</v>
      </c>
      <c r="E3828" s="390" t="str">
        <f t="shared" si="118"/>
        <v>29,44</v>
      </c>
      <c r="F3828" s="381" t="str">
        <f t="shared" si="119"/>
        <v>92664</v>
      </c>
      <c r="H3828" s="391">
        <v>43.2</v>
      </c>
      <c r="I3828" s="392" t="s">
        <v>1577</v>
      </c>
    </row>
    <row r="3829" spans="2:9">
      <c r="B3829" s="388" t="s">
        <v>19655</v>
      </c>
      <c r="C3829" s="388" t="s">
        <v>19656</v>
      </c>
      <c r="D3829" s="389" t="s">
        <v>9926</v>
      </c>
      <c r="E3829" s="390" t="str">
        <f t="shared" si="118"/>
        <v>39,40</v>
      </c>
      <c r="F3829" s="381" t="str">
        <f t="shared" si="119"/>
        <v>92665</v>
      </c>
      <c r="H3829" s="391">
        <v>51.1</v>
      </c>
      <c r="I3829" s="392" t="s">
        <v>19657</v>
      </c>
    </row>
    <row r="3830" spans="2:9">
      <c r="B3830" s="388" t="s">
        <v>19658</v>
      </c>
      <c r="C3830" s="388" t="s">
        <v>19659</v>
      </c>
      <c r="D3830" s="389" t="s">
        <v>9926</v>
      </c>
      <c r="E3830" s="390" t="str">
        <f t="shared" si="118"/>
        <v>44,13</v>
      </c>
      <c r="F3830" s="381" t="str">
        <f t="shared" si="119"/>
        <v>92666</v>
      </c>
      <c r="H3830" s="391">
        <v>68.19</v>
      </c>
      <c r="I3830" s="392" t="s">
        <v>19660</v>
      </c>
    </row>
    <row r="3831" spans="2:9">
      <c r="B3831" s="388" t="s">
        <v>19661</v>
      </c>
      <c r="C3831" s="388" t="s">
        <v>19662</v>
      </c>
      <c r="D3831" s="389" t="s">
        <v>9926</v>
      </c>
      <c r="E3831" s="390" t="str">
        <f t="shared" si="118"/>
        <v>56,30</v>
      </c>
      <c r="F3831" s="381" t="str">
        <f t="shared" si="119"/>
        <v>92667</v>
      </c>
      <c r="H3831" s="391">
        <v>101.94</v>
      </c>
      <c r="I3831" s="392" t="s">
        <v>19663</v>
      </c>
    </row>
    <row r="3832" spans="2:9">
      <c r="B3832" s="388" t="s">
        <v>19664</v>
      </c>
      <c r="C3832" s="388" t="s">
        <v>19665</v>
      </c>
      <c r="D3832" s="389" t="s">
        <v>9926</v>
      </c>
      <c r="E3832" s="390" t="str">
        <f t="shared" si="118"/>
        <v>60,51</v>
      </c>
      <c r="F3832" s="381" t="str">
        <f t="shared" si="119"/>
        <v>92668</v>
      </c>
      <c r="H3832" s="391">
        <v>147.57</v>
      </c>
      <c r="I3832" s="392" t="s">
        <v>6318</v>
      </c>
    </row>
    <row r="3833" spans="2:9">
      <c r="B3833" s="388" t="s">
        <v>19666</v>
      </c>
      <c r="C3833" s="388" t="s">
        <v>19667</v>
      </c>
      <c r="D3833" s="389" t="s">
        <v>9926</v>
      </c>
      <c r="E3833" s="390" t="str">
        <f t="shared" si="118"/>
        <v>24,50</v>
      </c>
      <c r="F3833" s="381" t="str">
        <f t="shared" si="119"/>
        <v>92669</v>
      </c>
      <c r="H3833" s="391">
        <v>25.29</v>
      </c>
      <c r="I3833" s="392" t="s">
        <v>19668</v>
      </c>
    </row>
    <row r="3834" spans="2:9">
      <c r="B3834" s="388" t="s">
        <v>19669</v>
      </c>
      <c r="C3834" s="388" t="s">
        <v>19670</v>
      </c>
      <c r="D3834" s="389" t="s">
        <v>9926</v>
      </c>
      <c r="E3834" s="390" t="str">
        <f t="shared" si="118"/>
        <v>23,37</v>
      </c>
      <c r="F3834" s="381" t="str">
        <f t="shared" si="119"/>
        <v>92670</v>
      </c>
      <c r="H3834" s="391">
        <v>36.22</v>
      </c>
      <c r="I3834" s="392" t="s">
        <v>19671</v>
      </c>
    </row>
    <row r="3835" spans="2:9">
      <c r="B3835" s="388" t="s">
        <v>19672</v>
      </c>
      <c r="C3835" s="388" t="s">
        <v>19673</v>
      </c>
      <c r="D3835" s="389" t="s">
        <v>9926</v>
      </c>
      <c r="E3835" s="390" t="str">
        <f t="shared" si="118"/>
        <v>30,67</v>
      </c>
      <c r="F3835" s="381" t="str">
        <f t="shared" si="119"/>
        <v>92671</v>
      </c>
      <c r="H3835" s="391">
        <v>43.15</v>
      </c>
      <c r="I3835" s="392" t="s">
        <v>19674</v>
      </c>
    </row>
    <row r="3836" spans="2:9">
      <c r="B3836" s="388" t="s">
        <v>19675</v>
      </c>
      <c r="C3836" s="388" t="s">
        <v>19676</v>
      </c>
      <c r="D3836" s="389" t="s">
        <v>9926</v>
      </c>
      <c r="E3836" s="390" t="str">
        <f t="shared" si="118"/>
        <v>28,43</v>
      </c>
      <c r="F3836" s="381" t="str">
        <f t="shared" si="119"/>
        <v>92672</v>
      </c>
      <c r="H3836" s="391">
        <v>59.02</v>
      </c>
      <c r="I3836" s="392" t="s">
        <v>19677</v>
      </c>
    </row>
    <row r="3837" spans="2:9">
      <c r="B3837" s="388" t="s">
        <v>19678</v>
      </c>
      <c r="C3837" s="388" t="s">
        <v>19679</v>
      </c>
      <c r="D3837" s="389" t="s">
        <v>9926</v>
      </c>
      <c r="E3837" s="390" t="str">
        <f t="shared" si="118"/>
        <v>34,72</v>
      </c>
      <c r="F3837" s="381" t="str">
        <f t="shared" si="119"/>
        <v>92673</v>
      </c>
      <c r="H3837" s="391">
        <v>90.97</v>
      </c>
      <c r="I3837" s="392" t="s">
        <v>19680</v>
      </c>
    </row>
    <row r="3838" spans="2:9">
      <c r="B3838" s="388" t="s">
        <v>19681</v>
      </c>
      <c r="C3838" s="388" t="s">
        <v>19682</v>
      </c>
      <c r="D3838" s="389" t="s">
        <v>9926</v>
      </c>
      <c r="E3838" s="390" t="str">
        <f t="shared" si="118"/>
        <v>33,18</v>
      </c>
      <c r="F3838" s="381" t="str">
        <f t="shared" si="119"/>
        <v>92674</v>
      </c>
      <c r="H3838" s="391">
        <v>134.81</v>
      </c>
      <c r="I3838" s="392" t="s">
        <v>19683</v>
      </c>
    </row>
    <row r="3839" spans="2:9">
      <c r="B3839" s="388" t="s">
        <v>19684</v>
      </c>
      <c r="C3839" s="388" t="s">
        <v>19685</v>
      </c>
      <c r="D3839" s="389" t="s">
        <v>9926</v>
      </c>
      <c r="E3839" s="390" t="str">
        <f t="shared" si="118"/>
        <v>43,68</v>
      </c>
      <c r="F3839" s="381" t="str">
        <f t="shared" si="119"/>
        <v>92675</v>
      </c>
      <c r="H3839" s="391">
        <v>16.920000000000002</v>
      </c>
      <c r="I3839" s="392" t="s">
        <v>19686</v>
      </c>
    </row>
    <row r="3840" spans="2:9">
      <c r="B3840" s="388" t="s">
        <v>19687</v>
      </c>
      <c r="C3840" s="388" t="s">
        <v>19688</v>
      </c>
      <c r="D3840" s="389" t="s">
        <v>9926</v>
      </c>
      <c r="E3840" s="390" t="str">
        <f t="shared" si="118"/>
        <v>42,63</v>
      </c>
      <c r="F3840" s="381" t="str">
        <f t="shared" si="119"/>
        <v>92676</v>
      </c>
      <c r="H3840" s="391">
        <v>24.63</v>
      </c>
      <c r="I3840" s="392" t="s">
        <v>18992</v>
      </c>
    </row>
    <row r="3841" spans="2:9">
      <c r="B3841" s="388" t="s">
        <v>19689</v>
      </c>
      <c r="C3841" s="388" t="s">
        <v>19690</v>
      </c>
      <c r="D3841" s="389" t="s">
        <v>9926</v>
      </c>
      <c r="E3841" s="390" t="str">
        <f t="shared" si="118"/>
        <v>68,12</v>
      </c>
      <c r="F3841" s="381" t="str">
        <f t="shared" si="119"/>
        <v>92677</v>
      </c>
      <c r="H3841" s="391">
        <v>31.17</v>
      </c>
      <c r="I3841" s="392" t="s">
        <v>19691</v>
      </c>
    </row>
    <row r="3842" spans="2:9">
      <c r="B3842" s="388" t="s">
        <v>19692</v>
      </c>
      <c r="C3842" s="388" t="s">
        <v>19693</v>
      </c>
      <c r="D3842" s="389" t="s">
        <v>9926</v>
      </c>
      <c r="E3842" s="390" t="str">
        <f t="shared" ref="E3842:E3905" si="120">IF($K$2=$H$1,H3842,I3842)</f>
        <v>63,49</v>
      </c>
      <c r="F3842" s="381" t="str">
        <f t="shared" ref="F3842:F3905" si="121">IF(LEN($B3842)=7,CONCATENATE(MID($B3842,1,6),"00",RIGHT($B3842,1)),IF(LEN($B3842)=8,CONCATENATE(MID($B3842,1,6),"0",RIGHT($B3842,2)),$B3842))</f>
        <v>92678</v>
      </c>
      <c r="H3842" s="391">
        <v>39.33</v>
      </c>
      <c r="I3842" s="392" t="s">
        <v>19694</v>
      </c>
    </row>
    <row r="3843" spans="2:9">
      <c r="B3843" s="388" t="s">
        <v>19695</v>
      </c>
      <c r="C3843" s="388" t="s">
        <v>19696</v>
      </c>
      <c r="D3843" s="389" t="s">
        <v>9926</v>
      </c>
      <c r="E3843" s="390" t="str">
        <f t="shared" si="120"/>
        <v>91,57</v>
      </c>
      <c r="F3843" s="381" t="str">
        <f t="shared" si="121"/>
        <v>92679</v>
      </c>
      <c r="H3843" s="391">
        <v>39.33</v>
      </c>
      <c r="I3843" s="392" t="s">
        <v>19697</v>
      </c>
    </row>
    <row r="3844" spans="2:9">
      <c r="B3844" s="388" t="s">
        <v>19698</v>
      </c>
      <c r="C3844" s="388" t="s">
        <v>19699</v>
      </c>
      <c r="D3844" s="389" t="s">
        <v>9926</v>
      </c>
      <c r="E3844" s="390" t="str">
        <f t="shared" si="120"/>
        <v>82,66</v>
      </c>
      <c r="F3844" s="381" t="str">
        <f t="shared" si="121"/>
        <v>92680</v>
      </c>
      <c r="H3844" s="391">
        <v>39.33</v>
      </c>
      <c r="I3844" s="392" t="s">
        <v>19700</v>
      </c>
    </row>
    <row r="3845" spans="2:9">
      <c r="B3845" s="388" t="s">
        <v>19701</v>
      </c>
      <c r="C3845" s="388" t="s">
        <v>19702</v>
      </c>
      <c r="D3845" s="389" t="s">
        <v>9926</v>
      </c>
      <c r="E3845" s="390" t="str">
        <f t="shared" si="120"/>
        <v>31,59</v>
      </c>
      <c r="F3845" s="381" t="str">
        <f t="shared" si="121"/>
        <v>92681</v>
      </c>
      <c r="H3845" s="391">
        <v>54.82</v>
      </c>
      <c r="I3845" s="392" t="s">
        <v>5538</v>
      </c>
    </row>
    <row r="3846" spans="2:9">
      <c r="B3846" s="388" t="s">
        <v>19703</v>
      </c>
      <c r="C3846" s="388" t="s">
        <v>19704</v>
      </c>
      <c r="D3846" s="389" t="s">
        <v>9926</v>
      </c>
      <c r="E3846" s="390" t="str">
        <f t="shared" si="120"/>
        <v>38,15</v>
      </c>
      <c r="F3846" s="381" t="str">
        <f t="shared" si="121"/>
        <v>92682</v>
      </c>
      <c r="H3846" s="391">
        <v>54.82</v>
      </c>
      <c r="I3846" s="392" t="s">
        <v>1894</v>
      </c>
    </row>
    <row r="3847" spans="2:9">
      <c r="B3847" s="388" t="s">
        <v>19705</v>
      </c>
      <c r="C3847" s="388" t="s">
        <v>19706</v>
      </c>
      <c r="D3847" s="389" t="s">
        <v>9926</v>
      </c>
      <c r="E3847" s="390" t="str">
        <f t="shared" si="120"/>
        <v>43,70</v>
      </c>
      <c r="F3847" s="381" t="str">
        <f t="shared" si="121"/>
        <v>92683</v>
      </c>
      <c r="H3847" s="391">
        <v>71.290000000000006</v>
      </c>
      <c r="I3847" s="392" t="s">
        <v>19707</v>
      </c>
    </row>
    <row r="3848" spans="2:9">
      <c r="B3848" s="388" t="s">
        <v>19708</v>
      </c>
      <c r="C3848" s="388" t="s">
        <v>19709</v>
      </c>
      <c r="D3848" s="389" t="s">
        <v>9926</v>
      </c>
      <c r="E3848" s="390" t="str">
        <f t="shared" si="120"/>
        <v>56,84</v>
      </c>
      <c r="F3848" s="381" t="str">
        <f t="shared" si="121"/>
        <v>92684</v>
      </c>
      <c r="H3848" s="391">
        <v>73.2</v>
      </c>
      <c r="I3848" s="392" t="s">
        <v>19710</v>
      </c>
    </row>
    <row r="3849" spans="2:9">
      <c r="B3849" s="388" t="s">
        <v>19711</v>
      </c>
      <c r="C3849" s="388" t="s">
        <v>19712</v>
      </c>
      <c r="D3849" s="389" t="s">
        <v>9926</v>
      </c>
      <c r="E3849" s="390" t="str">
        <f t="shared" si="120"/>
        <v>87,01</v>
      </c>
      <c r="F3849" s="381" t="str">
        <f t="shared" si="121"/>
        <v>92685</v>
      </c>
      <c r="H3849" s="391">
        <v>73.2</v>
      </c>
      <c r="I3849" s="392" t="s">
        <v>19713</v>
      </c>
    </row>
    <row r="3850" spans="2:9">
      <c r="B3850" s="388" t="s">
        <v>19714</v>
      </c>
      <c r="C3850" s="388" t="s">
        <v>19715</v>
      </c>
      <c r="D3850" s="389" t="s">
        <v>9926</v>
      </c>
      <c r="E3850" s="390" t="str">
        <f t="shared" si="120"/>
        <v>109,42</v>
      </c>
      <c r="F3850" s="381" t="str">
        <f t="shared" si="121"/>
        <v>92686</v>
      </c>
      <c r="H3850" s="391">
        <v>22.24</v>
      </c>
      <c r="I3850" s="392" t="s">
        <v>19716</v>
      </c>
    </row>
    <row r="3851" spans="2:9">
      <c r="B3851" s="388" t="s">
        <v>19717</v>
      </c>
      <c r="C3851" s="388" t="s">
        <v>19718</v>
      </c>
      <c r="D3851" s="389" t="s">
        <v>9926</v>
      </c>
      <c r="E3851" s="390" t="str">
        <f t="shared" si="120"/>
        <v>8,85</v>
      </c>
      <c r="F3851" s="381" t="str">
        <f t="shared" si="121"/>
        <v>92692</v>
      </c>
      <c r="H3851" s="391">
        <v>22.36</v>
      </c>
      <c r="I3851" s="392" t="s">
        <v>8414</v>
      </c>
    </row>
    <row r="3852" spans="2:9">
      <c r="B3852" s="388" t="s">
        <v>19719</v>
      </c>
      <c r="C3852" s="388" t="s">
        <v>19720</v>
      </c>
      <c r="D3852" s="389" t="s">
        <v>9926</v>
      </c>
      <c r="E3852" s="390" t="str">
        <f t="shared" si="120"/>
        <v>9,04</v>
      </c>
      <c r="F3852" s="381" t="str">
        <f t="shared" si="121"/>
        <v>92693</v>
      </c>
      <c r="H3852" s="391">
        <v>26.86</v>
      </c>
      <c r="I3852" s="392" t="s">
        <v>19721</v>
      </c>
    </row>
    <row r="3853" spans="2:9">
      <c r="B3853" s="388" t="s">
        <v>19722</v>
      </c>
      <c r="C3853" s="388" t="s">
        <v>19723</v>
      </c>
      <c r="D3853" s="389" t="s">
        <v>9926</v>
      </c>
      <c r="E3853" s="390" t="str">
        <f t="shared" si="120"/>
        <v>14,32</v>
      </c>
      <c r="F3853" s="381" t="str">
        <f t="shared" si="121"/>
        <v>92694</v>
      </c>
      <c r="H3853" s="391">
        <v>26.86</v>
      </c>
      <c r="I3853" s="392" t="s">
        <v>8663</v>
      </c>
    </row>
    <row r="3854" spans="2:9">
      <c r="B3854" s="388" t="s">
        <v>19724</v>
      </c>
      <c r="C3854" s="388" t="s">
        <v>19725</v>
      </c>
      <c r="D3854" s="389" t="s">
        <v>9926</v>
      </c>
      <c r="E3854" s="390" t="str">
        <f t="shared" si="120"/>
        <v>14,51</v>
      </c>
      <c r="F3854" s="381" t="str">
        <f t="shared" si="121"/>
        <v>92695</v>
      </c>
      <c r="H3854" s="391">
        <v>26.86</v>
      </c>
      <c r="I3854" s="392" t="s">
        <v>5246</v>
      </c>
    </row>
    <row r="3855" spans="2:9">
      <c r="B3855" s="388" t="s">
        <v>19726</v>
      </c>
      <c r="C3855" s="388" t="s">
        <v>19727</v>
      </c>
      <c r="D3855" s="389" t="s">
        <v>9926</v>
      </c>
      <c r="E3855" s="390" t="str">
        <f t="shared" si="120"/>
        <v>22,62</v>
      </c>
      <c r="F3855" s="381" t="str">
        <f t="shared" si="121"/>
        <v>92696</v>
      </c>
      <c r="H3855" s="391">
        <v>30.46</v>
      </c>
      <c r="I3855" s="392" t="s">
        <v>6008</v>
      </c>
    </row>
    <row r="3856" spans="2:9">
      <c r="B3856" s="388" t="s">
        <v>19728</v>
      </c>
      <c r="C3856" s="388" t="s">
        <v>19729</v>
      </c>
      <c r="D3856" s="389" t="s">
        <v>9926</v>
      </c>
      <c r="E3856" s="390" t="str">
        <f t="shared" si="120"/>
        <v>23,47</v>
      </c>
      <c r="F3856" s="381" t="str">
        <f t="shared" si="121"/>
        <v>92697</v>
      </c>
      <c r="H3856" s="391">
        <v>30.46</v>
      </c>
      <c r="I3856" s="392" t="s">
        <v>19730</v>
      </c>
    </row>
    <row r="3857" spans="2:9">
      <c r="B3857" s="388" t="s">
        <v>19731</v>
      </c>
      <c r="C3857" s="388" t="s">
        <v>19732</v>
      </c>
      <c r="D3857" s="389" t="s">
        <v>9926</v>
      </c>
      <c r="E3857" s="390" t="str">
        <f t="shared" si="120"/>
        <v>13,11</v>
      </c>
      <c r="F3857" s="381" t="str">
        <f t="shared" si="121"/>
        <v>92698</v>
      </c>
      <c r="H3857" s="391">
        <v>30.46</v>
      </c>
      <c r="I3857" s="392" t="s">
        <v>19733</v>
      </c>
    </row>
    <row r="3858" spans="2:9">
      <c r="B3858" s="388" t="s">
        <v>19734</v>
      </c>
      <c r="C3858" s="388" t="s">
        <v>19735</v>
      </c>
      <c r="D3858" s="389" t="s">
        <v>9926</v>
      </c>
      <c r="E3858" s="390" t="str">
        <f t="shared" si="120"/>
        <v>12,49</v>
      </c>
      <c r="F3858" s="381" t="str">
        <f t="shared" si="121"/>
        <v>92699</v>
      </c>
      <c r="H3858" s="391">
        <v>39.299999999999997</v>
      </c>
      <c r="I3858" s="392" t="s">
        <v>7676</v>
      </c>
    </row>
    <row r="3859" spans="2:9">
      <c r="B3859" s="388" t="s">
        <v>19736</v>
      </c>
      <c r="C3859" s="388" t="s">
        <v>19737</v>
      </c>
      <c r="D3859" s="389" t="s">
        <v>9926</v>
      </c>
      <c r="E3859" s="390" t="str">
        <f t="shared" si="120"/>
        <v>21,65</v>
      </c>
      <c r="F3859" s="381" t="str">
        <f t="shared" si="121"/>
        <v>92700</v>
      </c>
      <c r="H3859" s="391">
        <v>39.299999999999997</v>
      </c>
      <c r="I3859" s="392" t="s">
        <v>3147</v>
      </c>
    </row>
    <row r="3860" spans="2:9">
      <c r="B3860" s="388" t="s">
        <v>19738</v>
      </c>
      <c r="C3860" s="388" t="s">
        <v>19739</v>
      </c>
      <c r="D3860" s="389" t="s">
        <v>9926</v>
      </c>
      <c r="E3860" s="390" t="str">
        <f t="shared" si="120"/>
        <v>20,74</v>
      </c>
      <c r="F3860" s="381" t="str">
        <f t="shared" si="121"/>
        <v>92701</v>
      </c>
      <c r="H3860" s="391">
        <v>39.299999999999997</v>
      </c>
      <c r="I3860" s="392" t="s">
        <v>19740</v>
      </c>
    </row>
    <row r="3861" spans="2:9">
      <c r="B3861" s="388" t="s">
        <v>19741</v>
      </c>
      <c r="C3861" s="388" t="s">
        <v>19742</v>
      </c>
      <c r="D3861" s="389" t="s">
        <v>9926</v>
      </c>
      <c r="E3861" s="390" t="str">
        <f t="shared" si="120"/>
        <v>34,16</v>
      </c>
      <c r="F3861" s="381" t="str">
        <f t="shared" si="121"/>
        <v>92702</v>
      </c>
      <c r="H3861" s="391">
        <v>55.92</v>
      </c>
      <c r="I3861" s="392" t="s">
        <v>19743</v>
      </c>
    </row>
    <row r="3862" spans="2:9">
      <c r="B3862" s="388" t="s">
        <v>19744</v>
      </c>
      <c r="C3862" s="388" t="s">
        <v>19745</v>
      </c>
      <c r="D3862" s="389" t="s">
        <v>9926</v>
      </c>
      <c r="E3862" s="390" t="str">
        <f t="shared" si="120"/>
        <v>33,03</v>
      </c>
      <c r="F3862" s="381" t="str">
        <f t="shared" si="121"/>
        <v>92703</v>
      </c>
      <c r="H3862" s="391">
        <v>55.92</v>
      </c>
      <c r="I3862" s="392" t="s">
        <v>19746</v>
      </c>
    </row>
    <row r="3863" spans="2:9">
      <c r="B3863" s="388" t="s">
        <v>19747</v>
      </c>
      <c r="C3863" s="388" t="s">
        <v>19748</v>
      </c>
      <c r="D3863" s="389" t="s">
        <v>9926</v>
      </c>
      <c r="E3863" s="390" t="str">
        <f t="shared" si="120"/>
        <v>16,82</v>
      </c>
      <c r="F3863" s="381" t="str">
        <f t="shared" si="121"/>
        <v>92704</v>
      </c>
      <c r="H3863" s="391">
        <v>75.47</v>
      </c>
      <c r="I3863" s="392" t="s">
        <v>19749</v>
      </c>
    </row>
    <row r="3864" spans="2:9">
      <c r="B3864" s="388" t="s">
        <v>19750</v>
      </c>
      <c r="C3864" s="388" t="s">
        <v>19751</v>
      </c>
      <c r="D3864" s="389" t="s">
        <v>9926</v>
      </c>
      <c r="E3864" s="390" t="str">
        <f t="shared" si="120"/>
        <v>27,46</v>
      </c>
      <c r="F3864" s="381" t="str">
        <f t="shared" si="121"/>
        <v>92705</v>
      </c>
      <c r="H3864" s="391">
        <v>75.47</v>
      </c>
      <c r="I3864" s="392" t="s">
        <v>19752</v>
      </c>
    </row>
    <row r="3865" spans="2:9">
      <c r="B3865" s="388" t="s">
        <v>19753</v>
      </c>
      <c r="C3865" s="388" t="s">
        <v>19754</v>
      </c>
      <c r="D3865" s="389" t="s">
        <v>9926</v>
      </c>
      <c r="E3865" s="390" t="str">
        <f t="shared" si="120"/>
        <v>44,49</v>
      </c>
      <c r="F3865" s="381" t="str">
        <f t="shared" si="121"/>
        <v>92706</v>
      </c>
      <c r="H3865" s="391">
        <v>16.09</v>
      </c>
      <c r="I3865" s="392" t="s">
        <v>8692</v>
      </c>
    </row>
    <row r="3866" spans="2:9">
      <c r="B3866" s="388" t="s">
        <v>19755</v>
      </c>
      <c r="C3866" s="388" t="s">
        <v>19756</v>
      </c>
      <c r="D3866" s="389" t="s">
        <v>9926</v>
      </c>
      <c r="E3866" s="390" t="str">
        <f t="shared" si="120"/>
        <v>70,12</v>
      </c>
      <c r="F3866" s="381" t="str">
        <f t="shared" si="121"/>
        <v>92889</v>
      </c>
      <c r="H3866" s="391">
        <v>16.21</v>
      </c>
      <c r="I3866" s="392" t="s">
        <v>19757</v>
      </c>
    </row>
    <row r="3867" spans="2:9">
      <c r="B3867" s="388" t="s">
        <v>19758</v>
      </c>
      <c r="C3867" s="388" t="s">
        <v>19759</v>
      </c>
      <c r="D3867" s="389" t="s">
        <v>9926</v>
      </c>
      <c r="E3867" s="390" t="str">
        <f t="shared" si="120"/>
        <v>102,90</v>
      </c>
      <c r="F3867" s="381" t="str">
        <f t="shared" si="121"/>
        <v>92890</v>
      </c>
      <c r="H3867" s="391">
        <v>19.88</v>
      </c>
      <c r="I3867" s="392" t="s">
        <v>1914</v>
      </c>
    </row>
    <row r="3868" spans="2:9">
      <c r="B3868" s="388" t="s">
        <v>19760</v>
      </c>
      <c r="C3868" s="388" t="s">
        <v>19761</v>
      </c>
      <c r="D3868" s="389" t="s">
        <v>9926</v>
      </c>
      <c r="E3868" s="390" t="str">
        <f t="shared" si="120"/>
        <v>147,52</v>
      </c>
      <c r="F3868" s="381" t="str">
        <f t="shared" si="121"/>
        <v>92891</v>
      </c>
      <c r="H3868" s="391">
        <v>19.88</v>
      </c>
      <c r="I3868" s="392" t="s">
        <v>19762</v>
      </c>
    </row>
    <row r="3869" spans="2:9">
      <c r="B3869" s="388" t="s">
        <v>19763</v>
      </c>
      <c r="C3869" s="388" t="s">
        <v>19764</v>
      </c>
      <c r="D3869" s="389" t="s">
        <v>9926</v>
      </c>
      <c r="E3869" s="390" t="str">
        <f t="shared" si="120"/>
        <v>32,88</v>
      </c>
      <c r="F3869" s="381" t="str">
        <f t="shared" si="121"/>
        <v>92892</v>
      </c>
      <c r="H3869" s="391">
        <v>19.88</v>
      </c>
      <c r="I3869" s="392" t="s">
        <v>19765</v>
      </c>
    </row>
    <row r="3870" spans="2:9">
      <c r="B3870" s="388" t="s">
        <v>19766</v>
      </c>
      <c r="C3870" s="388" t="s">
        <v>19767</v>
      </c>
      <c r="D3870" s="389" t="s">
        <v>9926</v>
      </c>
      <c r="E3870" s="390" t="str">
        <f t="shared" si="120"/>
        <v>44,76</v>
      </c>
      <c r="F3870" s="381" t="str">
        <f t="shared" si="121"/>
        <v>92893</v>
      </c>
      <c r="H3870" s="391">
        <v>22.51</v>
      </c>
      <c r="I3870" s="392" t="s">
        <v>19768</v>
      </c>
    </row>
    <row r="3871" spans="2:9">
      <c r="B3871" s="388" t="s">
        <v>19769</v>
      </c>
      <c r="C3871" s="388" t="s">
        <v>19770</v>
      </c>
      <c r="D3871" s="389" t="s">
        <v>9926</v>
      </c>
      <c r="E3871" s="390" t="str">
        <f t="shared" si="120"/>
        <v>52,82</v>
      </c>
      <c r="F3871" s="381" t="str">
        <f t="shared" si="121"/>
        <v>92894</v>
      </c>
      <c r="H3871" s="391">
        <v>22.51</v>
      </c>
      <c r="I3871" s="392" t="s">
        <v>19771</v>
      </c>
    </row>
    <row r="3872" spans="2:9">
      <c r="B3872" s="388" t="s">
        <v>19772</v>
      </c>
      <c r="C3872" s="388" t="s">
        <v>19773</v>
      </c>
      <c r="D3872" s="389" t="s">
        <v>9926</v>
      </c>
      <c r="E3872" s="390" t="str">
        <f t="shared" si="120"/>
        <v>70,09</v>
      </c>
      <c r="F3872" s="381" t="str">
        <f t="shared" si="121"/>
        <v>92895</v>
      </c>
      <c r="H3872" s="391">
        <v>22.51</v>
      </c>
      <c r="I3872" s="392" t="s">
        <v>19774</v>
      </c>
    </row>
    <row r="3873" spans="2:9">
      <c r="B3873" s="388" t="s">
        <v>19775</v>
      </c>
      <c r="C3873" s="388" t="s">
        <v>19776</v>
      </c>
      <c r="D3873" s="389" t="s">
        <v>9926</v>
      </c>
      <c r="E3873" s="390" t="str">
        <f t="shared" si="120"/>
        <v>104,10</v>
      </c>
      <c r="F3873" s="381" t="str">
        <f t="shared" si="121"/>
        <v>92896</v>
      </c>
      <c r="H3873" s="391">
        <v>30.13</v>
      </c>
      <c r="I3873" s="392" t="s">
        <v>19777</v>
      </c>
    </row>
    <row r="3874" spans="2:9">
      <c r="B3874" s="388" t="s">
        <v>19778</v>
      </c>
      <c r="C3874" s="388" t="s">
        <v>19779</v>
      </c>
      <c r="D3874" s="389" t="s">
        <v>9926</v>
      </c>
      <c r="E3874" s="390" t="str">
        <f t="shared" si="120"/>
        <v>150,00</v>
      </c>
      <c r="F3874" s="381" t="str">
        <f t="shared" si="121"/>
        <v>92897</v>
      </c>
      <c r="H3874" s="391">
        <v>30.13</v>
      </c>
      <c r="I3874" s="392" t="s">
        <v>4779</v>
      </c>
    </row>
    <row r="3875" spans="2:9">
      <c r="B3875" s="388" t="s">
        <v>19780</v>
      </c>
      <c r="C3875" s="388" t="s">
        <v>19781</v>
      </c>
      <c r="D3875" s="389" t="s">
        <v>9926</v>
      </c>
      <c r="E3875" s="390" t="str">
        <f t="shared" si="120"/>
        <v>26,19</v>
      </c>
      <c r="F3875" s="381" t="str">
        <f t="shared" si="121"/>
        <v>92898</v>
      </c>
      <c r="H3875" s="391">
        <v>30.13</v>
      </c>
      <c r="I3875" s="392" t="s">
        <v>7410</v>
      </c>
    </row>
    <row r="3876" spans="2:9">
      <c r="B3876" s="388" t="s">
        <v>19782</v>
      </c>
      <c r="C3876" s="388" t="s">
        <v>19783</v>
      </c>
      <c r="D3876" s="389" t="s">
        <v>9926</v>
      </c>
      <c r="E3876" s="390" t="str">
        <f t="shared" si="120"/>
        <v>37,16</v>
      </c>
      <c r="F3876" s="381" t="str">
        <f t="shared" si="121"/>
        <v>92899</v>
      </c>
      <c r="H3876" s="391">
        <v>44.95</v>
      </c>
      <c r="I3876" s="392" t="s">
        <v>19784</v>
      </c>
    </row>
    <row r="3877" spans="2:9">
      <c r="B3877" s="388" t="s">
        <v>19785</v>
      </c>
      <c r="C3877" s="388" t="s">
        <v>19786</v>
      </c>
      <c r="D3877" s="389" t="s">
        <v>9926</v>
      </c>
      <c r="E3877" s="390" t="str">
        <f t="shared" si="120"/>
        <v>44,15</v>
      </c>
      <c r="F3877" s="381" t="str">
        <f t="shared" si="121"/>
        <v>92900</v>
      </c>
      <c r="H3877" s="391">
        <v>44.95</v>
      </c>
      <c r="I3877" s="392" t="s">
        <v>12548</v>
      </c>
    </row>
    <row r="3878" spans="2:9">
      <c r="B3878" s="388" t="s">
        <v>19787</v>
      </c>
      <c r="C3878" s="388" t="s">
        <v>19788</v>
      </c>
      <c r="D3878" s="389" t="s">
        <v>9926</v>
      </c>
      <c r="E3878" s="390" t="str">
        <f t="shared" si="120"/>
        <v>60,11</v>
      </c>
      <c r="F3878" s="381" t="str">
        <f t="shared" si="121"/>
        <v>92901</v>
      </c>
      <c r="H3878" s="391">
        <v>62.71</v>
      </c>
      <c r="I3878" s="392" t="s">
        <v>19789</v>
      </c>
    </row>
    <row r="3879" spans="2:9">
      <c r="B3879" s="388" t="s">
        <v>19790</v>
      </c>
      <c r="C3879" s="388" t="s">
        <v>19791</v>
      </c>
      <c r="D3879" s="389" t="s">
        <v>9926</v>
      </c>
      <c r="E3879" s="390" t="str">
        <f t="shared" si="120"/>
        <v>92,14</v>
      </c>
      <c r="F3879" s="381" t="str">
        <f t="shared" si="121"/>
        <v>92902</v>
      </c>
      <c r="H3879" s="391">
        <v>62.71</v>
      </c>
      <c r="I3879" s="392" t="s">
        <v>19792</v>
      </c>
    </row>
    <row r="3880" spans="2:9">
      <c r="B3880" s="388" t="s">
        <v>19793</v>
      </c>
      <c r="C3880" s="388" t="s">
        <v>19794</v>
      </c>
      <c r="D3880" s="389" t="s">
        <v>9926</v>
      </c>
      <c r="E3880" s="390" t="str">
        <f t="shared" si="120"/>
        <v>136,09</v>
      </c>
      <c r="F3880" s="381" t="str">
        <f t="shared" si="121"/>
        <v>92903</v>
      </c>
      <c r="H3880" s="391">
        <v>14.25</v>
      </c>
      <c r="I3880" s="392" t="s">
        <v>19795</v>
      </c>
    </row>
    <row r="3881" spans="2:9">
      <c r="B3881" s="388" t="s">
        <v>19796</v>
      </c>
      <c r="C3881" s="388" t="s">
        <v>19797</v>
      </c>
      <c r="D3881" s="389" t="s">
        <v>9926</v>
      </c>
      <c r="E3881" s="390" t="str">
        <f t="shared" si="120"/>
        <v>17,42</v>
      </c>
      <c r="F3881" s="381" t="str">
        <f t="shared" si="121"/>
        <v>92904</v>
      </c>
      <c r="H3881" s="391">
        <v>7.08</v>
      </c>
      <c r="I3881" s="392" t="s">
        <v>9775</v>
      </c>
    </row>
    <row r="3882" spans="2:9">
      <c r="B3882" s="388" t="s">
        <v>19798</v>
      </c>
      <c r="C3882" s="388" t="s">
        <v>19799</v>
      </c>
      <c r="D3882" s="389" t="s">
        <v>9926</v>
      </c>
      <c r="E3882" s="390" t="str">
        <f t="shared" si="120"/>
        <v>25,50</v>
      </c>
      <c r="F3882" s="381" t="str">
        <f t="shared" si="121"/>
        <v>92905</v>
      </c>
      <c r="H3882" s="391">
        <v>6.56</v>
      </c>
      <c r="I3882" s="392" t="s">
        <v>10070</v>
      </c>
    </row>
    <row r="3883" spans="2:9">
      <c r="B3883" s="388" t="s">
        <v>19800</v>
      </c>
      <c r="C3883" s="388" t="s">
        <v>19801</v>
      </c>
      <c r="D3883" s="389" t="s">
        <v>9926</v>
      </c>
      <c r="E3883" s="390" t="str">
        <f t="shared" si="120"/>
        <v>32,60</v>
      </c>
      <c r="F3883" s="381" t="str">
        <f t="shared" si="121"/>
        <v>92906</v>
      </c>
      <c r="H3883" s="391">
        <v>301.32</v>
      </c>
      <c r="I3883" s="392" t="s">
        <v>6705</v>
      </c>
    </row>
    <row r="3884" spans="2:9">
      <c r="B3884" s="388" t="s">
        <v>19802</v>
      </c>
      <c r="C3884" s="388" t="s">
        <v>19803</v>
      </c>
      <c r="D3884" s="389" t="s">
        <v>9926</v>
      </c>
      <c r="E3884" s="390" t="str">
        <f t="shared" si="120"/>
        <v>41,23</v>
      </c>
      <c r="F3884" s="381" t="str">
        <f t="shared" si="121"/>
        <v>92907</v>
      </c>
      <c r="H3884" s="391">
        <v>13.21</v>
      </c>
      <c r="I3884" s="392" t="s">
        <v>19804</v>
      </c>
    </row>
    <row r="3885" spans="2:9">
      <c r="B3885" s="388" t="s">
        <v>19805</v>
      </c>
      <c r="C3885" s="388" t="s">
        <v>19806</v>
      </c>
      <c r="D3885" s="389" t="s">
        <v>9926</v>
      </c>
      <c r="E3885" s="390" t="str">
        <f t="shared" si="120"/>
        <v>41,23</v>
      </c>
      <c r="F3885" s="381" t="str">
        <f t="shared" si="121"/>
        <v>92908</v>
      </c>
      <c r="H3885" s="391">
        <v>26.56</v>
      </c>
      <c r="I3885" s="392" t="s">
        <v>19804</v>
      </c>
    </row>
    <row r="3886" spans="2:9">
      <c r="B3886" s="388" t="s">
        <v>19807</v>
      </c>
      <c r="C3886" s="388" t="s">
        <v>19808</v>
      </c>
      <c r="D3886" s="389" t="s">
        <v>9926</v>
      </c>
      <c r="E3886" s="390" t="str">
        <f t="shared" si="120"/>
        <v>41,23</v>
      </c>
      <c r="F3886" s="381" t="str">
        <f t="shared" si="121"/>
        <v>92909</v>
      </c>
      <c r="H3886" s="391">
        <v>10.25</v>
      </c>
      <c r="I3886" s="392" t="s">
        <v>19804</v>
      </c>
    </row>
    <row r="3887" spans="2:9">
      <c r="B3887" s="388" t="s">
        <v>19809</v>
      </c>
      <c r="C3887" s="388" t="s">
        <v>19810</v>
      </c>
      <c r="D3887" s="389" t="s">
        <v>9926</v>
      </c>
      <c r="E3887" s="390" t="str">
        <f t="shared" si="120"/>
        <v>56,88</v>
      </c>
      <c r="F3887" s="381" t="str">
        <f t="shared" si="121"/>
        <v>92910</v>
      </c>
      <c r="H3887" s="391">
        <v>9</v>
      </c>
      <c r="I3887" s="392" t="s">
        <v>19811</v>
      </c>
    </row>
    <row r="3888" spans="2:9">
      <c r="B3888" s="388" t="s">
        <v>19812</v>
      </c>
      <c r="C3888" s="388" t="s">
        <v>19813</v>
      </c>
      <c r="D3888" s="389" t="s">
        <v>9926</v>
      </c>
      <c r="E3888" s="390" t="str">
        <f t="shared" si="120"/>
        <v>56,88</v>
      </c>
      <c r="F3888" s="381" t="str">
        <f t="shared" si="121"/>
        <v>92911</v>
      </c>
      <c r="H3888" s="391">
        <v>331.38</v>
      </c>
      <c r="I3888" s="392" t="s">
        <v>19811</v>
      </c>
    </row>
    <row r="3889" spans="2:9">
      <c r="B3889" s="388" t="s">
        <v>19814</v>
      </c>
      <c r="C3889" s="388" t="s">
        <v>19815</v>
      </c>
      <c r="D3889" s="389" t="s">
        <v>9926</v>
      </c>
      <c r="E3889" s="390" t="str">
        <f t="shared" si="120"/>
        <v>73,35</v>
      </c>
      <c r="F3889" s="381" t="str">
        <f t="shared" si="121"/>
        <v>92912</v>
      </c>
      <c r="H3889" s="391">
        <v>18.07</v>
      </c>
      <c r="I3889" s="392" t="s">
        <v>19816</v>
      </c>
    </row>
    <row r="3890" spans="2:9">
      <c r="B3890" s="388" t="s">
        <v>19817</v>
      </c>
      <c r="C3890" s="388" t="s">
        <v>19818</v>
      </c>
      <c r="D3890" s="389" t="s">
        <v>9926</v>
      </c>
      <c r="E3890" s="390" t="str">
        <f t="shared" si="120"/>
        <v>75,42</v>
      </c>
      <c r="F3890" s="381" t="str">
        <f t="shared" si="121"/>
        <v>92913</v>
      </c>
      <c r="H3890" s="391">
        <v>46.08</v>
      </c>
      <c r="I3890" s="392" t="s">
        <v>18026</v>
      </c>
    </row>
    <row r="3891" spans="2:9">
      <c r="B3891" s="388" t="s">
        <v>19819</v>
      </c>
      <c r="C3891" s="388" t="s">
        <v>19820</v>
      </c>
      <c r="D3891" s="389" t="s">
        <v>9926</v>
      </c>
      <c r="E3891" s="390" t="str">
        <f t="shared" si="120"/>
        <v>75,42</v>
      </c>
      <c r="F3891" s="381" t="str">
        <f t="shared" si="121"/>
        <v>92914</v>
      </c>
      <c r="H3891" s="391">
        <v>18.899999999999999</v>
      </c>
      <c r="I3891" s="392" t="s">
        <v>18026</v>
      </c>
    </row>
    <row r="3892" spans="2:9">
      <c r="B3892" s="388" t="s">
        <v>19821</v>
      </c>
      <c r="C3892" s="388" t="s">
        <v>19822</v>
      </c>
      <c r="D3892" s="389" t="s">
        <v>9926</v>
      </c>
      <c r="E3892" s="390" t="str">
        <f t="shared" si="120"/>
        <v>23,68</v>
      </c>
      <c r="F3892" s="381" t="str">
        <f t="shared" si="121"/>
        <v>92918</v>
      </c>
      <c r="H3892" s="391">
        <v>16.47</v>
      </c>
      <c r="I3892" s="392" t="s">
        <v>19823</v>
      </c>
    </row>
    <row r="3893" spans="2:9">
      <c r="B3893" s="388" t="s">
        <v>19824</v>
      </c>
      <c r="C3893" s="388" t="s">
        <v>19825</v>
      </c>
      <c r="D3893" s="389" t="s">
        <v>9926</v>
      </c>
      <c r="E3893" s="390" t="str">
        <f t="shared" si="120"/>
        <v>23,80</v>
      </c>
      <c r="F3893" s="381" t="str">
        <f t="shared" si="121"/>
        <v>92920</v>
      </c>
      <c r="H3893" s="391">
        <v>379.57</v>
      </c>
      <c r="I3893" s="392" t="s">
        <v>551</v>
      </c>
    </row>
    <row r="3894" spans="2:9">
      <c r="B3894" s="388" t="s">
        <v>19826</v>
      </c>
      <c r="C3894" s="388" t="s">
        <v>19827</v>
      </c>
      <c r="D3894" s="389" t="s">
        <v>9926</v>
      </c>
      <c r="E3894" s="390" t="str">
        <f t="shared" si="120"/>
        <v>28,42</v>
      </c>
      <c r="F3894" s="381" t="str">
        <f t="shared" si="121"/>
        <v>92925</v>
      </c>
      <c r="H3894" s="391">
        <v>28.97</v>
      </c>
      <c r="I3894" s="392" t="s">
        <v>2649</v>
      </c>
    </row>
    <row r="3895" spans="2:9">
      <c r="B3895" s="388" t="s">
        <v>19828</v>
      </c>
      <c r="C3895" s="388" t="s">
        <v>19829</v>
      </c>
      <c r="D3895" s="389" t="s">
        <v>9926</v>
      </c>
      <c r="E3895" s="390" t="str">
        <f t="shared" si="120"/>
        <v>28,42</v>
      </c>
      <c r="F3895" s="381" t="str">
        <f t="shared" si="121"/>
        <v>92926</v>
      </c>
      <c r="H3895" s="391">
        <v>27.18</v>
      </c>
      <c r="I3895" s="392" t="s">
        <v>2649</v>
      </c>
    </row>
    <row r="3896" spans="2:9">
      <c r="B3896" s="388" t="s">
        <v>19830</v>
      </c>
      <c r="C3896" s="388" t="s">
        <v>19831</v>
      </c>
      <c r="D3896" s="389" t="s">
        <v>9926</v>
      </c>
      <c r="E3896" s="390" t="str">
        <f t="shared" si="120"/>
        <v>28,42</v>
      </c>
      <c r="F3896" s="381" t="str">
        <f t="shared" si="121"/>
        <v>92927</v>
      </c>
      <c r="H3896" s="391">
        <v>476.43</v>
      </c>
      <c r="I3896" s="392" t="s">
        <v>2649</v>
      </c>
    </row>
    <row r="3897" spans="2:9">
      <c r="B3897" s="388" t="s">
        <v>19832</v>
      </c>
      <c r="C3897" s="388" t="s">
        <v>19833</v>
      </c>
      <c r="D3897" s="389" t="s">
        <v>9926</v>
      </c>
      <c r="E3897" s="390" t="str">
        <f t="shared" si="120"/>
        <v>32,18</v>
      </c>
      <c r="F3897" s="381" t="str">
        <f t="shared" si="121"/>
        <v>92928</v>
      </c>
      <c r="H3897" s="391">
        <v>42.79</v>
      </c>
      <c r="I3897" s="392" t="s">
        <v>19834</v>
      </c>
    </row>
    <row r="3898" spans="2:9">
      <c r="B3898" s="388" t="s">
        <v>19835</v>
      </c>
      <c r="C3898" s="388" t="s">
        <v>19836</v>
      </c>
      <c r="D3898" s="389" t="s">
        <v>9926</v>
      </c>
      <c r="E3898" s="390" t="str">
        <f t="shared" si="120"/>
        <v>32,18</v>
      </c>
      <c r="F3898" s="381" t="str">
        <f t="shared" si="121"/>
        <v>92929</v>
      </c>
      <c r="H3898" s="391">
        <v>37.54</v>
      </c>
      <c r="I3898" s="392" t="s">
        <v>19834</v>
      </c>
    </row>
    <row r="3899" spans="2:9">
      <c r="B3899" s="388" t="s">
        <v>19837</v>
      </c>
      <c r="C3899" s="388" t="s">
        <v>19838</v>
      </c>
      <c r="D3899" s="389" t="s">
        <v>9926</v>
      </c>
      <c r="E3899" s="390" t="str">
        <f t="shared" si="120"/>
        <v>32,18</v>
      </c>
      <c r="F3899" s="381" t="str">
        <f t="shared" si="121"/>
        <v>92930</v>
      </c>
      <c r="H3899" s="391">
        <v>660.17</v>
      </c>
      <c r="I3899" s="392" t="s">
        <v>19834</v>
      </c>
    </row>
    <row r="3900" spans="2:9">
      <c r="B3900" s="388" t="s">
        <v>19839</v>
      </c>
      <c r="C3900" s="388" t="s">
        <v>19840</v>
      </c>
      <c r="D3900" s="389" t="s">
        <v>9926</v>
      </c>
      <c r="E3900" s="390" t="str">
        <f t="shared" si="120"/>
        <v>41,20</v>
      </c>
      <c r="F3900" s="381" t="str">
        <f t="shared" si="121"/>
        <v>92931</v>
      </c>
      <c r="H3900" s="391">
        <v>106.96</v>
      </c>
      <c r="I3900" s="392" t="s">
        <v>5769</v>
      </c>
    </row>
    <row r="3901" spans="2:9">
      <c r="B3901" s="388" t="s">
        <v>19841</v>
      </c>
      <c r="C3901" s="388" t="s">
        <v>19842</v>
      </c>
      <c r="D3901" s="389" t="s">
        <v>9926</v>
      </c>
      <c r="E3901" s="390" t="str">
        <f t="shared" si="120"/>
        <v>41,20</v>
      </c>
      <c r="F3901" s="381" t="str">
        <f t="shared" si="121"/>
        <v>92932</v>
      </c>
      <c r="H3901" s="391">
        <v>99.39</v>
      </c>
      <c r="I3901" s="392" t="s">
        <v>5769</v>
      </c>
    </row>
    <row r="3902" spans="2:9">
      <c r="B3902" s="388" t="s">
        <v>19843</v>
      </c>
      <c r="C3902" s="388" t="s">
        <v>19844</v>
      </c>
      <c r="D3902" s="389" t="s">
        <v>9926</v>
      </c>
      <c r="E3902" s="390" t="str">
        <f t="shared" si="120"/>
        <v>41,20</v>
      </c>
      <c r="F3902" s="381" t="str">
        <f t="shared" si="121"/>
        <v>92933</v>
      </c>
      <c r="H3902" s="391">
        <v>870.93</v>
      </c>
      <c r="I3902" s="392" t="s">
        <v>5769</v>
      </c>
    </row>
    <row r="3903" spans="2:9">
      <c r="B3903" s="388" t="s">
        <v>19845</v>
      </c>
      <c r="C3903" s="388" t="s">
        <v>19846</v>
      </c>
      <c r="D3903" s="389" t="s">
        <v>9926</v>
      </c>
      <c r="E3903" s="390" t="str">
        <f t="shared" si="120"/>
        <v>58,08</v>
      </c>
      <c r="F3903" s="381" t="str">
        <f t="shared" si="121"/>
        <v>92934</v>
      </c>
      <c r="H3903" s="391">
        <v>48.64</v>
      </c>
      <c r="I3903" s="392" t="s">
        <v>19847</v>
      </c>
    </row>
    <row r="3904" spans="2:9">
      <c r="B3904" s="388" t="s">
        <v>19848</v>
      </c>
      <c r="C3904" s="388" t="s">
        <v>19849</v>
      </c>
      <c r="D3904" s="389" t="s">
        <v>9926</v>
      </c>
      <c r="E3904" s="390" t="str">
        <f t="shared" si="120"/>
        <v>58,08</v>
      </c>
      <c r="F3904" s="381" t="str">
        <f t="shared" si="121"/>
        <v>92935</v>
      </c>
      <c r="H3904" s="391">
        <v>8.0500000000000007</v>
      </c>
      <c r="I3904" s="392" t="s">
        <v>19847</v>
      </c>
    </row>
    <row r="3905" spans="2:9">
      <c r="B3905" s="388" t="s">
        <v>19850</v>
      </c>
      <c r="C3905" s="388" t="s">
        <v>19851</v>
      </c>
      <c r="D3905" s="389" t="s">
        <v>9926</v>
      </c>
      <c r="E3905" s="390" t="str">
        <f t="shared" si="120"/>
        <v>77,90</v>
      </c>
      <c r="F3905" s="381" t="str">
        <f t="shared" si="121"/>
        <v>92936</v>
      </c>
      <c r="H3905" s="391">
        <v>13.05</v>
      </c>
      <c r="I3905" s="392" t="s">
        <v>19852</v>
      </c>
    </row>
    <row r="3906" spans="2:9">
      <c r="B3906" s="388" t="s">
        <v>19853</v>
      </c>
      <c r="C3906" s="388" t="s">
        <v>19854</v>
      </c>
      <c r="D3906" s="389" t="s">
        <v>9926</v>
      </c>
      <c r="E3906" s="390" t="str">
        <f t="shared" ref="E3906:E3969" si="122">IF($K$2=$H$1,H3906,I3906)</f>
        <v>77,90</v>
      </c>
      <c r="F3906" s="381" t="str">
        <f t="shared" ref="F3906:F3969" si="123">IF(LEN($B3906)=7,CONCATENATE(MID($B3906,1,6),"00",RIGHT($B3906,1)),IF(LEN($B3906)=8,CONCATENATE(MID($B3906,1,6),"0",RIGHT($B3906,2)),$B3906))</f>
        <v>92937</v>
      </c>
      <c r="H3906" s="391">
        <v>12.77</v>
      </c>
      <c r="I3906" s="392" t="s">
        <v>19852</v>
      </c>
    </row>
    <row r="3907" spans="2:9">
      <c r="B3907" s="388" t="s">
        <v>19855</v>
      </c>
      <c r="C3907" s="388" t="s">
        <v>19856</v>
      </c>
      <c r="D3907" s="389" t="s">
        <v>9926</v>
      </c>
      <c r="E3907" s="390" t="str">
        <f t="shared" si="122"/>
        <v>16,99</v>
      </c>
      <c r="F3907" s="381" t="str">
        <f t="shared" si="123"/>
        <v>92938</v>
      </c>
      <c r="H3907" s="391">
        <v>18.38</v>
      </c>
      <c r="I3907" s="392" t="s">
        <v>19428</v>
      </c>
    </row>
    <row r="3908" spans="2:9">
      <c r="B3908" s="388" t="s">
        <v>19857</v>
      </c>
      <c r="C3908" s="388" t="s">
        <v>19858</v>
      </c>
      <c r="D3908" s="389" t="s">
        <v>9926</v>
      </c>
      <c r="E3908" s="390" t="str">
        <f t="shared" si="122"/>
        <v>17,11</v>
      </c>
      <c r="F3908" s="381" t="str">
        <f t="shared" si="123"/>
        <v>92939</v>
      </c>
      <c r="H3908" s="391">
        <v>19.850000000000001</v>
      </c>
      <c r="I3908" s="392" t="s">
        <v>984</v>
      </c>
    </row>
    <row r="3909" spans="2:9">
      <c r="B3909" s="388" t="s">
        <v>19859</v>
      </c>
      <c r="C3909" s="388" t="s">
        <v>19860</v>
      </c>
      <c r="D3909" s="389" t="s">
        <v>9926</v>
      </c>
      <c r="E3909" s="390" t="str">
        <f t="shared" si="122"/>
        <v>20,82</v>
      </c>
      <c r="F3909" s="381" t="str">
        <f t="shared" si="123"/>
        <v>92940</v>
      </c>
      <c r="H3909" s="391">
        <v>17.649999999999999</v>
      </c>
      <c r="I3909" s="392" t="s">
        <v>13991</v>
      </c>
    </row>
    <row r="3910" spans="2:9">
      <c r="B3910" s="388" t="s">
        <v>19861</v>
      </c>
      <c r="C3910" s="388" t="s">
        <v>19862</v>
      </c>
      <c r="D3910" s="389" t="s">
        <v>9926</v>
      </c>
      <c r="E3910" s="390" t="str">
        <f t="shared" si="122"/>
        <v>20,82</v>
      </c>
      <c r="F3910" s="381" t="str">
        <f t="shared" si="123"/>
        <v>92941</v>
      </c>
      <c r="H3910" s="391">
        <v>5.26</v>
      </c>
      <c r="I3910" s="392" t="s">
        <v>13991</v>
      </c>
    </row>
    <row r="3911" spans="2:9">
      <c r="B3911" s="388" t="s">
        <v>19863</v>
      </c>
      <c r="C3911" s="388" t="s">
        <v>19864</v>
      </c>
      <c r="D3911" s="389" t="s">
        <v>9926</v>
      </c>
      <c r="E3911" s="390" t="str">
        <f t="shared" si="122"/>
        <v>20,82</v>
      </c>
      <c r="F3911" s="381" t="str">
        <f t="shared" si="123"/>
        <v>92942</v>
      </c>
      <c r="H3911" s="391">
        <v>11.6</v>
      </c>
      <c r="I3911" s="392" t="s">
        <v>13991</v>
      </c>
    </row>
    <row r="3912" spans="2:9">
      <c r="B3912" s="388" t="s">
        <v>19865</v>
      </c>
      <c r="C3912" s="388" t="s">
        <v>19866</v>
      </c>
      <c r="D3912" s="389" t="s">
        <v>9926</v>
      </c>
      <c r="E3912" s="390" t="str">
        <f t="shared" si="122"/>
        <v>23,51</v>
      </c>
      <c r="F3912" s="381" t="str">
        <f t="shared" si="123"/>
        <v>92943</v>
      </c>
      <c r="H3912" s="391">
        <v>14.13</v>
      </c>
      <c r="I3912" s="392" t="s">
        <v>19867</v>
      </c>
    </row>
    <row r="3913" spans="2:9">
      <c r="B3913" s="388" t="s">
        <v>19868</v>
      </c>
      <c r="C3913" s="388" t="s">
        <v>19869</v>
      </c>
      <c r="D3913" s="389" t="s">
        <v>9926</v>
      </c>
      <c r="E3913" s="390" t="str">
        <f t="shared" si="122"/>
        <v>23,51</v>
      </c>
      <c r="F3913" s="381" t="str">
        <f t="shared" si="123"/>
        <v>92944</v>
      </c>
      <c r="H3913" s="391">
        <v>260.66000000000003</v>
      </c>
      <c r="I3913" s="392" t="s">
        <v>19867</v>
      </c>
    </row>
    <row r="3914" spans="2:9">
      <c r="B3914" s="388" t="s">
        <v>19870</v>
      </c>
      <c r="C3914" s="388" t="s">
        <v>19871</v>
      </c>
      <c r="D3914" s="389" t="s">
        <v>9926</v>
      </c>
      <c r="E3914" s="390" t="str">
        <f t="shared" si="122"/>
        <v>23,51</v>
      </c>
      <c r="F3914" s="381" t="str">
        <f t="shared" si="123"/>
        <v>92945</v>
      </c>
      <c r="H3914" s="391">
        <v>8.4700000000000006</v>
      </c>
      <c r="I3914" s="392" t="s">
        <v>19867</v>
      </c>
    </row>
    <row r="3915" spans="2:9">
      <c r="B3915" s="388" t="s">
        <v>19872</v>
      </c>
      <c r="C3915" s="388" t="s">
        <v>19873</v>
      </c>
      <c r="D3915" s="389" t="s">
        <v>9926</v>
      </c>
      <c r="E3915" s="390" t="str">
        <f t="shared" si="122"/>
        <v>31,22</v>
      </c>
      <c r="F3915" s="381" t="str">
        <f t="shared" si="123"/>
        <v>92946</v>
      </c>
      <c r="H3915" s="391">
        <v>7.95</v>
      </c>
      <c r="I3915" s="392" t="s">
        <v>19874</v>
      </c>
    </row>
    <row r="3916" spans="2:9">
      <c r="B3916" s="388" t="s">
        <v>19875</v>
      </c>
      <c r="C3916" s="388" t="s">
        <v>19876</v>
      </c>
      <c r="D3916" s="389" t="s">
        <v>9926</v>
      </c>
      <c r="E3916" s="390" t="str">
        <f t="shared" si="122"/>
        <v>31,22</v>
      </c>
      <c r="F3916" s="381" t="str">
        <f t="shared" si="123"/>
        <v>92947</v>
      </c>
      <c r="H3916" s="391">
        <v>302.70999999999998</v>
      </c>
      <c r="I3916" s="392" t="s">
        <v>19874</v>
      </c>
    </row>
    <row r="3917" spans="2:9">
      <c r="B3917" s="388" t="s">
        <v>19877</v>
      </c>
      <c r="C3917" s="388" t="s">
        <v>19878</v>
      </c>
      <c r="D3917" s="389" t="s">
        <v>9926</v>
      </c>
      <c r="E3917" s="390" t="str">
        <f t="shared" si="122"/>
        <v>31,22</v>
      </c>
      <c r="F3917" s="381" t="str">
        <f t="shared" si="123"/>
        <v>92948</v>
      </c>
      <c r="H3917" s="391">
        <v>12.65</v>
      </c>
      <c r="I3917" s="392" t="s">
        <v>19874</v>
      </c>
    </row>
    <row r="3918" spans="2:9">
      <c r="B3918" s="388" t="s">
        <v>19879</v>
      </c>
      <c r="C3918" s="388" t="s">
        <v>19880</v>
      </c>
      <c r="D3918" s="389" t="s">
        <v>9926</v>
      </c>
      <c r="E3918" s="390" t="str">
        <f t="shared" si="122"/>
        <v>46,12</v>
      </c>
      <c r="F3918" s="381" t="str">
        <f t="shared" si="123"/>
        <v>92949</v>
      </c>
      <c r="H3918" s="391">
        <v>14.74</v>
      </c>
      <c r="I3918" s="392" t="s">
        <v>19022</v>
      </c>
    </row>
    <row r="3919" spans="2:9">
      <c r="B3919" s="388" t="s">
        <v>19881</v>
      </c>
      <c r="C3919" s="388" t="s">
        <v>19882</v>
      </c>
      <c r="D3919" s="389" t="s">
        <v>9926</v>
      </c>
      <c r="E3919" s="390" t="str">
        <f t="shared" si="122"/>
        <v>46,12</v>
      </c>
      <c r="F3919" s="381" t="str">
        <f t="shared" si="123"/>
        <v>92950</v>
      </c>
      <c r="H3919" s="391">
        <v>27.95</v>
      </c>
      <c r="I3919" s="392" t="s">
        <v>19022</v>
      </c>
    </row>
    <row r="3920" spans="2:9">
      <c r="B3920" s="388" t="s">
        <v>19883</v>
      </c>
      <c r="C3920" s="388" t="s">
        <v>19884</v>
      </c>
      <c r="D3920" s="389" t="s">
        <v>9926</v>
      </c>
      <c r="E3920" s="390" t="str">
        <f t="shared" si="122"/>
        <v>63,99</v>
      </c>
      <c r="F3920" s="381" t="str">
        <f t="shared" si="123"/>
        <v>92951</v>
      </c>
      <c r="H3920" s="391">
        <v>11.64</v>
      </c>
      <c r="I3920" s="392" t="s">
        <v>19885</v>
      </c>
    </row>
    <row r="3921" spans="2:9">
      <c r="B3921" s="388" t="s">
        <v>19886</v>
      </c>
      <c r="C3921" s="388" t="s">
        <v>19887</v>
      </c>
      <c r="D3921" s="389" t="s">
        <v>9926</v>
      </c>
      <c r="E3921" s="390" t="str">
        <f t="shared" si="122"/>
        <v>63,99</v>
      </c>
      <c r="F3921" s="381" t="str">
        <f t="shared" si="123"/>
        <v>92952</v>
      </c>
      <c r="H3921" s="391">
        <v>10.39</v>
      </c>
      <c r="I3921" s="392" t="s">
        <v>19885</v>
      </c>
    </row>
    <row r="3922" spans="2:9">
      <c r="B3922" s="388" t="s">
        <v>19888</v>
      </c>
      <c r="C3922" s="388" t="s">
        <v>19889</v>
      </c>
      <c r="D3922" s="389" t="s">
        <v>9926</v>
      </c>
      <c r="E3922" s="390" t="str">
        <f t="shared" si="122"/>
        <v>15,12</v>
      </c>
      <c r="F3922" s="381" t="str">
        <f t="shared" si="123"/>
        <v>92953</v>
      </c>
      <c r="H3922" s="391">
        <v>332.77</v>
      </c>
      <c r="I3922" s="392" t="s">
        <v>19890</v>
      </c>
    </row>
    <row r="3923" spans="2:9">
      <c r="B3923" s="388" t="s">
        <v>19891</v>
      </c>
      <c r="C3923" s="388" t="s">
        <v>19892</v>
      </c>
      <c r="D3923" s="389" t="s">
        <v>9926</v>
      </c>
      <c r="E3923" s="390" t="str">
        <f t="shared" si="122"/>
        <v>7,26</v>
      </c>
      <c r="F3923" s="381" t="str">
        <f t="shared" si="123"/>
        <v>93050</v>
      </c>
      <c r="H3923" s="391">
        <v>19.46</v>
      </c>
      <c r="I3923" s="392" t="s">
        <v>2959</v>
      </c>
    </row>
    <row r="3924" spans="2:9">
      <c r="B3924" s="388" t="s">
        <v>19893</v>
      </c>
      <c r="C3924" s="388" t="s">
        <v>19894</v>
      </c>
      <c r="D3924" s="389" t="s">
        <v>9926</v>
      </c>
      <c r="E3924" s="390" t="str">
        <f t="shared" si="122"/>
        <v>6,74</v>
      </c>
      <c r="F3924" s="381" t="str">
        <f t="shared" si="123"/>
        <v>93051</v>
      </c>
      <c r="H3924" s="391">
        <v>47.47</v>
      </c>
      <c r="I3924" s="392" t="s">
        <v>3996</v>
      </c>
    </row>
    <row r="3925" spans="2:9">
      <c r="B3925" s="388" t="s">
        <v>19895</v>
      </c>
      <c r="C3925" s="388" t="s">
        <v>19896</v>
      </c>
      <c r="D3925" s="389" t="s">
        <v>9926</v>
      </c>
      <c r="E3925" s="390" t="str">
        <f t="shared" si="122"/>
        <v>301,83</v>
      </c>
      <c r="F3925" s="381" t="str">
        <f t="shared" si="123"/>
        <v>93052</v>
      </c>
      <c r="H3925" s="391">
        <v>36.19</v>
      </c>
      <c r="I3925" s="392" t="s">
        <v>19897</v>
      </c>
    </row>
    <row r="3926" spans="2:9">
      <c r="B3926" s="388" t="s">
        <v>19898</v>
      </c>
      <c r="C3926" s="388" t="s">
        <v>19899</v>
      </c>
      <c r="D3926" s="389" t="s">
        <v>9926</v>
      </c>
      <c r="E3926" s="390" t="str">
        <f t="shared" si="122"/>
        <v>13,40</v>
      </c>
      <c r="F3926" s="381" t="str">
        <f t="shared" si="123"/>
        <v>93054</v>
      </c>
      <c r="H3926" s="391">
        <v>51.36</v>
      </c>
      <c r="I3926" s="392" t="s">
        <v>12045</v>
      </c>
    </row>
    <row r="3927" spans="2:9">
      <c r="B3927" s="388" t="s">
        <v>19900</v>
      </c>
      <c r="C3927" s="388" t="s">
        <v>19901</v>
      </c>
      <c r="D3927" s="389" t="s">
        <v>9926</v>
      </c>
      <c r="E3927" s="390" t="str">
        <f t="shared" si="122"/>
        <v>26,77</v>
      </c>
      <c r="F3927" s="381" t="str">
        <f t="shared" si="123"/>
        <v>93055</v>
      </c>
      <c r="H3927" s="391">
        <v>8.2100000000000009</v>
      </c>
      <c r="I3927" s="392" t="s">
        <v>2189</v>
      </c>
    </row>
    <row r="3928" spans="2:9">
      <c r="B3928" s="388" t="s">
        <v>19902</v>
      </c>
      <c r="C3928" s="388" t="s">
        <v>19903</v>
      </c>
      <c r="D3928" s="389" t="s">
        <v>9926</v>
      </c>
      <c r="E3928" s="390" t="str">
        <f t="shared" si="122"/>
        <v>10,48</v>
      </c>
      <c r="F3928" s="381" t="str">
        <f t="shared" si="123"/>
        <v>93056</v>
      </c>
      <c r="H3928" s="391">
        <v>13.21</v>
      </c>
      <c r="I3928" s="392" t="s">
        <v>5998</v>
      </c>
    </row>
    <row r="3929" spans="2:9">
      <c r="B3929" s="388" t="s">
        <v>19904</v>
      </c>
      <c r="C3929" s="388" t="s">
        <v>19905</v>
      </c>
      <c r="D3929" s="389" t="s">
        <v>9926</v>
      </c>
      <c r="E3929" s="390" t="str">
        <f t="shared" si="122"/>
        <v>9,23</v>
      </c>
      <c r="F3929" s="381" t="str">
        <f t="shared" si="123"/>
        <v>93057</v>
      </c>
      <c r="H3929" s="391">
        <v>14.64</v>
      </c>
      <c r="I3929" s="392" t="s">
        <v>5311</v>
      </c>
    </row>
    <row r="3930" spans="2:9">
      <c r="B3930" s="388" t="s">
        <v>19906</v>
      </c>
      <c r="C3930" s="388" t="s">
        <v>19907</v>
      </c>
      <c r="D3930" s="389" t="s">
        <v>9926</v>
      </c>
      <c r="E3930" s="390" t="str">
        <f t="shared" si="122"/>
        <v>331,97</v>
      </c>
      <c r="F3930" s="381" t="str">
        <f t="shared" si="123"/>
        <v>93058</v>
      </c>
      <c r="H3930" s="391">
        <v>20.25</v>
      </c>
      <c r="I3930" s="392" t="s">
        <v>19908</v>
      </c>
    </row>
    <row r="3931" spans="2:9">
      <c r="B3931" s="388" t="s">
        <v>19909</v>
      </c>
      <c r="C3931" s="388" t="s">
        <v>19910</v>
      </c>
      <c r="D3931" s="389" t="s">
        <v>9926</v>
      </c>
      <c r="E3931" s="390" t="str">
        <f t="shared" si="122"/>
        <v>18,31</v>
      </c>
      <c r="F3931" s="381" t="str">
        <f t="shared" si="123"/>
        <v>93059</v>
      </c>
      <c r="H3931" s="391">
        <v>21.72</v>
      </c>
      <c r="I3931" s="392" t="s">
        <v>16673</v>
      </c>
    </row>
    <row r="3932" spans="2:9">
      <c r="B3932" s="388" t="s">
        <v>19911</v>
      </c>
      <c r="C3932" s="388" t="s">
        <v>19912</v>
      </c>
      <c r="D3932" s="389" t="s">
        <v>9926</v>
      </c>
      <c r="E3932" s="390" t="str">
        <f t="shared" si="122"/>
        <v>46,35</v>
      </c>
      <c r="F3932" s="381" t="str">
        <f t="shared" si="123"/>
        <v>93060</v>
      </c>
      <c r="H3932" s="391">
        <v>19.37</v>
      </c>
      <c r="I3932" s="392" t="s">
        <v>15017</v>
      </c>
    </row>
    <row r="3933" spans="2:9">
      <c r="B3933" s="388" t="s">
        <v>19913</v>
      </c>
      <c r="C3933" s="388" t="s">
        <v>19914</v>
      </c>
      <c r="D3933" s="389" t="s">
        <v>9926</v>
      </c>
      <c r="E3933" s="390" t="str">
        <f t="shared" si="122"/>
        <v>19,18</v>
      </c>
      <c r="F3933" s="381" t="str">
        <f t="shared" si="123"/>
        <v>93061</v>
      </c>
      <c r="H3933" s="391">
        <v>5.4</v>
      </c>
      <c r="I3933" s="392" t="s">
        <v>19915</v>
      </c>
    </row>
    <row r="3934" spans="2:9">
      <c r="B3934" s="388" t="s">
        <v>19916</v>
      </c>
      <c r="C3934" s="388" t="s">
        <v>19917</v>
      </c>
      <c r="D3934" s="389" t="s">
        <v>9926</v>
      </c>
      <c r="E3934" s="390" t="str">
        <f t="shared" si="122"/>
        <v>16,75</v>
      </c>
      <c r="F3934" s="381" t="str">
        <f t="shared" si="123"/>
        <v>93062</v>
      </c>
      <c r="H3934" s="391">
        <v>11.74</v>
      </c>
      <c r="I3934" s="392" t="s">
        <v>19918</v>
      </c>
    </row>
    <row r="3935" spans="2:9">
      <c r="B3935" s="388" t="s">
        <v>19919</v>
      </c>
      <c r="C3935" s="388" t="s">
        <v>19920</v>
      </c>
      <c r="D3935" s="389" t="s">
        <v>9926</v>
      </c>
      <c r="E3935" s="390" t="str">
        <f t="shared" si="122"/>
        <v>380,27</v>
      </c>
      <c r="F3935" s="381" t="str">
        <f t="shared" si="123"/>
        <v>93063</v>
      </c>
      <c r="H3935" s="391">
        <v>14.27</v>
      </c>
      <c r="I3935" s="392" t="s">
        <v>19921</v>
      </c>
    </row>
    <row r="3936" spans="2:9">
      <c r="B3936" s="388" t="s">
        <v>19922</v>
      </c>
      <c r="C3936" s="388" t="s">
        <v>19923</v>
      </c>
      <c r="D3936" s="389" t="s">
        <v>9926</v>
      </c>
      <c r="E3936" s="390" t="str">
        <f t="shared" si="122"/>
        <v>29,28</v>
      </c>
      <c r="F3936" s="381" t="str">
        <f t="shared" si="123"/>
        <v>93064</v>
      </c>
      <c r="H3936" s="391">
        <v>260.8</v>
      </c>
      <c r="I3936" s="392" t="s">
        <v>19924</v>
      </c>
    </row>
    <row r="3937" spans="2:9">
      <c r="B3937" s="388" t="s">
        <v>19925</v>
      </c>
      <c r="C3937" s="388" t="s">
        <v>19926</v>
      </c>
      <c r="D3937" s="389" t="s">
        <v>9926</v>
      </c>
      <c r="E3937" s="390" t="str">
        <f t="shared" si="122"/>
        <v>27,49</v>
      </c>
      <c r="F3937" s="381" t="str">
        <f t="shared" si="123"/>
        <v>93065</v>
      </c>
      <c r="H3937" s="391">
        <v>9.69</v>
      </c>
      <c r="I3937" s="392" t="s">
        <v>19927</v>
      </c>
    </row>
    <row r="3938" spans="2:9">
      <c r="B3938" s="388" t="s">
        <v>19928</v>
      </c>
      <c r="C3938" s="388" t="s">
        <v>19929</v>
      </c>
      <c r="D3938" s="389" t="s">
        <v>9926</v>
      </c>
      <c r="E3938" s="390" t="str">
        <f t="shared" si="122"/>
        <v>477,25</v>
      </c>
      <c r="F3938" s="381" t="str">
        <f t="shared" si="123"/>
        <v>93066</v>
      </c>
      <c r="H3938" s="391">
        <v>9.17</v>
      </c>
      <c r="I3938" s="392" t="s">
        <v>19930</v>
      </c>
    </row>
    <row r="3939" spans="2:9">
      <c r="B3939" s="388" t="s">
        <v>19931</v>
      </c>
      <c r="C3939" s="388" t="s">
        <v>19932</v>
      </c>
      <c r="D3939" s="389" t="s">
        <v>9926</v>
      </c>
      <c r="E3939" s="390" t="str">
        <f t="shared" si="122"/>
        <v>43,21</v>
      </c>
      <c r="F3939" s="381" t="str">
        <f t="shared" si="123"/>
        <v>93067</v>
      </c>
      <c r="H3939" s="391">
        <v>303.93</v>
      </c>
      <c r="I3939" s="392" t="s">
        <v>19933</v>
      </c>
    </row>
    <row r="3940" spans="2:9">
      <c r="B3940" s="388" t="s">
        <v>19934</v>
      </c>
      <c r="C3940" s="388" t="s">
        <v>19935</v>
      </c>
      <c r="D3940" s="389" t="s">
        <v>9926</v>
      </c>
      <c r="E3940" s="390" t="str">
        <f t="shared" si="122"/>
        <v>37,95</v>
      </c>
      <c r="F3940" s="381" t="str">
        <f t="shared" si="123"/>
        <v>93068</v>
      </c>
      <c r="H3940" s="391">
        <v>13.87</v>
      </c>
      <c r="I3940" s="392" t="s">
        <v>19936</v>
      </c>
    </row>
    <row r="3941" spans="2:9">
      <c r="B3941" s="388" t="s">
        <v>19937</v>
      </c>
      <c r="C3941" s="388" t="s">
        <v>19938</v>
      </c>
      <c r="D3941" s="389" t="s">
        <v>9926</v>
      </c>
      <c r="E3941" s="390" t="str">
        <f t="shared" si="122"/>
        <v>661,28</v>
      </c>
      <c r="F3941" s="381" t="str">
        <f t="shared" si="123"/>
        <v>93069</v>
      </c>
      <c r="H3941" s="391">
        <v>15.82</v>
      </c>
      <c r="I3941" s="392" t="s">
        <v>19939</v>
      </c>
    </row>
    <row r="3942" spans="2:9">
      <c r="B3942" s="388" t="s">
        <v>19940</v>
      </c>
      <c r="C3942" s="388" t="s">
        <v>19941</v>
      </c>
      <c r="D3942" s="389" t="s">
        <v>9926</v>
      </c>
      <c r="E3942" s="390" t="str">
        <f t="shared" si="122"/>
        <v>107,53</v>
      </c>
      <c r="F3942" s="381" t="str">
        <f t="shared" si="123"/>
        <v>93070</v>
      </c>
      <c r="H3942" s="391">
        <v>29.17</v>
      </c>
      <c r="I3942" s="392" t="s">
        <v>19452</v>
      </c>
    </row>
    <row r="3943" spans="2:9">
      <c r="B3943" s="388" t="s">
        <v>19942</v>
      </c>
      <c r="C3943" s="388" t="s">
        <v>19943</v>
      </c>
      <c r="D3943" s="389" t="s">
        <v>9926</v>
      </c>
      <c r="E3943" s="390" t="str">
        <f t="shared" si="122"/>
        <v>99,95</v>
      </c>
      <c r="F3943" s="381" t="str">
        <f t="shared" si="123"/>
        <v>93071</v>
      </c>
      <c r="H3943" s="391">
        <v>13.87</v>
      </c>
      <c r="I3943" s="392" t="s">
        <v>19944</v>
      </c>
    </row>
    <row r="3944" spans="2:9">
      <c r="B3944" s="388" t="s">
        <v>19945</v>
      </c>
      <c r="C3944" s="388" t="s">
        <v>19946</v>
      </c>
      <c r="D3944" s="389" t="s">
        <v>9926</v>
      </c>
      <c r="E3944" s="390" t="str">
        <f t="shared" si="122"/>
        <v>872,35</v>
      </c>
      <c r="F3944" s="381" t="str">
        <f t="shared" si="123"/>
        <v>93072</v>
      </c>
      <c r="H3944" s="391">
        <v>21.69</v>
      </c>
      <c r="I3944" s="392" t="s">
        <v>19947</v>
      </c>
    </row>
    <row r="3945" spans="2:9">
      <c r="B3945" s="388" t="s">
        <v>19948</v>
      </c>
      <c r="C3945" s="388" t="s">
        <v>19949</v>
      </c>
      <c r="D3945" s="389" t="s">
        <v>9926</v>
      </c>
      <c r="E3945" s="390" t="str">
        <f t="shared" si="122"/>
        <v>49,06</v>
      </c>
      <c r="F3945" s="381" t="str">
        <f t="shared" si="123"/>
        <v>93073</v>
      </c>
      <c r="H3945" s="391">
        <v>49.7</v>
      </c>
      <c r="I3945" s="392" t="s">
        <v>19950</v>
      </c>
    </row>
    <row r="3946" spans="2:9">
      <c r="B3946" s="388" t="s">
        <v>19951</v>
      </c>
      <c r="C3946" s="388" t="s">
        <v>19952</v>
      </c>
      <c r="D3946" s="389" t="s">
        <v>9926</v>
      </c>
      <c r="E3946" s="390" t="str">
        <f t="shared" si="122"/>
        <v>8,45</v>
      </c>
      <c r="F3946" s="381" t="str">
        <f t="shared" si="123"/>
        <v>93074</v>
      </c>
      <c r="H3946" s="391">
        <v>335</v>
      </c>
      <c r="I3946" s="392" t="s">
        <v>4584</v>
      </c>
    </row>
    <row r="3947" spans="2:9">
      <c r="B3947" s="388" t="s">
        <v>19953</v>
      </c>
      <c r="C3947" s="388" t="s">
        <v>19954</v>
      </c>
      <c r="D3947" s="389" t="s">
        <v>9926</v>
      </c>
      <c r="E3947" s="390" t="str">
        <f t="shared" si="122"/>
        <v>13,46</v>
      </c>
      <c r="F3947" s="381" t="str">
        <f t="shared" si="123"/>
        <v>93075</v>
      </c>
      <c r="H3947" s="391">
        <v>36.39</v>
      </c>
      <c r="I3947" s="392" t="s">
        <v>3256</v>
      </c>
    </row>
    <row r="3948" spans="2:9">
      <c r="B3948" s="388" t="s">
        <v>19955</v>
      </c>
      <c r="C3948" s="388" t="s">
        <v>19956</v>
      </c>
      <c r="D3948" s="389" t="s">
        <v>9926</v>
      </c>
      <c r="E3948" s="390" t="str">
        <f t="shared" si="122"/>
        <v>13,23</v>
      </c>
      <c r="F3948" s="381" t="str">
        <f t="shared" si="123"/>
        <v>93076</v>
      </c>
      <c r="H3948" s="391">
        <v>53.84</v>
      </c>
      <c r="I3948" s="392" t="s">
        <v>19957</v>
      </c>
    </row>
    <row r="3949" spans="2:9">
      <c r="B3949" s="388" t="s">
        <v>19958</v>
      </c>
      <c r="C3949" s="388" t="s">
        <v>19959</v>
      </c>
      <c r="D3949" s="389" t="s">
        <v>9926</v>
      </c>
      <c r="E3949" s="390" t="str">
        <f t="shared" si="122"/>
        <v>18,85</v>
      </c>
      <c r="F3949" s="381" t="str">
        <f t="shared" si="123"/>
        <v>93077</v>
      </c>
      <c r="H3949" s="391">
        <v>10.73</v>
      </c>
      <c r="I3949" s="392" t="s">
        <v>17723</v>
      </c>
    </row>
    <row r="3950" spans="2:9">
      <c r="B3950" s="388" t="s">
        <v>19960</v>
      </c>
      <c r="C3950" s="388" t="s">
        <v>19961</v>
      </c>
      <c r="D3950" s="389" t="s">
        <v>9926</v>
      </c>
      <c r="E3950" s="390" t="str">
        <f t="shared" si="122"/>
        <v>20,32</v>
      </c>
      <c r="F3950" s="381" t="str">
        <f t="shared" si="123"/>
        <v>93078</v>
      </c>
      <c r="H3950" s="391">
        <v>16.34</v>
      </c>
      <c r="I3950" s="392" t="s">
        <v>19962</v>
      </c>
    </row>
    <row r="3951" spans="2:9">
      <c r="B3951" s="388" t="s">
        <v>19963</v>
      </c>
      <c r="C3951" s="388" t="s">
        <v>19964</v>
      </c>
      <c r="D3951" s="389" t="s">
        <v>9926</v>
      </c>
      <c r="E3951" s="390" t="str">
        <f t="shared" si="122"/>
        <v>18,18</v>
      </c>
      <c r="F3951" s="381" t="str">
        <f t="shared" si="123"/>
        <v>93079</v>
      </c>
      <c r="H3951" s="391">
        <v>17.809999999999999</v>
      </c>
      <c r="I3951" s="392" t="s">
        <v>19965</v>
      </c>
    </row>
    <row r="3952" spans="2:9">
      <c r="B3952" s="388" t="s">
        <v>19966</v>
      </c>
      <c r="C3952" s="388" t="s">
        <v>19967</v>
      </c>
      <c r="D3952" s="389" t="s">
        <v>9926</v>
      </c>
      <c r="E3952" s="390" t="str">
        <f t="shared" si="122"/>
        <v>5,54</v>
      </c>
      <c r="F3952" s="381" t="str">
        <f t="shared" si="123"/>
        <v>93080</v>
      </c>
      <c r="H3952" s="391">
        <v>15.62</v>
      </c>
      <c r="I3952" s="392" t="s">
        <v>1722</v>
      </c>
    </row>
    <row r="3953" spans="2:9">
      <c r="B3953" s="388" t="s">
        <v>19968</v>
      </c>
      <c r="C3953" s="388" t="s">
        <v>19969</v>
      </c>
      <c r="D3953" s="389" t="s">
        <v>9926</v>
      </c>
      <c r="E3953" s="390" t="str">
        <f t="shared" si="122"/>
        <v>11,88</v>
      </c>
      <c r="F3953" s="381" t="str">
        <f t="shared" si="123"/>
        <v>93081</v>
      </c>
      <c r="H3953" s="391">
        <v>33.909999999999997</v>
      </c>
      <c r="I3953" s="392" t="s">
        <v>4302</v>
      </c>
    </row>
    <row r="3954" spans="2:9">
      <c r="B3954" s="388" t="s">
        <v>19970</v>
      </c>
      <c r="C3954" s="388" t="s">
        <v>19971</v>
      </c>
      <c r="D3954" s="389" t="s">
        <v>9926</v>
      </c>
      <c r="E3954" s="390" t="str">
        <f t="shared" si="122"/>
        <v>14,41</v>
      </c>
      <c r="F3954" s="381" t="str">
        <f t="shared" si="123"/>
        <v>93082</v>
      </c>
      <c r="H3954" s="391">
        <v>53.09</v>
      </c>
      <c r="I3954" s="392" t="s">
        <v>1381</v>
      </c>
    </row>
    <row r="3955" spans="2:9">
      <c r="B3955" s="388" t="s">
        <v>19972</v>
      </c>
      <c r="C3955" s="388" t="s">
        <v>19973</v>
      </c>
      <c r="D3955" s="389" t="s">
        <v>9926</v>
      </c>
      <c r="E3955" s="390" t="str">
        <f t="shared" si="122"/>
        <v>261,22</v>
      </c>
      <c r="F3955" s="381" t="str">
        <f t="shared" si="123"/>
        <v>93083</v>
      </c>
      <c r="H3955" s="391">
        <v>77.08</v>
      </c>
      <c r="I3955" s="392" t="s">
        <v>19974</v>
      </c>
    </row>
    <row r="3956" spans="2:9">
      <c r="B3956" s="388" t="s">
        <v>19975</v>
      </c>
      <c r="C3956" s="388" t="s">
        <v>19976</v>
      </c>
      <c r="D3956" s="389" t="s">
        <v>9926</v>
      </c>
      <c r="E3956" s="390" t="str">
        <f t="shared" si="122"/>
        <v>8,77</v>
      </c>
      <c r="F3956" s="381" t="str">
        <f t="shared" si="123"/>
        <v>93084</v>
      </c>
      <c r="H3956" s="391">
        <v>169.97</v>
      </c>
      <c r="I3956" s="392" t="s">
        <v>19977</v>
      </c>
    </row>
    <row r="3957" spans="2:9">
      <c r="B3957" s="388" t="s">
        <v>19978</v>
      </c>
      <c r="C3957" s="388" t="s">
        <v>19979</v>
      </c>
      <c r="D3957" s="389" t="s">
        <v>9926</v>
      </c>
      <c r="E3957" s="390" t="str">
        <f t="shared" si="122"/>
        <v>8,25</v>
      </c>
      <c r="F3957" s="381" t="str">
        <f t="shared" si="123"/>
        <v>93085</v>
      </c>
      <c r="H3957" s="391">
        <v>12.62</v>
      </c>
      <c r="I3957" s="392" t="s">
        <v>16286</v>
      </c>
    </row>
    <row r="3958" spans="2:9">
      <c r="B3958" s="388" t="s">
        <v>19980</v>
      </c>
      <c r="C3958" s="388" t="s">
        <v>19981</v>
      </c>
      <c r="D3958" s="389" t="s">
        <v>9926</v>
      </c>
      <c r="E3958" s="390" t="str">
        <f t="shared" si="122"/>
        <v>303,34</v>
      </c>
      <c r="F3958" s="381" t="str">
        <f t="shared" si="123"/>
        <v>93086</v>
      </c>
      <c r="H3958" s="391">
        <v>27.88</v>
      </c>
      <c r="I3958" s="392" t="s">
        <v>19982</v>
      </c>
    </row>
    <row r="3959" spans="2:9">
      <c r="B3959" s="388" t="s">
        <v>19983</v>
      </c>
      <c r="C3959" s="388" t="s">
        <v>19984</v>
      </c>
      <c r="D3959" s="389" t="s">
        <v>9926</v>
      </c>
      <c r="E3959" s="390" t="str">
        <f t="shared" si="122"/>
        <v>12,95</v>
      </c>
      <c r="F3959" s="381" t="str">
        <f t="shared" si="123"/>
        <v>93087</v>
      </c>
      <c r="H3959" s="391">
        <v>27.89</v>
      </c>
      <c r="I3959" s="392" t="s">
        <v>19985</v>
      </c>
    </row>
    <row r="3960" spans="2:9">
      <c r="B3960" s="388" t="s">
        <v>19986</v>
      </c>
      <c r="C3960" s="388" t="s">
        <v>19987</v>
      </c>
      <c r="D3960" s="389" t="s">
        <v>9926</v>
      </c>
      <c r="E3960" s="390" t="str">
        <f t="shared" si="122"/>
        <v>15,06</v>
      </c>
      <c r="F3960" s="381" t="str">
        <f t="shared" si="123"/>
        <v>93088</v>
      </c>
      <c r="H3960" s="391">
        <v>41.19</v>
      </c>
      <c r="I3960" s="392" t="s">
        <v>19988</v>
      </c>
    </row>
    <row r="3961" spans="2:9">
      <c r="B3961" s="388" t="s">
        <v>19989</v>
      </c>
      <c r="C3961" s="388" t="s">
        <v>19990</v>
      </c>
      <c r="D3961" s="389" t="s">
        <v>9926</v>
      </c>
      <c r="E3961" s="390" t="str">
        <f t="shared" si="122"/>
        <v>28,28</v>
      </c>
      <c r="F3961" s="381" t="str">
        <f t="shared" si="123"/>
        <v>93089</v>
      </c>
      <c r="H3961" s="391">
        <v>36.46</v>
      </c>
      <c r="I3961" s="392" t="s">
        <v>19160</v>
      </c>
    </row>
    <row r="3962" spans="2:9">
      <c r="B3962" s="388" t="s">
        <v>19991</v>
      </c>
      <c r="C3962" s="388" t="s">
        <v>19992</v>
      </c>
      <c r="D3962" s="389" t="s">
        <v>9926</v>
      </c>
      <c r="E3962" s="390" t="str">
        <f t="shared" si="122"/>
        <v>11,98</v>
      </c>
      <c r="F3962" s="381" t="str">
        <f t="shared" si="123"/>
        <v>93090</v>
      </c>
      <c r="H3962" s="391">
        <v>59.14</v>
      </c>
      <c r="I3962" s="392" t="s">
        <v>19483</v>
      </c>
    </row>
    <row r="3963" spans="2:9">
      <c r="B3963" s="388" t="s">
        <v>19993</v>
      </c>
      <c r="C3963" s="388" t="s">
        <v>19994</v>
      </c>
      <c r="D3963" s="389" t="s">
        <v>9926</v>
      </c>
      <c r="E3963" s="390" t="str">
        <f t="shared" si="122"/>
        <v>10,73</v>
      </c>
      <c r="F3963" s="381" t="str">
        <f t="shared" si="123"/>
        <v>93091</v>
      </c>
      <c r="H3963" s="391">
        <v>54.93</v>
      </c>
      <c r="I3963" s="392" t="s">
        <v>16333</v>
      </c>
    </row>
    <row r="3964" spans="2:9">
      <c r="B3964" s="388" t="s">
        <v>19995</v>
      </c>
      <c r="C3964" s="388" t="s">
        <v>19996</v>
      </c>
      <c r="D3964" s="389" t="s">
        <v>9926</v>
      </c>
      <c r="E3964" s="390" t="str">
        <f t="shared" si="122"/>
        <v>333,47</v>
      </c>
      <c r="F3964" s="381" t="str">
        <f t="shared" si="123"/>
        <v>93092</v>
      </c>
      <c r="H3964" s="391">
        <v>40.32</v>
      </c>
      <c r="I3964" s="392" t="s">
        <v>19997</v>
      </c>
    </row>
    <row r="3965" spans="2:9">
      <c r="B3965" s="388" t="s">
        <v>19998</v>
      </c>
      <c r="C3965" s="388" t="s">
        <v>19999</v>
      </c>
      <c r="D3965" s="389" t="s">
        <v>9926</v>
      </c>
      <c r="E3965" s="390" t="str">
        <f t="shared" si="122"/>
        <v>19,81</v>
      </c>
      <c r="F3965" s="381" t="str">
        <f t="shared" si="123"/>
        <v>93093</v>
      </c>
      <c r="H3965" s="391">
        <v>41.37</v>
      </c>
      <c r="I3965" s="392" t="s">
        <v>20000</v>
      </c>
    </row>
    <row r="3966" spans="2:9">
      <c r="B3966" s="388" t="s">
        <v>20001</v>
      </c>
      <c r="C3966" s="388" t="s">
        <v>20002</v>
      </c>
      <c r="D3966" s="389" t="s">
        <v>9926</v>
      </c>
      <c r="E3966" s="390" t="str">
        <f t="shared" si="122"/>
        <v>47,85</v>
      </c>
      <c r="F3966" s="381" t="str">
        <f t="shared" si="123"/>
        <v>93094</v>
      </c>
      <c r="H3966" s="391">
        <v>59.12</v>
      </c>
      <c r="I3966" s="392" t="s">
        <v>20003</v>
      </c>
    </row>
    <row r="3967" spans="2:9">
      <c r="B3967" s="388" t="s">
        <v>20004</v>
      </c>
      <c r="C3967" s="388" t="s">
        <v>20005</v>
      </c>
      <c r="D3967" s="389" t="s">
        <v>9926</v>
      </c>
      <c r="E3967" s="390" t="str">
        <f t="shared" si="122"/>
        <v>36,75</v>
      </c>
      <c r="F3967" s="381" t="str">
        <f t="shared" si="123"/>
        <v>93095</v>
      </c>
      <c r="H3967" s="391">
        <v>63.75</v>
      </c>
      <c r="I3967" s="392" t="s">
        <v>20006</v>
      </c>
    </row>
    <row r="3968" spans="2:9">
      <c r="B3968" s="388" t="s">
        <v>20007</v>
      </c>
      <c r="C3968" s="388" t="s">
        <v>20008</v>
      </c>
      <c r="D3968" s="389" t="s">
        <v>9926</v>
      </c>
      <c r="E3968" s="390" t="str">
        <f t="shared" si="122"/>
        <v>52,02</v>
      </c>
      <c r="F3968" s="381" t="str">
        <f t="shared" si="123"/>
        <v>93096</v>
      </c>
      <c r="H3968" s="391">
        <v>80.63</v>
      </c>
      <c r="I3968" s="392" t="s">
        <v>20009</v>
      </c>
    </row>
    <row r="3969" spans="2:9">
      <c r="B3969" s="388" t="s">
        <v>20010</v>
      </c>
      <c r="C3969" s="388" t="s">
        <v>20011</v>
      </c>
      <c r="D3969" s="389" t="s">
        <v>9926</v>
      </c>
      <c r="E3969" s="390" t="str">
        <f t="shared" si="122"/>
        <v>8,63</v>
      </c>
      <c r="F3969" s="381" t="str">
        <f t="shared" si="123"/>
        <v>93097</v>
      </c>
      <c r="H3969" s="391">
        <v>89.54</v>
      </c>
      <c r="I3969" s="392" t="s">
        <v>20012</v>
      </c>
    </row>
    <row r="3970" spans="2:9">
      <c r="B3970" s="388" t="s">
        <v>20013</v>
      </c>
      <c r="C3970" s="388" t="s">
        <v>20014</v>
      </c>
      <c r="D3970" s="389" t="s">
        <v>9926</v>
      </c>
      <c r="E3970" s="390" t="str">
        <f t="shared" ref="E3970:E4033" si="124">IF($K$2=$H$1,H3970,I3970)</f>
        <v>13,64</v>
      </c>
      <c r="F3970" s="381" t="str">
        <f t="shared" ref="F3970:F4033" si="125">IF(LEN($B3970)=7,CONCATENATE(MID($B3970,1,6),"00",RIGHT($B3970,1)),IF(LEN($B3970)=8,CONCATENATE(MID($B3970,1,6),"0",RIGHT($B3970,2)),$B3970))</f>
        <v>93098</v>
      </c>
      <c r="H3970" s="391">
        <v>53.69</v>
      </c>
      <c r="I3970" s="392" t="s">
        <v>4323</v>
      </c>
    </row>
    <row r="3971" spans="2:9">
      <c r="B3971" s="388" t="s">
        <v>20015</v>
      </c>
      <c r="C3971" s="388" t="s">
        <v>20016</v>
      </c>
      <c r="D3971" s="389" t="s">
        <v>9926</v>
      </c>
      <c r="E3971" s="390" t="str">
        <f t="shared" si="124"/>
        <v>15,28</v>
      </c>
      <c r="F3971" s="381" t="str">
        <f t="shared" si="125"/>
        <v>93099</v>
      </c>
      <c r="H3971" s="391">
        <v>81.11</v>
      </c>
      <c r="I3971" s="392" t="s">
        <v>18747</v>
      </c>
    </row>
    <row r="3972" spans="2:9">
      <c r="B3972" s="388" t="s">
        <v>20017</v>
      </c>
      <c r="C3972" s="388" t="s">
        <v>20018</v>
      </c>
      <c r="D3972" s="389" t="s">
        <v>9926</v>
      </c>
      <c r="E3972" s="390" t="str">
        <f t="shared" si="124"/>
        <v>20,90</v>
      </c>
      <c r="F3972" s="381" t="str">
        <f t="shared" si="125"/>
        <v>93100</v>
      </c>
      <c r="H3972" s="391">
        <v>106.62</v>
      </c>
      <c r="I3972" s="392" t="s">
        <v>20019</v>
      </c>
    </row>
    <row r="3973" spans="2:9">
      <c r="B3973" s="388" t="s">
        <v>20020</v>
      </c>
      <c r="C3973" s="388" t="s">
        <v>20021</v>
      </c>
      <c r="D3973" s="389" t="s">
        <v>9926</v>
      </c>
      <c r="E3973" s="390" t="str">
        <f t="shared" si="124"/>
        <v>22,37</v>
      </c>
      <c r="F3973" s="381" t="str">
        <f t="shared" si="125"/>
        <v>93101</v>
      </c>
      <c r="H3973" s="391">
        <v>48.11</v>
      </c>
      <c r="I3973" s="392" t="s">
        <v>3743</v>
      </c>
    </row>
    <row r="3974" spans="2:9">
      <c r="B3974" s="388" t="s">
        <v>20022</v>
      </c>
      <c r="C3974" s="388" t="s">
        <v>20023</v>
      </c>
      <c r="D3974" s="389" t="s">
        <v>9926</v>
      </c>
      <c r="E3974" s="390" t="str">
        <f t="shared" si="124"/>
        <v>20,04</v>
      </c>
      <c r="F3974" s="381" t="str">
        <f t="shared" si="125"/>
        <v>93102</v>
      </c>
      <c r="H3974" s="391">
        <v>114.7</v>
      </c>
      <c r="I3974" s="392" t="s">
        <v>20024</v>
      </c>
    </row>
    <row r="3975" spans="2:9">
      <c r="B3975" s="388" t="s">
        <v>20025</v>
      </c>
      <c r="C3975" s="388" t="s">
        <v>20026</v>
      </c>
      <c r="D3975" s="389" t="s">
        <v>9926</v>
      </c>
      <c r="E3975" s="390" t="str">
        <f t="shared" si="124"/>
        <v>5,69</v>
      </c>
      <c r="F3975" s="381" t="str">
        <f t="shared" si="125"/>
        <v>93103</v>
      </c>
      <c r="H3975" s="391">
        <v>169.43</v>
      </c>
      <c r="I3975" s="392" t="s">
        <v>430</v>
      </c>
    </row>
    <row r="3976" spans="2:9">
      <c r="B3976" s="388" t="s">
        <v>20027</v>
      </c>
      <c r="C3976" s="388" t="s">
        <v>20028</v>
      </c>
      <c r="D3976" s="389" t="s">
        <v>9926</v>
      </c>
      <c r="E3976" s="390" t="str">
        <f t="shared" si="124"/>
        <v>12,03</v>
      </c>
      <c r="F3976" s="381" t="str">
        <f t="shared" si="125"/>
        <v>93104</v>
      </c>
      <c r="H3976" s="391">
        <v>236.65</v>
      </c>
      <c r="I3976" s="392" t="s">
        <v>20029</v>
      </c>
    </row>
    <row r="3977" spans="2:9">
      <c r="B3977" s="388" t="s">
        <v>20030</v>
      </c>
      <c r="C3977" s="388" t="s">
        <v>20031</v>
      </c>
      <c r="D3977" s="389" t="s">
        <v>9926</v>
      </c>
      <c r="E3977" s="390" t="str">
        <f t="shared" si="124"/>
        <v>14,56</v>
      </c>
      <c r="F3977" s="381" t="str">
        <f t="shared" si="125"/>
        <v>93105</v>
      </c>
      <c r="H3977" s="391">
        <v>80.92</v>
      </c>
      <c r="I3977" s="392" t="s">
        <v>3390</v>
      </c>
    </row>
    <row r="3978" spans="2:9">
      <c r="B3978" s="388" t="s">
        <v>20032</v>
      </c>
      <c r="C3978" s="388" t="s">
        <v>20033</v>
      </c>
      <c r="D3978" s="389" t="s">
        <v>9926</v>
      </c>
      <c r="E3978" s="390" t="str">
        <f t="shared" si="124"/>
        <v>261,37</v>
      </c>
      <c r="F3978" s="381" t="str">
        <f t="shared" si="125"/>
        <v>93106</v>
      </c>
      <c r="H3978" s="391">
        <v>91.37</v>
      </c>
      <c r="I3978" s="392" t="s">
        <v>20034</v>
      </c>
    </row>
    <row r="3979" spans="2:9">
      <c r="B3979" s="388" t="s">
        <v>20035</v>
      </c>
      <c r="C3979" s="388" t="s">
        <v>20036</v>
      </c>
      <c r="D3979" s="389" t="s">
        <v>9926</v>
      </c>
      <c r="E3979" s="390" t="str">
        <f t="shared" si="124"/>
        <v>10,11</v>
      </c>
      <c r="F3979" s="381" t="str">
        <f t="shared" si="125"/>
        <v>93107</v>
      </c>
      <c r="H3979" s="391">
        <v>218.3</v>
      </c>
      <c r="I3979" s="392" t="s">
        <v>15462</v>
      </c>
    </row>
    <row r="3980" spans="2:9">
      <c r="B3980" s="388" t="s">
        <v>20037</v>
      </c>
      <c r="C3980" s="388" t="s">
        <v>20038</v>
      </c>
      <c r="D3980" s="389" t="s">
        <v>9926</v>
      </c>
      <c r="E3980" s="390" t="str">
        <f t="shared" si="124"/>
        <v>9,59</v>
      </c>
      <c r="F3980" s="381" t="str">
        <f t="shared" si="125"/>
        <v>93108</v>
      </c>
      <c r="H3980" s="391">
        <v>181.96</v>
      </c>
      <c r="I3980" s="392" t="s">
        <v>20039</v>
      </c>
    </row>
    <row r="3981" spans="2:9">
      <c r="B3981" s="388" t="s">
        <v>20040</v>
      </c>
      <c r="C3981" s="388" t="s">
        <v>20041</v>
      </c>
      <c r="D3981" s="389" t="s">
        <v>9926</v>
      </c>
      <c r="E3981" s="390" t="str">
        <f t="shared" si="124"/>
        <v>304,68</v>
      </c>
      <c r="F3981" s="381" t="str">
        <f t="shared" si="125"/>
        <v>93109</v>
      </c>
      <c r="H3981" s="391">
        <v>214.77</v>
      </c>
      <c r="I3981" s="392" t="s">
        <v>20042</v>
      </c>
    </row>
    <row r="3982" spans="2:9">
      <c r="B3982" s="388" t="s">
        <v>20043</v>
      </c>
      <c r="C3982" s="388" t="s">
        <v>20044</v>
      </c>
      <c r="D3982" s="389" t="s">
        <v>9926</v>
      </c>
      <c r="E3982" s="390" t="str">
        <f t="shared" si="124"/>
        <v>14,29</v>
      </c>
      <c r="F3982" s="381" t="str">
        <f t="shared" si="125"/>
        <v>93110</v>
      </c>
      <c r="H3982" s="391">
        <v>486.64</v>
      </c>
      <c r="I3982" s="392" t="s">
        <v>7524</v>
      </c>
    </row>
    <row r="3983" spans="2:9">
      <c r="B3983" s="388" t="s">
        <v>20045</v>
      </c>
      <c r="C3983" s="388" t="s">
        <v>20046</v>
      </c>
      <c r="D3983" s="389" t="s">
        <v>9926</v>
      </c>
      <c r="E3983" s="390" t="str">
        <f t="shared" si="124"/>
        <v>16,25</v>
      </c>
      <c r="F3983" s="381" t="str">
        <f t="shared" si="125"/>
        <v>93111</v>
      </c>
      <c r="H3983" s="391">
        <v>117.93</v>
      </c>
      <c r="I3983" s="392" t="s">
        <v>4612</v>
      </c>
    </row>
    <row r="3984" spans="2:9">
      <c r="B3984" s="388" t="s">
        <v>20047</v>
      </c>
      <c r="C3984" s="388" t="s">
        <v>20048</v>
      </c>
      <c r="D3984" s="389" t="s">
        <v>9926</v>
      </c>
      <c r="E3984" s="390" t="str">
        <f t="shared" si="124"/>
        <v>29,62</v>
      </c>
      <c r="F3984" s="381" t="str">
        <f t="shared" si="125"/>
        <v>93112</v>
      </c>
      <c r="H3984" s="391">
        <v>270.74</v>
      </c>
      <c r="I3984" s="392" t="s">
        <v>16937</v>
      </c>
    </row>
    <row r="3985" spans="2:9">
      <c r="B3985" s="388" t="s">
        <v>20049</v>
      </c>
      <c r="C3985" s="388" t="s">
        <v>20050</v>
      </c>
      <c r="D3985" s="389" t="s">
        <v>9926</v>
      </c>
      <c r="E3985" s="390" t="str">
        <f t="shared" si="124"/>
        <v>14,41</v>
      </c>
      <c r="F3985" s="381" t="str">
        <f t="shared" si="125"/>
        <v>93113</v>
      </c>
      <c r="H3985" s="391">
        <v>409.87</v>
      </c>
      <c r="I3985" s="392" t="s">
        <v>1381</v>
      </c>
    </row>
    <row r="3986" spans="2:9">
      <c r="B3986" s="388" t="s">
        <v>20051</v>
      </c>
      <c r="C3986" s="388" t="s">
        <v>20052</v>
      </c>
      <c r="D3986" s="389" t="s">
        <v>9926</v>
      </c>
      <c r="E3986" s="390" t="str">
        <f t="shared" si="124"/>
        <v>22,24</v>
      </c>
      <c r="F3986" s="381" t="str">
        <f t="shared" si="125"/>
        <v>93114</v>
      </c>
      <c r="H3986" s="391">
        <v>847.14</v>
      </c>
      <c r="I3986" s="392" t="s">
        <v>8335</v>
      </c>
    </row>
    <row r="3987" spans="2:9">
      <c r="B3987" s="388" t="s">
        <v>20053</v>
      </c>
      <c r="C3987" s="388" t="s">
        <v>20054</v>
      </c>
      <c r="D3987" s="389" t="s">
        <v>9926</v>
      </c>
      <c r="E3987" s="390" t="str">
        <f t="shared" si="124"/>
        <v>50,28</v>
      </c>
      <c r="F3987" s="381" t="str">
        <f t="shared" si="125"/>
        <v>93115</v>
      </c>
      <c r="H3987" s="391">
        <v>4.51</v>
      </c>
      <c r="I3987" s="392" t="s">
        <v>20055</v>
      </c>
    </row>
    <row r="3988" spans="2:9">
      <c r="B3988" s="388" t="s">
        <v>20056</v>
      </c>
      <c r="C3988" s="388" t="s">
        <v>20057</v>
      </c>
      <c r="D3988" s="389" t="s">
        <v>9926</v>
      </c>
      <c r="E3988" s="390" t="str">
        <f t="shared" si="124"/>
        <v>335,90</v>
      </c>
      <c r="F3988" s="381" t="str">
        <f t="shared" si="125"/>
        <v>93116</v>
      </c>
      <c r="H3988" s="391">
        <v>4.45</v>
      </c>
      <c r="I3988" s="392" t="s">
        <v>20058</v>
      </c>
    </row>
    <row r="3989" spans="2:9">
      <c r="B3989" s="388" t="s">
        <v>20059</v>
      </c>
      <c r="C3989" s="388" t="s">
        <v>20060</v>
      </c>
      <c r="D3989" s="389" t="s">
        <v>9926</v>
      </c>
      <c r="E3989" s="390" t="str">
        <f t="shared" si="124"/>
        <v>36,97</v>
      </c>
      <c r="F3989" s="381" t="str">
        <f t="shared" si="125"/>
        <v>93117</v>
      </c>
      <c r="H3989" s="391">
        <v>5.14</v>
      </c>
      <c r="I3989" s="392" t="s">
        <v>6910</v>
      </c>
    </row>
    <row r="3990" spans="2:9">
      <c r="B3990" s="388" t="s">
        <v>20061</v>
      </c>
      <c r="C3990" s="388" t="s">
        <v>20062</v>
      </c>
      <c r="D3990" s="389" t="s">
        <v>9926</v>
      </c>
      <c r="E3990" s="390" t="str">
        <f t="shared" si="124"/>
        <v>54,73</v>
      </c>
      <c r="F3990" s="381" t="str">
        <f t="shared" si="125"/>
        <v>93118</v>
      </c>
      <c r="H3990" s="391">
        <v>5.21</v>
      </c>
      <c r="I3990" s="392" t="s">
        <v>20063</v>
      </c>
    </row>
    <row r="3991" spans="2:9">
      <c r="B3991" s="388" t="s">
        <v>20064</v>
      </c>
      <c r="C3991" s="388" t="s">
        <v>20065</v>
      </c>
      <c r="D3991" s="389" t="s">
        <v>9926</v>
      </c>
      <c r="E3991" s="390" t="str">
        <f t="shared" si="124"/>
        <v>11,02</v>
      </c>
      <c r="F3991" s="381" t="str">
        <f t="shared" si="125"/>
        <v>93119</v>
      </c>
      <c r="H3991" s="391">
        <v>8.4</v>
      </c>
      <c r="I3991" s="392" t="s">
        <v>8039</v>
      </c>
    </row>
    <row r="3992" spans="2:9">
      <c r="B3992" s="388" t="s">
        <v>20066</v>
      </c>
      <c r="C3992" s="388" t="s">
        <v>20067</v>
      </c>
      <c r="D3992" s="389" t="s">
        <v>9926</v>
      </c>
      <c r="E3992" s="390" t="str">
        <f t="shared" si="124"/>
        <v>16,64</v>
      </c>
      <c r="F3992" s="381" t="str">
        <f t="shared" si="125"/>
        <v>93120</v>
      </c>
      <c r="H3992" s="391">
        <v>8.6999999999999993</v>
      </c>
      <c r="I3992" s="392" t="s">
        <v>10127</v>
      </c>
    </row>
    <row r="3993" spans="2:9">
      <c r="B3993" s="388" t="s">
        <v>20068</v>
      </c>
      <c r="C3993" s="388" t="s">
        <v>20069</v>
      </c>
      <c r="D3993" s="389" t="s">
        <v>9926</v>
      </c>
      <c r="E3993" s="390" t="str">
        <f t="shared" si="124"/>
        <v>18,11</v>
      </c>
      <c r="F3993" s="381" t="str">
        <f t="shared" si="125"/>
        <v>93121</v>
      </c>
      <c r="H3993" s="391">
        <v>9.0399999999999991</v>
      </c>
      <c r="I3993" s="392" t="s">
        <v>2211</v>
      </c>
    </row>
    <row r="3994" spans="2:9">
      <c r="B3994" s="388" t="s">
        <v>20070</v>
      </c>
      <c r="C3994" s="388" t="s">
        <v>20071</v>
      </c>
      <c r="D3994" s="389" t="s">
        <v>9926</v>
      </c>
      <c r="E3994" s="390" t="str">
        <f t="shared" si="124"/>
        <v>15,96</v>
      </c>
      <c r="F3994" s="381" t="str">
        <f t="shared" si="125"/>
        <v>93122</v>
      </c>
      <c r="H3994" s="391">
        <v>9.16</v>
      </c>
      <c r="I3994" s="392" t="s">
        <v>20072</v>
      </c>
    </row>
    <row r="3995" spans="2:9">
      <c r="B3995" s="388" t="s">
        <v>20073</v>
      </c>
      <c r="C3995" s="388" t="s">
        <v>20074</v>
      </c>
      <c r="D3995" s="389" t="s">
        <v>9926</v>
      </c>
      <c r="E3995" s="390" t="str">
        <f t="shared" si="124"/>
        <v>34,34</v>
      </c>
      <c r="F3995" s="381" t="str">
        <f t="shared" si="125"/>
        <v>93123</v>
      </c>
      <c r="H3995" s="391">
        <v>19.3</v>
      </c>
      <c r="I3995" s="392" t="s">
        <v>20075</v>
      </c>
    </row>
    <row r="3996" spans="2:9">
      <c r="B3996" s="388" t="s">
        <v>20076</v>
      </c>
      <c r="C3996" s="388" t="s">
        <v>20077</v>
      </c>
      <c r="D3996" s="389" t="s">
        <v>9926</v>
      </c>
      <c r="E3996" s="390" t="str">
        <f t="shared" si="124"/>
        <v>53,59</v>
      </c>
      <c r="F3996" s="381" t="str">
        <f t="shared" si="125"/>
        <v>93124</v>
      </c>
      <c r="H3996" s="391">
        <v>19.29</v>
      </c>
      <c r="I3996" s="392" t="s">
        <v>20078</v>
      </c>
    </row>
    <row r="3997" spans="2:9">
      <c r="B3997" s="388" t="s">
        <v>20079</v>
      </c>
      <c r="C3997" s="388" t="s">
        <v>20080</v>
      </c>
      <c r="D3997" s="389" t="s">
        <v>9926</v>
      </c>
      <c r="E3997" s="390" t="str">
        <f t="shared" si="124"/>
        <v>77,71</v>
      </c>
      <c r="F3997" s="381" t="str">
        <f t="shared" si="125"/>
        <v>93125</v>
      </c>
      <c r="H3997" s="391">
        <v>22.94</v>
      </c>
      <c r="I3997" s="392" t="s">
        <v>20081</v>
      </c>
    </row>
    <row r="3998" spans="2:9">
      <c r="B3998" s="388" t="s">
        <v>20082</v>
      </c>
      <c r="C3998" s="388" t="s">
        <v>20083</v>
      </c>
      <c r="D3998" s="389" t="s">
        <v>9926</v>
      </c>
      <c r="E3998" s="390" t="str">
        <f t="shared" si="124"/>
        <v>170,81</v>
      </c>
      <c r="F3998" s="381" t="str">
        <f t="shared" si="125"/>
        <v>93126</v>
      </c>
      <c r="H3998" s="391">
        <v>25.2</v>
      </c>
      <c r="I3998" s="392" t="s">
        <v>20084</v>
      </c>
    </row>
    <row r="3999" spans="2:9">
      <c r="B3999" s="388" t="s">
        <v>20085</v>
      </c>
      <c r="C3999" s="388" t="s">
        <v>20086</v>
      </c>
      <c r="D3999" s="389" t="s">
        <v>9926</v>
      </c>
      <c r="E3999" s="390" t="str">
        <f t="shared" si="124"/>
        <v>13,16</v>
      </c>
      <c r="F3999" s="381" t="str">
        <f t="shared" si="125"/>
        <v>93133</v>
      </c>
      <c r="H3999" s="391">
        <v>39.54</v>
      </c>
      <c r="I3999" s="392" t="s">
        <v>8646</v>
      </c>
    </row>
    <row r="4000" spans="2:9">
      <c r="B4000" s="388" t="s">
        <v>20087</v>
      </c>
      <c r="C4000" s="388" t="s">
        <v>20088</v>
      </c>
      <c r="D4000" s="389" t="s">
        <v>9926</v>
      </c>
      <c r="E4000" s="390" t="str">
        <f t="shared" si="124"/>
        <v>28,91</v>
      </c>
      <c r="F4000" s="381" t="str">
        <f t="shared" si="125"/>
        <v>94465</v>
      </c>
      <c r="H4000" s="391">
        <v>52.26</v>
      </c>
      <c r="I4000" s="392" t="s">
        <v>18771</v>
      </c>
    </row>
    <row r="4001" spans="2:9">
      <c r="B4001" s="388" t="s">
        <v>20089</v>
      </c>
      <c r="C4001" s="388" t="s">
        <v>20090</v>
      </c>
      <c r="D4001" s="389" t="s">
        <v>9926</v>
      </c>
      <c r="E4001" s="390" t="str">
        <f t="shared" si="124"/>
        <v>28,92</v>
      </c>
      <c r="F4001" s="381" t="str">
        <f t="shared" si="125"/>
        <v>94466</v>
      </c>
      <c r="H4001" s="391">
        <v>50.87</v>
      </c>
      <c r="I4001" s="392" t="s">
        <v>5765</v>
      </c>
    </row>
    <row r="4002" spans="2:9">
      <c r="B4002" s="388" t="s">
        <v>20091</v>
      </c>
      <c r="C4002" s="388" t="s">
        <v>20092</v>
      </c>
      <c r="D4002" s="389" t="s">
        <v>9926</v>
      </c>
      <c r="E4002" s="390" t="str">
        <f t="shared" si="124"/>
        <v>42,22</v>
      </c>
      <c r="F4002" s="381" t="str">
        <f t="shared" si="125"/>
        <v>94467</v>
      </c>
      <c r="H4002" s="391">
        <v>72.08</v>
      </c>
      <c r="I4002" s="392" t="s">
        <v>14376</v>
      </c>
    </row>
    <row r="4003" spans="2:9">
      <c r="B4003" s="388" t="s">
        <v>20093</v>
      </c>
      <c r="C4003" s="388" t="s">
        <v>20094</v>
      </c>
      <c r="D4003" s="389" t="s">
        <v>9926</v>
      </c>
      <c r="E4003" s="390" t="str">
        <f t="shared" si="124"/>
        <v>37,49</v>
      </c>
      <c r="F4003" s="381" t="str">
        <f t="shared" si="125"/>
        <v>94468</v>
      </c>
      <c r="H4003" s="391">
        <v>7.46</v>
      </c>
      <c r="I4003" s="392" t="s">
        <v>20095</v>
      </c>
    </row>
    <row r="4004" spans="2:9">
      <c r="B4004" s="388" t="s">
        <v>20096</v>
      </c>
      <c r="C4004" s="388" t="s">
        <v>20097</v>
      </c>
      <c r="D4004" s="389" t="s">
        <v>9926</v>
      </c>
      <c r="E4004" s="390" t="str">
        <f t="shared" si="124"/>
        <v>60,42</v>
      </c>
      <c r="F4004" s="381" t="str">
        <f t="shared" si="125"/>
        <v>94469</v>
      </c>
      <c r="H4004" s="391">
        <v>7.29</v>
      </c>
      <c r="I4004" s="392" t="s">
        <v>20098</v>
      </c>
    </row>
    <row r="4005" spans="2:9">
      <c r="B4005" s="388" t="s">
        <v>20099</v>
      </c>
      <c r="C4005" s="388" t="s">
        <v>20100</v>
      </c>
      <c r="D4005" s="389" t="s">
        <v>9926</v>
      </c>
      <c r="E4005" s="390" t="str">
        <f t="shared" si="124"/>
        <v>56,21</v>
      </c>
      <c r="F4005" s="381" t="str">
        <f t="shared" si="125"/>
        <v>94470</v>
      </c>
      <c r="H4005" s="391">
        <v>6.7</v>
      </c>
      <c r="I4005" s="392" t="s">
        <v>17161</v>
      </c>
    </row>
    <row r="4006" spans="2:9">
      <c r="B4006" s="388" t="s">
        <v>20101</v>
      </c>
      <c r="C4006" s="388" t="s">
        <v>20102</v>
      </c>
      <c r="D4006" s="389" t="s">
        <v>9926</v>
      </c>
      <c r="E4006" s="390" t="str">
        <f t="shared" si="124"/>
        <v>41,85</v>
      </c>
      <c r="F4006" s="381" t="str">
        <f t="shared" si="125"/>
        <v>94471</v>
      </c>
      <c r="H4006" s="391">
        <v>9.9</v>
      </c>
      <c r="I4006" s="392" t="s">
        <v>20103</v>
      </c>
    </row>
    <row r="4007" spans="2:9">
      <c r="B4007" s="388" t="s">
        <v>20104</v>
      </c>
      <c r="C4007" s="388" t="s">
        <v>20105</v>
      </c>
      <c r="D4007" s="389" t="s">
        <v>9926</v>
      </c>
      <c r="E4007" s="390" t="str">
        <f t="shared" si="124"/>
        <v>42,90</v>
      </c>
      <c r="F4007" s="381" t="str">
        <f t="shared" si="125"/>
        <v>94472</v>
      </c>
      <c r="H4007" s="391">
        <v>11.42</v>
      </c>
      <c r="I4007" s="392" t="s">
        <v>20106</v>
      </c>
    </row>
    <row r="4008" spans="2:9">
      <c r="B4008" s="388" t="s">
        <v>20107</v>
      </c>
      <c r="C4008" s="388" t="s">
        <v>20108</v>
      </c>
      <c r="D4008" s="389" t="s">
        <v>9926</v>
      </c>
      <c r="E4008" s="390" t="str">
        <f t="shared" si="124"/>
        <v>60,65</v>
      </c>
      <c r="F4008" s="381" t="str">
        <f t="shared" si="125"/>
        <v>94473</v>
      </c>
      <c r="H4008" s="391">
        <v>16.239999999999998</v>
      </c>
      <c r="I4008" s="392" t="s">
        <v>20109</v>
      </c>
    </row>
    <row r="4009" spans="2:9">
      <c r="B4009" s="388" t="s">
        <v>20110</v>
      </c>
      <c r="C4009" s="388" t="s">
        <v>20111</v>
      </c>
      <c r="D4009" s="389" t="s">
        <v>9926</v>
      </c>
      <c r="E4009" s="390" t="str">
        <f t="shared" si="124"/>
        <v>65,28</v>
      </c>
      <c r="F4009" s="381" t="str">
        <f t="shared" si="125"/>
        <v>94474</v>
      </c>
      <c r="H4009" s="391">
        <v>11.71</v>
      </c>
      <c r="I4009" s="392" t="s">
        <v>20112</v>
      </c>
    </row>
    <row r="4010" spans="2:9">
      <c r="B4010" s="388" t="s">
        <v>20113</v>
      </c>
      <c r="C4010" s="388" t="s">
        <v>20114</v>
      </c>
      <c r="D4010" s="389" t="s">
        <v>9926</v>
      </c>
      <c r="E4010" s="390" t="str">
        <f t="shared" si="124"/>
        <v>82,54</v>
      </c>
      <c r="F4010" s="381" t="str">
        <f t="shared" si="125"/>
        <v>94475</v>
      </c>
      <c r="H4010" s="391">
        <v>18.059999999999999</v>
      </c>
      <c r="I4010" s="392" t="s">
        <v>4246</v>
      </c>
    </row>
    <row r="4011" spans="2:9">
      <c r="B4011" s="388" t="s">
        <v>20115</v>
      </c>
      <c r="C4011" s="388" t="s">
        <v>20116</v>
      </c>
      <c r="D4011" s="389" t="s">
        <v>9926</v>
      </c>
      <c r="E4011" s="390" t="str">
        <f t="shared" si="124"/>
        <v>91,45</v>
      </c>
      <c r="F4011" s="381" t="str">
        <f t="shared" si="125"/>
        <v>94476</v>
      </c>
      <c r="H4011" s="391">
        <v>30.55</v>
      </c>
      <c r="I4011" s="392" t="s">
        <v>20117</v>
      </c>
    </row>
    <row r="4012" spans="2:9">
      <c r="B4012" s="388" t="s">
        <v>20118</v>
      </c>
      <c r="C4012" s="388" t="s">
        <v>20119</v>
      </c>
      <c r="D4012" s="389" t="s">
        <v>9926</v>
      </c>
      <c r="E4012" s="390" t="str">
        <f t="shared" si="124"/>
        <v>55,74</v>
      </c>
      <c r="F4012" s="381" t="str">
        <f t="shared" si="125"/>
        <v>94477</v>
      </c>
      <c r="H4012" s="391">
        <v>39.26</v>
      </c>
      <c r="I4012" s="392" t="s">
        <v>2185</v>
      </c>
    </row>
    <row r="4013" spans="2:9">
      <c r="B4013" s="388" t="s">
        <v>20120</v>
      </c>
      <c r="C4013" s="388" t="s">
        <v>20121</v>
      </c>
      <c r="D4013" s="389" t="s">
        <v>9926</v>
      </c>
      <c r="E4013" s="390" t="str">
        <f t="shared" si="124"/>
        <v>83,16</v>
      </c>
      <c r="F4013" s="381" t="str">
        <f t="shared" si="125"/>
        <v>94478</v>
      </c>
      <c r="H4013" s="391">
        <v>75.349999999999994</v>
      </c>
      <c r="I4013" s="392" t="s">
        <v>20122</v>
      </c>
    </row>
    <row r="4014" spans="2:9">
      <c r="B4014" s="388" t="s">
        <v>20123</v>
      </c>
      <c r="C4014" s="388" t="s">
        <v>20124</v>
      </c>
      <c r="D4014" s="389" t="s">
        <v>9926</v>
      </c>
      <c r="E4014" s="390" t="str">
        <f t="shared" si="124"/>
        <v>109,17</v>
      </c>
      <c r="F4014" s="381" t="str">
        <f t="shared" si="125"/>
        <v>94479</v>
      </c>
      <c r="H4014" s="391">
        <v>49.79</v>
      </c>
      <c r="I4014" s="392" t="s">
        <v>20125</v>
      </c>
    </row>
    <row r="4015" spans="2:9">
      <c r="B4015" s="388" t="s">
        <v>20126</v>
      </c>
      <c r="C4015" s="388" t="s">
        <v>20127</v>
      </c>
      <c r="D4015" s="389" t="s">
        <v>9926</v>
      </c>
      <c r="E4015" s="390" t="str">
        <f t="shared" si="124"/>
        <v>49,35</v>
      </c>
      <c r="F4015" s="381" t="str">
        <f t="shared" si="125"/>
        <v>94606</v>
      </c>
      <c r="H4015" s="391">
        <v>98</v>
      </c>
      <c r="I4015" s="392" t="s">
        <v>20128</v>
      </c>
    </row>
    <row r="4016" spans="2:9">
      <c r="B4016" s="388" t="s">
        <v>20129</v>
      </c>
      <c r="C4016" s="388" t="s">
        <v>20130</v>
      </c>
      <c r="D4016" s="389" t="s">
        <v>9926</v>
      </c>
      <c r="E4016" s="390" t="str">
        <f t="shared" si="124"/>
        <v>116,01</v>
      </c>
      <c r="F4016" s="381" t="str">
        <f t="shared" si="125"/>
        <v>94608</v>
      </c>
      <c r="H4016" s="391">
        <v>76.73</v>
      </c>
      <c r="I4016" s="392" t="s">
        <v>20131</v>
      </c>
    </row>
    <row r="4017" spans="2:9">
      <c r="B4017" s="388" t="s">
        <v>20132</v>
      </c>
      <c r="C4017" s="388" t="s">
        <v>20133</v>
      </c>
      <c r="D4017" s="389" t="s">
        <v>9926</v>
      </c>
      <c r="E4017" s="390" t="str">
        <f t="shared" si="124"/>
        <v>170,89</v>
      </c>
      <c r="F4017" s="381" t="str">
        <f t="shared" si="125"/>
        <v>94610</v>
      </c>
      <c r="H4017" s="391">
        <v>178.21</v>
      </c>
      <c r="I4017" s="392" t="s">
        <v>20134</v>
      </c>
    </row>
    <row r="4018" spans="2:9">
      <c r="B4018" s="388" t="s">
        <v>20135</v>
      </c>
      <c r="C4018" s="388" t="s">
        <v>20136</v>
      </c>
      <c r="D4018" s="389" t="s">
        <v>9926</v>
      </c>
      <c r="E4018" s="390" t="str">
        <f t="shared" si="124"/>
        <v>238,19</v>
      </c>
      <c r="F4018" s="381" t="str">
        <f t="shared" si="125"/>
        <v>94612</v>
      </c>
      <c r="H4018" s="391">
        <v>146.13999999999999</v>
      </c>
      <c r="I4018" s="392" t="s">
        <v>20137</v>
      </c>
    </row>
    <row r="4019" spans="2:9">
      <c r="B4019" s="388" t="s">
        <v>20138</v>
      </c>
      <c r="C4019" s="388" t="s">
        <v>20139</v>
      </c>
      <c r="D4019" s="389" t="s">
        <v>9926</v>
      </c>
      <c r="E4019" s="390" t="str">
        <f t="shared" si="124"/>
        <v>82,77</v>
      </c>
      <c r="F4019" s="381" t="str">
        <f t="shared" si="125"/>
        <v>94614</v>
      </c>
      <c r="H4019" s="391">
        <v>7.97</v>
      </c>
      <c r="I4019" s="392" t="s">
        <v>20140</v>
      </c>
    </row>
    <row r="4020" spans="2:9">
      <c r="B4020" s="388" t="s">
        <v>20141</v>
      </c>
      <c r="C4020" s="388" t="s">
        <v>20142</v>
      </c>
      <c r="D4020" s="389" t="s">
        <v>9926</v>
      </c>
      <c r="E4020" s="390" t="str">
        <f t="shared" si="124"/>
        <v>93,23</v>
      </c>
      <c r="F4020" s="381" t="str">
        <f t="shared" si="125"/>
        <v>94615</v>
      </c>
      <c r="H4020" s="391">
        <v>10.27</v>
      </c>
      <c r="I4020" s="392" t="s">
        <v>20143</v>
      </c>
    </row>
    <row r="4021" spans="2:9">
      <c r="B4021" s="388" t="s">
        <v>20144</v>
      </c>
      <c r="C4021" s="388" t="s">
        <v>20145</v>
      </c>
      <c r="D4021" s="389" t="s">
        <v>9926</v>
      </c>
      <c r="E4021" s="390" t="str">
        <f t="shared" si="124"/>
        <v>220,31</v>
      </c>
      <c r="F4021" s="381" t="str">
        <f t="shared" si="125"/>
        <v>94616</v>
      </c>
      <c r="H4021" s="391">
        <v>9.9</v>
      </c>
      <c r="I4021" s="392" t="s">
        <v>20146</v>
      </c>
    </row>
    <row r="4022" spans="2:9">
      <c r="B4022" s="388" t="s">
        <v>20147</v>
      </c>
      <c r="C4022" s="388" t="s">
        <v>20148</v>
      </c>
      <c r="D4022" s="389" t="s">
        <v>9926</v>
      </c>
      <c r="E4022" s="390" t="str">
        <f t="shared" si="124"/>
        <v>183,92</v>
      </c>
      <c r="F4022" s="381" t="str">
        <f t="shared" si="125"/>
        <v>94617</v>
      </c>
      <c r="H4022" s="391">
        <v>11.23</v>
      </c>
      <c r="I4022" s="392" t="s">
        <v>12474</v>
      </c>
    </row>
    <row r="4023" spans="2:9">
      <c r="B4023" s="388" t="s">
        <v>20149</v>
      </c>
      <c r="C4023" s="388" t="s">
        <v>20150</v>
      </c>
      <c r="D4023" s="389" t="s">
        <v>9926</v>
      </c>
      <c r="E4023" s="390" t="str">
        <f t="shared" si="124"/>
        <v>216,94</v>
      </c>
      <c r="F4023" s="381" t="str">
        <f t="shared" si="125"/>
        <v>94618</v>
      </c>
      <c r="H4023" s="391">
        <v>17.05</v>
      </c>
      <c r="I4023" s="392" t="s">
        <v>20151</v>
      </c>
    </row>
    <row r="4024" spans="2:9">
      <c r="B4024" s="388" t="s">
        <v>20152</v>
      </c>
      <c r="C4024" s="388" t="s">
        <v>20153</v>
      </c>
      <c r="D4024" s="389" t="s">
        <v>9926</v>
      </c>
      <c r="E4024" s="390" t="str">
        <f t="shared" si="124"/>
        <v>489,11</v>
      </c>
      <c r="F4024" s="381" t="str">
        <f t="shared" si="125"/>
        <v>94620</v>
      </c>
      <c r="H4024" s="391">
        <v>17.73</v>
      </c>
      <c r="I4024" s="392" t="s">
        <v>20154</v>
      </c>
    </row>
    <row r="4025" spans="2:9">
      <c r="B4025" s="388" t="s">
        <v>20155</v>
      </c>
      <c r="C4025" s="388" t="s">
        <v>20156</v>
      </c>
      <c r="D4025" s="389" t="s">
        <v>9926</v>
      </c>
      <c r="E4025" s="390" t="str">
        <f t="shared" si="124"/>
        <v>120,42</v>
      </c>
      <c r="F4025" s="381" t="str">
        <f t="shared" si="125"/>
        <v>94622</v>
      </c>
      <c r="H4025" s="391">
        <v>17.760000000000002</v>
      </c>
      <c r="I4025" s="392" t="s">
        <v>3409</v>
      </c>
    </row>
    <row r="4026" spans="2:9">
      <c r="B4026" s="388" t="s">
        <v>20157</v>
      </c>
      <c r="C4026" s="388" t="s">
        <v>20158</v>
      </c>
      <c r="D4026" s="389" t="s">
        <v>9926</v>
      </c>
      <c r="E4026" s="390" t="str">
        <f t="shared" si="124"/>
        <v>273,41</v>
      </c>
      <c r="F4026" s="381" t="str">
        <f t="shared" si="125"/>
        <v>94623</v>
      </c>
      <c r="H4026" s="391">
        <v>22.96</v>
      </c>
      <c r="I4026" s="392" t="s">
        <v>20159</v>
      </c>
    </row>
    <row r="4027" spans="2:9">
      <c r="B4027" s="388" t="s">
        <v>20160</v>
      </c>
      <c r="C4027" s="388" t="s">
        <v>20161</v>
      </c>
      <c r="D4027" s="389" t="s">
        <v>9926</v>
      </c>
      <c r="E4027" s="390" t="str">
        <f t="shared" si="124"/>
        <v>412,91</v>
      </c>
      <c r="F4027" s="381" t="str">
        <f t="shared" si="125"/>
        <v>94624</v>
      </c>
      <c r="H4027" s="391">
        <v>40.119999999999997</v>
      </c>
      <c r="I4027" s="392" t="s">
        <v>20162</v>
      </c>
    </row>
    <row r="4028" spans="2:9">
      <c r="B4028" s="388" t="s">
        <v>20163</v>
      </c>
      <c r="C4028" s="388" t="s">
        <v>20164</v>
      </c>
      <c r="D4028" s="389" t="s">
        <v>9926</v>
      </c>
      <c r="E4028" s="390" t="str">
        <f t="shared" si="124"/>
        <v>850,67</v>
      </c>
      <c r="F4028" s="381" t="str">
        <f t="shared" si="125"/>
        <v>94625</v>
      </c>
      <c r="H4028" s="391">
        <v>60.23</v>
      </c>
      <c r="I4028" s="392" t="s">
        <v>20165</v>
      </c>
    </row>
    <row r="4029" spans="2:9">
      <c r="B4029" s="388" t="s">
        <v>20166</v>
      </c>
      <c r="C4029" s="388" t="s">
        <v>20167</v>
      </c>
      <c r="D4029" s="389" t="s">
        <v>9926</v>
      </c>
      <c r="E4029" s="390" t="str">
        <f t="shared" si="124"/>
        <v>4,79</v>
      </c>
      <c r="F4029" s="381" t="str">
        <f t="shared" si="125"/>
        <v>94656</v>
      </c>
      <c r="H4029" s="391">
        <v>53.16</v>
      </c>
      <c r="I4029" s="392" t="s">
        <v>4027</v>
      </c>
    </row>
    <row r="4030" spans="2:9">
      <c r="B4030" s="388" t="s">
        <v>20168</v>
      </c>
      <c r="C4030" s="388" t="s">
        <v>20169</v>
      </c>
      <c r="D4030" s="389" t="s">
        <v>9926</v>
      </c>
      <c r="E4030" s="390" t="str">
        <f t="shared" si="124"/>
        <v>4,73</v>
      </c>
      <c r="F4030" s="381" t="str">
        <f t="shared" si="125"/>
        <v>94657</v>
      </c>
      <c r="H4030" s="391">
        <v>101.94</v>
      </c>
      <c r="I4030" s="392" t="s">
        <v>5179</v>
      </c>
    </row>
    <row r="4031" spans="2:9">
      <c r="B4031" s="388" t="s">
        <v>20170</v>
      </c>
      <c r="C4031" s="388" t="s">
        <v>20171</v>
      </c>
      <c r="D4031" s="389" t="s">
        <v>9926</v>
      </c>
      <c r="E4031" s="390" t="str">
        <f t="shared" si="124"/>
        <v>5,42</v>
      </c>
      <c r="F4031" s="381" t="str">
        <f t="shared" si="125"/>
        <v>94658</v>
      </c>
      <c r="H4031" s="391">
        <v>87.46</v>
      </c>
      <c r="I4031" s="392" t="s">
        <v>523</v>
      </c>
    </row>
    <row r="4032" spans="2:9">
      <c r="B4032" s="388" t="s">
        <v>20172</v>
      </c>
      <c r="C4032" s="388" t="s">
        <v>20173</v>
      </c>
      <c r="D4032" s="389" t="s">
        <v>9926</v>
      </c>
      <c r="E4032" s="390" t="str">
        <f t="shared" si="124"/>
        <v>5,49</v>
      </c>
      <c r="F4032" s="381" t="str">
        <f t="shared" si="125"/>
        <v>94659</v>
      </c>
      <c r="H4032" s="391">
        <v>147.85</v>
      </c>
      <c r="I4032" s="392" t="s">
        <v>12261</v>
      </c>
    </row>
    <row r="4033" spans="2:9">
      <c r="B4033" s="388" t="s">
        <v>20174</v>
      </c>
      <c r="C4033" s="388" t="s">
        <v>20175</v>
      </c>
      <c r="D4033" s="389" t="s">
        <v>9926</v>
      </c>
      <c r="E4033" s="390" t="str">
        <f t="shared" si="124"/>
        <v>8,81</v>
      </c>
      <c r="F4033" s="381" t="str">
        <f t="shared" si="125"/>
        <v>94660</v>
      </c>
      <c r="H4033" s="391">
        <v>140.44</v>
      </c>
      <c r="I4033" s="392" t="s">
        <v>4955</v>
      </c>
    </row>
    <row r="4034" spans="2:9">
      <c r="B4034" s="388" t="s">
        <v>20176</v>
      </c>
      <c r="C4034" s="388" t="s">
        <v>20177</v>
      </c>
      <c r="D4034" s="389" t="s">
        <v>9926</v>
      </c>
      <c r="E4034" s="390" t="str">
        <f t="shared" ref="E4034:E4097" si="126">IF($K$2=$H$1,H4034,I4034)</f>
        <v>9,11</v>
      </c>
      <c r="F4034" s="381" t="str">
        <f t="shared" ref="F4034:F4097" si="127">IF(LEN($B4034)=7,CONCATENATE(MID($B4034,1,6),"00",RIGHT($B4034,1)),IF(LEN($B4034)=8,CONCATENATE(MID($B4034,1,6),"0",RIGHT($B4034,2)),$B4034))</f>
        <v>94661</v>
      </c>
      <c r="H4034" s="391">
        <v>13.36</v>
      </c>
      <c r="I4034" s="392" t="s">
        <v>20178</v>
      </c>
    </row>
    <row r="4035" spans="2:9">
      <c r="B4035" s="388" t="s">
        <v>20179</v>
      </c>
      <c r="C4035" s="388" t="s">
        <v>20180</v>
      </c>
      <c r="D4035" s="389" t="s">
        <v>9926</v>
      </c>
      <c r="E4035" s="390" t="str">
        <f t="shared" si="126"/>
        <v>9,45</v>
      </c>
      <c r="F4035" s="381" t="str">
        <f t="shared" si="127"/>
        <v>94662</v>
      </c>
      <c r="H4035" s="391">
        <v>15.58</v>
      </c>
      <c r="I4035" s="392" t="s">
        <v>5242</v>
      </c>
    </row>
    <row r="4036" spans="2:9">
      <c r="B4036" s="388" t="s">
        <v>20181</v>
      </c>
      <c r="C4036" s="388" t="s">
        <v>20182</v>
      </c>
      <c r="D4036" s="389" t="s">
        <v>9926</v>
      </c>
      <c r="E4036" s="390" t="str">
        <f t="shared" si="126"/>
        <v>9,57</v>
      </c>
      <c r="F4036" s="381" t="str">
        <f t="shared" si="127"/>
        <v>94663</v>
      </c>
      <c r="H4036" s="391">
        <v>18.95</v>
      </c>
      <c r="I4036" s="392" t="s">
        <v>7683</v>
      </c>
    </row>
    <row r="4037" spans="2:9">
      <c r="B4037" s="388" t="s">
        <v>20183</v>
      </c>
      <c r="C4037" s="388" t="s">
        <v>20184</v>
      </c>
      <c r="D4037" s="389" t="s">
        <v>9926</v>
      </c>
      <c r="E4037" s="390" t="str">
        <f t="shared" si="126"/>
        <v>20,02</v>
      </c>
      <c r="F4037" s="381" t="str">
        <f t="shared" si="127"/>
        <v>94664</v>
      </c>
      <c r="H4037" s="391">
        <v>28.38</v>
      </c>
      <c r="I4037" s="392" t="s">
        <v>20185</v>
      </c>
    </row>
    <row r="4038" spans="2:9">
      <c r="B4038" s="388" t="s">
        <v>20186</v>
      </c>
      <c r="C4038" s="388" t="s">
        <v>20187</v>
      </c>
      <c r="D4038" s="389" t="s">
        <v>9926</v>
      </c>
      <c r="E4038" s="390" t="str">
        <f t="shared" si="126"/>
        <v>20,01</v>
      </c>
      <c r="F4038" s="381" t="str">
        <f t="shared" si="127"/>
        <v>94665</v>
      </c>
      <c r="H4038" s="391">
        <v>34.619999999999997</v>
      </c>
      <c r="I4038" s="392" t="s">
        <v>11239</v>
      </c>
    </row>
    <row r="4039" spans="2:9">
      <c r="B4039" s="388" t="s">
        <v>20188</v>
      </c>
      <c r="C4039" s="388" t="s">
        <v>20189</v>
      </c>
      <c r="D4039" s="389" t="s">
        <v>9926</v>
      </c>
      <c r="E4039" s="390" t="str">
        <f t="shared" si="126"/>
        <v>23,66</v>
      </c>
      <c r="F4039" s="381" t="str">
        <f t="shared" si="127"/>
        <v>94666</v>
      </c>
      <c r="H4039" s="391">
        <v>17.41</v>
      </c>
      <c r="I4039" s="392" t="s">
        <v>20190</v>
      </c>
    </row>
    <row r="4040" spans="2:9">
      <c r="B4040" s="388" t="s">
        <v>20191</v>
      </c>
      <c r="C4040" s="388" t="s">
        <v>20192</v>
      </c>
      <c r="D4040" s="389" t="s">
        <v>9926</v>
      </c>
      <c r="E4040" s="390" t="str">
        <f t="shared" si="126"/>
        <v>25,92</v>
      </c>
      <c r="F4040" s="381" t="str">
        <f t="shared" si="127"/>
        <v>94667</v>
      </c>
      <c r="H4040" s="391">
        <v>21.84</v>
      </c>
      <c r="I4040" s="392" t="s">
        <v>16380</v>
      </c>
    </row>
    <row r="4041" spans="2:9">
      <c r="B4041" s="388" t="s">
        <v>20193</v>
      </c>
      <c r="C4041" s="388" t="s">
        <v>20194</v>
      </c>
      <c r="D4041" s="389" t="s">
        <v>9926</v>
      </c>
      <c r="E4041" s="390" t="str">
        <f t="shared" si="126"/>
        <v>40,85</v>
      </c>
      <c r="F4041" s="381" t="str">
        <f t="shared" si="127"/>
        <v>94668</v>
      </c>
      <c r="H4041" s="391">
        <v>32.840000000000003</v>
      </c>
      <c r="I4041" s="392" t="s">
        <v>11186</v>
      </c>
    </row>
    <row r="4042" spans="2:9">
      <c r="B4042" s="388" t="s">
        <v>20195</v>
      </c>
      <c r="C4042" s="388" t="s">
        <v>20196</v>
      </c>
      <c r="D4042" s="389" t="s">
        <v>9926</v>
      </c>
      <c r="E4042" s="390" t="str">
        <f t="shared" si="126"/>
        <v>53,57</v>
      </c>
      <c r="F4042" s="381" t="str">
        <f t="shared" si="127"/>
        <v>94669</v>
      </c>
      <c r="H4042" s="391">
        <v>40.61</v>
      </c>
      <c r="I4042" s="392" t="s">
        <v>3836</v>
      </c>
    </row>
    <row r="4043" spans="2:9">
      <c r="B4043" s="388" t="s">
        <v>20197</v>
      </c>
      <c r="C4043" s="388" t="s">
        <v>20198</v>
      </c>
      <c r="D4043" s="389" t="s">
        <v>9926</v>
      </c>
      <c r="E4043" s="390" t="str">
        <f t="shared" si="126"/>
        <v>52,18</v>
      </c>
      <c r="F4043" s="381" t="str">
        <f t="shared" si="127"/>
        <v>94670</v>
      </c>
      <c r="H4043" s="391">
        <v>53.24</v>
      </c>
      <c r="I4043" s="392" t="s">
        <v>20199</v>
      </c>
    </row>
    <row r="4044" spans="2:9">
      <c r="B4044" s="388" t="s">
        <v>20200</v>
      </c>
      <c r="C4044" s="388" t="s">
        <v>20201</v>
      </c>
      <c r="D4044" s="389" t="s">
        <v>9926</v>
      </c>
      <c r="E4044" s="390" t="str">
        <f t="shared" si="126"/>
        <v>73,39</v>
      </c>
      <c r="F4044" s="381" t="str">
        <f t="shared" si="127"/>
        <v>94671</v>
      </c>
      <c r="H4044" s="391">
        <v>133.33000000000001</v>
      </c>
      <c r="I4044" s="392" t="s">
        <v>20202</v>
      </c>
    </row>
    <row r="4045" spans="2:9">
      <c r="B4045" s="388" t="s">
        <v>20203</v>
      </c>
      <c r="C4045" s="388" t="s">
        <v>20204</v>
      </c>
      <c r="D4045" s="389" t="s">
        <v>9926</v>
      </c>
      <c r="E4045" s="390" t="str">
        <f t="shared" si="126"/>
        <v>7,86</v>
      </c>
      <c r="F4045" s="381" t="str">
        <f t="shared" si="127"/>
        <v>94672</v>
      </c>
      <c r="H4045" s="391">
        <v>179.52</v>
      </c>
      <c r="I4045" s="392" t="s">
        <v>9223</v>
      </c>
    </row>
    <row r="4046" spans="2:9">
      <c r="B4046" s="388" t="s">
        <v>20205</v>
      </c>
      <c r="C4046" s="388" t="s">
        <v>20206</v>
      </c>
      <c r="D4046" s="389" t="s">
        <v>9926</v>
      </c>
      <c r="E4046" s="390" t="str">
        <f t="shared" si="126"/>
        <v>7,69</v>
      </c>
      <c r="F4046" s="381" t="str">
        <f t="shared" si="127"/>
        <v>94673</v>
      </c>
      <c r="H4046" s="391">
        <v>246.49</v>
      </c>
      <c r="I4046" s="392" t="s">
        <v>5890</v>
      </c>
    </row>
    <row r="4047" spans="2:9">
      <c r="B4047" s="388" t="s">
        <v>20207</v>
      </c>
      <c r="C4047" s="388" t="s">
        <v>20208</v>
      </c>
      <c r="D4047" s="389" t="s">
        <v>9926</v>
      </c>
      <c r="E4047" s="390" t="str">
        <f t="shared" si="126"/>
        <v>7,10</v>
      </c>
      <c r="F4047" s="381" t="str">
        <f t="shared" si="127"/>
        <v>94674</v>
      </c>
      <c r="H4047" s="391">
        <v>27.17</v>
      </c>
      <c r="I4047" s="392" t="s">
        <v>3644</v>
      </c>
    </row>
    <row r="4048" spans="2:9">
      <c r="B4048" s="388" t="s">
        <v>20209</v>
      </c>
      <c r="C4048" s="388" t="s">
        <v>20210</v>
      </c>
      <c r="D4048" s="389" t="s">
        <v>9926</v>
      </c>
      <c r="E4048" s="390" t="str">
        <f t="shared" si="126"/>
        <v>10,30</v>
      </c>
      <c r="F4048" s="381" t="str">
        <f t="shared" si="127"/>
        <v>94675</v>
      </c>
      <c r="H4048" s="391">
        <v>5.68</v>
      </c>
      <c r="I4048" s="392" t="s">
        <v>5832</v>
      </c>
    </row>
    <row r="4049" spans="2:9">
      <c r="B4049" s="388" t="s">
        <v>20211</v>
      </c>
      <c r="C4049" s="388" t="s">
        <v>20212</v>
      </c>
      <c r="D4049" s="389" t="s">
        <v>9926</v>
      </c>
      <c r="E4049" s="390" t="str">
        <f t="shared" si="126"/>
        <v>11,99</v>
      </c>
      <c r="F4049" s="381" t="str">
        <f t="shared" si="127"/>
        <v>94676</v>
      </c>
      <c r="H4049" s="391">
        <v>42.53</v>
      </c>
      <c r="I4049" s="392" t="s">
        <v>1131</v>
      </c>
    </row>
    <row r="4050" spans="2:9">
      <c r="B4050" s="388" t="s">
        <v>20213</v>
      </c>
      <c r="C4050" s="388" t="s">
        <v>20214</v>
      </c>
      <c r="D4050" s="389" t="s">
        <v>9926</v>
      </c>
      <c r="E4050" s="390" t="str">
        <f t="shared" si="126"/>
        <v>16,81</v>
      </c>
      <c r="F4050" s="381" t="str">
        <f t="shared" si="127"/>
        <v>94677</v>
      </c>
      <c r="H4050" s="391">
        <v>8.5299999999999994</v>
      </c>
      <c r="I4050" s="392" t="s">
        <v>20215</v>
      </c>
    </row>
    <row r="4051" spans="2:9">
      <c r="B4051" s="388" t="s">
        <v>20216</v>
      </c>
      <c r="C4051" s="388" t="s">
        <v>20217</v>
      </c>
      <c r="D4051" s="389" t="s">
        <v>9926</v>
      </c>
      <c r="E4051" s="390" t="str">
        <f t="shared" si="126"/>
        <v>12,28</v>
      </c>
      <c r="F4051" s="381" t="str">
        <f t="shared" si="127"/>
        <v>94678</v>
      </c>
      <c r="H4051" s="391">
        <v>163.56</v>
      </c>
      <c r="I4051" s="392" t="s">
        <v>20218</v>
      </c>
    </row>
    <row r="4052" spans="2:9">
      <c r="B4052" s="388" t="s">
        <v>20219</v>
      </c>
      <c r="C4052" s="388" t="s">
        <v>20220</v>
      </c>
      <c r="D4052" s="389" t="s">
        <v>9926</v>
      </c>
      <c r="E4052" s="390" t="str">
        <f t="shared" si="126"/>
        <v>18,63</v>
      </c>
      <c r="F4052" s="381" t="str">
        <f t="shared" si="127"/>
        <v>94679</v>
      </c>
      <c r="H4052" s="391">
        <v>15.52</v>
      </c>
      <c r="I4052" s="392" t="s">
        <v>20221</v>
      </c>
    </row>
    <row r="4053" spans="2:9">
      <c r="B4053" s="388" t="s">
        <v>20222</v>
      </c>
      <c r="C4053" s="388" t="s">
        <v>20223</v>
      </c>
      <c r="D4053" s="389" t="s">
        <v>9926</v>
      </c>
      <c r="E4053" s="390" t="str">
        <f t="shared" si="126"/>
        <v>31,54</v>
      </c>
      <c r="F4053" s="381" t="str">
        <f t="shared" si="127"/>
        <v>94680</v>
      </c>
      <c r="H4053" s="391">
        <v>199.01</v>
      </c>
      <c r="I4053" s="392" t="s">
        <v>20224</v>
      </c>
    </row>
    <row r="4054" spans="2:9">
      <c r="B4054" s="388" t="s">
        <v>20225</v>
      </c>
      <c r="C4054" s="388" t="s">
        <v>20226</v>
      </c>
      <c r="D4054" s="389" t="s">
        <v>9926</v>
      </c>
      <c r="E4054" s="390" t="str">
        <f t="shared" si="126"/>
        <v>40,25</v>
      </c>
      <c r="F4054" s="381" t="str">
        <f t="shared" si="127"/>
        <v>94681</v>
      </c>
      <c r="H4054" s="391">
        <v>19.829999999999998</v>
      </c>
      <c r="I4054" s="392" t="s">
        <v>20227</v>
      </c>
    </row>
    <row r="4055" spans="2:9">
      <c r="B4055" s="388" t="s">
        <v>20228</v>
      </c>
      <c r="C4055" s="388" t="s">
        <v>20229</v>
      </c>
      <c r="D4055" s="389" t="s">
        <v>9926</v>
      </c>
      <c r="E4055" s="390" t="str">
        <f t="shared" si="126"/>
        <v>76,34</v>
      </c>
      <c r="F4055" s="381" t="str">
        <f t="shared" si="127"/>
        <v>94682</v>
      </c>
      <c r="H4055" s="391">
        <v>38.79</v>
      </c>
      <c r="I4055" s="392" t="s">
        <v>20230</v>
      </c>
    </row>
    <row r="4056" spans="2:9">
      <c r="B4056" s="388" t="s">
        <v>20231</v>
      </c>
      <c r="C4056" s="388" t="s">
        <v>20232</v>
      </c>
      <c r="D4056" s="389" t="s">
        <v>9926</v>
      </c>
      <c r="E4056" s="390" t="str">
        <f t="shared" si="126"/>
        <v>50,78</v>
      </c>
      <c r="F4056" s="381" t="str">
        <f t="shared" si="127"/>
        <v>94683</v>
      </c>
      <c r="H4056" s="391">
        <v>167.59</v>
      </c>
      <c r="I4056" s="392" t="s">
        <v>17858</v>
      </c>
    </row>
    <row r="4057" spans="2:9">
      <c r="B4057" s="388" t="s">
        <v>20233</v>
      </c>
      <c r="C4057" s="388" t="s">
        <v>20234</v>
      </c>
      <c r="D4057" s="389" t="s">
        <v>9926</v>
      </c>
      <c r="E4057" s="390" t="str">
        <f t="shared" si="126"/>
        <v>99,77</v>
      </c>
      <c r="F4057" s="381" t="str">
        <f t="shared" si="127"/>
        <v>94684</v>
      </c>
      <c r="H4057" s="391">
        <v>9.09</v>
      </c>
      <c r="I4057" s="392" t="s">
        <v>20235</v>
      </c>
    </row>
    <row r="4058" spans="2:9">
      <c r="B4058" s="388" t="s">
        <v>20236</v>
      </c>
      <c r="C4058" s="388" t="s">
        <v>20237</v>
      </c>
      <c r="D4058" s="389" t="s">
        <v>9926</v>
      </c>
      <c r="E4058" s="390" t="str">
        <f t="shared" si="126"/>
        <v>78,50</v>
      </c>
      <c r="F4058" s="381" t="str">
        <f t="shared" si="127"/>
        <v>94685</v>
      </c>
      <c r="H4058" s="391">
        <v>11.68</v>
      </c>
      <c r="I4058" s="392" t="s">
        <v>20238</v>
      </c>
    </row>
    <row r="4059" spans="2:9">
      <c r="B4059" s="388" t="s">
        <v>20239</v>
      </c>
      <c r="C4059" s="388" t="s">
        <v>20240</v>
      </c>
      <c r="D4059" s="389" t="s">
        <v>9926</v>
      </c>
      <c r="E4059" s="390" t="str">
        <f t="shared" si="126"/>
        <v>179,98</v>
      </c>
      <c r="F4059" s="381" t="str">
        <f t="shared" si="127"/>
        <v>94686</v>
      </c>
      <c r="H4059" s="391">
        <v>14.59</v>
      </c>
      <c r="I4059" s="392" t="s">
        <v>20241</v>
      </c>
    </row>
    <row r="4060" spans="2:9">
      <c r="B4060" s="388" t="s">
        <v>20242</v>
      </c>
      <c r="C4060" s="388" t="s">
        <v>20243</v>
      </c>
      <c r="D4060" s="389" t="s">
        <v>9926</v>
      </c>
      <c r="E4060" s="390" t="str">
        <f t="shared" si="126"/>
        <v>147,91</v>
      </c>
      <c r="F4060" s="381" t="str">
        <f t="shared" si="127"/>
        <v>94687</v>
      </c>
      <c r="H4060" s="391">
        <v>16.22</v>
      </c>
      <c r="I4060" s="392" t="s">
        <v>20244</v>
      </c>
    </row>
    <row r="4061" spans="2:9">
      <c r="B4061" s="388" t="s">
        <v>20245</v>
      </c>
      <c r="C4061" s="388" t="s">
        <v>20246</v>
      </c>
      <c r="D4061" s="389" t="s">
        <v>9926</v>
      </c>
      <c r="E4061" s="390" t="str">
        <f t="shared" si="126"/>
        <v>8,51</v>
      </c>
      <c r="F4061" s="381" t="str">
        <f t="shared" si="127"/>
        <v>94688</v>
      </c>
      <c r="H4061" s="391">
        <v>23.7</v>
      </c>
      <c r="I4061" s="392" t="s">
        <v>8416</v>
      </c>
    </row>
    <row r="4062" spans="2:9">
      <c r="B4062" s="388" t="s">
        <v>20247</v>
      </c>
      <c r="C4062" s="388" t="s">
        <v>20248</v>
      </c>
      <c r="D4062" s="389" t="s">
        <v>9926</v>
      </c>
      <c r="E4062" s="390" t="str">
        <f t="shared" si="126"/>
        <v>10,81</v>
      </c>
      <c r="F4062" s="381" t="str">
        <f t="shared" si="127"/>
        <v>94689</v>
      </c>
      <c r="H4062" s="391">
        <v>34.64</v>
      </c>
      <c r="I4062" s="392" t="s">
        <v>675</v>
      </c>
    </row>
    <row r="4063" spans="2:9">
      <c r="B4063" s="388" t="s">
        <v>20249</v>
      </c>
      <c r="C4063" s="388" t="s">
        <v>20250</v>
      </c>
      <c r="D4063" s="389" t="s">
        <v>9926</v>
      </c>
      <c r="E4063" s="390" t="str">
        <f t="shared" si="126"/>
        <v>10,44</v>
      </c>
      <c r="F4063" s="381" t="str">
        <f t="shared" si="127"/>
        <v>94690</v>
      </c>
      <c r="H4063" s="391">
        <v>72.09</v>
      </c>
      <c r="I4063" s="392" t="s">
        <v>20251</v>
      </c>
    </row>
    <row r="4064" spans="2:9">
      <c r="B4064" s="388" t="s">
        <v>20252</v>
      </c>
      <c r="C4064" s="388" t="s">
        <v>20253</v>
      </c>
      <c r="D4064" s="389" t="s">
        <v>9926</v>
      </c>
      <c r="E4064" s="390" t="str">
        <f t="shared" si="126"/>
        <v>11,77</v>
      </c>
      <c r="F4064" s="381" t="str">
        <f t="shared" si="127"/>
        <v>94691</v>
      </c>
      <c r="H4064" s="391">
        <v>175.57</v>
      </c>
      <c r="I4064" s="392" t="s">
        <v>1541</v>
      </c>
    </row>
    <row r="4065" spans="2:9">
      <c r="B4065" s="388" t="s">
        <v>20254</v>
      </c>
      <c r="C4065" s="388" t="s">
        <v>20255</v>
      </c>
      <c r="D4065" s="389" t="s">
        <v>9926</v>
      </c>
      <c r="E4065" s="390" t="str">
        <f t="shared" si="126"/>
        <v>17,83</v>
      </c>
      <c r="F4065" s="381" t="str">
        <f t="shared" si="127"/>
        <v>94692</v>
      </c>
      <c r="H4065" s="391">
        <v>211.43</v>
      </c>
      <c r="I4065" s="392" t="s">
        <v>20256</v>
      </c>
    </row>
    <row r="4066" spans="2:9">
      <c r="B4066" s="388" t="s">
        <v>20257</v>
      </c>
      <c r="C4066" s="388" t="s">
        <v>20258</v>
      </c>
      <c r="D4066" s="389" t="s">
        <v>9926</v>
      </c>
      <c r="E4066" s="390" t="str">
        <f t="shared" si="126"/>
        <v>18,51</v>
      </c>
      <c r="F4066" s="381" t="str">
        <f t="shared" si="127"/>
        <v>94693</v>
      </c>
      <c r="H4066" s="391">
        <v>11.38</v>
      </c>
      <c r="I4066" s="392" t="s">
        <v>5763</v>
      </c>
    </row>
    <row r="4067" spans="2:9">
      <c r="B4067" s="388" t="s">
        <v>20259</v>
      </c>
      <c r="C4067" s="388" t="s">
        <v>20260</v>
      </c>
      <c r="D4067" s="389" t="s">
        <v>9926</v>
      </c>
      <c r="E4067" s="390" t="str">
        <f t="shared" si="126"/>
        <v>18,54</v>
      </c>
      <c r="F4067" s="381" t="str">
        <f t="shared" si="127"/>
        <v>94694</v>
      </c>
      <c r="H4067" s="391">
        <v>16.29</v>
      </c>
      <c r="I4067" s="392" t="s">
        <v>3392</v>
      </c>
    </row>
    <row r="4068" spans="2:9">
      <c r="B4068" s="388" t="s">
        <v>20261</v>
      </c>
      <c r="C4068" s="388" t="s">
        <v>20262</v>
      </c>
      <c r="D4068" s="389" t="s">
        <v>9926</v>
      </c>
      <c r="E4068" s="390" t="str">
        <f t="shared" si="126"/>
        <v>23,74</v>
      </c>
      <c r="F4068" s="381" t="str">
        <f t="shared" si="127"/>
        <v>94695</v>
      </c>
      <c r="H4068" s="391">
        <v>44.15</v>
      </c>
      <c r="I4068" s="392" t="s">
        <v>20263</v>
      </c>
    </row>
    <row r="4069" spans="2:9">
      <c r="B4069" s="388" t="s">
        <v>20264</v>
      </c>
      <c r="C4069" s="388" t="s">
        <v>20265</v>
      </c>
      <c r="D4069" s="389" t="s">
        <v>9926</v>
      </c>
      <c r="E4069" s="390" t="str">
        <f t="shared" si="126"/>
        <v>41,48</v>
      </c>
      <c r="F4069" s="381" t="str">
        <f t="shared" si="127"/>
        <v>94696</v>
      </c>
      <c r="H4069" s="391">
        <v>55.06</v>
      </c>
      <c r="I4069" s="392" t="s">
        <v>20266</v>
      </c>
    </row>
    <row r="4070" spans="2:9">
      <c r="B4070" s="388" t="s">
        <v>20267</v>
      </c>
      <c r="C4070" s="388" t="s">
        <v>20268</v>
      </c>
      <c r="D4070" s="389" t="s">
        <v>9926</v>
      </c>
      <c r="E4070" s="390" t="str">
        <f t="shared" si="126"/>
        <v>61,59</v>
      </c>
      <c r="F4070" s="381" t="str">
        <f t="shared" si="127"/>
        <v>94697</v>
      </c>
      <c r="H4070" s="391">
        <v>90.19</v>
      </c>
      <c r="I4070" s="392" t="s">
        <v>17469</v>
      </c>
    </row>
    <row r="4071" spans="2:9">
      <c r="B4071" s="388" t="s">
        <v>20269</v>
      </c>
      <c r="C4071" s="388" t="s">
        <v>20270</v>
      </c>
      <c r="D4071" s="389" t="s">
        <v>9926</v>
      </c>
      <c r="E4071" s="390" t="str">
        <f t="shared" si="126"/>
        <v>54,52</v>
      </c>
      <c r="F4071" s="381" t="str">
        <f t="shared" si="127"/>
        <v>94698</v>
      </c>
      <c r="H4071" s="391">
        <v>199.58</v>
      </c>
      <c r="I4071" s="392" t="s">
        <v>20271</v>
      </c>
    </row>
    <row r="4072" spans="2:9">
      <c r="B4072" s="388" t="s">
        <v>20272</v>
      </c>
      <c r="C4072" s="388" t="s">
        <v>20273</v>
      </c>
      <c r="D4072" s="389" t="s">
        <v>9926</v>
      </c>
      <c r="E4072" s="390" t="str">
        <f t="shared" si="126"/>
        <v>104,35</v>
      </c>
      <c r="F4072" s="381" t="str">
        <f t="shared" si="127"/>
        <v>94699</v>
      </c>
      <c r="H4072" s="391">
        <v>252.07</v>
      </c>
      <c r="I4072" s="392" t="s">
        <v>11278</v>
      </c>
    </row>
    <row r="4073" spans="2:9">
      <c r="B4073" s="388" t="s">
        <v>20274</v>
      </c>
      <c r="C4073" s="388" t="s">
        <v>20275</v>
      </c>
      <c r="D4073" s="389" t="s">
        <v>9926</v>
      </c>
      <c r="E4073" s="390" t="str">
        <f t="shared" si="126"/>
        <v>89,87</v>
      </c>
      <c r="F4073" s="381" t="str">
        <f t="shared" si="127"/>
        <v>94700</v>
      </c>
      <c r="H4073" s="391">
        <v>12.39</v>
      </c>
      <c r="I4073" s="392" t="s">
        <v>20276</v>
      </c>
    </row>
    <row r="4074" spans="2:9">
      <c r="B4074" s="388" t="s">
        <v>20277</v>
      </c>
      <c r="C4074" s="388" t="s">
        <v>20278</v>
      </c>
      <c r="D4074" s="389" t="s">
        <v>9926</v>
      </c>
      <c r="E4074" s="390" t="str">
        <f t="shared" si="126"/>
        <v>150,26</v>
      </c>
      <c r="F4074" s="381" t="str">
        <f t="shared" si="127"/>
        <v>94701</v>
      </c>
      <c r="H4074" s="391">
        <v>22.16</v>
      </c>
      <c r="I4074" s="392" t="s">
        <v>20279</v>
      </c>
    </row>
    <row r="4075" spans="2:9">
      <c r="B4075" s="388" t="s">
        <v>20280</v>
      </c>
      <c r="C4075" s="388" t="s">
        <v>20281</v>
      </c>
      <c r="D4075" s="389" t="s">
        <v>9926</v>
      </c>
      <c r="E4075" s="390" t="str">
        <f t="shared" si="126"/>
        <v>142,85</v>
      </c>
      <c r="F4075" s="381" t="str">
        <f t="shared" si="127"/>
        <v>94702</v>
      </c>
      <c r="H4075" s="391">
        <v>28.44</v>
      </c>
      <c r="I4075" s="392" t="s">
        <v>20282</v>
      </c>
    </row>
    <row r="4076" spans="2:9">
      <c r="B4076" s="388" t="s">
        <v>20283</v>
      </c>
      <c r="C4076" s="388" t="s">
        <v>20284</v>
      </c>
      <c r="D4076" s="389" t="s">
        <v>9926</v>
      </c>
      <c r="E4076" s="390" t="str">
        <f t="shared" si="126"/>
        <v>13,82</v>
      </c>
      <c r="F4076" s="381" t="str">
        <f t="shared" si="127"/>
        <v>94703</v>
      </c>
      <c r="H4076" s="391">
        <v>38.950000000000003</v>
      </c>
      <c r="I4076" s="392" t="s">
        <v>20285</v>
      </c>
    </row>
    <row r="4077" spans="2:9">
      <c r="B4077" s="388" t="s">
        <v>20286</v>
      </c>
      <c r="C4077" s="388" t="s">
        <v>20287</v>
      </c>
      <c r="D4077" s="389" t="s">
        <v>9926</v>
      </c>
      <c r="E4077" s="390" t="str">
        <f t="shared" si="126"/>
        <v>16,04</v>
      </c>
      <c r="F4077" s="381" t="str">
        <f t="shared" si="127"/>
        <v>94704</v>
      </c>
      <c r="H4077" s="391">
        <v>54.74</v>
      </c>
      <c r="I4077" s="392" t="s">
        <v>20288</v>
      </c>
    </row>
    <row r="4078" spans="2:9">
      <c r="B4078" s="388" t="s">
        <v>20289</v>
      </c>
      <c r="C4078" s="388" t="s">
        <v>20290</v>
      </c>
      <c r="D4078" s="389" t="s">
        <v>9926</v>
      </c>
      <c r="E4078" s="390" t="str">
        <f t="shared" si="126"/>
        <v>19,41</v>
      </c>
      <c r="F4078" s="381" t="str">
        <f t="shared" si="127"/>
        <v>94705</v>
      </c>
      <c r="H4078" s="391">
        <v>164.29</v>
      </c>
      <c r="I4078" s="392" t="s">
        <v>20291</v>
      </c>
    </row>
    <row r="4079" spans="2:9">
      <c r="B4079" s="388" t="s">
        <v>20292</v>
      </c>
      <c r="C4079" s="388" t="s">
        <v>20293</v>
      </c>
      <c r="D4079" s="389" t="s">
        <v>9926</v>
      </c>
      <c r="E4079" s="390" t="str">
        <f t="shared" si="126"/>
        <v>29,16</v>
      </c>
      <c r="F4079" s="381" t="str">
        <f t="shared" si="127"/>
        <v>94706</v>
      </c>
      <c r="H4079" s="391">
        <v>189.48</v>
      </c>
      <c r="I4079" s="392" t="s">
        <v>20294</v>
      </c>
    </row>
    <row r="4080" spans="2:9">
      <c r="B4080" s="388" t="s">
        <v>20295</v>
      </c>
      <c r="C4080" s="388" t="s">
        <v>20296</v>
      </c>
      <c r="D4080" s="389" t="s">
        <v>9926</v>
      </c>
      <c r="E4080" s="390" t="str">
        <f t="shared" si="126"/>
        <v>35,40</v>
      </c>
      <c r="F4080" s="381" t="str">
        <f t="shared" si="127"/>
        <v>94707</v>
      </c>
      <c r="H4080" s="391">
        <v>264.02999999999997</v>
      </c>
      <c r="I4080" s="392" t="s">
        <v>20297</v>
      </c>
    </row>
    <row r="4081" spans="2:9">
      <c r="B4081" s="388" t="s">
        <v>20298</v>
      </c>
      <c r="C4081" s="388" t="s">
        <v>20299</v>
      </c>
      <c r="D4081" s="389" t="s">
        <v>9926</v>
      </c>
      <c r="E4081" s="390" t="str">
        <f t="shared" si="126"/>
        <v>18,13</v>
      </c>
      <c r="F4081" s="381" t="str">
        <f t="shared" si="127"/>
        <v>94708</v>
      </c>
      <c r="H4081" s="391">
        <v>144.44999999999999</v>
      </c>
      <c r="I4081" s="392" t="s">
        <v>20300</v>
      </c>
    </row>
    <row r="4082" spans="2:9">
      <c r="B4082" s="388" t="s">
        <v>20301</v>
      </c>
      <c r="C4082" s="388" t="s">
        <v>20302</v>
      </c>
      <c r="D4082" s="389" t="s">
        <v>9926</v>
      </c>
      <c r="E4082" s="390" t="str">
        <f t="shared" si="126"/>
        <v>22,56</v>
      </c>
      <c r="F4082" s="381" t="str">
        <f t="shared" si="127"/>
        <v>94709</v>
      </c>
      <c r="H4082" s="391">
        <v>20.79</v>
      </c>
      <c r="I4082" s="392" t="s">
        <v>20303</v>
      </c>
    </row>
    <row r="4083" spans="2:9">
      <c r="B4083" s="388" t="s">
        <v>20304</v>
      </c>
      <c r="C4083" s="388" t="s">
        <v>20305</v>
      </c>
      <c r="D4083" s="389" t="s">
        <v>9926</v>
      </c>
      <c r="E4083" s="390" t="str">
        <f t="shared" si="126"/>
        <v>33,56</v>
      </c>
      <c r="F4083" s="381" t="str">
        <f t="shared" si="127"/>
        <v>94710</v>
      </c>
      <c r="H4083" s="391">
        <v>15.77</v>
      </c>
      <c r="I4083" s="392" t="s">
        <v>20306</v>
      </c>
    </row>
    <row r="4084" spans="2:9">
      <c r="B4084" s="388" t="s">
        <v>20307</v>
      </c>
      <c r="C4084" s="388" t="s">
        <v>20308</v>
      </c>
      <c r="D4084" s="389" t="s">
        <v>9926</v>
      </c>
      <c r="E4084" s="390" t="str">
        <f t="shared" si="126"/>
        <v>41,75</v>
      </c>
      <c r="F4084" s="381" t="str">
        <f t="shared" si="127"/>
        <v>94711</v>
      </c>
      <c r="H4084" s="391">
        <v>35.380000000000003</v>
      </c>
      <c r="I4084" s="392" t="s">
        <v>20309</v>
      </c>
    </row>
    <row r="4085" spans="2:9">
      <c r="B4085" s="388" t="s">
        <v>20310</v>
      </c>
      <c r="C4085" s="388" t="s">
        <v>20311</v>
      </c>
      <c r="D4085" s="389" t="s">
        <v>9926</v>
      </c>
      <c r="E4085" s="390" t="str">
        <f t="shared" si="126"/>
        <v>54,38</v>
      </c>
      <c r="F4085" s="381" t="str">
        <f t="shared" si="127"/>
        <v>94712</v>
      </c>
      <c r="H4085" s="391">
        <v>41.24</v>
      </c>
      <c r="I4085" s="392" t="s">
        <v>18051</v>
      </c>
    </row>
    <row r="4086" spans="2:9">
      <c r="B4086" s="388" t="s">
        <v>20312</v>
      </c>
      <c r="C4086" s="388" t="s">
        <v>20313</v>
      </c>
      <c r="D4086" s="389" t="s">
        <v>9926</v>
      </c>
      <c r="E4086" s="390" t="str">
        <f t="shared" si="126"/>
        <v>134,47</v>
      </c>
      <c r="F4086" s="381" t="str">
        <f t="shared" si="127"/>
        <v>94713</v>
      </c>
      <c r="H4086" s="391">
        <v>39.94</v>
      </c>
      <c r="I4086" s="392" t="s">
        <v>20314</v>
      </c>
    </row>
    <row r="4087" spans="2:9">
      <c r="B4087" s="388" t="s">
        <v>20315</v>
      </c>
      <c r="C4087" s="388" t="s">
        <v>20316</v>
      </c>
      <c r="D4087" s="389" t="s">
        <v>9926</v>
      </c>
      <c r="E4087" s="390" t="str">
        <f t="shared" si="126"/>
        <v>180,66</v>
      </c>
      <c r="F4087" s="381" t="str">
        <f t="shared" si="127"/>
        <v>94714</v>
      </c>
      <c r="H4087" s="391">
        <v>25.57</v>
      </c>
      <c r="I4087" s="392" t="s">
        <v>20317</v>
      </c>
    </row>
    <row r="4088" spans="2:9">
      <c r="B4088" s="388" t="s">
        <v>20318</v>
      </c>
      <c r="C4088" s="388" t="s">
        <v>20319</v>
      </c>
      <c r="D4088" s="389" t="s">
        <v>9926</v>
      </c>
      <c r="E4088" s="390" t="str">
        <f t="shared" si="126"/>
        <v>247,63</v>
      </c>
      <c r="F4088" s="381" t="str">
        <f t="shared" si="127"/>
        <v>94715</v>
      </c>
      <c r="H4088" s="391">
        <v>9.49</v>
      </c>
      <c r="I4088" s="392" t="s">
        <v>20320</v>
      </c>
    </row>
    <row r="4089" spans="2:9">
      <c r="B4089" s="388" t="s">
        <v>20321</v>
      </c>
      <c r="C4089" s="388" t="s">
        <v>20322</v>
      </c>
      <c r="D4089" s="389" t="s">
        <v>9926</v>
      </c>
      <c r="E4089" s="390" t="str">
        <f t="shared" si="126"/>
        <v>28,10</v>
      </c>
      <c r="F4089" s="381" t="str">
        <f t="shared" si="127"/>
        <v>94724</v>
      </c>
      <c r="H4089" s="391">
        <v>9.15</v>
      </c>
      <c r="I4089" s="392" t="s">
        <v>3642</v>
      </c>
    </row>
    <row r="4090" spans="2:9">
      <c r="B4090" s="388" t="s">
        <v>20323</v>
      </c>
      <c r="C4090" s="388" t="s">
        <v>20324</v>
      </c>
      <c r="D4090" s="389" t="s">
        <v>9926</v>
      </c>
      <c r="E4090" s="390" t="str">
        <f t="shared" si="126"/>
        <v>6,00</v>
      </c>
      <c r="F4090" s="381" t="str">
        <f t="shared" si="127"/>
        <v>94725</v>
      </c>
      <c r="H4090" s="391">
        <v>6.59</v>
      </c>
      <c r="I4090" s="392" t="s">
        <v>15573</v>
      </c>
    </row>
    <row r="4091" spans="2:9">
      <c r="B4091" s="388" t="s">
        <v>20325</v>
      </c>
      <c r="C4091" s="388" t="s">
        <v>20326</v>
      </c>
      <c r="D4091" s="389" t="s">
        <v>9926</v>
      </c>
      <c r="E4091" s="390" t="str">
        <f t="shared" si="126"/>
        <v>43,91</v>
      </c>
      <c r="F4091" s="381" t="str">
        <f t="shared" si="127"/>
        <v>94726</v>
      </c>
      <c r="H4091" s="391">
        <v>15.98</v>
      </c>
      <c r="I4091" s="392" t="s">
        <v>20327</v>
      </c>
    </row>
    <row r="4092" spans="2:9">
      <c r="B4092" s="388" t="s">
        <v>20328</v>
      </c>
      <c r="C4092" s="388" t="s">
        <v>20329</v>
      </c>
      <c r="D4092" s="389" t="s">
        <v>9926</v>
      </c>
      <c r="E4092" s="390" t="str">
        <f t="shared" si="126"/>
        <v>8,93</v>
      </c>
      <c r="F4092" s="381" t="str">
        <f t="shared" si="127"/>
        <v>94727</v>
      </c>
      <c r="H4092" s="391">
        <v>12.63</v>
      </c>
      <c r="I4092" s="392" t="s">
        <v>3033</v>
      </c>
    </row>
    <row r="4093" spans="2:9">
      <c r="B4093" s="388" t="s">
        <v>20330</v>
      </c>
      <c r="C4093" s="388" t="s">
        <v>20331</v>
      </c>
      <c r="D4093" s="389" t="s">
        <v>9926</v>
      </c>
      <c r="E4093" s="390" t="str">
        <f t="shared" si="126"/>
        <v>168,46</v>
      </c>
      <c r="F4093" s="381" t="str">
        <f t="shared" si="127"/>
        <v>94728</v>
      </c>
      <c r="H4093" s="391">
        <v>12.56</v>
      </c>
      <c r="I4093" s="392" t="s">
        <v>20332</v>
      </c>
    </row>
    <row r="4094" spans="2:9">
      <c r="B4094" s="388" t="s">
        <v>20333</v>
      </c>
      <c r="C4094" s="388" t="s">
        <v>20334</v>
      </c>
      <c r="D4094" s="389" t="s">
        <v>9926</v>
      </c>
      <c r="E4094" s="390" t="str">
        <f t="shared" si="126"/>
        <v>16,16</v>
      </c>
      <c r="F4094" s="381" t="str">
        <f t="shared" si="127"/>
        <v>94729</v>
      </c>
      <c r="H4094" s="391">
        <v>32.22</v>
      </c>
      <c r="I4094" s="392" t="s">
        <v>6461</v>
      </c>
    </row>
    <row r="4095" spans="2:9">
      <c r="B4095" s="388" t="s">
        <v>20335</v>
      </c>
      <c r="C4095" s="388" t="s">
        <v>20336</v>
      </c>
      <c r="D4095" s="389" t="s">
        <v>9926</v>
      </c>
      <c r="E4095" s="390" t="str">
        <f t="shared" si="126"/>
        <v>204,92</v>
      </c>
      <c r="F4095" s="381" t="str">
        <f t="shared" si="127"/>
        <v>94730</v>
      </c>
      <c r="H4095" s="391">
        <v>7.02</v>
      </c>
      <c r="I4095" s="392" t="s">
        <v>20337</v>
      </c>
    </row>
    <row r="4096" spans="2:9">
      <c r="B4096" s="388" t="s">
        <v>20338</v>
      </c>
      <c r="C4096" s="388" t="s">
        <v>20339</v>
      </c>
      <c r="D4096" s="389" t="s">
        <v>9926</v>
      </c>
      <c r="E4096" s="390" t="str">
        <f t="shared" si="126"/>
        <v>20,60</v>
      </c>
      <c r="F4096" s="381" t="str">
        <f t="shared" si="127"/>
        <v>94731</v>
      </c>
      <c r="H4096" s="391">
        <v>6.68</v>
      </c>
      <c r="I4096" s="392" t="s">
        <v>20340</v>
      </c>
    </row>
    <row r="4097" spans="2:9">
      <c r="B4097" s="388" t="s">
        <v>20341</v>
      </c>
      <c r="C4097" s="388" t="s">
        <v>20342</v>
      </c>
      <c r="D4097" s="389" t="s">
        <v>9926</v>
      </c>
      <c r="E4097" s="390" t="str">
        <f t="shared" si="126"/>
        <v>40,25</v>
      </c>
      <c r="F4097" s="381" t="str">
        <f t="shared" si="127"/>
        <v>94733</v>
      </c>
      <c r="H4097" s="391">
        <v>13.44</v>
      </c>
      <c r="I4097" s="392" t="s">
        <v>20227</v>
      </c>
    </row>
    <row r="4098" spans="2:9">
      <c r="B4098" s="388" t="s">
        <v>20343</v>
      </c>
      <c r="C4098" s="388" t="s">
        <v>20344</v>
      </c>
      <c r="D4098" s="389" t="s">
        <v>9926</v>
      </c>
      <c r="E4098" s="390" t="str">
        <f t="shared" ref="E4098:E4161" si="128">IF($K$2=$H$1,H4098,I4098)</f>
        <v>173,12</v>
      </c>
      <c r="F4098" s="381" t="str">
        <f t="shared" ref="F4098:F4161" si="129">IF(LEN($B4098)=7,CONCATENATE(MID($B4098,1,6),"00",RIGHT($B4098,1)),IF(LEN($B4098)=8,CONCATENATE(MID($B4098,1,6),"0",RIGHT($B4098,2)),$B4098))</f>
        <v>94737</v>
      </c>
      <c r="H4098" s="391">
        <v>13.4</v>
      </c>
      <c r="I4098" s="392" t="s">
        <v>20345</v>
      </c>
    </row>
    <row r="4099" spans="2:9">
      <c r="B4099" s="388" t="s">
        <v>20346</v>
      </c>
      <c r="C4099" s="388" t="s">
        <v>20347</v>
      </c>
      <c r="D4099" s="389" t="s">
        <v>9926</v>
      </c>
      <c r="E4099" s="390" t="str">
        <f t="shared" si="128"/>
        <v>9,57</v>
      </c>
      <c r="F4099" s="381" t="str">
        <f t="shared" si="129"/>
        <v>94740</v>
      </c>
      <c r="H4099" s="391">
        <v>22.19</v>
      </c>
      <c r="I4099" s="392" t="s">
        <v>7683</v>
      </c>
    </row>
    <row r="4100" spans="2:9">
      <c r="B4100" s="388" t="s">
        <v>20348</v>
      </c>
      <c r="C4100" s="388" t="s">
        <v>20349</v>
      </c>
      <c r="D4100" s="389" t="s">
        <v>9926</v>
      </c>
      <c r="E4100" s="390" t="str">
        <f t="shared" si="128"/>
        <v>12,24</v>
      </c>
      <c r="F4100" s="381" t="str">
        <f t="shared" si="129"/>
        <v>94741</v>
      </c>
      <c r="H4100" s="391">
        <v>21.83</v>
      </c>
      <c r="I4100" s="392" t="s">
        <v>3005</v>
      </c>
    </row>
    <row r="4101" spans="2:9">
      <c r="B4101" s="388" t="s">
        <v>20350</v>
      </c>
      <c r="C4101" s="388" t="s">
        <v>20351</v>
      </c>
      <c r="D4101" s="389" t="s">
        <v>9926</v>
      </c>
      <c r="E4101" s="390" t="str">
        <f t="shared" si="128"/>
        <v>15,23</v>
      </c>
      <c r="F4101" s="381" t="str">
        <f t="shared" si="129"/>
        <v>94742</v>
      </c>
      <c r="H4101" s="391">
        <v>4.97</v>
      </c>
      <c r="I4101" s="392" t="s">
        <v>2245</v>
      </c>
    </row>
    <row r="4102" spans="2:9">
      <c r="B4102" s="388" t="s">
        <v>20352</v>
      </c>
      <c r="C4102" s="388" t="s">
        <v>20353</v>
      </c>
      <c r="D4102" s="389" t="s">
        <v>9926</v>
      </c>
      <c r="E4102" s="390" t="str">
        <f t="shared" si="128"/>
        <v>16,91</v>
      </c>
      <c r="F4102" s="381" t="str">
        <f t="shared" si="129"/>
        <v>94743</v>
      </c>
      <c r="H4102" s="391">
        <v>14.36</v>
      </c>
      <c r="I4102" s="392" t="s">
        <v>16366</v>
      </c>
    </row>
    <row r="4103" spans="2:9">
      <c r="B4103" s="388" t="s">
        <v>20354</v>
      </c>
      <c r="C4103" s="388" t="s">
        <v>20355</v>
      </c>
      <c r="D4103" s="389" t="s">
        <v>9926</v>
      </c>
      <c r="E4103" s="390" t="str">
        <f t="shared" si="128"/>
        <v>24,68</v>
      </c>
      <c r="F4103" s="381" t="str">
        <f t="shared" si="129"/>
        <v>94744</v>
      </c>
      <c r="H4103" s="391">
        <v>11.01</v>
      </c>
      <c r="I4103" s="392" t="s">
        <v>8379</v>
      </c>
    </row>
    <row r="4104" spans="2:9">
      <c r="B4104" s="388" t="s">
        <v>20356</v>
      </c>
      <c r="C4104" s="388" t="s">
        <v>20357</v>
      </c>
      <c r="D4104" s="389" t="s">
        <v>9926</v>
      </c>
      <c r="E4104" s="390" t="str">
        <f t="shared" si="128"/>
        <v>35,93</v>
      </c>
      <c r="F4104" s="381" t="str">
        <f t="shared" si="129"/>
        <v>94746</v>
      </c>
      <c r="H4104" s="391">
        <v>9.09</v>
      </c>
      <c r="I4104" s="392" t="s">
        <v>20358</v>
      </c>
    </row>
    <row r="4105" spans="2:9">
      <c r="B4105" s="388" t="s">
        <v>20359</v>
      </c>
      <c r="C4105" s="388" t="s">
        <v>20360</v>
      </c>
      <c r="D4105" s="389" t="s">
        <v>9926</v>
      </c>
      <c r="E4105" s="390" t="str">
        <f t="shared" si="128"/>
        <v>74,68</v>
      </c>
      <c r="F4105" s="381" t="str">
        <f t="shared" si="129"/>
        <v>94748</v>
      </c>
      <c r="H4105" s="391">
        <v>24.74</v>
      </c>
      <c r="I4105" s="392" t="s">
        <v>20361</v>
      </c>
    </row>
    <row r="4106" spans="2:9">
      <c r="B4106" s="388" t="s">
        <v>20362</v>
      </c>
      <c r="C4106" s="388" t="s">
        <v>20363</v>
      </c>
      <c r="D4106" s="389" t="s">
        <v>9926</v>
      </c>
      <c r="E4106" s="390" t="str">
        <f t="shared" si="128"/>
        <v>181,14</v>
      </c>
      <c r="F4106" s="381" t="str">
        <f t="shared" si="129"/>
        <v>94750</v>
      </c>
      <c r="H4106" s="391">
        <v>19.59</v>
      </c>
      <c r="I4106" s="392" t="s">
        <v>5571</v>
      </c>
    </row>
    <row r="4107" spans="2:9">
      <c r="B4107" s="388" t="s">
        <v>20364</v>
      </c>
      <c r="C4107" s="388" t="s">
        <v>20365</v>
      </c>
      <c r="D4107" s="389" t="s">
        <v>9926</v>
      </c>
      <c r="E4107" s="390" t="str">
        <f t="shared" si="128"/>
        <v>218,54</v>
      </c>
      <c r="F4107" s="381" t="str">
        <f t="shared" si="129"/>
        <v>94752</v>
      </c>
      <c r="H4107" s="391">
        <v>9.26</v>
      </c>
      <c r="I4107" s="392" t="s">
        <v>20366</v>
      </c>
    </row>
    <row r="4108" spans="2:9">
      <c r="B4108" s="388" t="s">
        <v>20367</v>
      </c>
      <c r="C4108" s="388" t="s">
        <v>20368</v>
      </c>
      <c r="D4108" s="389" t="s">
        <v>9926</v>
      </c>
      <c r="E4108" s="390" t="str">
        <f t="shared" si="128"/>
        <v>12,01</v>
      </c>
      <c r="F4108" s="381" t="str">
        <f t="shared" si="129"/>
        <v>94756</v>
      </c>
      <c r="H4108" s="391">
        <v>16.29</v>
      </c>
      <c r="I4108" s="392" t="s">
        <v>7997</v>
      </c>
    </row>
    <row r="4109" spans="2:9">
      <c r="B4109" s="388" t="s">
        <v>20369</v>
      </c>
      <c r="C4109" s="388" t="s">
        <v>20370</v>
      </c>
      <c r="D4109" s="389" t="s">
        <v>9926</v>
      </c>
      <c r="E4109" s="390" t="str">
        <f t="shared" si="128"/>
        <v>17,06</v>
      </c>
      <c r="F4109" s="381" t="str">
        <f t="shared" si="129"/>
        <v>94757</v>
      </c>
      <c r="H4109" s="391">
        <v>17.39</v>
      </c>
      <c r="I4109" s="392" t="s">
        <v>3726</v>
      </c>
    </row>
    <row r="4110" spans="2:9">
      <c r="B4110" s="388" t="s">
        <v>20371</v>
      </c>
      <c r="C4110" s="388" t="s">
        <v>20372</v>
      </c>
      <c r="D4110" s="389" t="s">
        <v>9926</v>
      </c>
      <c r="E4110" s="390" t="str">
        <f t="shared" si="128"/>
        <v>45,81</v>
      </c>
      <c r="F4110" s="381" t="str">
        <f t="shared" si="129"/>
        <v>94758</v>
      </c>
      <c r="H4110" s="391">
        <v>9.25</v>
      </c>
      <c r="I4110" s="392" t="s">
        <v>20373</v>
      </c>
    </row>
    <row r="4111" spans="2:9">
      <c r="B4111" s="388" t="s">
        <v>20374</v>
      </c>
      <c r="C4111" s="388" t="s">
        <v>20375</v>
      </c>
      <c r="D4111" s="389" t="s">
        <v>9926</v>
      </c>
      <c r="E4111" s="390" t="str">
        <f t="shared" si="128"/>
        <v>57,04</v>
      </c>
      <c r="F4111" s="381" t="str">
        <f t="shared" si="129"/>
        <v>94759</v>
      </c>
      <c r="H4111" s="391">
        <v>18</v>
      </c>
      <c r="I4111" s="392" t="s">
        <v>20376</v>
      </c>
    </row>
    <row r="4112" spans="2:9">
      <c r="B4112" s="388" t="s">
        <v>20377</v>
      </c>
      <c r="C4112" s="388" t="s">
        <v>20378</v>
      </c>
      <c r="D4112" s="389" t="s">
        <v>9926</v>
      </c>
      <c r="E4112" s="390" t="str">
        <f t="shared" si="128"/>
        <v>93,48</v>
      </c>
      <c r="F4112" s="381" t="str">
        <f t="shared" si="129"/>
        <v>94760</v>
      </c>
      <c r="H4112" s="391">
        <v>31.13</v>
      </c>
      <c r="I4112" s="392" t="s">
        <v>20379</v>
      </c>
    </row>
    <row r="4113" spans="2:9">
      <c r="B4113" s="388" t="s">
        <v>20380</v>
      </c>
      <c r="C4113" s="388" t="s">
        <v>20381</v>
      </c>
      <c r="D4113" s="389" t="s">
        <v>9926</v>
      </c>
      <c r="E4113" s="390" t="str">
        <f t="shared" si="128"/>
        <v>206,00</v>
      </c>
      <c r="F4113" s="381" t="str">
        <f t="shared" si="129"/>
        <v>94761</v>
      </c>
      <c r="H4113" s="391">
        <v>3.31</v>
      </c>
      <c r="I4113" s="392" t="s">
        <v>8503</v>
      </c>
    </row>
    <row r="4114" spans="2:9">
      <c r="B4114" s="388" t="s">
        <v>20382</v>
      </c>
      <c r="C4114" s="388" t="s">
        <v>20383</v>
      </c>
      <c r="D4114" s="389" t="s">
        <v>9926</v>
      </c>
      <c r="E4114" s="390" t="str">
        <f t="shared" si="128"/>
        <v>260,70</v>
      </c>
      <c r="F4114" s="381" t="str">
        <f t="shared" si="129"/>
        <v>94762</v>
      </c>
      <c r="H4114" s="391">
        <v>2.97</v>
      </c>
      <c r="I4114" s="392" t="s">
        <v>20384</v>
      </c>
    </row>
    <row r="4115" spans="2:9">
      <c r="B4115" s="388" t="s">
        <v>20385</v>
      </c>
      <c r="C4115" s="388" t="s">
        <v>20386</v>
      </c>
      <c r="D4115" s="389" t="s">
        <v>9926</v>
      </c>
      <c r="E4115" s="390" t="str">
        <f t="shared" si="128"/>
        <v>12,85</v>
      </c>
      <c r="F4115" s="381" t="str">
        <f t="shared" si="129"/>
        <v>94783</v>
      </c>
      <c r="H4115" s="391">
        <v>4.97</v>
      </c>
      <c r="I4115" s="392" t="s">
        <v>12824</v>
      </c>
    </row>
    <row r="4116" spans="2:9">
      <c r="B4116" s="388" t="s">
        <v>20387</v>
      </c>
      <c r="C4116" s="388" t="s">
        <v>20388</v>
      </c>
      <c r="D4116" s="389" t="s">
        <v>9926</v>
      </c>
      <c r="E4116" s="390" t="str">
        <f t="shared" si="128"/>
        <v>22,88</v>
      </c>
      <c r="F4116" s="381" t="str">
        <f t="shared" si="129"/>
        <v>94785</v>
      </c>
      <c r="H4116" s="391">
        <v>4.93</v>
      </c>
      <c r="I4116" s="392" t="s">
        <v>9601</v>
      </c>
    </row>
    <row r="4117" spans="2:9">
      <c r="B4117" s="388" t="s">
        <v>20389</v>
      </c>
      <c r="C4117" s="388" t="s">
        <v>20390</v>
      </c>
      <c r="D4117" s="389" t="s">
        <v>9926</v>
      </c>
      <c r="E4117" s="390" t="str">
        <f t="shared" si="128"/>
        <v>29,16</v>
      </c>
      <c r="F4117" s="381" t="str">
        <f t="shared" si="129"/>
        <v>94786</v>
      </c>
      <c r="H4117" s="391">
        <v>8.48</v>
      </c>
      <c r="I4117" s="392" t="s">
        <v>20294</v>
      </c>
    </row>
    <row r="4118" spans="2:9">
      <c r="B4118" s="388" t="s">
        <v>20391</v>
      </c>
      <c r="C4118" s="388" t="s">
        <v>20392</v>
      </c>
      <c r="D4118" s="389" t="s">
        <v>9926</v>
      </c>
      <c r="E4118" s="390" t="str">
        <f t="shared" si="128"/>
        <v>40,09</v>
      </c>
      <c r="F4118" s="381" t="str">
        <f t="shared" si="129"/>
        <v>94787</v>
      </c>
      <c r="H4118" s="391">
        <v>8.1199999999999992</v>
      </c>
      <c r="I4118" s="392" t="s">
        <v>20393</v>
      </c>
    </row>
    <row r="4119" spans="2:9">
      <c r="B4119" s="388" t="s">
        <v>20394</v>
      </c>
      <c r="C4119" s="388" t="s">
        <v>20395</v>
      </c>
      <c r="D4119" s="389" t="s">
        <v>9926</v>
      </c>
      <c r="E4119" s="390" t="str">
        <f t="shared" si="128"/>
        <v>55,88</v>
      </c>
      <c r="F4119" s="381" t="str">
        <f t="shared" si="129"/>
        <v>94788</v>
      </c>
      <c r="H4119" s="391">
        <v>15.69</v>
      </c>
      <c r="I4119" s="392" t="s">
        <v>8877</v>
      </c>
    </row>
    <row r="4120" spans="2:9">
      <c r="B4120" s="388" t="s">
        <v>20396</v>
      </c>
      <c r="C4120" s="388" t="s">
        <v>20397</v>
      </c>
      <c r="D4120" s="389" t="s">
        <v>9926</v>
      </c>
      <c r="E4120" s="390" t="str">
        <f t="shared" si="128"/>
        <v>165,43</v>
      </c>
      <c r="F4120" s="381" t="str">
        <f t="shared" si="129"/>
        <v>94789</v>
      </c>
      <c r="H4120" s="391">
        <v>16.190000000000001</v>
      </c>
      <c r="I4120" s="392" t="s">
        <v>9538</v>
      </c>
    </row>
    <row r="4121" spans="2:9">
      <c r="B4121" s="388" t="s">
        <v>20398</v>
      </c>
      <c r="C4121" s="388" t="s">
        <v>20399</v>
      </c>
      <c r="D4121" s="389" t="s">
        <v>9926</v>
      </c>
      <c r="E4121" s="390" t="str">
        <f t="shared" si="128"/>
        <v>190,62</v>
      </c>
      <c r="F4121" s="381" t="str">
        <f t="shared" si="129"/>
        <v>94790</v>
      </c>
      <c r="H4121" s="391">
        <v>23.74</v>
      </c>
      <c r="I4121" s="392" t="s">
        <v>20400</v>
      </c>
    </row>
    <row r="4122" spans="2:9">
      <c r="B4122" s="388" t="s">
        <v>20401</v>
      </c>
      <c r="C4122" s="388" t="s">
        <v>20402</v>
      </c>
      <c r="D4122" s="389" t="s">
        <v>9926</v>
      </c>
      <c r="E4122" s="390" t="str">
        <f t="shared" si="128"/>
        <v>265,17</v>
      </c>
      <c r="F4122" s="381" t="str">
        <f t="shared" si="129"/>
        <v>94791</v>
      </c>
      <c r="H4122" s="391">
        <v>22.5</v>
      </c>
      <c r="I4122" s="392" t="s">
        <v>20403</v>
      </c>
    </row>
    <row r="4123" spans="2:9">
      <c r="B4123" s="388" t="s">
        <v>20404</v>
      </c>
      <c r="C4123" s="388" t="s">
        <v>20405</v>
      </c>
      <c r="D4123" s="389" t="s">
        <v>9926</v>
      </c>
      <c r="E4123" s="390" t="str">
        <f t="shared" si="128"/>
        <v>148,95</v>
      </c>
      <c r="F4123" s="381" t="str">
        <f t="shared" si="129"/>
        <v>94863</v>
      </c>
      <c r="H4123" s="391">
        <v>51.77</v>
      </c>
      <c r="I4123" s="392" t="s">
        <v>20406</v>
      </c>
    </row>
    <row r="4124" spans="2:9">
      <c r="B4124" s="388" t="s">
        <v>20407</v>
      </c>
      <c r="C4124" s="388" t="s">
        <v>20408</v>
      </c>
      <c r="D4124" s="389" t="s">
        <v>9926</v>
      </c>
      <c r="E4124" s="390" t="str">
        <f t="shared" si="128"/>
        <v>21,51</v>
      </c>
      <c r="F4124" s="381" t="str">
        <f t="shared" si="129"/>
        <v>95141</v>
      </c>
      <c r="H4124" s="391">
        <v>50.32</v>
      </c>
      <c r="I4124" s="392" t="s">
        <v>18130</v>
      </c>
    </row>
    <row r="4125" spans="2:9">
      <c r="B4125" s="388" t="s">
        <v>20409</v>
      </c>
      <c r="C4125" s="388" t="s">
        <v>20410</v>
      </c>
      <c r="D4125" s="389" t="s">
        <v>9926</v>
      </c>
      <c r="E4125" s="390" t="str">
        <f t="shared" si="128"/>
        <v>16,02</v>
      </c>
      <c r="F4125" s="381" t="str">
        <f t="shared" si="129"/>
        <v>95237</v>
      </c>
      <c r="H4125" s="391">
        <v>77.89</v>
      </c>
      <c r="I4125" s="392" t="s">
        <v>3073</v>
      </c>
    </row>
    <row r="4126" spans="2:9">
      <c r="B4126" s="388" t="s">
        <v>20411</v>
      </c>
      <c r="C4126" s="388" t="s">
        <v>20412</v>
      </c>
      <c r="D4126" s="389" t="s">
        <v>9926</v>
      </c>
      <c r="E4126" s="390" t="str">
        <f t="shared" si="128"/>
        <v>36,02</v>
      </c>
      <c r="F4126" s="381" t="str">
        <f t="shared" si="129"/>
        <v>95693</v>
      </c>
      <c r="H4126" s="391">
        <v>116.52</v>
      </c>
      <c r="I4126" s="392" t="s">
        <v>20413</v>
      </c>
    </row>
    <row r="4127" spans="2:9">
      <c r="B4127" s="388" t="s">
        <v>20414</v>
      </c>
      <c r="C4127" s="388" t="s">
        <v>20415</v>
      </c>
      <c r="D4127" s="389" t="s">
        <v>9926</v>
      </c>
      <c r="E4127" s="390" t="str">
        <f t="shared" si="128"/>
        <v>41,68</v>
      </c>
      <c r="F4127" s="381" t="str">
        <f t="shared" si="129"/>
        <v>95694</v>
      </c>
      <c r="H4127" s="391">
        <v>2.5</v>
      </c>
      <c r="I4127" s="392" t="s">
        <v>17577</v>
      </c>
    </row>
    <row r="4128" spans="2:9">
      <c r="B4128" s="388" t="s">
        <v>20416</v>
      </c>
      <c r="C4128" s="388" t="s">
        <v>20417</v>
      </c>
      <c r="D4128" s="389" t="s">
        <v>9926</v>
      </c>
      <c r="E4128" s="390" t="str">
        <f t="shared" si="128"/>
        <v>40,27</v>
      </c>
      <c r="F4128" s="381" t="str">
        <f t="shared" si="129"/>
        <v>95695</v>
      </c>
      <c r="H4128" s="391">
        <v>11.89</v>
      </c>
      <c r="I4128" s="392" t="s">
        <v>19064</v>
      </c>
    </row>
    <row r="4129" spans="2:9">
      <c r="B4129" s="388" t="s">
        <v>20418</v>
      </c>
      <c r="C4129" s="388" t="s">
        <v>20419</v>
      </c>
      <c r="D4129" s="389" t="s">
        <v>9926</v>
      </c>
      <c r="E4129" s="390" t="str">
        <f t="shared" si="128"/>
        <v>27,93</v>
      </c>
      <c r="F4129" s="381" t="str">
        <f t="shared" si="129"/>
        <v>95696</v>
      </c>
      <c r="H4129" s="391">
        <v>8.5399999999999991</v>
      </c>
      <c r="I4129" s="392" t="s">
        <v>5752</v>
      </c>
    </row>
    <row r="4130" spans="2:9">
      <c r="B4130" s="388" t="s">
        <v>20420</v>
      </c>
      <c r="C4130" s="388" t="s">
        <v>20421</v>
      </c>
      <c r="D4130" s="389" t="s">
        <v>9926</v>
      </c>
      <c r="E4130" s="390" t="str">
        <f t="shared" si="128"/>
        <v>10,39</v>
      </c>
      <c r="F4130" s="381" t="str">
        <f t="shared" si="129"/>
        <v>96637</v>
      </c>
      <c r="H4130" s="391">
        <v>3.44</v>
      </c>
      <c r="I4130" s="392" t="s">
        <v>6454</v>
      </c>
    </row>
    <row r="4131" spans="2:9">
      <c r="B4131" s="388" t="s">
        <v>20422</v>
      </c>
      <c r="C4131" s="388" t="s">
        <v>20423</v>
      </c>
      <c r="D4131" s="389" t="s">
        <v>9926</v>
      </c>
      <c r="E4131" s="390" t="str">
        <f t="shared" si="128"/>
        <v>10,01</v>
      </c>
      <c r="F4131" s="381" t="str">
        <f t="shared" si="129"/>
        <v>96638</v>
      </c>
      <c r="H4131" s="391">
        <v>3.61</v>
      </c>
      <c r="I4131" s="392" t="s">
        <v>1633</v>
      </c>
    </row>
    <row r="4132" spans="2:9">
      <c r="B4132" s="388" t="s">
        <v>20424</v>
      </c>
      <c r="C4132" s="388" t="s">
        <v>20425</v>
      </c>
      <c r="D4132" s="389" t="s">
        <v>9926</v>
      </c>
      <c r="E4132" s="390" t="str">
        <f t="shared" si="128"/>
        <v>7,24</v>
      </c>
      <c r="F4132" s="381" t="str">
        <f t="shared" si="129"/>
        <v>96639</v>
      </c>
      <c r="H4132" s="391">
        <v>7.13</v>
      </c>
      <c r="I4132" s="392" t="s">
        <v>2962</v>
      </c>
    </row>
    <row r="4133" spans="2:9">
      <c r="B4133" s="388" t="s">
        <v>20426</v>
      </c>
      <c r="C4133" s="388" t="s">
        <v>20427</v>
      </c>
      <c r="D4133" s="389" t="s">
        <v>9926</v>
      </c>
      <c r="E4133" s="390" t="str">
        <f t="shared" si="128"/>
        <v>17,78</v>
      </c>
      <c r="F4133" s="381" t="str">
        <f t="shared" si="129"/>
        <v>96640</v>
      </c>
      <c r="H4133" s="391">
        <v>8.23</v>
      </c>
      <c r="I4133" s="392" t="s">
        <v>3126</v>
      </c>
    </row>
    <row r="4134" spans="2:9">
      <c r="B4134" s="388" t="s">
        <v>20428</v>
      </c>
      <c r="C4134" s="388" t="s">
        <v>20429</v>
      </c>
      <c r="D4134" s="389" t="s">
        <v>9926</v>
      </c>
      <c r="E4134" s="390" t="str">
        <f t="shared" si="128"/>
        <v>14,01</v>
      </c>
      <c r="F4134" s="381" t="str">
        <f t="shared" si="129"/>
        <v>96641</v>
      </c>
      <c r="H4134" s="391">
        <v>10.74</v>
      </c>
      <c r="I4134" s="392" t="s">
        <v>16475</v>
      </c>
    </row>
    <row r="4135" spans="2:9">
      <c r="B4135" s="388" t="s">
        <v>20430</v>
      </c>
      <c r="C4135" s="388" t="s">
        <v>20431</v>
      </c>
      <c r="D4135" s="389" t="s">
        <v>9926</v>
      </c>
      <c r="E4135" s="390" t="str">
        <f t="shared" si="128"/>
        <v>13,77</v>
      </c>
      <c r="F4135" s="381" t="str">
        <f t="shared" si="129"/>
        <v>96642</v>
      </c>
      <c r="H4135" s="391">
        <v>16.14</v>
      </c>
      <c r="I4135" s="392" t="s">
        <v>20432</v>
      </c>
    </row>
    <row r="4136" spans="2:9">
      <c r="B4136" s="388" t="s">
        <v>20433</v>
      </c>
      <c r="C4136" s="388" t="s">
        <v>20434</v>
      </c>
      <c r="D4136" s="389" t="s">
        <v>9926</v>
      </c>
      <c r="E4136" s="390" t="str">
        <f t="shared" si="128"/>
        <v>35,83</v>
      </c>
      <c r="F4136" s="381" t="str">
        <f t="shared" si="129"/>
        <v>96643</v>
      </c>
      <c r="H4136" s="391">
        <v>33.28</v>
      </c>
      <c r="I4136" s="392" t="s">
        <v>20435</v>
      </c>
    </row>
    <row r="4137" spans="2:9">
      <c r="B4137" s="388" t="s">
        <v>20436</v>
      </c>
      <c r="C4137" s="388" t="s">
        <v>20437</v>
      </c>
      <c r="D4137" s="389" t="s">
        <v>9926</v>
      </c>
      <c r="E4137" s="390" t="str">
        <f t="shared" si="128"/>
        <v>7,70</v>
      </c>
      <c r="F4137" s="381" t="str">
        <f t="shared" si="129"/>
        <v>96650</v>
      </c>
      <c r="H4137" s="391">
        <v>52.42</v>
      </c>
      <c r="I4137" s="392" t="s">
        <v>6044</v>
      </c>
    </row>
    <row r="4138" spans="2:9">
      <c r="B4138" s="388" t="s">
        <v>20438</v>
      </c>
      <c r="C4138" s="388" t="s">
        <v>20439</v>
      </c>
      <c r="D4138" s="389" t="s">
        <v>9926</v>
      </c>
      <c r="E4138" s="390" t="str">
        <f t="shared" si="128"/>
        <v>7,32</v>
      </c>
      <c r="F4138" s="381" t="str">
        <f t="shared" si="129"/>
        <v>96651</v>
      </c>
      <c r="H4138" s="391">
        <v>82.75</v>
      </c>
      <c r="I4138" s="392" t="s">
        <v>9408</v>
      </c>
    </row>
    <row r="4139" spans="2:9">
      <c r="B4139" s="388" t="s">
        <v>20440</v>
      </c>
      <c r="C4139" s="388" t="s">
        <v>20441</v>
      </c>
      <c r="D4139" s="389" t="s">
        <v>9926</v>
      </c>
      <c r="E4139" s="390" t="str">
        <f t="shared" si="128"/>
        <v>14,74</v>
      </c>
      <c r="F4139" s="381" t="str">
        <f t="shared" si="129"/>
        <v>96652</v>
      </c>
      <c r="H4139" s="391">
        <v>4.3499999999999996</v>
      </c>
      <c r="I4139" s="392" t="s">
        <v>8422</v>
      </c>
    </row>
    <row r="4140" spans="2:9">
      <c r="B4140" s="388" t="s">
        <v>20442</v>
      </c>
      <c r="C4140" s="388" t="s">
        <v>20443</v>
      </c>
      <c r="D4140" s="389" t="s">
        <v>9926</v>
      </c>
      <c r="E4140" s="390" t="str">
        <f t="shared" si="128"/>
        <v>14,70</v>
      </c>
      <c r="F4140" s="381" t="str">
        <f t="shared" si="129"/>
        <v>96653</v>
      </c>
      <c r="H4140" s="391">
        <v>6.74</v>
      </c>
      <c r="I4140" s="392" t="s">
        <v>2217</v>
      </c>
    </row>
    <row r="4141" spans="2:9">
      <c r="B4141" s="388" t="s">
        <v>20444</v>
      </c>
      <c r="C4141" s="388" t="s">
        <v>20445</v>
      </c>
      <c r="D4141" s="389" t="s">
        <v>9926</v>
      </c>
      <c r="E4141" s="390" t="str">
        <f t="shared" si="128"/>
        <v>24,36</v>
      </c>
      <c r="F4141" s="381" t="str">
        <f t="shared" si="129"/>
        <v>96654</v>
      </c>
      <c r="H4141" s="391">
        <v>12.81</v>
      </c>
      <c r="I4141" s="392" t="s">
        <v>20446</v>
      </c>
    </row>
    <row r="4142" spans="2:9">
      <c r="B4142" s="388" t="s">
        <v>20447</v>
      </c>
      <c r="C4142" s="388" t="s">
        <v>20448</v>
      </c>
      <c r="D4142" s="389" t="s">
        <v>9926</v>
      </c>
      <c r="E4142" s="390" t="str">
        <f t="shared" si="128"/>
        <v>23,94</v>
      </c>
      <c r="F4142" s="381" t="str">
        <f t="shared" si="129"/>
        <v>96655</v>
      </c>
      <c r="H4142" s="391">
        <v>17.82</v>
      </c>
      <c r="I4142" s="392" t="s">
        <v>16934</v>
      </c>
    </row>
    <row r="4143" spans="2:9">
      <c r="B4143" s="388" t="s">
        <v>20449</v>
      </c>
      <c r="C4143" s="388" t="s">
        <v>20450</v>
      </c>
      <c r="D4143" s="389" t="s">
        <v>9926</v>
      </c>
      <c r="E4143" s="390" t="str">
        <f t="shared" si="128"/>
        <v>5,46</v>
      </c>
      <c r="F4143" s="381" t="str">
        <f t="shared" si="129"/>
        <v>96656</v>
      </c>
      <c r="H4143" s="391">
        <v>29.98</v>
      </c>
      <c r="I4143" s="392" t="s">
        <v>15620</v>
      </c>
    </row>
    <row r="4144" spans="2:9">
      <c r="B4144" s="388" t="s">
        <v>20451</v>
      </c>
      <c r="C4144" s="388" t="s">
        <v>20452</v>
      </c>
      <c r="D4144" s="389" t="s">
        <v>9926</v>
      </c>
      <c r="E4144" s="390" t="str">
        <f t="shared" si="128"/>
        <v>16,00</v>
      </c>
      <c r="F4144" s="381" t="str">
        <f t="shared" si="129"/>
        <v>96657</v>
      </c>
      <c r="H4144" s="391">
        <v>55.93</v>
      </c>
      <c r="I4144" s="392" t="s">
        <v>5428</v>
      </c>
    </row>
    <row r="4145" spans="2:9">
      <c r="B4145" s="388" t="s">
        <v>20453</v>
      </c>
      <c r="C4145" s="388" t="s">
        <v>20454</v>
      </c>
      <c r="D4145" s="389" t="s">
        <v>9926</v>
      </c>
      <c r="E4145" s="390" t="str">
        <f t="shared" si="128"/>
        <v>12,23</v>
      </c>
      <c r="F4145" s="381" t="str">
        <f t="shared" si="129"/>
        <v>96658</v>
      </c>
      <c r="H4145" s="391">
        <v>83.91</v>
      </c>
      <c r="I4145" s="392" t="s">
        <v>2994</v>
      </c>
    </row>
    <row r="4146" spans="2:9">
      <c r="B4146" s="388" t="s">
        <v>20455</v>
      </c>
      <c r="C4146" s="388" t="s">
        <v>20456</v>
      </c>
      <c r="D4146" s="389" t="s">
        <v>9926</v>
      </c>
      <c r="E4146" s="390" t="str">
        <f t="shared" si="128"/>
        <v>9,96</v>
      </c>
      <c r="F4146" s="381" t="str">
        <f t="shared" si="129"/>
        <v>96659</v>
      </c>
      <c r="H4146" s="391">
        <v>131.99</v>
      </c>
      <c r="I4146" s="392" t="s">
        <v>16522</v>
      </c>
    </row>
    <row r="4147" spans="2:9">
      <c r="B4147" s="388" t="s">
        <v>20457</v>
      </c>
      <c r="C4147" s="388" t="s">
        <v>20458</v>
      </c>
      <c r="D4147" s="389" t="s">
        <v>9926</v>
      </c>
      <c r="E4147" s="390" t="str">
        <f t="shared" si="128"/>
        <v>27,53</v>
      </c>
      <c r="F4147" s="381" t="str">
        <f t="shared" si="129"/>
        <v>96660</v>
      </c>
      <c r="H4147" s="391">
        <v>3.77</v>
      </c>
      <c r="I4147" s="392" t="s">
        <v>20459</v>
      </c>
    </row>
    <row r="4148" spans="2:9">
      <c r="B4148" s="388" t="s">
        <v>20460</v>
      </c>
      <c r="C4148" s="388" t="s">
        <v>20461</v>
      </c>
      <c r="D4148" s="389" t="s">
        <v>9926</v>
      </c>
      <c r="E4148" s="390" t="str">
        <f t="shared" si="128"/>
        <v>21,74</v>
      </c>
      <c r="F4148" s="381" t="str">
        <f t="shared" si="129"/>
        <v>96661</v>
      </c>
      <c r="H4148" s="391">
        <v>4.28</v>
      </c>
      <c r="I4148" s="392" t="s">
        <v>20462</v>
      </c>
    </row>
    <row r="4149" spans="2:9">
      <c r="B4149" s="388" t="s">
        <v>20463</v>
      </c>
      <c r="C4149" s="388" t="s">
        <v>20464</v>
      </c>
      <c r="D4149" s="389" t="s">
        <v>9926</v>
      </c>
      <c r="E4149" s="390" t="str">
        <f t="shared" si="128"/>
        <v>10,15</v>
      </c>
      <c r="F4149" s="381" t="str">
        <f t="shared" si="129"/>
        <v>96662</v>
      </c>
      <c r="H4149" s="391">
        <v>13.67</v>
      </c>
      <c r="I4149" s="392" t="s">
        <v>20465</v>
      </c>
    </row>
    <row r="4150" spans="2:9">
      <c r="B4150" s="388" t="s">
        <v>20466</v>
      </c>
      <c r="C4150" s="388" t="s">
        <v>20467</v>
      </c>
      <c r="D4150" s="389" t="s">
        <v>9926</v>
      </c>
      <c r="E4150" s="390" t="str">
        <f t="shared" si="128"/>
        <v>17,93</v>
      </c>
      <c r="F4150" s="381" t="str">
        <f t="shared" si="129"/>
        <v>96663</v>
      </c>
      <c r="H4150" s="391">
        <v>5.54</v>
      </c>
      <c r="I4150" s="392" t="s">
        <v>5845</v>
      </c>
    </row>
    <row r="4151" spans="2:9">
      <c r="B4151" s="388" t="s">
        <v>20468</v>
      </c>
      <c r="C4151" s="388" t="s">
        <v>20469</v>
      </c>
      <c r="D4151" s="389" t="s">
        <v>9926</v>
      </c>
      <c r="E4151" s="390" t="str">
        <f t="shared" si="128"/>
        <v>19,16</v>
      </c>
      <c r="F4151" s="381" t="str">
        <f t="shared" si="129"/>
        <v>96664</v>
      </c>
      <c r="H4151" s="391">
        <v>21.19</v>
      </c>
      <c r="I4151" s="392" t="s">
        <v>7049</v>
      </c>
    </row>
    <row r="4152" spans="2:9">
      <c r="B4152" s="388" t="s">
        <v>20470</v>
      </c>
      <c r="C4152" s="388" t="s">
        <v>20471</v>
      </c>
      <c r="D4152" s="389" t="s">
        <v>9926</v>
      </c>
      <c r="E4152" s="390" t="str">
        <f t="shared" si="128"/>
        <v>10,16</v>
      </c>
      <c r="F4152" s="381" t="str">
        <f t="shared" si="129"/>
        <v>96665</v>
      </c>
      <c r="H4152" s="391">
        <v>8.59</v>
      </c>
      <c r="I4152" s="392" t="s">
        <v>5244</v>
      </c>
    </row>
    <row r="4153" spans="2:9">
      <c r="B4153" s="388" t="s">
        <v>20472</v>
      </c>
      <c r="C4153" s="388" t="s">
        <v>20473</v>
      </c>
      <c r="D4153" s="389" t="s">
        <v>9926</v>
      </c>
      <c r="E4153" s="390" t="str">
        <f t="shared" si="128"/>
        <v>19,74</v>
      </c>
      <c r="F4153" s="381" t="str">
        <f t="shared" si="129"/>
        <v>96666</v>
      </c>
      <c r="H4153" s="391">
        <v>13.05</v>
      </c>
      <c r="I4153" s="392" t="s">
        <v>7528</v>
      </c>
    </row>
    <row r="4154" spans="2:9">
      <c r="B4154" s="388" t="s">
        <v>20474</v>
      </c>
      <c r="C4154" s="388" t="s">
        <v>20475</v>
      </c>
      <c r="D4154" s="389" t="s">
        <v>9926</v>
      </c>
      <c r="E4154" s="390" t="str">
        <f t="shared" si="128"/>
        <v>34,21</v>
      </c>
      <c r="F4154" s="381" t="str">
        <f t="shared" si="129"/>
        <v>96667</v>
      </c>
      <c r="H4154" s="391">
        <v>16.760000000000002</v>
      </c>
      <c r="I4154" s="392" t="s">
        <v>18046</v>
      </c>
    </row>
    <row r="4155" spans="2:9">
      <c r="B4155" s="388" t="s">
        <v>20476</v>
      </c>
      <c r="C4155" s="388" t="s">
        <v>20477</v>
      </c>
      <c r="D4155" s="389" t="s">
        <v>9926</v>
      </c>
      <c r="E4155" s="390" t="str">
        <f t="shared" si="128"/>
        <v>3,66</v>
      </c>
      <c r="F4155" s="381" t="str">
        <f t="shared" si="129"/>
        <v>96684</v>
      </c>
      <c r="H4155" s="391">
        <v>35.549999999999997</v>
      </c>
      <c r="I4155" s="392" t="s">
        <v>20478</v>
      </c>
    </row>
    <row r="4156" spans="2:9">
      <c r="B4156" s="388" t="s">
        <v>20479</v>
      </c>
      <c r="C4156" s="388" t="s">
        <v>20480</v>
      </c>
      <c r="D4156" s="389" t="s">
        <v>9926</v>
      </c>
      <c r="E4156" s="390" t="str">
        <f t="shared" si="128"/>
        <v>3,28</v>
      </c>
      <c r="F4156" s="381" t="str">
        <f t="shared" si="129"/>
        <v>96685</v>
      </c>
      <c r="H4156" s="391">
        <v>51.87</v>
      </c>
      <c r="I4156" s="392" t="s">
        <v>1344</v>
      </c>
    </row>
    <row r="4157" spans="2:9">
      <c r="B4157" s="388" t="s">
        <v>20481</v>
      </c>
      <c r="C4157" s="388" t="s">
        <v>20482</v>
      </c>
      <c r="D4157" s="389" t="s">
        <v>9926</v>
      </c>
      <c r="E4157" s="390" t="str">
        <f t="shared" si="128"/>
        <v>5,50</v>
      </c>
      <c r="F4157" s="381" t="str">
        <f t="shared" si="129"/>
        <v>96686</v>
      </c>
      <c r="H4157" s="391">
        <v>82.72</v>
      </c>
      <c r="I4157" s="392" t="s">
        <v>2042</v>
      </c>
    </row>
    <row r="4158" spans="2:9">
      <c r="B4158" s="388" t="s">
        <v>20483</v>
      </c>
      <c r="C4158" s="388" t="s">
        <v>20484</v>
      </c>
      <c r="D4158" s="389" t="s">
        <v>9926</v>
      </c>
      <c r="E4158" s="390" t="str">
        <f t="shared" si="128"/>
        <v>5,46</v>
      </c>
      <c r="F4158" s="381" t="str">
        <f t="shared" si="129"/>
        <v>96687</v>
      </c>
      <c r="H4158" s="391">
        <v>5.36</v>
      </c>
      <c r="I4158" s="392" t="s">
        <v>15620</v>
      </c>
    </row>
    <row r="4159" spans="2:9">
      <c r="B4159" s="388" t="s">
        <v>20485</v>
      </c>
      <c r="C4159" s="388" t="s">
        <v>20486</v>
      </c>
      <c r="D4159" s="389" t="s">
        <v>9926</v>
      </c>
      <c r="E4159" s="390" t="str">
        <f t="shared" si="128"/>
        <v>9,43</v>
      </c>
      <c r="F4159" s="381" t="str">
        <f t="shared" si="129"/>
        <v>96688</v>
      </c>
      <c r="H4159" s="391">
        <v>6.01</v>
      </c>
      <c r="I4159" s="392" t="s">
        <v>5366</v>
      </c>
    </row>
    <row r="4160" spans="2:9">
      <c r="B4160" s="388" t="s">
        <v>20487</v>
      </c>
      <c r="C4160" s="388" t="s">
        <v>20488</v>
      </c>
      <c r="D4160" s="389" t="s">
        <v>9926</v>
      </c>
      <c r="E4160" s="390" t="str">
        <f t="shared" si="128"/>
        <v>9,01</v>
      </c>
      <c r="F4160" s="381" t="str">
        <f t="shared" si="129"/>
        <v>96689</v>
      </c>
      <c r="H4160" s="391">
        <v>8.15</v>
      </c>
      <c r="I4160" s="392" t="s">
        <v>18472</v>
      </c>
    </row>
    <row r="4161" spans="2:9">
      <c r="B4161" s="388" t="s">
        <v>20489</v>
      </c>
      <c r="C4161" s="388" t="s">
        <v>20490</v>
      </c>
      <c r="D4161" s="389" t="s">
        <v>9926</v>
      </c>
      <c r="E4161" s="390" t="str">
        <f t="shared" si="128"/>
        <v>17,46</v>
      </c>
      <c r="F4161" s="381" t="str">
        <f t="shared" si="129"/>
        <v>96690</v>
      </c>
      <c r="H4161" s="391">
        <v>10.66</v>
      </c>
      <c r="I4161" s="392" t="s">
        <v>13996</v>
      </c>
    </row>
    <row r="4162" spans="2:9">
      <c r="B4162" s="388" t="s">
        <v>20491</v>
      </c>
      <c r="C4162" s="388" t="s">
        <v>20492</v>
      </c>
      <c r="D4162" s="389" t="s">
        <v>9926</v>
      </c>
      <c r="E4162" s="390" t="str">
        <f t="shared" ref="E4162:E4225" si="130">IF($K$2=$H$1,H4162,I4162)</f>
        <v>18,02</v>
      </c>
      <c r="F4162" s="381" t="str">
        <f t="shared" ref="F4162:F4225" si="131">IF(LEN($B4162)=7,CONCATENATE(MID($B4162,1,6),"00",RIGHT($B4162,1)),IF(LEN($B4162)=8,CONCATENATE(MID($B4162,1,6),"0",RIGHT($B4162,2)),$B4162))</f>
        <v>96691</v>
      </c>
      <c r="H4162" s="391">
        <v>19.13</v>
      </c>
      <c r="I4162" s="392" t="s">
        <v>12530</v>
      </c>
    </row>
    <row r="4163" spans="2:9">
      <c r="B4163" s="388" t="s">
        <v>20493</v>
      </c>
      <c r="C4163" s="388" t="s">
        <v>20494</v>
      </c>
      <c r="D4163" s="389" t="s">
        <v>9926</v>
      </c>
      <c r="E4163" s="390" t="str">
        <f t="shared" si="130"/>
        <v>26,41</v>
      </c>
      <c r="F4163" s="381" t="str">
        <f t="shared" si="131"/>
        <v>96692</v>
      </c>
      <c r="H4163" s="391">
        <v>24.65</v>
      </c>
      <c r="I4163" s="392" t="s">
        <v>6160</v>
      </c>
    </row>
    <row r="4164" spans="2:9">
      <c r="B4164" s="388" t="s">
        <v>20495</v>
      </c>
      <c r="C4164" s="388" t="s">
        <v>20496</v>
      </c>
      <c r="D4164" s="389" t="s">
        <v>9926</v>
      </c>
      <c r="E4164" s="390" t="str">
        <f t="shared" si="130"/>
        <v>25,02</v>
      </c>
      <c r="F4164" s="381" t="str">
        <f t="shared" si="131"/>
        <v>96693</v>
      </c>
      <c r="H4164" s="391">
        <v>55.18</v>
      </c>
      <c r="I4164" s="392" t="s">
        <v>20497</v>
      </c>
    </row>
    <row r="4165" spans="2:9">
      <c r="B4165" s="388" t="s">
        <v>20498</v>
      </c>
      <c r="C4165" s="388" t="s">
        <v>20499</v>
      </c>
      <c r="D4165" s="389" t="s">
        <v>9926</v>
      </c>
      <c r="E4165" s="390" t="str">
        <f t="shared" si="130"/>
        <v>57,79</v>
      </c>
      <c r="F4165" s="381" t="str">
        <f t="shared" si="131"/>
        <v>96694</v>
      </c>
      <c r="H4165" s="391">
        <v>77.05</v>
      </c>
      <c r="I4165" s="392" t="s">
        <v>20500</v>
      </c>
    </row>
    <row r="4166" spans="2:9">
      <c r="B4166" s="388" t="s">
        <v>20501</v>
      </c>
      <c r="C4166" s="388" t="s">
        <v>20502</v>
      </c>
      <c r="D4166" s="389" t="s">
        <v>9926</v>
      </c>
      <c r="E4166" s="390" t="str">
        <f t="shared" si="130"/>
        <v>56,17</v>
      </c>
      <c r="F4166" s="381" t="str">
        <f t="shared" si="131"/>
        <v>96695</v>
      </c>
      <c r="H4166" s="391">
        <v>116.48</v>
      </c>
      <c r="I4166" s="392" t="s">
        <v>20503</v>
      </c>
    </row>
    <row r="4167" spans="2:9">
      <c r="B4167" s="388" t="s">
        <v>20504</v>
      </c>
      <c r="C4167" s="388" t="s">
        <v>20505</v>
      </c>
      <c r="D4167" s="389" t="s">
        <v>9926</v>
      </c>
      <c r="E4167" s="390" t="str">
        <f t="shared" si="130"/>
        <v>86,97</v>
      </c>
      <c r="F4167" s="381" t="str">
        <f t="shared" si="131"/>
        <v>96696</v>
      </c>
      <c r="H4167" s="391">
        <v>9.59</v>
      </c>
      <c r="I4167" s="392" t="s">
        <v>10482</v>
      </c>
    </row>
    <row r="4168" spans="2:9">
      <c r="B4168" s="388" t="s">
        <v>20506</v>
      </c>
      <c r="C4168" s="388" t="s">
        <v>20507</v>
      </c>
      <c r="D4168" s="389" t="s">
        <v>9926</v>
      </c>
      <c r="E4168" s="390" t="str">
        <f t="shared" si="130"/>
        <v>130,10</v>
      </c>
      <c r="F4168" s="381" t="str">
        <f t="shared" si="131"/>
        <v>96697</v>
      </c>
      <c r="H4168" s="391">
        <v>9.25</v>
      </c>
      <c r="I4168" s="392" t="s">
        <v>20508</v>
      </c>
    </row>
    <row r="4169" spans="2:9">
      <c r="B4169" s="388" t="s">
        <v>20509</v>
      </c>
      <c r="C4169" s="388" t="s">
        <v>20510</v>
      </c>
      <c r="D4169" s="389" t="s">
        <v>9926</v>
      </c>
      <c r="E4169" s="390" t="str">
        <f t="shared" si="130"/>
        <v>2,77</v>
      </c>
      <c r="F4169" s="381" t="str">
        <f t="shared" si="131"/>
        <v>96698</v>
      </c>
      <c r="H4169" s="391">
        <v>10.96</v>
      </c>
      <c r="I4169" s="392" t="s">
        <v>20511</v>
      </c>
    </row>
    <row r="4170" spans="2:9">
      <c r="B4170" s="388" t="s">
        <v>20512</v>
      </c>
      <c r="C4170" s="388" t="s">
        <v>20513</v>
      </c>
      <c r="D4170" s="389" t="s">
        <v>9926</v>
      </c>
      <c r="E4170" s="390" t="str">
        <f t="shared" si="130"/>
        <v>13,31</v>
      </c>
      <c r="F4170" s="381" t="str">
        <f t="shared" si="131"/>
        <v>96699</v>
      </c>
      <c r="H4170" s="391">
        <v>15.74</v>
      </c>
      <c r="I4170" s="392" t="s">
        <v>18878</v>
      </c>
    </row>
    <row r="4171" spans="2:9">
      <c r="B4171" s="388" t="s">
        <v>20514</v>
      </c>
      <c r="C4171" s="388" t="s">
        <v>20515</v>
      </c>
      <c r="D4171" s="389" t="s">
        <v>9926</v>
      </c>
      <c r="E4171" s="390" t="str">
        <f t="shared" si="130"/>
        <v>9,54</v>
      </c>
      <c r="F4171" s="381" t="str">
        <f t="shared" si="131"/>
        <v>96700</v>
      </c>
      <c r="H4171" s="391">
        <v>22.4</v>
      </c>
      <c r="I4171" s="392" t="s">
        <v>3089</v>
      </c>
    </row>
    <row r="4172" spans="2:9">
      <c r="B4172" s="388" t="s">
        <v>20516</v>
      </c>
      <c r="C4172" s="388" t="s">
        <v>20517</v>
      </c>
      <c r="D4172" s="389" t="s">
        <v>9926</v>
      </c>
      <c r="E4172" s="390" t="str">
        <f t="shared" si="130"/>
        <v>3,80</v>
      </c>
      <c r="F4172" s="381" t="str">
        <f t="shared" si="131"/>
        <v>96701</v>
      </c>
      <c r="H4172" s="391">
        <v>31.21</v>
      </c>
      <c r="I4172" s="392" t="s">
        <v>3258</v>
      </c>
    </row>
    <row r="4173" spans="2:9">
      <c r="B4173" s="388" t="s">
        <v>20518</v>
      </c>
      <c r="C4173" s="388" t="s">
        <v>20519</v>
      </c>
      <c r="D4173" s="389" t="s">
        <v>9926</v>
      </c>
      <c r="E4173" s="390" t="str">
        <f t="shared" si="130"/>
        <v>3,99</v>
      </c>
      <c r="F4173" s="381" t="str">
        <f t="shared" si="131"/>
        <v>96702</v>
      </c>
      <c r="H4173" s="391">
        <v>60.46</v>
      </c>
      <c r="I4173" s="392" t="s">
        <v>3719</v>
      </c>
    </row>
    <row r="4174" spans="2:9">
      <c r="B4174" s="388" t="s">
        <v>20520</v>
      </c>
      <c r="C4174" s="388" t="s">
        <v>20521</v>
      </c>
      <c r="D4174" s="389" t="s">
        <v>9926</v>
      </c>
      <c r="E4174" s="390" t="str">
        <f t="shared" si="130"/>
        <v>7,94</v>
      </c>
      <c r="F4174" s="381" t="str">
        <f t="shared" si="131"/>
        <v>96703</v>
      </c>
      <c r="H4174" s="391">
        <v>82.79</v>
      </c>
      <c r="I4174" s="392" t="s">
        <v>18829</v>
      </c>
    </row>
    <row r="4175" spans="2:9">
      <c r="B4175" s="388" t="s">
        <v>20522</v>
      </c>
      <c r="C4175" s="388" t="s">
        <v>20523</v>
      </c>
      <c r="D4175" s="389" t="s">
        <v>9926</v>
      </c>
      <c r="E4175" s="390" t="str">
        <f t="shared" si="130"/>
        <v>9,17</v>
      </c>
      <c r="F4175" s="381" t="str">
        <f t="shared" si="131"/>
        <v>96704</v>
      </c>
      <c r="H4175" s="391">
        <v>131.91999999999999</v>
      </c>
      <c r="I4175" s="392" t="s">
        <v>16418</v>
      </c>
    </row>
    <row r="4176" spans="2:9">
      <c r="B4176" s="388" t="s">
        <v>20524</v>
      </c>
      <c r="C4176" s="388" t="s">
        <v>20525</v>
      </c>
      <c r="D4176" s="389" t="s">
        <v>9926</v>
      </c>
      <c r="E4176" s="390" t="str">
        <f t="shared" si="130"/>
        <v>11,95</v>
      </c>
      <c r="F4176" s="381" t="str">
        <f t="shared" si="131"/>
        <v>96705</v>
      </c>
      <c r="H4176" s="391">
        <v>189.71</v>
      </c>
      <c r="I4176" s="392" t="s">
        <v>323</v>
      </c>
    </row>
    <row r="4177" spans="2:9">
      <c r="B4177" s="388" t="s">
        <v>20526</v>
      </c>
      <c r="C4177" s="388" t="s">
        <v>20527</v>
      </c>
      <c r="D4177" s="389" t="s">
        <v>9926</v>
      </c>
      <c r="E4177" s="390" t="str">
        <f t="shared" si="130"/>
        <v>17,96</v>
      </c>
      <c r="F4177" s="381" t="str">
        <f t="shared" si="131"/>
        <v>96706</v>
      </c>
      <c r="H4177" s="391">
        <v>97.47</v>
      </c>
      <c r="I4177" s="392" t="s">
        <v>1508</v>
      </c>
    </row>
    <row r="4178" spans="2:9">
      <c r="B4178" s="388" t="s">
        <v>20528</v>
      </c>
      <c r="C4178" s="388" t="s">
        <v>20529</v>
      </c>
      <c r="D4178" s="389" t="s">
        <v>9926</v>
      </c>
      <c r="E4178" s="390" t="str">
        <f t="shared" si="130"/>
        <v>37,15</v>
      </c>
      <c r="F4178" s="381" t="str">
        <f t="shared" si="131"/>
        <v>96707</v>
      </c>
      <c r="H4178" s="391">
        <v>174.56</v>
      </c>
      <c r="I4178" s="392" t="s">
        <v>20530</v>
      </c>
    </row>
    <row r="4179" spans="2:9">
      <c r="B4179" s="388" t="s">
        <v>20531</v>
      </c>
      <c r="C4179" s="388" t="s">
        <v>20532</v>
      </c>
      <c r="D4179" s="389" t="s">
        <v>9926</v>
      </c>
      <c r="E4179" s="390" t="str">
        <f t="shared" si="130"/>
        <v>58,54</v>
      </c>
      <c r="F4179" s="381" t="str">
        <f t="shared" si="131"/>
        <v>96708</v>
      </c>
      <c r="H4179" s="391">
        <v>195.97</v>
      </c>
      <c r="I4179" s="392" t="s">
        <v>20533</v>
      </c>
    </row>
    <row r="4180" spans="2:9">
      <c r="B4180" s="388" t="s">
        <v>20534</v>
      </c>
      <c r="C4180" s="388" t="s">
        <v>20535</v>
      </c>
      <c r="D4180" s="389" t="s">
        <v>9926</v>
      </c>
      <c r="E4180" s="390" t="str">
        <f t="shared" si="130"/>
        <v>92,43</v>
      </c>
      <c r="F4180" s="381" t="str">
        <f t="shared" si="131"/>
        <v>96709</v>
      </c>
      <c r="H4180" s="391">
        <v>95.2</v>
      </c>
      <c r="I4180" s="392" t="s">
        <v>20536</v>
      </c>
    </row>
    <row r="4181" spans="2:9">
      <c r="B4181" s="388" t="s">
        <v>20537</v>
      </c>
      <c r="C4181" s="388" t="s">
        <v>20538</v>
      </c>
      <c r="D4181" s="389" t="s">
        <v>9926</v>
      </c>
      <c r="E4181" s="390" t="str">
        <f t="shared" si="130"/>
        <v>4,81</v>
      </c>
      <c r="F4181" s="381" t="str">
        <f t="shared" si="131"/>
        <v>96710</v>
      </c>
      <c r="H4181" s="391">
        <v>158.80000000000001</v>
      </c>
      <c r="I4181" s="392" t="s">
        <v>3209</v>
      </c>
    </row>
    <row r="4182" spans="2:9">
      <c r="B4182" s="388" t="s">
        <v>20539</v>
      </c>
      <c r="C4182" s="388" t="s">
        <v>20540</v>
      </c>
      <c r="D4182" s="389" t="s">
        <v>9926</v>
      </c>
      <c r="E4182" s="390" t="str">
        <f t="shared" si="130"/>
        <v>7,45</v>
      </c>
      <c r="F4182" s="381" t="str">
        <f t="shared" si="131"/>
        <v>96711</v>
      </c>
      <c r="H4182" s="391">
        <v>8.98</v>
      </c>
      <c r="I4182" s="392" t="s">
        <v>3439</v>
      </c>
    </row>
    <row r="4183" spans="2:9">
      <c r="B4183" s="388" t="s">
        <v>20541</v>
      </c>
      <c r="C4183" s="388" t="s">
        <v>20542</v>
      </c>
      <c r="D4183" s="389" t="s">
        <v>9926</v>
      </c>
      <c r="E4183" s="390" t="str">
        <f t="shared" si="130"/>
        <v>14,24</v>
      </c>
      <c r="F4183" s="381" t="str">
        <f t="shared" si="131"/>
        <v>96712</v>
      </c>
      <c r="H4183" s="391">
        <v>10.26</v>
      </c>
      <c r="I4183" s="392" t="s">
        <v>9236</v>
      </c>
    </row>
    <row r="4184" spans="2:9">
      <c r="B4184" s="388" t="s">
        <v>20543</v>
      </c>
      <c r="C4184" s="388" t="s">
        <v>20544</v>
      </c>
      <c r="D4184" s="389" t="s">
        <v>9926</v>
      </c>
      <c r="E4184" s="390" t="str">
        <f t="shared" si="130"/>
        <v>19,80</v>
      </c>
      <c r="F4184" s="381" t="str">
        <f t="shared" si="131"/>
        <v>96713</v>
      </c>
      <c r="H4184" s="391">
        <v>11.12</v>
      </c>
      <c r="I4184" s="392" t="s">
        <v>2596</v>
      </c>
    </row>
    <row r="4185" spans="2:9">
      <c r="B4185" s="388" t="s">
        <v>20545</v>
      </c>
      <c r="C4185" s="388" t="s">
        <v>20546</v>
      </c>
      <c r="D4185" s="389" t="s">
        <v>9926</v>
      </c>
      <c r="E4185" s="390" t="str">
        <f t="shared" si="130"/>
        <v>33,34</v>
      </c>
      <c r="F4185" s="381" t="str">
        <f t="shared" si="131"/>
        <v>96714</v>
      </c>
      <c r="H4185" s="391">
        <v>11.97</v>
      </c>
      <c r="I4185" s="392" t="s">
        <v>16994</v>
      </c>
    </row>
    <row r="4186" spans="2:9">
      <c r="B4186" s="388" t="s">
        <v>20547</v>
      </c>
      <c r="C4186" s="388" t="s">
        <v>20548</v>
      </c>
      <c r="D4186" s="389" t="s">
        <v>9926</v>
      </c>
      <c r="E4186" s="390" t="str">
        <f t="shared" si="130"/>
        <v>62,35</v>
      </c>
      <c r="F4186" s="381" t="str">
        <f t="shared" si="131"/>
        <v>96715</v>
      </c>
      <c r="H4186" s="391">
        <v>11.52</v>
      </c>
      <c r="I4186" s="392" t="s">
        <v>14323</v>
      </c>
    </row>
    <row r="4187" spans="2:9">
      <c r="B4187" s="388" t="s">
        <v>20549</v>
      </c>
      <c r="C4187" s="388" t="s">
        <v>20550</v>
      </c>
      <c r="D4187" s="389" t="s">
        <v>9926</v>
      </c>
      <c r="E4187" s="390" t="str">
        <f t="shared" si="130"/>
        <v>93,57</v>
      </c>
      <c r="F4187" s="381" t="str">
        <f t="shared" si="131"/>
        <v>96716</v>
      </c>
      <c r="H4187" s="391">
        <v>13.24</v>
      </c>
      <c r="I4187" s="392" t="s">
        <v>20551</v>
      </c>
    </row>
    <row r="4188" spans="2:9">
      <c r="B4188" s="388" t="s">
        <v>20552</v>
      </c>
      <c r="C4188" s="388" t="s">
        <v>20553</v>
      </c>
      <c r="D4188" s="389" t="s">
        <v>9926</v>
      </c>
      <c r="E4188" s="390" t="str">
        <f t="shared" si="130"/>
        <v>147,24</v>
      </c>
      <c r="F4188" s="381" t="str">
        <f t="shared" si="131"/>
        <v>96717</v>
      </c>
      <c r="H4188" s="391">
        <v>11.23</v>
      </c>
      <c r="I4188" s="392" t="s">
        <v>20554</v>
      </c>
    </row>
    <row r="4189" spans="2:9">
      <c r="B4189" s="388" t="s">
        <v>20555</v>
      </c>
      <c r="C4189" s="388" t="s">
        <v>20556</v>
      </c>
      <c r="D4189" s="389" t="s">
        <v>9926</v>
      </c>
      <c r="E4189" s="390" t="str">
        <f t="shared" si="130"/>
        <v>4,14</v>
      </c>
      <c r="F4189" s="381" t="str">
        <f t="shared" si="131"/>
        <v>96736</v>
      </c>
      <c r="H4189" s="391">
        <v>18.809999999999999</v>
      </c>
      <c r="I4189" s="392" t="s">
        <v>3376</v>
      </c>
    </row>
    <row r="4190" spans="2:9">
      <c r="B4190" s="388" t="s">
        <v>20557</v>
      </c>
      <c r="C4190" s="388" t="s">
        <v>20558</v>
      </c>
      <c r="D4190" s="389" t="s">
        <v>9926</v>
      </c>
      <c r="E4190" s="390" t="str">
        <f t="shared" si="130"/>
        <v>4,72</v>
      </c>
      <c r="F4190" s="381" t="str">
        <f t="shared" si="131"/>
        <v>96737</v>
      </c>
      <c r="H4190" s="391">
        <v>15.54</v>
      </c>
      <c r="I4190" s="392" t="s">
        <v>9322</v>
      </c>
    </row>
    <row r="4191" spans="2:9">
      <c r="B4191" s="388" t="s">
        <v>20559</v>
      </c>
      <c r="C4191" s="388" t="s">
        <v>20560</v>
      </c>
      <c r="D4191" s="389" t="s">
        <v>9926</v>
      </c>
      <c r="E4191" s="390" t="str">
        <f t="shared" si="130"/>
        <v>15,26</v>
      </c>
      <c r="F4191" s="381" t="str">
        <f t="shared" si="131"/>
        <v>96738</v>
      </c>
      <c r="H4191" s="391">
        <v>17.62</v>
      </c>
      <c r="I4191" s="392" t="s">
        <v>18493</v>
      </c>
    </row>
    <row r="4192" spans="2:9">
      <c r="B4192" s="388" t="s">
        <v>20561</v>
      </c>
      <c r="C4192" s="388" t="s">
        <v>20562</v>
      </c>
      <c r="D4192" s="389" t="s">
        <v>9926</v>
      </c>
      <c r="E4192" s="390" t="str">
        <f t="shared" si="130"/>
        <v>6,10</v>
      </c>
      <c r="F4192" s="381" t="str">
        <f t="shared" si="131"/>
        <v>96739</v>
      </c>
      <c r="H4192" s="391">
        <v>16.440000000000001</v>
      </c>
      <c r="I4192" s="392" t="s">
        <v>3709</v>
      </c>
    </row>
    <row r="4193" spans="2:9">
      <c r="B4193" s="388" t="s">
        <v>20563</v>
      </c>
      <c r="C4193" s="388" t="s">
        <v>20564</v>
      </c>
      <c r="D4193" s="389" t="s">
        <v>9926</v>
      </c>
      <c r="E4193" s="390" t="str">
        <f t="shared" si="130"/>
        <v>23,67</v>
      </c>
      <c r="F4193" s="381" t="str">
        <f t="shared" si="131"/>
        <v>96740</v>
      </c>
      <c r="H4193" s="391">
        <v>16.440000000000001</v>
      </c>
      <c r="I4193" s="392" t="s">
        <v>20565</v>
      </c>
    </row>
    <row r="4194" spans="2:9">
      <c r="B4194" s="388" t="s">
        <v>20566</v>
      </c>
      <c r="C4194" s="388" t="s">
        <v>20567</v>
      </c>
      <c r="D4194" s="389" t="s">
        <v>9926</v>
      </c>
      <c r="E4194" s="390" t="str">
        <f t="shared" si="130"/>
        <v>9,53</v>
      </c>
      <c r="F4194" s="381" t="str">
        <f t="shared" si="131"/>
        <v>96741</v>
      </c>
      <c r="H4194" s="391">
        <v>29.69</v>
      </c>
      <c r="I4194" s="392" t="s">
        <v>20568</v>
      </c>
    </row>
    <row r="4195" spans="2:9">
      <c r="B4195" s="388" t="s">
        <v>20569</v>
      </c>
      <c r="C4195" s="388" t="s">
        <v>20570</v>
      </c>
      <c r="D4195" s="389" t="s">
        <v>9926</v>
      </c>
      <c r="E4195" s="390" t="str">
        <f t="shared" si="130"/>
        <v>14,47</v>
      </c>
      <c r="F4195" s="381" t="str">
        <f t="shared" si="131"/>
        <v>96742</v>
      </c>
      <c r="H4195" s="391">
        <v>25.35</v>
      </c>
      <c r="I4195" s="392" t="s">
        <v>16478</v>
      </c>
    </row>
    <row r="4196" spans="2:9">
      <c r="B4196" s="388" t="s">
        <v>20571</v>
      </c>
      <c r="C4196" s="388" t="s">
        <v>20572</v>
      </c>
      <c r="D4196" s="389" t="s">
        <v>9926</v>
      </c>
      <c r="E4196" s="390" t="str">
        <f t="shared" si="130"/>
        <v>18,64</v>
      </c>
      <c r="F4196" s="381" t="str">
        <f t="shared" si="131"/>
        <v>96743</v>
      </c>
      <c r="H4196" s="391">
        <v>25.68</v>
      </c>
      <c r="I4196" s="392" t="s">
        <v>20573</v>
      </c>
    </row>
    <row r="4197" spans="2:9">
      <c r="B4197" s="388" t="s">
        <v>20574</v>
      </c>
      <c r="C4197" s="388" t="s">
        <v>20575</v>
      </c>
      <c r="D4197" s="389" t="s">
        <v>9926</v>
      </c>
      <c r="E4197" s="390" t="str">
        <f t="shared" si="130"/>
        <v>39,63</v>
      </c>
      <c r="F4197" s="381" t="str">
        <f t="shared" si="131"/>
        <v>96744</v>
      </c>
      <c r="H4197" s="391">
        <v>10.6</v>
      </c>
      <c r="I4197" s="392" t="s">
        <v>12083</v>
      </c>
    </row>
    <row r="4198" spans="2:9">
      <c r="B4198" s="388" t="s">
        <v>20576</v>
      </c>
      <c r="C4198" s="388" t="s">
        <v>20577</v>
      </c>
      <c r="D4198" s="389" t="s">
        <v>9926</v>
      </c>
      <c r="E4198" s="390" t="str">
        <f t="shared" si="130"/>
        <v>57,94</v>
      </c>
      <c r="F4198" s="381" t="str">
        <f t="shared" si="131"/>
        <v>96745</v>
      </c>
      <c r="H4198" s="391">
        <v>11.94</v>
      </c>
      <c r="I4198" s="392" t="s">
        <v>20578</v>
      </c>
    </row>
    <row r="4199" spans="2:9">
      <c r="B4199" s="388" t="s">
        <v>20579</v>
      </c>
      <c r="C4199" s="388" t="s">
        <v>20580</v>
      </c>
      <c r="D4199" s="389" t="s">
        <v>9926</v>
      </c>
      <c r="E4199" s="390" t="str">
        <f t="shared" si="130"/>
        <v>92,40</v>
      </c>
      <c r="F4199" s="381" t="str">
        <f t="shared" si="131"/>
        <v>96746</v>
      </c>
      <c r="H4199" s="391">
        <v>16.11</v>
      </c>
      <c r="I4199" s="392" t="s">
        <v>334</v>
      </c>
    </row>
    <row r="4200" spans="2:9">
      <c r="B4200" s="388" t="s">
        <v>20581</v>
      </c>
      <c r="C4200" s="388" t="s">
        <v>20582</v>
      </c>
      <c r="D4200" s="389" t="s">
        <v>9926</v>
      </c>
      <c r="E4200" s="390" t="str">
        <f t="shared" si="130"/>
        <v>5,88</v>
      </c>
      <c r="F4200" s="381" t="str">
        <f t="shared" si="131"/>
        <v>96747</v>
      </c>
      <c r="H4200" s="391">
        <v>14.67</v>
      </c>
      <c r="I4200" s="392" t="s">
        <v>9999</v>
      </c>
    </row>
    <row r="4201" spans="2:9">
      <c r="B4201" s="388" t="s">
        <v>20583</v>
      </c>
      <c r="C4201" s="388" t="s">
        <v>20584</v>
      </c>
      <c r="D4201" s="389" t="s">
        <v>9926</v>
      </c>
      <c r="E4201" s="390" t="str">
        <f t="shared" si="130"/>
        <v>6,60</v>
      </c>
      <c r="F4201" s="381" t="str">
        <f t="shared" si="131"/>
        <v>96748</v>
      </c>
      <c r="H4201" s="391">
        <v>15.21</v>
      </c>
      <c r="I4201" s="392" t="s">
        <v>7648</v>
      </c>
    </row>
    <row r="4202" spans="2:9">
      <c r="B4202" s="388" t="s">
        <v>20585</v>
      </c>
      <c r="C4202" s="388" t="s">
        <v>20586</v>
      </c>
      <c r="D4202" s="389" t="s">
        <v>9926</v>
      </c>
      <c r="E4202" s="390" t="str">
        <f t="shared" si="130"/>
        <v>8,97</v>
      </c>
      <c r="F4202" s="381" t="str">
        <f t="shared" si="131"/>
        <v>96749</v>
      </c>
      <c r="H4202" s="391">
        <v>19.04</v>
      </c>
      <c r="I4202" s="392" t="s">
        <v>15485</v>
      </c>
    </row>
    <row r="4203" spans="2:9">
      <c r="B4203" s="388" t="s">
        <v>20587</v>
      </c>
      <c r="C4203" s="388" t="s">
        <v>20588</v>
      </c>
      <c r="D4203" s="389" t="s">
        <v>9926</v>
      </c>
      <c r="E4203" s="390" t="str">
        <f t="shared" si="130"/>
        <v>11,80</v>
      </c>
      <c r="F4203" s="381" t="str">
        <f t="shared" si="131"/>
        <v>96750</v>
      </c>
      <c r="H4203" s="391">
        <v>14.65</v>
      </c>
      <c r="I4203" s="392" t="s">
        <v>20589</v>
      </c>
    </row>
    <row r="4204" spans="2:9">
      <c r="B4204" s="388" t="s">
        <v>20590</v>
      </c>
      <c r="C4204" s="388" t="s">
        <v>20591</v>
      </c>
      <c r="D4204" s="389" t="s">
        <v>9926</v>
      </c>
      <c r="E4204" s="390" t="str">
        <f t="shared" si="130"/>
        <v>21,22</v>
      </c>
      <c r="F4204" s="381" t="str">
        <f t="shared" si="131"/>
        <v>96751</v>
      </c>
      <c r="H4204" s="391">
        <v>21.23</v>
      </c>
      <c r="I4204" s="392" t="s">
        <v>20592</v>
      </c>
    </row>
    <row r="4205" spans="2:9">
      <c r="B4205" s="388" t="s">
        <v>20593</v>
      </c>
      <c r="C4205" s="388" t="s">
        <v>20594</v>
      </c>
      <c r="D4205" s="389" t="s">
        <v>9926</v>
      </c>
      <c r="E4205" s="390" t="str">
        <f t="shared" si="130"/>
        <v>27,41</v>
      </c>
      <c r="F4205" s="381" t="str">
        <f t="shared" si="131"/>
        <v>96752</v>
      </c>
      <c r="H4205" s="391">
        <v>17.36</v>
      </c>
      <c r="I4205" s="392" t="s">
        <v>12878</v>
      </c>
    </row>
    <row r="4206" spans="2:9">
      <c r="B4206" s="388" t="s">
        <v>20595</v>
      </c>
      <c r="C4206" s="388" t="s">
        <v>20596</v>
      </c>
      <c r="D4206" s="389" t="s">
        <v>9926</v>
      </c>
      <c r="E4206" s="390" t="str">
        <f t="shared" si="130"/>
        <v>61,50</v>
      </c>
      <c r="F4206" s="381" t="str">
        <f t="shared" si="131"/>
        <v>96753</v>
      </c>
      <c r="H4206" s="391">
        <v>20.02</v>
      </c>
      <c r="I4206" s="392" t="s">
        <v>20597</v>
      </c>
    </row>
    <row r="4207" spans="2:9">
      <c r="B4207" s="388" t="s">
        <v>20598</v>
      </c>
      <c r="C4207" s="388" t="s">
        <v>20599</v>
      </c>
      <c r="D4207" s="389" t="s">
        <v>9926</v>
      </c>
      <c r="E4207" s="390" t="str">
        <f t="shared" si="130"/>
        <v>86,04</v>
      </c>
      <c r="F4207" s="381" t="str">
        <f t="shared" si="131"/>
        <v>96754</v>
      </c>
      <c r="H4207" s="391">
        <v>18.77</v>
      </c>
      <c r="I4207" s="392" t="s">
        <v>20600</v>
      </c>
    </row>
    <row r="4208" spans="2:9">
      <c r="B4208" s="388" t="s">
        <v>20601</v>
      </c>
      <c r="C4208" s="388" t="s">
        <v>20602</v>
      </c>
      <c r="D4208" s="389" t="s">
        <v>9926</v>
      </c>
      <c r="E4208" s="390" t="str">
        <f t="shared" si="130"/>
        <v>130,06</v>
      </c>
      <c r="F4208" s="381" t="str">
        <f t="shared" si="131"/>
        <v>96755</v>
      </c>
      <c r="H4208" s="391">
        <v>30.89</v>
      </c>
      <c r="I4208" s="392" t="s">
        <v>20603</v>
      </c>
    </row>
    <row r="4209" spans="2:9">
      <c r="B4209" s="388" t="s">
        <v>20604</v>
      </c>
      <c r="C4209" s="388" t="s">
        <v>20605</v>
      </c>
      <c r="D4209" s="389" t="s">
        <v>9926</v>
      </c>
      <c r="E4209" s="390" t="str">
        <f t="shared" si="130"/>
        <v>10,58</v>
      </c>
      <c r="F4209" s="381" t="str">
        <f t="shared" si="131"/>
        <v>96756</v>
      </c>
      <c r="H4209" s="391">
        <v>26.75</v>
      </c>
      <c r="I4209" s="392" t="s">
        <v>827</v>
      </c>
    </row>
    <row r="4210" spans="2:9">
      <c r="B4210" s="388" t="s">
        <v>20606</v>
      </c>
      <c r="C4210" s="388" t="s">
        <v>20607</v>
      </c>
      <c r="D4210" s="389" t="s">
        <v>9926</v>
      </c>
      <c r="E4210" s="390" t="str">
        <f t="shared" si="130"/>
        <v>10,20</v>
      </c>
      <c r="F4210" s="381" t="str">
        <f t="shared" si="131"/>
        <v>96757</v>
      </c>
      <c r="H4210" s="391">
        <v>28.47</v>
      </c>
      <c r="I4210" s="392" t="s">
        <v>18734</v>
      </c>
    </row>
    <row r="4211" spans="2:9">
      <c r="B4211" s="388" t="s">
        <v>20608</v>
      </c>
      <c r="C4211" s="388" t="s">
        <v>20609</v>
      </c>
      <c r="D4211" s="389" t="s">
        <v>9926</v>
      </c>
      <c r="E4211" s="390" t="str">
        <f t="shared" si="130"/>
        <v>12,06</v>
      </c>
      <c r="F4211" s="381" t="str">
        <f t="shared" si="131"/>
        <v>96758</v>
      </c>
      <c r="H4211" s="391">
        <v>15.62</v>
      </c>
      <c r="I4211" s="392" t="s">
        <v>20610</v>
      </c>
    </row>
    <row r="4212" spans="2:9">
      <c r="B4212" s="388" t="s">
        <v>20611</v>
      </c>
      <c r="C4212" s="388" t="s">
        <v>20612</v>
      </c>
      <c r="D4212" s="389" t="s">
        <v>9926</v>
      </c>
      <c r="E4212" s="390" t="str">
        <f t="shared" si="130"/>
        <v>17,43</v>
      </c>
      <c r="F4212" s="381" t="str">
        <f t="shared" si="131"/>
        <v>96759</v>
      </c>
      <c r="H4212" s="391">
        <v>14.39</v>
      </c>
      <c r="I4212" s="392" t="s">
        <v>20613</v>
      </c>
    </row>
    <row r="4213" spans="2:9">
      <c r="B4213" s="388" t="s">
        <v>20614</v>
      </c>
      <c r="C4213" s="388" t="s">
        <v>20615</v>
      </c>
      <c r="D4213" s="389" t="s">
        <v>9926</v>
      </c>
      <c r="E4213" s="390" t="str">
        <f t="shared" si="130"/>
        <v>24,79</v>
      </c>
      <c r="F4213" s="381" t="str">
        <f t="shared" si="131"/>
        <v>96760</v>
      </c>
      <c r="H4213" s="391">
        <v>14.17</v>
      </c>
      <c r="I4213" s="392" t="s">
        <v>20616</v>
      </c>
    </row>
    <row r="4214" spans="2:9">
      <c r="B4214" s="388" t="s">
        <v>20617</v>
      </c>
      <c r="C4214" s="388" t="s">
        <v>20618</v>
      </c>
      <c r="D4214" s="389" t="s">
        <v>9926</v>
      </c>
      <c r="E4214" s="390" t="str">
        <f t="shared" si="130"/>
        <v>34,69</v>
      </c>
      <c r="F4214" s="381" t="str">
        <f t="shared" si="131"/>
        <v>96761</v>
      </c>
      <c r="H4214" s="391">
        <v>18.260000000000002</v>
      </c>
      <c r="I4214" s="392" t="s">
        <v>20619</v>
      </c>
    </row>
    <row r="4215" spans="2:9">
      <c r="B4215" s="388" t="s">
        <v>20620</v>
      </c>
      <c r="C4215" s="388" t="s">
        <v>20621</v>
      </c>
      <c r="D4215" s="389" t="s">
        <v>9926</v>
      </c>
      <c r="E4215" s="390" t="str">
        <f t="shared" si="130"/>
        <v>67,26</v>
      </c>
      <c r="F4215" s="381" t="str">
        <f t="shared" si="131"/>
        <v>96762</v>
      </c>
      <c r="H4215" s="391">
        <v>16.04</v>
      </c>
      <c r="I4215" s="392" t="s">
        <v>20622</v>
      </c>
    </row>
    <row r="4216" spans="2:9">
      <c r="B4216" s="388" t="s">
        <v>20623</v>
      </c>
      <c r="C4216" s="388" t="s">
        <v>20624</v>
      </c>
      <c r="D4216" s="389" t="s">
        <v>9926</v>
      </c>
      <c r="E4216" s="390" t="str">
        <f t="shared" si="130"/>
        <v>92,33</v>
      </c>
      <c r="F4216" s="381" t="str">
        <f t="shared" si="131"/>
        <v>96763</v>
      </c>
      <c r="H4216" s="391">
        <v>20.29</v>
      </c>
      <c r="I4216" s="392" t="s">
        <v>20625</v>
      </c>
    </row>
    <row r="4217" spans="2:9">
      <c r="B4217" s="388" t="s">
        <v>20626</v>
      </c>
      <c r="C4217" s="388" t="s">
        <v>20627</v>
      </c>
      <c r="D4217" s="389" t="s">
        <v>9926</v>
      </c>
      <c r="E4217" s="390" t="str">
        <f t="shared" si="130"/>
        <v>147,17</v>
      </c>
      <c r="F4217" s="381" t="str">
        <f t="shared" si="131"/>
        <v>96764</v>
      </c>
      <c r="H4217" s="391">
        <v>19.53</v>
      </c>
      <c r="I4217" s="392" t="s">
        <v>20628</v>
      </c>
    </row>
    <row r="4218" spans="2:9">
      <c r="B4218" s="388" t="s">
        <v>20629</v>
      </c>
      <c r="C4218" s="388" t="s">
        <v>20630</v>
      </c>
      <c r="D4218" s="389" t="s">
        <v>9926</v>
      </c>
      <c r="E4218" s="390" t="str">
        <f t="shared" si="130"/>
        <v>194,54</v>
      </c>
      <c r="F4218" s="381" t="str">
        <f t="shared" si="131"/>
        <v>96802</v>
      </c>
      <c r="H4218" s="391">
        <v>26.48</v>
      </c>
      <c r="I4218" s="392" t="s">
        <v>20631</v>
      </c>
    </row>
    <row r="4219" spans="2:9">
      <c r="B4219" s="388" t="s">
        <v>20632</v>
      </c>
      <c r="C4219" s="388" t="s">
        <v>20633</v>
      </c>
      <c r="D4219" s="389" t="s">
        <v>9926</v>
      </c>
      <c r="E4219" s="390" t="str">
        <f t="shared" si="130"/>
        <v>100,15</v>
      </c>
      <c r="F4219" s="381" t="str">
        <f t="shared" si="131"/>
        <v>96803</v>
      </c>
      <c r="H4219" s="391">
        <v>28.42</v>
      </c>
      <c r="I4219" s="392" t="s">
        <v>20634</v>
      </c>
    </row>
    <row r="4220" spans="2:9">
      <c r="B4220" s="388" t="s">
        <v>20635</v>
      </c>
      <c r="C4220" s="388" t="s">
        <v>20636</v>
      </c>
      <c r="D4220" s="389" t="s">
        <v>9926</v>
      </c>
      <c r="E4220" s="390" t="str">
        <f t="shared" si="130"/>
        <v>179,90</v>
      </c>
      <c r="F4220" s="381" t="str">
        <f t="shared" si="131"/>
        <v>96804</v>
      </c>
      <c r="H4220" s="391">
        <v>22.48</v>
      </c>
      <c r="I4220" s="392" t="s">
        <v>20637</v>
      </c>
    </row>
    <row r="4221" spans="2:9">
      <c r="B4221" s="388" t="s">
        <v>20638</v>
      </c>
      <c r="C4221" s="388" t="s">
        <v>20639</v>
      </c>
      <c r="D4221" s="389" t="s">
        <v>9926</v>
      </c>
      <c r="E4221" s="390" t="str">
        <f t="shared" si="130"/>
        <v>201,34</v>
      </c>
      <c r="F4221" s="381" t="str">
        <f t="shared" si="131"/>
        <v>96805</v>
      </c>
      <c r="H4221" s="391">
        <v>24.66</v>
      </c>
      <c r="I4221" s="392" t="s">
        <v>20640</v>
      </c>
    </row>
    <row r="4222" spans="2:9">
      <c r="B4222" s="388" t="s">
        <v>20641</v>
      </c>
      <c r="C4222" s="388" t="s">
        <v>20642</v>
      </c>
      <c r="D4222" s="389" t="s">
        <v>9926</v>
      </c>
      <c r="E4222" s="390" t="str">
        <f t="shared" si="130"/>
        <v>98,22</v>
      </c>
      <c r="F4222" s="381" t="str">
        <f t="shared" si="131"/>
        <v>96806</v>
      </c>
      <c r="H4222" s="391">
        <v>36.81</v>
      </c>
      <c r="I4222" s="392" t="s">
        <v>20643</v>
      </c>
    </row>
    <row r="4223" spans="2:9">
      <c r="B4223" s="388" t="s">
        <v>20644</v>
      </c>
      <c r="C4223" s="388" t="s">
        <v>20645</v>
      </c>
      <c r="D4223" s="389" t="s">
        <v>9926</v>
      </c>
      <c r="E4223" s="390" t="str">
        <f t="shared" si="130"/>
        <v>164,20</v>
      </c>
      <c r="F4223" s="381" t="str">
        <f t="shared" si="131"/>
        <v>96807</v>
      </c>
      <c r="H4223" s="391">
        <v>13.41</v>
      </c>
      <c r="I4223" s="392" t="s">
        <v>20646</v>
      </c>
    </row>
    <row r="4224" spans="2:9">
      <c r="B4224" s="388" t="s">
        <v>20647</v>
      </c>
      <c r="C4224" s="388" t="s">
        <v>20648</v>
      </c>
      <c r="D4224" s="389" t="s">
        <v>9926</v>
      </c>
      <c r="E4224" s="390" t="str">
        <f t="shared" si="130"/>
        <v>9,42</v>
      </c>
      <c r="F4224" s="381" t="str">
        <f t="shared" si="131"/>
        <v>96808</v>
      </c>
      <c r="H4224" s="391">
        <v>15.64</v>
      </c>
      <c r="I4224" s="392" t="s">
        <v>5282</v>
      </c>
    </row>
    <row r="4225" spans="2:9">
      <c r="B4225" s="388" t="s">
        <v>20649</v>
      </c>
      <c r="C4225" s="388" t="s">
        <v>20650</v>
      </c>
      <c r="D4225" s="389" t="s">
        <v>9926</v>
      </c>
      <c r="E4225" s="390" t="str">
        <f t="shared" si="130"/>
        <v>10,73</v>
      </c>
      <c r="F4225" s="381" t="str">
        <f t="shared" si="131"/>
        <v>96809</v>
      </c>
      <c r="H4225" s="391">
        <v>20.61</v>
      </c>
      <c r="I4225" s="392" t="s">
        <v>16333</v>
      </c>
    </row>
    <row r="4226" spans="2:9">
      <c r="B4226" s="388" t="s">
        <v>20651</v>
      </c>
      <c r="C4226" s="388" t="s">
        <v>20652</v>
      </c>
      <c r="D4226" s="389" t="s">
        <v>9926</v>
      </c>
      <c r="E4226" s="390" t="str">
        <f t="shared" ref="E4226:E4289" si="132">IF($K$2=$H$1,H4226,I4226)</f>
        <v>11,61</v>
      </c>
      <c r="F4226" s="381" t="str">
        <f t="shared" ref="F4226:F4289" si="133">IF(LEN($B4226)=7,CONCATENATE(MID($B4226,1,6),"00",RIGHT($B4226,1)),IF(LEN($B4226)=8,CONCATENATE(MID($B4226,1,6),"0",RIGHT($B4226,2)),$B4226))</f>
        <v>96810</v>
      </c>
      <c r="H4226" s="391">
        <v>17.8</v>
      </c>
      <c r="I4226" s="392" t="s">
        <v>4064</v>
      </c>
    </row>
    <row r="4227" spans="2:9">
      <c r="B4227" s="388" t="s">
        <v>20653</v>
      </c>
      <c r="C4227" s="388" t="s">
        <v>20654</v>
      </c>
      <c r="D4227" s="389" t="s">
        <v>9926</v>
      </c>
      <c r="E4227" s="390" t="str">
        <f t="shared" si="132"/>
        <v>12,52</v>
      </c>
      <c r="F4227" s="381" t="str">
        <f t="shared" si="133"/>
        <v>96811</v>
      </c>
      <c r="H4227" s="391">
        <v>19.97</v>
      </c>
      <c r="I4227" s="392" t="s">
        <v>3462</v>
      </c>
    </row>
    <row r="4228" spans="2:9">
      <c r="B4228" s="388" t="s">
        <v>20655</v>
      </c>
      <c r="C4228" s="388" t="s">
        <v>20656</v>
      </c>
      <c r="D4228" s="389" t="s">
        <v>9926</v>
      </c>
      <c r="E4228" s="390" t="str">
        <f t="shared" si="132"/>
        <v>12,05</v>
      </c>
      <c r="F4228" s="381" t="str">
        <f t="shared" si="133"/>
        <v>96812</v>
      </c>
      <c r="H4228" s="391">
        <v>23.82</v>
      </c>
      <c r="I4228" s="392" t="s">
        <v>20657</v>
      </c>
    </row>
    <row r="4229" spans="2:9">
      <c r="B4229" s="388" t="s">
        <v>20658</v>
      </c>
      <c r="C4229" s="388" t="s">
        <v>20659</v>
      </c>
      <c r="D4229" s="389" t="s">
        <v>9926</v>
      </c>
      <c r="E4229" s="390" t="str">
        <f t="shared" si="132"/>
        <v>13,81</v>
      </c>
      <c r="F4229" s="381" t="str">
        <f t="shared" si="133"/>
        <v>96813</v>
      </c>
      <c r="H4229" s="391">
        <v>22.08</v>
      </c>
      <c r="I4229" s="392" t="s">
        <v>20660</v>
      </c>
    </row>
    <row r="4230" spans="2:9">
      <c r="B4230" s="388" t="s">
        <v>20661</v>
      </c>
      <c r="C4230" s="388" t="s">
        <v>20662</v>
      </c>
      <c r="D4230" s="389" t="s">
        <v>9926</v>
      </c>
      <c r="E4230" s="390" t="str">
        <f t="shared" si="132"/>
        <v>11,75</v>
      </c>
      <c r="F4230" s="381" t="str">
        <f t="shared" si="133"/>
        <v>96814</v>
      </c>
      <c r="H4230" s="391">
        <v>22.4</v>
      </c>
      <c r="I4230" s="392" t="s">
        <v>563</v>
      </c>
    </row>
    <row r="4231" spans="2:9">
      <c r="B4231" s="388" t="s">
        <v>20663</v>
      </c>
      <c r="C4231" s="388" t="s">
        <v>20664</v>
      </c>
      <c r="D4231" s="389" t="s">
        <v>9926</v>
      </c>
      <c r="E4231" s="390" t="str">
        <f t="shared" si="132"/>
        <v>19,57</v>
      </c>
      <c r="F4231" s="381" t="str">
        <f t="shared" si="133"/>
        <v>96815</v>
      </c>
      <c r="H4231" s="391">
        <v>35.409999999999997</v>
      </c>
      <c r="I4231" s="392" t="s">
        <v>9778</v>
      </c>
    </row>
    <row r="4232" spans="2:9">
      <c r="B4232" s="388" t="s">
        <v>20665</v>
      </c>
      <c r="C4232" s="388" t="s">
        <v>20666</v>
      </c>
      <c r="D4232" s="389" t="s">
        <v>9926</v>
      </c>
      <c r="E4232" s="390" t="str">
        <f t="shared" si="132"/>
        <v>16,22</v>
      </c>
      <c r="F4232" s="381" t="str">
        <f t="shared" si="133"/>
        <v>96816</v>
      </c>
      <c r="H4232" s="391">
        <v>35.9</v>
      </c>
      <c r="I4232" s="392" t="s">
        <v>1264</v>
      </c>
    </row>
    <row r="4233" spans="2:9">
      <c r="B4233" s="388" t="s">
        <v>20667</v>
      </c>
      <c r="C4233" s="388" t="s">
        <v>20668</v>
      </c>
      <c r="D4233" s="389" t="s">
        <v>9926</v>
      </c>
      <c r="E4233" s="390" t="str">
        <f t="shared" si="132"/>
        <v>18,36</v>
      </c>
      <c r="F4233" s="381" t="str">
        <f t="shared" si="133"/>
        <v>96817</v>
      </c>
      <c r="H4233" s="391">
        <v>44.35</v>
      </c>
      <c r="I4233" s="392" t="s">
        <v>10034</v>
      </c>
    </row>
    <row r="4234" spans="2:9">
      <c r="B4234" s="388" t="s">
        <v>20669</v>
      </c>
      <c r="C4234" s="388" t="s">
        <v>20670</v>
      </c>
      <c r="D4234" s="389" t="s">
        <v>9926</v>
      </c>
      <c r="E4234" s="390" t="str">
        <f t="shared" si="132"/>
        <v>17,14</v>
      </c>
      <c r="F4234" s="381" t="str">
        <f t="shared" si="133"/>
        <v>96818</v>
      </c>
      <c r="H4234" s="391">
        <v>18.22</v>
      </c>
      <c r="I4234" s="392" t="s">
        <v>5221</v>
      </c>
    </row>
    <row r="4235" spans="2:9">
      <c r="B4235" s="388" t="s">
        <v>20671</v>
      </c>
      <c r="C4235" s="388" t="s">
        <v>20672</v>
      </c>
      <c r="D4235" s="389" t="s">
        <v>9926</v>
      </c>
      <c r="E4235" s="390" t="str">
        <f t="shared" si="132"/>
        <v>17,14</v>
      </c>
      <c r="F4235" s="381" t="str">
        <f t="shared" si="133"/>
        <v>96819</v>
      </c>
      <c r="H4235" s="391">
        <v>19.62</v>
      </c>
      <c r="I4235" s="392" t="s">
        <v>5221</v>
      </c>
    </row>
    <row r="4236" spans="2:9">
      <c r="B4236" s="388" t="s">
        <v>20673</v>
      </c>
      <c r="C4236" s="388" t="s">
        <v>20674</v>
      </c>
      <c r="D4236" s="389" t="s">
        <v>9926</v>
      </c>
      <c r="E4236" s="390" t="str">
        <f t="shared" si="132"/>
        <v>30,78</v>
      </c>
      <c r="F4236" s="381" t="str">
        <f t="shared" si="133"/>
        <v>96820</v>
      </c>
      <c r="H4236" s="391">
        <v>21.95</v>
      </c>
      <c r="I4236" s="392" t="s">
        <v>20675</v>
      </c>
    </row>
    <row r="4237" spans="2:9">
      <c r="B4237" s="388" t="s">
        <v>20676</v>
      </c>
      <c r="C4237" s="388" t="s">
        <v>20677</v>
      </c>
      <c r="D4237" s="389" t="s">
        <v>9926</v>
      </c>
      <c r="E4237" s="390" t="str">
        <f t="shared" si="132"/>
        <v>26,35</v>
      </c>
      <c r="F4237" s="381" t="str">
        <f t="shared" si="133"/>
        <v>96821</v>
      </c>
      <c r="H4237" s="391">
        <v>21.71</v>
      </c>
      <c r="I4237" s="392" t="s">
        <v>3474</v>
      </c>
    </row>
    <row r="4238" spans="2:9">
      <c r="B4238" s="388" t="s">
        <v>20678</v>
      </c>
      <c r="C4238" s="388" t="s">
        <v>20679</v>
      </c>
      <c r="D4238" s="389" t="s">
        <v>9926</v>
      </c>
      <c r="E4238" s="390" t="str">
        <f t="shared" si="132"/>
        <v>26,69</v>
      </c>
      <c r="F4238" s="381" t="str">
        <f t="shared" si="133"/>
        <v>96822</v>
      </c>
      <c r="H4238" s="391">
        <v>34.11</v>
      </c>
      <c r="I4238" s="392" t="s">
        <v>20680</v>
      </c>
    </row>
    <row r="4239" spans="2:9">
      <c r="B4239" s="388" t="s">
        <v>20681</v>
      </c>
      <c r="C4239" s="388" t="s">
        <v>20682</v>
      </c>
      <c r="D4239" s="389" t="s">
        <v>9926</v>
      </c>
      <c r="E4239" s="390" t="str">
        <f t="shared" si="132"/>
        <v>11,02</v>
      </c>
      <c r="F4239" s="381" t="str">
        <f t="shared" si="133"/>
        <v>96823</v>
      </c>
      <c r="H4239" s="391">
        <v>33.42</v>
      </c>
      <c r="I4239" s="392" t="s">
        <v>8039</v>
      </c>
    </row>
    <row r="4240" spans="2:9">
      <c r="B4240" s="388" t="s">
        <v>20683</v>
      </c>
      <c r="C4240" s="388" t="s">
        <v>20684</v>
      </c>
      <c r="D4240" s="389" t="s">
        <v>9926</v>
      </c>
      <c r="E4240" s="390" t="str">
        <f t="shared" si="132"/>
        <v>12,39</v>
      </c>
      <c r="F4240" s="381" t="str">
        <f t="shared" si="133"/>
        <v>96824</v>
      </c>
      <c r="H4240" s="391">
        <v>44.77</v>
      </c>
      <c r="I4240" s="392" t="s">
        <v>20685</v>
      </c>
    </row>
    <row r="4241" spans="2:9">
      <c r="B4241" s="388" t="s">
        <v>20686</v>
      </c>
      <c r="C4241" s="388" t="s">
        <v>20687</v>
      </c>
      <c r="D4241" s="389" t="s">
        <v>9926</v>
      </c>
      <c r="E4241" s="390" t="str">
        <f t="shared" si="132"/>
        <v>16,65</v>
      </c>
      <c r="F4241" s="381" t="str">
        <f t="shared" si="133"/>
        <v>96825</v>
      </c>
      <c r="H4241" s="391">
        <v>51.86</v>
      </c>
      <c r="I4241" s="392" t="s">
        <v>7091</v>
      </c>
    </row>
    <row r="4242" spans="2:9">
      <c r="B4242" s="388" t="s">
        <v>20688</v>
      </c>
      <c r="C4242" s="388" t="s">
        <v>20689</v>
      </c>
      <c r="D4242" s="389" t="s">
        <v>9926</v>
      </c>
      <c r="E4242" s="390" t="str">
        <f t="shared" si="132"/>
        <v>15,21</v>
      </c>
      <c r="F4242" s="381" t="str">
        <f t="shared" si="133"/>
        <v>96826</v>
      </c>
      <c r="H4242" s="391">
        <v>20.72</v>
      </c>
      <c r="I4242" s="392" t="s">
        <v>20690</v>
      </c>
    </row>
    <row r="4243" spans="2:9">
      <c r="B4243" s="388" t="s">
        <v>20691</v>
      </c>
      <c r="C4243" s="388" t="s">
        <v>20692</v>
      </c>
      <c r="D4243" s="389" t="s">
        <v>9926</v>
      </c>
      <c r="E4243" s="390" t="str">
        <f t="shared" si="132"/>
        <v>15,77</v>
      </c>
      <c r="F4243" s="381" t="str">
        <f t="shared" si="133"/>
        <v>96827</v>
      </c>
      <c r="H4243" s="391">
        <v>24.75</v>
      </c>
      <c r="I4243" s="392" t="s">
        <v>982</v>
      </c>
    </row>
    <row r="4244" spans="2:9">
      <c r="B4244" s="388" t="s">
        <v>20693</v>
      </c>
      <c r="C4244" s="388" t="s">
        <v>20694</v>
      </c>
      <c r="D4244" s="389" t="s">
        <v>9926</v>
      </c>
      <c r="E4244" s="390" t="str">
        <f t="shared" si="132"/>
        <v>19,68</v>
      </c>
      <c r="F4244" s="381" t="str">
        <f t="shared" si="133"/>
        <v>96828</v>
      </c>
      <c r="H4244" s="391">
        <v>38.880000000000003</v>
      </c>
      <c r="I4244" s="392" t="s">
        <v>2223</v>
      </c>
    </row>
    <row r="4245" spans="2:9">
      <c r="B4245" s="388" t="s">
        <v>20695</v>
      </c>
      <c r="C4245" s="388" t="s">
        <v>20696</v>
      </c>
      <c r="D4245" s="389" t="s">
        <v>9926</v>
      </c>
      <c r="E4245" s="390" t="str">
        <f t="shared" si="132"/>
        <v>15,19</v>
      </c>
      <c r="F4245" s="381" t="str">
        <f t="shared" si="133"/>
        <v>96829</v>
      </c>
      <c r="H4245" s="391">
        <v>56.23</v>
      </c>
      <c r="I4245" s="392" t="s">
        <v>4122</v>
      </c>
    </row>
    <row r="4246" spans="2:9">
      <c r="B4246" s="388" t="s">
        <v>20697</v>
      </c>
      <c r="C4246" s="388" t="s">
        <v>20698</v>
      </c>
      <c r="D4246" s="389" t="s">
        <v>9926</v>
      </c>
      <c r="E4246" s="390" t="str">
        <f t="shared" si="132"/>
        <v>21,96</v>
      </c>
      <c r="F4246" s="381" t="str">
        <f t="shared" si="133"/>
        <v>96830</v>
      </c>
      <c r="H4246" s="391">
        <v>53.95</v>
      </c>
      <c r="I4246" s="392" t="s">
        <v>9375</v>
      </c>
    </row>
    <row r="4247" spans="2:9">
      <c r="B4247" s="388" t="s">
        <v>20699</v>
      </c>
      <c r="C4247" s="388" t="s">
        <v>20700</v>
      </c>
      <c r="D4247" s="389" t="s">
        <v>9926</v>
      </c>
      <c r="E4247" s="390" t="str">
        <f t="shared" si="132"/>
        <v>18,01</v>
      </c>
      <c r="F4247" s="381" t="str">
        <f t="shared" si="133"/>
        <v>96831</v>
      </c>
      <c r="H4247" s="391">
        <v>61.77</v>
      </c>
      <c r="I4247" s="392" t="s">
        <v>20701</v>
      </c>
    </row>
    <row r="4248" spans="2:9">
      <c r="B4248" s="388" t="s">
        <v>20702</v>
      </c>
      <c r="C4248" s="388" t="s">
        <v>20703</v>
      </c>
      <c r="D4248" s="389" t="s">
        <v>9926</v>
      </c>
      <c r="E4248" s="390" t="str">
        <f t="shared" si="132"/>
        <v>20,73</v>
      </c>
      <c r="F4248" s="381" t="str">
        <f t="shared" si="133"/>
        <v>96832</v>
      </c>
      <c r="H4248" s="391">
        <v>65.42</v>
      </c>
      <c r="I4248" s="392" t="s">
        <v>18807</v>
      </c>
    </row>
    <row r="4249" spans="2:9">
      <c r="B4249" s="388" t="s">
        <v>20704</v>
      </c>
      <c r="C4249" s="388" t="s">
        <v>20705</v>
      </c>
      <c r="D4249" s="389" t="s">
        <v>9926</v>
      </c>
      <c r="E4249" s="390" t="str">
        <f t="shared" si="132"/>
        <v>19,45</v>
      </c>
      <c r="F4249" s="381" t="str">
        <f t="shared" si="133"/>
        <v>96833</v>
      </c>
      <c r="H4249" s="391">
        <v>78.010000000000005</v>
      </c>
      <c r="I4249" s="392" t="s">
        <v>20706</v>
      </c>
    </row>
    <row r="4250" spans="2:9">
      <c r="B4250" s="388" t="s">
        <v>20707</v>
      </c>
      <c r="C4250" s="388" t="s">
        <v>20708</v>
      </c>
      <c r="D4250" s="389" t="s">
        <v>9926</v>
      </c>
      <c r="E4250" s="390" t="str">
        <f t="shared" si="132"/>
        <v>31,89</v>
      </c>
      <c r="F4250" s="381" t="str">
        <f t="shared" si="133"/>
        <v>96834</v>
      </c>
      <c r="H4250" s="391">
        <v>133.66999999999999</v>
      </c>
      <c r="I4250" s="392" t="s">
        <v>20709</v>
      </c>
    </row>
    <row r="4251" spans="2:9">
      <c r="B4251" s="388" t="s">
        <v>20710</v>
      </c>
      <c r="C4251" s="388" t="s">
        <v>20711</v>
      </c>
      <c r="D4251" s="389" t="s">
        <v>9926</v>
      </c>
      <c r="E4251" s="390" t="str">
        <f t="shared" si="132"/>
        <v>27,66</v>
      </c>
      <c r="F4251" s="381" t="str">
        <f t="shared" si="133"/>
        <v>96835</v>
      </c>
      <c r="H4251" s="391">
        <v>142.81</v>
      </c>
      <c r="I4251" s="392" t="s">
        <v>16991</v>
      </c>
    </row>
    <row r="4252" spans="2:9">
      <c r="B4252" s="388" t="s">
        <v>20712</v>
      </c>
      <c r="C4252" s="388" t="s">
        <v>20713</v>
      </c>
      <c r="D4252" s="389" t="s">
        <v>9926</v>
      </c>
      <c r="E4252" s="390" t="str">
        <f t="shared" si="132"/>
        <v>29,42</v>
      </c>
      <c r="F4252" s="381" t="str">
        <f t="shared" si="133"/>
        <v>96836</v>
      </c>
      <c r="H4252" s="391">
        <v>144.52000000000001</v>
      </c>
      <c r="I4252" s="392" t="s">
        <v>7275</v>
      </c>
    </row>
    <row r="4253" spans="2:9">
      <c r="B4253" s="388" t="s">
        <v>20714</v>
      </c>
      <c r="C4253" s="388" t="s">
        <v>20715</v>
      </c>
      <c r="D4253" s="389" t="s">
        <v>9926</v>
      </c>
      <c r="E4253" s="390" t="str">
        <f t="shared" si="132"/>
        <v>16,33</v>
      </c>
      <c r="F4253" s="381" t="str">
        <f t="shared" si="133"/>
        <v>96837</v>
      </c>
      <c r="H4253" s="391">
        <v>145.38</v>
      </c>
      <c r="I4253" s="392" t="s">
        <v>20716</v>
      </c>
    </row>
    <row r="4254" spans="2:9">
      <c r="B4254" s="388" t="s">
        <v>20717</v>
      </c>
      <c r="C4254" s="388" t="s">
        <v>20718</v>
      </c>
      <c r="D4254" s="389" t="s">
        <v>9926</v>
      </c>
      <c r="E4254" s="390" t="str">
        <f t="shared" si="132"/>
        <v>15,07</v>
      </c>
      <c r="F4254" s="381" t="str">
        <f t="shared" si="133"/>
        <v>96838</v>
      </c>
      <c r="H4254" s="391">
        <v>165.84</v>
      </c>
      <c r="I4254" s="392" t="s">
        <v>1441</v>
      </c>
    </row>
    <row r="4255" spans="2:9">
      <c r="B4255" s="388" t="s">
        <v>20719</v>
      </c>
      <c r="C4255" s="388" t="s">
        <v>20720</v>
      </c>
      <c r="D4255" s="389" t="s">
        <v>9926</v>
      </c>
      <c r="E4255" s="390" t="str">
        <f t="shared" si="132"/>
        <v>14,85</v>
      </c>
      <c r="F4255" s="381" t="str">
        <f t="shared" si="133"/>
        <v>96839</v>
      </c>
      <c r="H4255" s="391">
        <v>175.11</v>
      </c>
      <c r="I4255" s="392" t="s">
        <v>20721</v>
      </c>
    </row>
    <row r="4256" spans="2:9">
      <c r="B4256" s="388" t="s">
        <v>20722</v>
      </c>
      <c r="C4256" s="388" t="s">
        <v>20723</v>
      </c>
      <c r="D4256" s="389" t="s">
        <v>9926</v>
      </c>
      <c r="E4256" s="390" t="str">
        <f t="shared" si="132"/>
        <v>19,11</v>
      </c>
      <c r="F4256" s="381" t="str">
        <f t="shared" si="133"/>
        <v>96840</v>
      </c>
      <c r="H4256" s="391">
        <v>17.170000000000002</v>
      </c>
      <c r="I4256" s="392" t="s">
        <v>7526</v>
      </c>
    </row>
    <row r="4257" spans="2:9">
      <c r="B4257" s="388" t="s">
        <v>20724</v>
      </c>
      <c r="C4257" s="388" t="s">
        <v>20725</v>
      </c>
      <c r="D4257" s="389" t="s">
        <v>9926</v>
      </c>
      <c r="E4257" s="390" t="str">
        <f t="shared" si="132"/>
        <v>16,84</v>
      </c>
      <c r="F4257" s="381" t="str">
        <f t="shared" si="133"/>
        <v>96841</v>
      </c>
      <c r="H4257" s="391">
        <v>20.27</v>
      </c>
      <c r="I4257" s="392" t="s">
        <v>20726</v>
      </c>
    </row>
    <row r="4258" spans="2:9">
      <c r="B4258" s="388" t="s">
        <v>20727</v>
      </c>
      <c r="C4258" s="388" t="s">
        <v>20728</v>
      </c>
      <c r="D4258" s="389" t="s">
        <v>9926</v>
      </c>
      <c r="E4258" s="390" t="str">
        <f t="shared" si="132"/>
        <v>21,19</v>
      </c>
      <c r="F4258" s="381" t="str">
        <f t="shared" si="133"/>
        <v>96842</v>
      </c>
      <c r="H4258" s="391">
        <v>22.6</v>
      </c>
      <c r="I4258" s="392" t="s">
        <v>2917</v>
      </c>
    </row>
    <row r="4259" spans="2:9">
      <c r="B4259" s="388" t="s">
        <v>20729</v>
      </c>
      <c r="C4259" s="388" t="s">
        <v>20730</v>
      </c>
      <c r="D4259" s="389" t="s">
        <v>9926</v>
      </c>
      <c r="E4259" s="390" t="str">
        <f t="shared" si="132"/>
        <v>20,41</v>
      </c>
      <c r="F4259" s="381" t="str">
        <f t="shared" si="133"/>
        <v>96843</v>
      </c>
      <c r="H4259" s="391">
        <v>28.03</v>
      </c>
      <c r="I4259" s="392" t="s">
        <v>20731</v>
      </c>
    </row>
    <row r="4260" spans="2:9">
      <c r="B4260" s="388" t="s">
        <v>20732</v>
      </c>
      <c r="C4260" s="388" t="s">
        <v>20733</v>
      </c>
      <c r="D4260" s="389" t="s">
        <v>9926</v>
      </c>
      <c r="E4260" s="390" t="str">
        <f t="shared" si="132"/>
        <v>27,51</v>
      </c>
      <c r="F4260" s="381" t="str">
        <f t="shared" si="133"/>
        <v>96844</v>
      </c>
      <c r="H4260" s="391">
        <v>33.03</v>
      </c>
      <c r="I4260" s="392" t="s">
        <v>9057</v>
      </c>
    </row>
    <row r="4261" spans="2:9">
      <c r="B4261" s="388" t="s">
        <v>20734</v>
      </c>
      <c r="C4261" s="388" t="s">
        <v>20735</v>
      </c>
      <c r="D4261" s="389" t="s">
        <v>9926</v>
      </c>
      <c r="E4261" s="390" t="str">
        <f t="shared" si="132"/>
        <v>29,56</v>
      </c>
      <c r="F4261" s="381" t="str">
        <f t="shared" si="133"/>
        <v>96845</v>
      </c>
      <c r="H4261" s="391">
        <v>25.35</v>
      </c>
      <c r="I4261" s="392" t="s">
        <v>8728</v>
      </c>
    </row>
    <row r="4262" spans="2:9">
      <c r="B4262" s="388" t="s">
        <v>20736</v>
      </c>
      <c r="C4262" s="388" t="s">
        <v>20737</v>
      </c>
      <c r="D4262" s="389" t="s">
        <v>9926</v>
      </c>
      <c r="E4262" s="390" t="str">
        <f t="shared" si="132"/>
        <v>23,49</v>
      </c>
      <c r="F4262" s="381" t="str">
        <f t="shared" si="133"/>
        <v>96846</v>
      </c>
      <c r="H4262" s="391">
        <v>28.33</v>
      </c>
      <c r="I4262" s="392" t="s">
        <v>20738</v>
      </c>
    </row>
    <row r="4263" spans="2:9">
      <c r="B4263" s="388" t="s">
        <v>20739</v>
      </c>
      <c r="C4263" s="388" t="s">
        <v>20740</v>
      </c>
      <c r="D4263" s="389" t="s">
        <v>9926</v>
      </c>
      <c r="E4263" s="390" t="str">
        <f t="shared" si="132"/>
        <v>25,72</v>
      </c>
      <c r="F4263" s="381" t="str">
        <f t="shared" si="133"/>
        <v>96847</v>
      </c>
      <c r="H4263" s="391">
        <v>32.01</v>
      </c>
      <c r="I4263" s="392" t="s">
        <v>1763</v>
      </c>
    </row>
    <row r="4264" spans="2:9">
      <c r="B4264" s="388" t="s">
        <v>20741</v>
      </c>
      <c r="C4264" s="388" t="s">
        <v>20742</v>
      </c>
      <c r="D4264" s="389" t="s">
        <v>9926</v>
      </c>
      <c r="E4264" s="390" t="str">
        <f t="shared" si="132"/>
        <v>38,26</v>
      </c>
      <c r="F4264" s="381" t="str">
        <f t="shared" si="133"/>
        <v>96848</v>
      </c>
      <c r="H4264" s="391">
        <v>56.79</v>
      </c>
      <c r="I4264" s="392" t="s">
        <v>9510</v>
      </c>
    </row>
    <row r="4265" spans="2:9">
      <c r="B4265" s="388" t="s">
        <v>20743</v>
      </c>
      <c r="C4265" s="388" t="s">
        <v>20744</v>
      </c>
      <c r="D4265" s="389" t="s">
        <v>9926</v>
      </c>
      <c r="E4265" s="390" t="str">
        <f t="shared" si="132"/>
        <v>13,98</v>
      </c>
      <c r="F4265" s="381" t="str">
        <f t="shared" si="133"/>
        <v>96849</v>
      </c>
      <c r="H4265" s="391">
        <v>57.81</v>
      </c>
      <c r="I4265" s="392" t="s">
        <v>3724</v>
      </c>
    </row>
    <row r="4266" spans="2:9">
      <c r="B4266" s="388" t="s">
        <v>20745</v>
      </c>
      <c r="C4266" s="388" t="s">
        <v>20746</v>
      </c>
      <c r="D4266" s="389" t="s">
        <v>9926</v>
      </c>
      <c r="E4266" s="390" t="str">
        <f t="shared" si="132"/>
        <v>16,25</v>
      </c>
      <c r="F4266" s="381" t="str">
        <f t="shared" si="133"/>
        <v>96850</v>
      </c>
      <c r="H4266" s="391">
        <v>66.400000000000006</v>
      </c>
      <c r="I4266" s="392" t="s">
        <v>4612</v>
      </c>
    </row>
    <row r="4267" spans="2:9">
      <c r="B4267" s="388" t="s">
        <v>20747</v>
      </c>
      <c r="C4267" s="388" t="s">
        <v>20748</v>
      </c>
      <c r="D4267" s="389" t="s">
        <v>9926</v>
      </c>
      <c r="E4267" s="390" t="str">
        <f t="shared" si="132"/>
        <v>21,33</v>
      </c>
      <c r="F4267" s="381" t="str">
        <f t="shared" si="133"/>
        <v>96851</v>
      </c>
      <c r="H4267" s="391">
        <v>68.37</v>
      </c>
      <c r="I4267" s="392" t="s">
        <v>20749</v>
      </c>
    </row>
    <row r="4268" spans="2:9">
      <c r="B4268" s="388" t="s">
        <v>20750</v>
      </c>
      <c r="C4268" s="388" t="s">
        <v>20751</v>
      </c>
      <c r="D4268" s="389" t="s">
        <v>9926</v>
      </c>
      <c r="E4268" s="390" t="str">
        <f t="shared" si="132"/>
        <v>18,52</v>
      </c>
      <c r="F4268" s="381" t="str">
        <f t="shared" si="133"/>
        <v>96852</v>
      </c>
      <c r="H4268" s="391">
        <v>75.989999999999995</v>
      </c>
      <c r="I4268" s="392" t="s">
        <v>20752</v>
      </c>
    </row>
    <row r="4269" spans="2:9">
      <c r="B4269" s="388" t="s">
        <v>20753</v>
      </c>
      <c r="C4269" s="388" t="s">
        <v>20754</v>
      </c>
      <c r="D4269" s="389" t="s">
        <v>9926</v>
      </c>
      <c r="E4269" s="390" t="str">
        <f t="shared" si="132"/>
        <v>20,74</v>
      </c>
      <c r="F4269" s="381" t="str">
        <f t="shared" si="133"/>
        <v>96853</v>
      </c>
      <c r="H4269" s="391">
        <v>78.099999999999994</v>
      </c>
      <c r="I4269" s="392" t="s">
        <v>19740</v>
      </c>
    </row>
    <row r="4270" spans="2:9">
      <c r="B4270" s="388" t="s">
        <v>20755</v>
      </c>
      <c r="C4270" s="388" t="s">
        <v>20756</v>
      </c>
      <c r="D4270" s="389" t="s">
        <v>9926</v>
      </c>
      <c r="E4270" s="390" t="str">
        <f t="shared" si="132"/>
        <v>24,67</v>
      </c>
      <c r="F4270" s="381" t="str">
        <f t="shared" si="133"/>
        <v>96854</v>
      </c>
      <c r="H4270" s="391">
        <v>85.55</v>
      </c>
      <c r="I4270" s="392" t="s">
        <v>7770</v>
      </c>
    </row>
    <row r="4271" spans="2:9">
      <c r="B4271" s="388" t="s">
        <v>20757</v>
      </c>
      <c r="C4271" s="388" t="s">
        <v>20758</v>
      </c>
      <c r="D4271" s="389" t="s">
        <v>9926</v>
      </c>
      <c r="E4271" s="390" t="str">
        <f t="shared" si="132"/>
        <v>22,97</v>
      </c>
      <c r="F4271" s="381" t="str">
        <f t="shared" si="133"/>
        <v>96855</v>
      </c>
      <c r="H4271" s="391">
        <v>102.45</v>
      </c>
      <c r="I4271" s="392" t="s">
        <v>20759</v>
      </c>
    </row>
    <row r="4272" spans="2:9">
      <c r="B4272" s="388" t="s">
        <v>20760</v>
      </c>
      <c r="C4272" s="388" t="s">
        <v>20761</v>
      </c>
      <c r="D4272" s="389" t="s">
        <v>9926</v>
      </c>
      <c r="E4272" s="390" t="str">
        <f t="shared" si="132"/>
        <v>23,29</v>
      </c>
      <c r="F4272" s="381" t="str">
        <f t="shared" si="133"/>
        <v>96856</v>
      </c>
      <c r="H4272" s="391">
        <v>113.18</v>
      </c>
      <c r="I4272" s="392" t="s">
        <v>20762</v>
      </c>
    </row>
    <row r="4273" spans="2:9">
      <c r="B4273" s="388" t="s">
        <v>20763</v>
      </c>
      <c r="C4273" s="388" t="s">
        <v>20764</v>
      </c>
      <c r="D4273" s="389" t="s">
        <v>9926</v>
      </c>
      <c r="E4273" s="390" t="str">
        <f t="shared" si="132"/>
        <v>36,58</v>
      </c>
      <c r="F4273" s="381" t="str">
        <f t="shared" si="133"/>
        <v>96857</v>
      </c>
      <c r="H4273" s="391">
        <v>61.12</v>
      </c>
      <c r="I4273" s="392" t="s">
        <v>20765</v>
      </c>
    </row>
    <row r="4274" spans="2:9">
      <c r="B4274" s="388" t="s">
        <v>20766</v>
      </c>
      <c r="C4274" s="388" t="s">
        <v>20767</v>
      </c>
      <c r="D4274" s="389" t="s">
        <v>9926</v>
      </c>
      <c r="E4274" s="390" t="str">
        <f t="shared" si="132"/>
        <v>37,18</v>
      </c>
      <c r="F4274" s="381" t="str">
        <f t="shared" si="133"/>
        <v>96858</v>
      </c>
      <c r="H4274" s="391">
        <v>70.930000000000007</v>
      </c>
      <c r="I4274" s="392" t="s">
        <v>20768</v>
      </c>
    </row>
    <row r="4275" spans="2:9">
      <c r="B4275" s="388" t="s">
        <v>20769</v>
      </c>
      <c r="C4275" s="388" t="s">
        <v>20770</v>
      </c>
      <c r="D4275" s="389" t="s">
        <v>9926</v>
      </c>
      <c r="E4275" s="390" t="str">
        <f t="shared" si="132"/>
        <v>45,82</v>
      </c>
      <c r="F4275" s="381" t="str">
        <f t="shared" si="133"/>
        <v>96859</v>
      </c>
      <c r="H4275" s="391">
        <v>119.02</v>
      </c>
      <c r="I4275" s="392" t="s">
        <v>20771</v>
      </c>
    </row>
    <row r="4276" spans="2:9">
      <c r="B4276" s="388" t="s">
        <v>20772</v>
      </c>
      <c r="C4276" s="388" t="s">
        <v>20773</v>
      </c>
      <c r="D4276" s="389" t="s">
        <v>9926</v>
      </c>
      <c r="E4276" s="390" t="str">
        <f t="shared" si="132"/>
        <v>19,11</v>
      </c>
      <c r="F4276" s="381" t="str">
        <f t="shared" si="133"/>
        <v>96860</v>
      </c>
      <c r="H4276" s="391">
        <v>119.02</v>
      </c>
      <c r="I4276" s="392" t="s">
        <v>7526</v>
      </c>
    </row>
    <row r="4277" spans="2:9">
      <c r="B4277" s="388" t="s">
        <v>20774</v>
      </c>
      <c r="C4277" s="388" t="s">
        <v>20775</v>
      </c>
      <c r="D4277" s="389" t="s">
        <v>9926</v>
      </c>
      <c r="E4277" s="390" t="str">
        <f t="shared" si="132"/>
        <v>20,54</v>
      </c>
      <c r="F4277" s="381" t="str">
        <f t="shared" si="133"/>
        <v>96861</v>
      </c>
      <c r="H4277" s="391">
        <v>126.9</v>
      </c>
      <c r="I4277" s="392" t="s">
        <v>1565</v>
      </c>
    </row>
    <row r="4278" spans="2:9">
      <c r="B4278" s="388" t="s">
        <v>20776</v>
      </c>
      <c r="C4278" s="388" t="s">
        <v>20777</v>
      </c>
      <c r="D4278" s="389" t="s">
        <v>9926</v>
      </c>
      <c r="E4278" s="390" t="str">
        <f t="shared" si="132"/>
        <v>23,00</v>
      </c>
      <c r="F4278" s="381" t="str">
        <f t="shared" si="133"/>
        <v>96862</v>
      </c>
      <c r="H4278" s="391">
        <v>153.6</v>
      </c>
      <c r="I4278" s="392" t="s">
        <v>329</v>
      </c>
    </row>
    <row r="4279" spans="2:9">
      <c r="B4279" s="388" t="s">
        <v>20778</v>
      </c>
      <c r="C4279" s="388" t="s">
        <v>20779</v>
      </c>
      <c r="D4279" s="389" t="s">
        <v>9926</v>
      </c>
      <c r="E4279" s="390" t="str">
        <f t="shared" si="132"/>
        <v>22,76</v>
      </c>
      <c r="F4279" s="381" t="str">
        <f t="shared" si="133"/>
        <v>96863</v>
      </c>
      <c r="H4279" s="391">
        <v>99.8</v>
      </c>
      <c r="I4279" s="392" t="s">
        <v>2332</v>
      </c>
    </row>
    <row r="4280" spans="2:9">
      <c r="B4280" s="388" t="s">
        <v>20780</v>
      </c>
      <c r="C4280" s="388" t="s">
        <v>20781</v>
      </c>
      <c r="D4280" s="389" t="s">
        <v>9926</v>
      </c>
      <c r="E4280" s="390" t="str">
        <f t="shared" si="132"/>
        <v>35,56</v>
      </c>
      <c r="F4280" s="381" t="str">
        <f t="shared" si="133"/>
        <v>96864</v>
      </c>
      <c r="H4280" s="391">
        <v>105.4</v>
      </c>
      <c r="I4280" s="392" t="s">
        <v>20782</v>
      </c>
    </row>
    <row r="4281" spans="2:9">
      <c r="B4281" s="388" t="s">
        <v>20783</v>
      </c>
      <c r="C4281" s="388" t="s">
        <v>20784</v>
      </c>
      <c r="D4281" s="389" t="s">
        <v>9926</v>
      </c>
      <c r="E4281" s="390" t="str">
        <f t="shared" si="132"/>
        <v>34,86</v>
      </c>
      <c r="F4281" s="381" t="str">
        <f t="shared" si="133"/>
        <v>96865</v>
      </c>
      <c r="H4281" s="391">
        <v>164.54</v>
      </c>
      <c r="I4281" s="392" t="s">
        <v>20785</v>
      </c>
    </row>
    <row r="4282" spans="2:9">
      <c r="B4282" s="388" t="s">
        <v>20786</v>
      </c>
      <c r="C4282" s="388" t="s">
        <v>20787</v>
      </c>
      <c r="D4282" s="389" t="s">
        <v>9926</v>
      </c>
      <c r="E4282" s="390" t="str">
        <f t="shared" si="132"/>
        <v>46,61</v>
      </c>
      <c r="F4282" s="381" t="str">
        <f t="shared" si="133"/>
        <v>96866</v>
      </c>
      <c r="H4282" s="391">
        <v>173.5</v>
      </c>
      <c r="I4282" s="392" t="s">
        <v>20788</v>
      </c>
    </row>
    <row r="4283" spans="2:9">
      <c r="B4283" s="388" t="s">
        <v>20789</v>
      </c>
      <c r="C4283" s="388" t="s">
        <v>20790</v>
      </c>
      <c r="D4283" s="389" t="s">
        <v>9926</v>
      </c>
      <c r="E4283" s="390" t="str">
        <f t="shared" si="132"/>
        <v>53,86</v>
      </c>
      <c r="F4283" s="381" t="str">
        <f t="shared" si="133"/>
        <v>96867</v>
      </c>
      <c r="H4283" s="391">
        <v>361.4</v>
      </c>
      <c r="I4283" s="392" t="s">
        <v>20791</v>
      </c>
    </row>
    <row r="4284" spans="2:9">
      <c r="B4284" s="388" t="s">
        <v>20792</v>
      </c>
      <c r="C4284" s="388" t="s">
        <v>20793</v>
      </c>
      <c r="D4284" s="389" t="s">
        <v>9926</v>
      </c>
      <c r="E4284" s="390" t="str">
        <f t="shared" si="132"/>
        <v>21,55</v>
      </c>
      <c r="F4284" s="381" t="str">
        <f t="shared" si="133"/>
        <v>96868</v>
      </c>
      <c r="H4284" s="391">
        <v>321.23</v>
      </c>
      <c r="I4284" s="392" t="s">
        <v>16676</v>
      </c>
    </row>
    <row r="4285" spans="2:9">
      <c r="B4285" s="388" t="s">
        <v>20794</v>
      </c>
      <c r="C4285" s="388" t="s">
        <v>20795</v>
      </c>
      <c r="D4285" s="389" t="s">
        <v>9926</v>
      </c>
      <c r="E4285" s="390" t="str">
        <f t="shared" si="132"/>
        <v>25,73</v>
      </c>
      <c r="F4285" s="381" t="str">
        <f t="shared" si="133"/>
        <v>96869</v>
      </c>
      <c r="H4285" s="391">
        <v>155.54</v>
      </c>
      <c r="I4285" s="392" t="s">
        <v>20796</v>
      </c>
    </row>
    <row r="4286" spans="2:9">
      <c r="B4286" s="388" t="s">
        <v>20797</v>
      </c>
      <c r="C4286" s="388" t="s">
        <v>20798</v>
      </c>
      <c r="D4286" s="389" t="s">
        <v>9926</v>
      </c>
      <c r="E4286" s="390" t="str">
        <f t="shared" si="132"/>
        <v>40,27</v>
      </c>
      <c r="F4286" s="381" t="str">
        <f t="shared" si="133"/>
        <v>96870</v>
      </c>
      <c r="H4286" s="391">
        <v>259.56</v>
      </c>
      <c r="I4286" s="392" t="s">
        <v>19064</v>
      </c>
    </row>
    <row r="4287" spans="2:9">
      <c r="B4287" s="388" t="s">
        <v>20799</v>
      </c>
      <c r="C4287" s="388" t="s">
        <v>20800</v>
      </c>
      <c r="D4287" s="389" t="s">
        <v>9926</v>
      </c>
      <c r="E4287" s="390" t="str">
        <f t="shared" si="132"/>
        <v>58,12</v>
      </c>
      <c r="F4287" s="381" t="str">
        <f t="shared" si="133"/>
        <v>96871</v>
      </c>
      <c r="H4287" s="391">
        <v>393.2</v>
      </c>
      <c r="I4287" s="392" t="s">
        <v>20801</v>
      </c>
    </row>
    <row r="4288" spans="2:9">
      <c r="B4288" s="388" t="s">
        <v>20802</v>
      </c>
      <c r="C4288" s="388" t="s">
        <v>20803</v>
      </c>
      <c r="D4288" s="389" t="s">
        <v>9926</v>
      </c>
      <c r="E4288" s="390" t="str">
        <f t="shared" si="132"/>
        <v>56,21</v>
      </c>
      <c r="F4288" s="381" t="str">
        <f t="shared" si="133"/>
        <v>96872</v>
      </c>
      <c r="H4288" s="391">
        <v>19.11</v>
      </c>
      <c r="I4288" s="392" t="s">
        <v>17161</v>
      </c>
    </row>
    <row r="4289" spans="2:9">
      <c r="B4289" s="388" t="s">
        <v>20804</v>
      </c>
      <c r="C4289" s="388" t="s">
        <v>20805</v>
      </c>
      <c r="D4289" s="389" t="s">
        <v>9926</v>
      </c>
      <c r="E4289" s="390" t="str">
        <f t="shared" si="132"/>
        <v>64,20</v>
      </c>
      <c r="F4289" s="381" t="str">
        <f t="shared" si="133"/>
        <v>96873</v>
      </c>
      <c r="H4289" s="391">
        <v>16.23</v>
      </c>
      <c r="I4289" s="392" t="s">
        <v>20806</v>
      </c>
    </row>
    <row r="4290" spans="2:9">
      <c r="B4290" s="388" t="s">
        <v>20807</v>
      </c>
      <c r="C4290" s="388" t="s">
        <v>20808</v>
      </c>
      <c r="D4290" s="389" t="s">
        <v>9926</v>
      </c>
      <c r="E4290" s="390" t="str">
        <f t="shared" ref="E4290:E4353" si="134">IF($K$2=$H$1,H4290,I4290)</f>
        <v>68,26</v>
      </c>
      <c r="F4290" s="381" t="str">
        <f t="shared" ref="F4290:F4353" si="135">IF(LEN($B4290)=7,CONCATENATE(MID($B4290,1,6),"00",RIGHT($B4290,1)),IF(LEN($B4290)=8,CONCATENATE(MID($B4290,1,6),"0",RIGHT($B4290,2)),$B4290))</f>
        <v>96874</v>
      </c>
      <c r="H4290" s="391">
        <v>27.25</v>
      </c>
      <c r="I4290" s="392" t="s">
        <v>20809</v>
      </c>
    </row>
    <row r="4291" spans="2:9">
      <c r="B4291" s="388" t="s">
        <v>20810</v>
      </c>
      <c r="C4291" s="388" t="s">
        <v>20811</v>
      </c>
      <c r="D4291" s="389" t="s">
        <v>9926</v>
      </c>
      <c r="E4291" s="390" t="str">
        <f t="shared" si="134"/>
        <v>81,12</v>
      </c>
      <c r="F4291" s="381" t="str">
        <f t="shared" si="135"/>
        <v>96875</v>
      </c>
      <c r="H4291" s="391">
        <v>32.1</v>
      </c>
      <c r="I4291" s="392" t="s">
        <v>20812</v>
      </c>
    </row>
    <row r="4292" spans="2:9">
      <c r="B4292" s="388" t="s">
        <v>20813</v>
      </c>
      <c r="C4292" s="388" t="s">
        <v>20814</v>
      </c>
      <c r="D4292" s="389" t="s">
        <v>9926</v>
      </c>
      <c r="E4292" s="390" t="str">
        <f t="shared" si="134"/>
        <v>137,28</v>
      </c>
      <c r="F4292" s="381" t="str">
        <f t="shared" si="135"/>
        <v>96876</v>
      </c>
      <c r="H4292" s="391">
        <v>34.54</v>
      </c>
      <c r="I4292" s="392" t="s">
        <v>20815</v>
      </c>
    </row>
    <row r="4293" spans="2:9">
      <c r="B4293" s="388" t="s">
        <v>20816</v>
      </c>
      <c r="C4293" s="388" t="s">
        <v>20817</v>
      </c>
      <c r="D4293" s="389" t="s">
        <v>9926</v>
      </c>
      <c r="E4293" s="390" t="str">
        <f t="shared" si="134"/>
        <v>146,62</v>
      </c>
      <c r="F4293" s="381" t="str">
        <f t="shared" si="135"/>
        <v>96877</v>
      </c>
      <c r="H4293" s="391">
        <v>40.75</v>
      </c>
      <c r="I4293" s="392" t="s">
        <v>20818</v>
      </c>
    </row>
    <row r="4294" spans="2:9">
      <c r="B4294" s="388" t="s">
        <v>20819</v>
      </c>
      <c r="C4294" s="388" t="s">
        <v>20820</v>
      </c>
      <c r="D4294" s="389" t="s">
        <v>9926</v>
      </c>
      <c r="E4294" s="390" t="str">
        <f t="shared" si="134"/>
        <v>148,37</v>
      </c>
      <c r="F4294" s="381" t="str">
        <f t="shared" si="135"/>
        <v>96878</v>
      </c>
      <c r="H4294" s="391">
        <v>50.38</v>
      </c>
      <c r="I4294" s="392" t="s">
        <v>20821</v>
      </c>
    </row>
    <row r="4295" spans="2:9">
      <c r="B4295" s="388" t="s">
        <v>20822</v>
      </c>
      <c r="C4295" s="388" t="s">
        <v>20823</v>
      </c>
      <c r="D4295" s="389" t="s">
        <v>9926</v>
      </c>
      <c r="E4295" s="390" t="str">
        <f t="shared" si="134"/>
        <v>149,49</v>
      </c>
      <c r="F4295" s="381" t="str">
        <f t="shared" si="135"/>
        <v>96879</v>
      </c>
      <c r="H4295" s="391">
        <v>60.19</v>
      </c>
      <c r="I4295" s="392" t="s">
        <v>20824</v>
      </c>
    </row>
    <row r="4296" spans="2:9">
      <c r="B4296" s="388" t="s">
        <v>20825</v>
      </c>
      <c r="C4296" s="388" t="s">
        <v>20826</v>
      </c>
      <c r="D4296" s="389" t="s">
        <v>9926</v>
      </c>
      <c r="E4296" s="390" t="str">
        <f t="shared" si="134"/>
        <v>170,40</v>
      </c>
      <c r="F4296" s="381" t="str">
        <f t="shared" si="135"/>
        <v>96880</v>
      </c>
      <c r="H4296" s="391">
        <v>90.28</v>
      </c>
      <c r="I4296" s="392" t="s">
        <v>20827</v>
      </c>
    </row>
    <row r="4297" spans="2:9">
      <c r="B4297" s="388" t="s">
        <v>20828</v>
      </c>
      <c r="C4297" s="388" t="s">
        <v>20829</v>
      </c>
      <c r="D4297" s="389" t="s">
        <v>9926</v>
      </c>
      <c r="E4297" s="390" t="str">
        <f t="shared" si="134"/>
        <v>179,88</v>
      </c>
      <c r="F4297" s="381" t="str">
        <f t="shared" si="135"/>
        <v>96881</v>
      </c>
      <c r="H4297" s="391">
        <v>110.1</v>
      </c>
      <c r="I4297" s="392" t="s">
        <v>20830</v>
      </c>
    </row>
    <row r="4298" spans="2:9">
      <c r="B4298" s="388" t="s">
        <v>20831</v>
      </c>
      <c r="C4298" s="388" t="s">
        <v>20832</v>
      </c>
      <c r="D4298" s="389" t="s">
        <v>9926</v>
      </c>
      <c r="E4298" s="390" t="str">
        <f t="shared" si="134"/>
        <v>17,95</v>
      </c>
      <c r="F4298" s="381" t="str">
        <f t="shared" si="135"/>
        <v>97425</v>
      </c>
      <c r="H4298" s="391">
        <v>119.82</v>
      </c>
      <c r="I4298" s="392" t="s">
        <v>17010</v>
      </c>
    </row>
    <row r="4299" spans="2:9">
      <c r="B4299" s="388" t="s">
        <v>20833</v>
      </c>
      <c r="C4299" s="388" t="s">
        <v>20834</v>
      </c>
      <c r="D4299" s="389" t="s">
        <v>9926</v>
      </c>
      <c r="E4299" s="390" t="str">
        <f t="shared" si="134"/>
        <v>21,05</v>
      </c>
      <c r="F4299" s="381" t="str">
        <f t="shared" si="135"/>
        <v>97426</v>
      </c>
      <c r="H4299" s="391">
        <v>146.52000000000001</v>
      </c>
      <c r="I4299" s="392" t="s">
        <v>20835</v>
      </c>
    </row>
    <row r="4300" spans="2:9">
      <c r="B4300" s="388" t="s">
        <v>20836</v>
      </c>
      <c r="C4300" s="388" t="s">
        <v>20837</v>
      </c>
      <c r="D4300" s="389" t="s">
        <v>9926</v>
      </c>
      <c r="E4300" s="390" t="str">
        <f t="shared" si="134"/>
        <v>23,38</v>
      </c>
      <c r="F4300" s="381" t="str">
        <f t="shared" si="135"/>
        <v>97427</v>
      </c>
      <c r="H4300" s="391">
        <v>30.66</v>
      </c>
      <c r="I4300" s="392" t="s">
        <v>20838</v>
      </c>
    </row>
    <row r="4301" spans="2:9">
      <c r="B4301" s="388" t="s">
        <v>20839</v>
      </c>
      <c r="C4301" s="388" t="s">
        <v>20840</v>
      </c>
      <c r="D4301" s="389" t="s">
        <v>9926</v>
      </c>
      <c r="E4301" s="390" t="str">
        <f t="shared" si="134"/>
        <v>28,81</v>
      </c>
      <c r="F4301" s="381" t="str">
        <f t="shared" si="135"/>
        <v>97428</v>
      </c>
      <c r="H4301" s="391">
        <v>30.66</v>
      </c>
      <c r="I4301" s="392" t="s">
        <v>20841</v>
      </c>
    </row>
    <row r="4302" spans="2:9">
      <c r="B4302" s="388" t="s">
        <v>20842</v>
      </c>
      <c r="C4302" s="388" t="s">
        <v>20843</v>
      </c>
      <c r="D4302" s="389" t="s">
        <v>9926</v>
      </c>
      <c r="E4302" s="390" t="str">
        <f t="shared" si="134"/>
        <v>33,81</v>
      </c>
      <c r="F4302" s="381" t="str">
        <f t="shared" si="135"/>
        <v>97429</v>
      </c>
      <c r="H4302" s="391">
        <v>44</v>
      </c>
      <c r="I4302" s="392" t="s">
        <v>11485</v>
      </c>
    </row>
    <row r="4303" spans="2:9">
      <c r="B4303" s="388" t="s">
        <v>20844</v>
      </c>
      <c r="C4303" s="388" t="s">
        <v>20845</v>
      </c>
      <c r="D4303" s="389" t="s">
        <v>9926</v>
      </c>
      <c r="E4303" s="390" t="str">
        <f t="shared" si="134"/>
        <v>26,48</v>
      </c>
      <c r="F4303" s="381" t="str">
        <f t="shared" si="135"/>
        <v>97430</v>
      </c>
      <c r="H4303" s="391">
        <v>44</v>
      </c>
      <c r="I4303" s="392" t="s">
        <v>20846</v>
      </c>
    </row>
    <row r="4304" spans="2:9">
      <c r="B4304" s="388" t="s">
        <v>20847</v>
      </c>
      <c r="C4304" s="388" t="s">
        <v>20848</v>
      </c>
      <c r="D4304" s="389" t="s">
        <v>9926</v>
      </c>
      <c r="E4304" s="390" t="str">
        <f t="shared" si="134"/>
        <v>29,63</v>
      </c>
      <c r="F4304" s="381" t="str">
        <f t="shared" si="135"/>
        <v>97431</v>
      </c>
      <c r="H4304" s="391">
        <v>61.11</v>
      </c>
      <c r="I4304" s="392" t="s">
        <v>12887</v>
      </c>
    </row>
    <row r="4305" spans="2:9">
      <c r="B4305" s="388" t="s">
        <v>20849</v>
      </c>
      <c r="C4305" s="388" t="s">
        <v>20850</v>
      </c>
      <c r="D4305" s="389" t="s">
        <v>9926</v>
      </c>
      <c r="E4305" s="390" t="str">
        <f t="shared" si="134"/>
        <v>33,47</v>
      </c>
      <c r="F4305" s="381" t="str">
        <f t="shared" si="135"/>
        <v>97432</v>
      </c>
      <c r="H4305" s="391">
        <v>61.11</v>
      </c>
      <c r="I4305" s="392" t="s">
        <v>5172</v>
      </c>
    </row>
    <row r="4306" spans="2:9">
      <c r="B4306" s="388" t="s">
        <v>20851</v>
      </c>
      <c r="C4306" s="388" t="s">
        <v>20852</v>
      </c>
      <c r="D4306" s="389" t="s">
        <v>9926</v>
      </c>
      <c r="E4306" s="390" t="str">
        <f t="shared" si="134"/>
        <v>58,57</v>
      </c>
      <c r="F4306" s="381" t="str">
        <f t="shared" si="135"/>
        <v>97433</v>
      </c>
      <c r="H4306" s="391">
        <v>83.72</v>
      </c>
      <c r="I4306" s="392" t="s">
        <v>20853</v>
      </c>
    </row>
    <row r="4307" spans="2:9">
      <c r="B4307" s="388" t="s">
        <v>20854</v>
      </c>
      <c r="C4307" s="388" t="s">
        <v>20855</v>
      </c>
      <c r="D4307" s="389" t="s">
        <v>9926</v>
      </c>
      <c r="E4307" s="390" t="str">
        <f t="shared" si="134"/>
        <v>59,60</v>
      </c>
      <c r="F4307" s="381" t="str">
        <f t="shared" si="135"/>
        <v>97434</v>
      </c>
      <c r="H4307" s="391">
        <v>89.32</v>
      </c>
      <c r="I4307" s="392" t="s">
        <v>19318</v>
      </c>
    </row>
    <row r="4308" spans="2:9">
      <c r="B4308" s="388" t="s">
        <v>20856</v>
      </c>
      <c r="C4308" s="388" t="s">
        <v>20857</v>
      </c>
      <c r="D4308" s="389" t="s">
        <v>9926</v>
      </c>
      <c r="E4308" s="390" t="str">
        <f t="shared" si="134"/>
        <v>68,46</v>
      </c>
      <c r="F4308" s="381" t="str">
        <f t="shared" si="135"/>
        <v>97435</v>
      </c>
      <c r="H4308" s="391">
        <v>151.21</v>
      </c>
      <c r="I4308" s="392" t="s">
        <v>20858</v>
      </c>
    </row>
    <row r="4309" spans="2:9">
      <c r="B4309" s="388" t="s">
        <v>20859</v>
      </c>
      <c r="C4309" s="388" t="s">
        <v>20860</v>
      </c>
      <c r="D4309" s="389" t="s">
        <v>9926</v>
      </c>
      <c r="E4309" s="390" t="str">
        <f t="shared" si="134"/>
        <v>70,44</v>
      </c>
      <c r="F4309" s="381" t="str">
        <f t="shared" si="135"/>
        <v>97436</v>
      </c>
      <c r="H4309" s="391">
        <v>160.16999999999999</v>
      </c>
      <c r="I4309" s="392" t="s">
        <v>20861</v>
      </c>
    </row>
    <row r="4310" spans="2:9">
      <c r="B4310" s="388" t="s">
        <v>20862</v>
      </c>
      <c r="C4310" s="388" t="s">
        <v>20863</v>
      </c>
      <c r="D4310" s="389" t="s">
        <v>9926</v>
      </c>
      <c r="E4310" s="390" t="str">
        <f t="shared" si="134"/>
        <v>78,33</v>
      </c>
      <c r="F4310" s="381" t="str">
        <f t="shared" si="135"/>
        <v>97437</v>
      </c>
      <c r="H4310" s="391">
        <v>350.76</v>
      </c>
      <c r="I4310" s="392" t="s">
        <v>20864</v>
      </c>
    </row>
    <row r="4311" spans="2:9">
      <c r="B4311" s="388" t="s">
        <v>20865</v>
      </c>
      <c r="C4311" s="388" t="s">
        <v>20866</v>
      </c>
      <c r="D4311" s="389" t="s">
        <v>9926</v>
      </c>
      <c r="E4311" s="390" t="str">
        <f t="shared" si="134"/>
        <v>80,45</v>
      </c>
      <c r="F4311" s="381" t="str">
        <f t="shared" si="135"/>
        <v>97438</v>
      </c>
      <c r="H4311" s="391">
        <v>310.58999999999997</v>
      </c>
      <c r="I4311" s="392" t="s">
        <v>20867</v>
      </c>
    </row>
    <row r="4312" spans="2:9">
      <c r="B4312" s="388" t="s">
        <v>20868</v>
      </c>
      <c r="C4312" s="388" t="s">
        <v>20869</v>
      </c>
      <c r="D4312" s="389" t="s">
        <v>9926</v>
      </c>
      <c r="E4312" s="390" t="str">
        <f t="shared" si="134"/>
        <v>87,97</v>
      </c>
      <c r="F4312" s="381" t="str">
        <f t="shared" si="135"/>
        <v>97439</v>
      </c>
      <c r="H4312" s="391">
        <v>46.8</v>
      </c>
      <c r="I4312" s="392" t="s">
        <v>20870</v>
      </c>
    </row>
    <row r="4313" spans="2:9">
      <c r="B4313" s="388" t="s">
        <v>20871</v>
      </c>
      <c r="C4313" s="388" t="s">
        <v>20872</v>
      </c>
      <c r="D4313" s="389" t="s">
        <v>9926</v>
      </c>
      <c r="E4313" s="390" t="str">
        <f t="shared" si="134"/>
        <v>105,29</v>
      </c>
      <c r="F4313" s="381" t="str">
        <f t="shared" si="135"/>
        <v>97440</v>
      </c>
      <c r="H4313" s="391">
        <v>68</v>
      </c>
      <c r="I4313" s="392" t="s">
        <v>20873</v>
      </c>
    </row>
    <row r="4314" spans="2:9">
      <c r="B4314" s="388" t="s">
        <v>20874</v>
      </c>
      <c r="C4314" s="388" t="s">
        <v>20875</v>
      </c>
      <c r="D4314" s="389" t="s">
        <v>9926</v>
      </c>
      <c r="E4314" s="390" t="str">
        <f t="shared" si="134"/>
        <v>116,34</v>
      </c>
      <c r="F4314" s="381" t="str">
        <f t="shared" si="135"/>
        <v>97442</v>
      </c>
      <c r="H4314" s="391">
        <v>87.54</v>
      </c>
      <c r="I4314" s="392" t="s">
        <v>20876</v>
      </c>
    </row>
    <row r="4315" spans="2:9">
      <c r="B4315" s="388" t="s">
        <v>20877</v>
      </c>
      <c r="C4315" s="388" t="s">
        <v>20878</v>
      </c>
      <c r="D4315" s="389" t="s">
        <v>9926</v>
      </c>
      <c r="E4315" s="390" t="str">
        <f t="shared" si="134"/>
        <v>67,52</v>
      </c>
      <c r="F4315" s="381" t="str">
        <f t="shared" si="135"/>
        <v>97443</v>
      </c>
      <c r="H4315" s="391">
        <v>134.06</v>
      </c>
      <c r="I4315" s="392" t="s">
        <v>20879</v>
      </c>
    </row>
    <row r="4316" spans="2:9">
      <c r="B4316" s="388" t="s">
        <v>20880</v>
      </c>
      <c r="C4316" s="388" t="s">
        <v>20881</v>
      </c>
      <c r="D4316" s="389" t="s">
        <v>9926</v>
      </c>
      <c r="E4316" s="390" t="str">
        <f t="shared" si="134"/>
        <v>78,47</v>
      </c>
      <c r="F4316" s="381" t="str">
        <f t="shared" si="135"/>
        <v>97444</v>
      </c>
      <c r="H4316" s="391">
        <v>241.74</v>
      </c>
      <c r="I4316" s="392" t="s">
        <v>20882</v>
      </c>
    </row>
    <row r="4317" spans="2:9">
      <c r="B4317" s="388" t="s">
        <v>20883</v>
      </c>
      <c r="C4317" s="388" t="s">
        <v>20884</v>
      </c>
      <c r="D4317" s="389" t="s">
        <v>9926</v>
      </c>
      <c r="E4317" s="390" t="str">
        <f t="shared" si="134"/>
        <v>132,10</v>
      </c>
      <c r="F4317" s="381" t="str">
        <f t="shared" si="135"/>
        <v>97446</v>
      </c>
      <c r="H4317" s="391">
        <v>379.05</v>
      </c>
      <c r="I4317" s="392" t="s">
        <v>20885</v>
      </c>
    </row>
    <row r="4318" spans="2:9">
      <c r="B4318" s="388" t="s">
        <v>20886</v>
      </c>
      <c r="C4318" s="388" t="s">
        <v>20887</v>
      </c>
      <c r="D4318" s="389" t="s">
        <v>9926</v>
      </c>
      <c r="E4318" s="390" t="str">
        <f t="shared" si="134"/>
        <v>132,10</v>
      </c>
      <c r="F4318" s="381" t="str">
        <f t="shared" si="135"/>
        <v>97447</v>
      </c>
      <c r="H4318" s="391">
        <v>17.38</v>
      </c>
      <c r="I4318" s="392" t="s">
        <v>20885</v>
      </c>
    </row>
    <row r="4319" spans="2:9">
      <c r="B4319" s="388" t="s">
        <v>20888</v>
      </c>
      <c r="C4319" s="388" t="s">
        <v>20889</v>
      </c>
      <c r="D4319" s="389" t="s">
        <v>9926</v>
      </c>
      <c r="E4319" s="390" t="str">
        <f t="shared" si="134"/>
        <v>140,80</v>
      </c>
      <c r="F4319" s="381" t="str">
        <f t="shared" si="135"/>
        <v>97449</v>
      </c>
      <c r="H4319" s="391">
        <v>14.5</v>
      </c>
      <c r="I4319" s="392" t="s">
        <v>20890</v>
      </c>
    </row>
    <row r="4320" spans="2:9">
      <c r="B4320" s="388" t="s">
        <v>20891</v>
      </c>
      <c r="C4320" s="388" t="s">
        <v>20892</v>
      </c>
      <c r="D4320" s="389" t="s">
        <v>9926</v>
      </c>
      <c r="E4320" s="390" t="str">
        <f t="shared" si="134"/>
        <v>170,65</v>
      </c>
      <c r="F4320" s="381" t="str">
        <f t="shared" si="135"/>
        <v>97450</v>
      </c>
      <c r="H4320" s="391">
        <v>24.04</v>
      </c>
      <c r="I4320" s="392" t="s">
        <v>20893</v>
      </c>
    </row>
    <row r="4321" spans="2:9">
      <c r="B4321" s="388" t="s">
        <v>20894</v>
      </c>
      <c r="C4321" s="388" t="s">
        <v>20895</v>
      </c>
      <c r="D4321" s="389" t="s">
        <v>9926</v>
      </c>
      <c r="E4321" s="390" t="str">
        <f t="shared" si="134"/>
        <v>110,37</v>
      </c>
      <c r="F4321" s="381" t="str">
        <f t="shared" si="135"/>
        <v>97452</v>
      </c>
      <c r="H4321" s="391">
        <v>29.05</v>
      </c>
      <c r="I4321" s="392" t="s">
        <v>20896</v>
      </c>
    </row>
    <row r="4322" spans="2:9">
      <c r="B4322" s="388" t="s">
        <v>20897</v>
      </c>
      <c r="C4322" s="388" t="s">
        <v>20898</v>
      </c>
      <c r="D4322" s="389" t="s">
        <v>9926</v>
      </c>
      <c r="E4322" s="390" t="str">
        <f t="shared" si="134"/>
        <v>116,63</v>
      </c>
      <c r="F4322" s="381" t="str">
        <f t="shared" si="135"/>
        <v>97453</v>
      </c>
      <c r="H4322" s="391">
        <v>30.01</v>
      </c>
      <c r="I4322" s="392" t="s">
        <v>20899</v>
      </c>
    </row>
    <row r="4323" spans="2:9">
      <c r="B4323" s="388" t="s">
        <v>20900</v>
      </c>
      <c r="C4323" s="388" t="s">
        <v>20901</v>
      </c>
      <c r="D4323" s="389" t="s">
        <v>9926</v>
      </c>
      <c r="E4323" s="390" t="str">
        <f t="shared" si="134"/>
        <v>182,56</v>
      </c>
      <c r="F4323" s="381" t="str">
        <f t="shared" si="135"/>
        <v>97454</v>
      </c>
      <c r="H4323" s="391">
        <v>36.22</v>
      </c>
      <c r="I4323" s="392" t="s">
        <v>20902</v>
      </c>
    </row>
    <row r="4324" spans="2:9">
      <c r="B4324" s="388" t="s">
        <v>20903</v>
      </c>
      <c r="C4324" s="388" t="s">
        <v>20904</v>
      </c>
      <c r="D4324" s="389" t="s">
        <v>9926</v>
      </c>
      <c r="E4324" s="390" t="str">
        <f t="shared" si="134"/>
        <v>192,57</v>
      </c>
      <c r="F4324" s="381" t="str">
        <f t="shared" si="135"/>
        <v>97455</v>
      </c>
      <c r="H4324" s="391">
        <v>43.97</v>
      </c>
      <c r="I4324" s="392" t="s">
        <v>20905</v>
      </c>
    </row>
    <row r="4325" spans="2:9">
      <c r="B4325" s="388" t="s">
        <v>20906</v>
      </c>
      <c r="C4325" s="388" t="s">
        <v>20907</v>
      </c>
      <c r="D4325" s="389" t="s">
        <v>9926</v>
      </c>
      <c r="E4325" s="390" t="str">
        <f t="shared" si="134"/>
        <v>402,40</v>
      </c>
      <c r="F4325" s="381" t="str">
        <f t="shared" si="135"/>
        <v>97456</v>
      </c>
      <c r="H4325" s="391">
        <v>53.78</v>
      </c>
      <c r="I4325" s="392" t="s">
        <v>20908</v>
      </c>
    </row>
    <row r="4326" spans="2:9">
      <c r="B4326" s="388" t="s">
        <v>20909</v>
      </c>
      <c r="C4326" s="388" t="s">
        <v>20910</v>
      </c>
      <c r="D4326" s="389" t="s">
        <v>9926</v>
      </c>
      <c r="E4326" s="390" t="str">
        <f t="shared" si="134"/>
        <v>357,52</v>
      </c>
      <c r="F4326" s="381" t="str">
        <f t="shared" si="135"/>
        <v>97457</v>
      </c>
      <c r="H4326" s="391">
        <v>81.08</v>
      </c>
      <c r="I4326" s="392" t="s">
        <v>20911</v>
      </c>
    </row>
    <row r="4327" spans="2:9">
      <c r="B4327" s="388" t="s">
        <v>20912</v>
      </c>
      <c r="C4327" s="388" t="s">
        <v>20913</v>
      </c>
      <c r="D4327" s="389" t="s">
        <v>9926</v>
      </c>
      <c r="E4327" s="390" t="str">
        <f t="shared" si="134"/>
        <v>172,25</v>
      </c>
      <c r="F4327" s="381" t="str">
        <f t="shared" si="135"/>
        <v>97458</v>
      </c>
      <c r="H4327" s="391">
        <v>100.9</v>
      </c>
      <c r="I4327" s="392" t="s">
        <v>20914</v>
      </c>
    </row>
    <row r="4328" spans="2:9">
      <c r="B4328" s="388" t="s">
        <v>20915</v>
      </c>
      <c r="C4328" s="388" t="s">
        <v>20916</v>
      </c>
      <c r="D4328" s="389" t="s">
        <v>9926</v>
      </c>
      <c r="E4328" s="390" t="str">
        <f t="shared" si="134"/>
        <v>288,30</v>
      </c>
      <c r="F4328" s="381" t="str">
        <f t="shared" si="135"/>
        <v>97459</v>
      </c>
      <c r="H4328" s="391">
        <v>107.71</v>
      </c>
      <c r="I4328" s="392" t="s">
        <v>7985</v>
      </c>
    </row>
    <row r="4329" spans="2:9">
      <c r="B4329" s="388" t="s">
        <v>20917</v>
      </c>
      <c r="C4329" s="388" t="s">
        <v>20918</v>
      </c>
      <c r="D4329" s="389" t="s">
        <v>9926</v>
      </c>
      <c r="E4329" s="390" t="str">
        <f t="shared" si="134"/>
        <v>437,44</v>
      </c>
      <c r="F4329" s="381" t="str">
        <f t="shared" si="135"/>
        <v>97460</v>
      </c>
      <c r="H4329" s="391">
        <v>134.41</v>
      </c>
      <c r="I4329" s="392" t="s">
        <v>20919</v>
      </c>
    </row>
    <row r="4330" spans="2:9">
      <c r="B4330" s="388" t="s">
        <v>20920</v>
      </c>
      <c r="C4330" s="388" t="s">
        <v>20921</v>
      </c>
      <c r="D4330" s="389" t="s">
        <v>9926</v>
      </c>
      <c r="E4330" s="390" t="str">
        <f t="shared" si="134"/>
        <v>21,12</v>
      </c>
      <c r="F4330" s="381" t="str">
        <f t="shared" si="135"/>
        <v>97461</v>
      </c>
      <c r="H4330" s="391">
        <v>28.06</v>
      </c>
      <c r="I4330" s="392" t="s">
        <v>969</v>
      </c>
    </row>
    <row r="4331" spans="2:9">
      <c r="B4331" s="388" t="s">
        <v>20922</v>
      </c>
      <c r="C4331" s="388" t="s">
        <v>20923</v>
      </c>
      <c r="D4331" s="389" t="s">
        <v>9926</v>
      </c>
      <c r="E4331" s="390" t="str">
        <f t="shared" si="134"/>
        <v>17,91</v>
      </c>
      <c r="F4331" s="381" t="str">
        <f t="shared" si="135"/>
        <v>97462</v>
      </c>
      <c r="H4331" s="391">
        <v>28.06</v>
      </c>
      <c r="I4331" s="392" t="s">
        <v>10714</v>
      </c>
    </row>
    <row r="4332" spans="2:9">
      <c r="B4332" s="388" t="s">
        <v>20924</v>
      </c>
      <c r="C4332" s="388" t="s">
        <v>20925</v>
      </c>
      <c r="D4332" s="389" t="s">
        <v>9926</v>
      </c>
      <c r="E4332" s="390" t="str">
        <f t="shared" si="134"/>
        <v>30,14</v>
      </c>
      <c r="F4332" s="381" t="str">
        <f t="shared" si="135"/>
        <v>97464</v>
      </c>
      <c r="H4332" s="391">
        <v>39.409999999999997</v>
      </c>
      <c r="I4332" s="392" t="s">
        <v>20926</v>
      </c>
    </row>
    <row r="4333" spans="2:9">
      <c r="B4333" s="388" t="s">
        <v>20927</v>
      </c>
      <c r="C4333" s="388" t="s">
        <v>20928</v>
      </c>
      <c r="D4333" s="389" t="s">
        <v>9926</v>
      </c>
      <c r="E4333" s="390" t="str">
        <f t="shared" si="134"/>
        <v>35,56</v>
      </c>
      <c r="F4333" s="381" t="str">
        <f t="shared" si="135"/>
        <v>97465</v>
      </c>
      <c r="H4333" s="391">
        <v>39.409999999999997</v>
      </c>
      <c r="I4333" s="392" t="s">
        <v>20782</v>
      </c>
    </row>
    <row r="4334" spans="2:9">
      <c r="B4334" s="388" t="s">
        <v>20929</v>
      </c>
      <c r="C4334" s="388" t="s">
        <v>20930</v>
      </c>
      <c r="D4334" s="389" t="s">
        <v>9926</v>
      </c>
      <c r="E4334" s="390" t="str">
        <f t="shared" si="134"/>
        <v>38,22</v>
      </c>
      <c r="F4334" s="381" t="str">
        <f t="shared" si="135"/>
        <v>97467</v>
      </c>
      <c r="H4334" s="391">
        <v>54.29</v>
      </c>
      <c r="I4334" s="392" t="s">
        <v>20931</v>
      </c>
    </row>
    <row r="4335" spans="2:9">
      <c r="B4335" s="388" t="s">
        <v>20932</v>
      </c>
      <c r="C4335" s="388" t="s">
        <v>20933</v>
      </c>
      <c r="D4335" s="389" t="s">
        <v>9926</v>
      </c>
      <c r="E4335" s="390" t="str">
        <f t="shared" si="134"/>
        <v>45,15</v>
      </c>
      <c r="F4335" s="381" t="str">
        <f t="shared" si="135"/>
        <v>97468</v>
      </c>
      <c r="H4335" s="391">
        <v>54.29</v>
      </c>
      <c r="I4335" s="392" t="s">
        <v>11161</v>
      </c>
    </row>
    <row r="4336" spans="2:9">
      <c r="B4336" s="388" t="s">
        <v>20934</v>
      </c>
      <c r="C4336" s="388" t="s">
        <v>20935</v>
      </c>
      <c r="D4336" s="389" t="s">
        <v>9926</v>
      </c>
      <c r="E4336" s="390" t="str">
        <f t="shared" si="134"/>
        <v>55,83</v>
      </c>
      <c r="F4336" s="381" t="str">
        <f t="shared" si="135"/>
        <v>97470</v>
      </c>
      <c r="H4336" s="391">
        <v>74.09</v>
      </c>
      <c r="I4336" s="392" t="s">
        <v>20936</v>
      </c>
    </row>
    <row r="4337" spans="2:9">
      <c r="B4337" s="388" t="s">
        <v>20937</v>
      </c>
      <c r="C4337" s="388" t="s">
        <v>20938</v>
      </c>
      <c r="D4337" s="389" t="s">
        <v>9926</v>
      </c>
      <c r="E4337" s="390" t="str">
        <f t="shared" si="134"/>
        <v>66,78</v>
      </c>
      <c r="F4337" s="381" t="str">
        <f t="shared" si="135"/>
        <v>97471</v>
      </c>
      <c r="H4337" s="391">
        <v>79.69</v>
      </c>
      <c r="I4337" s="392" t="s">
        <v>20939</v>
      </c>
    </row>
    <row r="4338" spans="2:9">
      <c r="B4338" s="388" t="s">
        <v>20940</v>
      </c>
      <c r="C4338" s="388" t="s">
        <v>20941</v>
      </c>
      <c r="D4338" s="389" t="s">
        <v>9926</v>
      </c>
      <c r="E4338" s="390" t="str">
        <f t="shared" si="134"/>
        <v>100,25</v>
      </c>
      <c r="F4338" s="381" t="str">
        <f t="shared" si="135"/>
        <v>97474</v>
      </c>
      <c r="H4338" s="391">
        <v>137.32</v>
      </c>
      <c r="I4338" s="392" t="s">
        <v>20942</v>
      </c>
    </row>
    <row r="4339" spans="2:9">
      <c r="B4339" s="388" t="s">
        <v>20943</v>
      </c>
      <c r="C4339" s="388" t="s">
        <v>20944</v>
      </c>
      <c r="D4339" s="389" t="s">
        <v>9926</v>
      </c>
      <c r="E4339" s="390" t="str">
        <f t="shared" si="134"/>
        <v>122,40</v>
      </c>
      <c r="F4339" s="381" t="str">
        <f t="shared" si="135"/>
        <v>97475</v>
      </c>
      <c r="H4339" s="391">
        <v>146.28</v>
      </c>
      <c r="I4339" s="392" t="s">
        <v>8949</v>
      </c>
    </row>
    <row r="4340" spans="2:9">
      <c r="B4340" s="388" t="s">
        <v>20945</v>
      </c>
      <c r="C4340" s="388" t="s">
        <v>20946</v>
      </c>
      <c r="D4340" s="389" t="s">
        <v>9926</v>
      </c>
      <c r="E4340" s="390" t="str">
        <f t="shared" si="134"/>
        <v>133,09</v>
      </c>
      <c r="F4340" s="381" t="str">
        <f t="shared" si="135"/>
        <v>97477</v>
      </c>
      <c r="H4340" s="391">
        <v>332.64</v>
      </c>
      <c r="I4340" s="392" t="s">
        <v>20947</v>
      </c>
    </row>
    <row r="4341" spans="2:9">
      <c r="B4341" s="388" t="s">
        <v>20948</v>
      </c>
      <c r="C4341" s="388" t="s">
        <v>20949</v>
      </c>
      <c r="D4341" s="389" t="s">
        <v>9926</v>
      </c>
      <c r="E4341" s="390" t="str">
        <f t="shared" si="134"/>
        <v>162,94</v>
      </c>
      <c r="F4341" s="381" t="str">
        <f t="shared" si="135"/>
        <v>97478</v>
      </c>
      <c r="H4341" s="391">
        <v>292.47000000000003</v>
      </c>
      <c r="I4341" s="392" t="s">
        <v>20950</v>
      </c>
    </row>
    <row r="4342" spans="2:9">
      <c r="B4342" s="388" t="s">
        <v>20951</v>
      </c>
      <c r="C4342" s="388" t="s">
        <v>20952</v>
      </c>
      <c r="D4342" s="389" t="s">
        <v>9926</v>
      </c>
      <c r="E4342" s="390" t="str">
        <f t="shared" si="134"/>
        <v>33,92</v>
      </c>
      <c r="F4342" s="381" t="str">
        <f t="shared" si="135"/>
        <v>97479</v>
      </c>
      <c r="H4342" s="391">
        <v>43.38</v>
      </c>
      <c r="I4342" s="392" t="s">
        <v>4548</v>
      </c>
    </row>
    <row r="4343" spans="2:9">
      <c r="B4343" s="388" t="s">
        <v>20953</v>
      </c>
      <c r="C4343" s="388" t="s">
        <v>20954</v>
      </c>
      <c r="D4343" s="389" t="s">
        <v>9926</v>
      </c>
      <c r="E4343" s="390" t="str">
        <f t="shared" si="134"/>
        <v>33,92</v>
      </c>
      <c r="F4343" s="381" t="str">
        <f t="shared" si="135"/>
        <v>97480</v>
      </c>
      <c r="H4343" s="391">
        <v>61.9</v>
      </c>
      <c r="I4343" s="392" t="s">
        <v>4548</v>
      </c>
    </row>
    <row r="4344" spans="2:9">
      <c r="B4344" s="388" t="s">
        <v>20955</v>
      </c>
      <c r="C4344" s="388" t="s">
        <v>20956</v>
      </c>
      <c r="D4344" s="389" t="s">
        <v>9926</v>
      </c>
      <c r="E4344" s="390" t="str">
        <f t="shared" si="134"/>
        <v>48,72</v>
      </c>
      <c r="F4344" s="381" t="str">
        <f t="shared" si="135"/>
        <v>97481</v>
      </c>
      <c r="H4344" s="391">
        <v>78.42</v>
      </c>
      <c r="I4344" s="392" t="s">
        <v>20957</v>
      </c>
    </row>
    <row r="4345" spans="2:9">
      <c r="B4345" s="388" t="s">
        <v>20958</v>
      </c>
      <c r="C4345" s="388" t="s">
        <v>20959</v>
      </c>
      <c r="D4345" s="389" t="s">
        <v>9926</v>
      </c>
      <c r="E4345" s="390" t="str">
        <f t="shared" si="134"/>
        <v>48,72</v>
      </c>
      <c r="F4345" s="381" t="str">
        <f t="shared" si="135"/>
        <v>97482</v>
      </c>
      <c r="H4345" s="391">
        <v>121.23</v>
      </c>
      <c r="I4345" s="392" t="s">
        <v>20957</v>
      </c>
    </row>
    <row r="4346" spans="2:9">
      <c r="B4346" s="388" t="s">
        <v>20960</v>
      </c>
      <c r="C4346" s="388" t="s">
        <v>20961</v>
      </c>
      <c r="D4346" s="389" t="s">
        <v>9926</v>
      </c>
      <c r="E4346" s="390" t="str">
        <f t="shared" si="134"/>
        <v>67,73</v>
      </c>
      <c r="F4346" s="381" t="str">
        <f t="shared" si="135"/>
        <v>97483</v>
      </c>
      <c r="H4346" s="391">
        <v>225.98</v>
      </c>
      <c r="I4346" s="392" t="s">
        <v>19523</v>
      </c>
    </row>
    <row r="4347" spans="2:9">
      <c r="B4347" s="388" t="s">
        <v>20962</v>
      </c>
      <c r="C4347" s="388" t="s">
        <v>20963</v>
      </c>
      <c r="D4347" s="389" t="s">
        <v>9926</v>
      </c>
      <c r="E4347" s="390" t="str">
        <f t="shared" si="134"/>
        <v>67,73</v>
      </c>
      <c r="F4347" s="381" t="str">
        <f t="shared" si="135"/>
        <v>97484</v>
      </c>
      <c r="H4347" s="391">
        <v>354.87</v>
      </c>
      <c r="I4347" s="392" t="s">
        <v>19523</v>
      </c>
    </row>
    <row r="4348" spans="2:9">
      <c r="B4348" s="388" t="s">
        <v>20964</v>
      </c>
      <c r="C4348" s="388" t="s">
        <v>20965</v>
      </c>
      <c r="D4348" s="389" t="s">
        <v>9926</v>
      </c>
      <c r="E4348" s="390" t="str">
        <f t="shared" si="134"/>
        <v>92,85</v>
      </c>
      <c r="F4348" s="381" t="str">
        <f t="shared" si="135"/>
        <v>97485</v>
      </c>
      <c r="H4348" s="391">
        <v>13.37</v>
      </c>
      <c r="I4348" s="392" t="s">
        <v>20966</v>
      </c>
    </row>
    <row r="4349" spans="2:9">
      <c r="B4349" s="388" t="s">
        <v>20967</v>
      </c>
      <c r="C4349" s="388" t="s">
        <v>20968</v>
      </c>
      <c r="D4349" s="389" t="s">
        <v>9926</v>
      </c>
      <c r="E4349" s="390" t="str">
        <f t="shared" si="134"/>
        <v>99,11</v>
      </c>
      <c r="F4349" s="381" t="str">
        <f t="shared" si="135"/>
        <v>97486</v>
      </c>
      <c r="H4349" s="391">
        <v>18.5</v>
      </c>
      <c r="I4349" s="392" t="s">
        <v>20969</v>
      </c>
    </row>
    <row r="4350" spans="2:9">
      <c r="B4350" s="388" t="s">
        <v>20970</v>
      </c>
      <c r="C4350" s="388" t="s">
        <v>20971</v>
      </c>
      <c r="D4350" s="389" t="s">
        <v>9926</v>
      </c>
      <c r="E4350" s="390" t="str">
        <f t="shared" si="134"/>
        <v>168,04</v>
      </c>
      <c r="F4350" s="381" t="str">
        <f t="shared" si="135"/>
        <v>97487</v>
      </c>
      <c r="H4350" s="391">
        <v>16.12</v>
      </c>
      <c r="I4350" s="392" t="s">
        <v>20972</v>
      </c>
    </row>
    <row r="4351" spans="2:9">
      <c r="B4351" s="388" t="s">
        <v>20973</v>
      </c>
      <c r="C4351" s="388" t="s">
        <v>20974</v>
      </c>
      <c r="D4351" s="389" t="s">
        <v>9926</v>
      </c>
      <c r="E4351" s="390" t="str">
        <f t="shared" si="134"/>
        <v>178,05</v>
      </c>
      <c r="F4351" s="381" t="str">
        <f t="shared" si="135"/>
        <v>97488</v>
      </c>
      <c r="H4351" s="391">
        <v>30.86</v>
      </c>
      <c r="I4351" s="392" t="s">
        <v>20975</v>
      </c>
    </row>
    <row r="4352" spans="2:9">
      <c r="B4352" s="388" t="s">
        <v>20976</v>
      </c>
      <c r="C4352" s="388" t="s">
        <v>20977</v>
      </c>
      <c r="D4352" s="389" t="s">
        <v>9926</v>
      </c>
      <c r="E4352" s="390" t="str">
        <f t="shared" si="134"/>
        <v>390,81</v>
      </c>
      <c r="F4352" s="381" t="str">
        <f t="shared" si="135"/>
        <v>97489</v>
      </c>
      <c r="H4352" s="391">
        <v>27.98</v>
      </c>
      <c r="I4352" s="392" t="s">
        <v>20978</v>
      </c>
    </row>
    <row r="4353" spans="2:9">
      <c r="B4353" s="388" t="s">
        <v>20979</v>
      </c>
      <c r="C4353" s="388" t="s">
        <v>20980</v>
      </c>
      <c r="D4353" s="389" t="s">
        <v>9926</v>
      </c>
      <c r="E4353" s="390" t="str">
        <f t="shared" si="134"/>
        <v>345,93</v>
      </c>
      <c r="F4353" s="381" t="str">
        <f t="shared" si="135"/>
        <v>97490</v>
      </c>
      <c r="H4353" s="391">
        <v>18.89</v>
      </c>
      <c r="I4353" s="392" t="s">
        <v>20981</v>
      </c>
    </row>
    <row r="4354" spans="2:9">
      <c r="B4354" s="388" t="s">
        <v>20982</v>
      </c>
      <c r="C4354" s="388" t="s">
        <v>20983</v>
      </c>
      <c r="D4354" s="389" t="s">
        <v>9926</v>
      </c>
      <c r="E4354" s="390" t="str">
        <f t="shared" ref="E4354:E4417" si="136">IF($K$2=$H$1,H4354,I4354)</f>
        <v>51,83</v>
      </c>
      <c r="F4354" s="381" t="str">
        <f t="shared" ref="F4354:F4417" si="137">IF(LEN($B4354)=7,CONCATENATE(MID($B4354,1,6),"00",RIGHT($B4354,1)),IF(LEN($B4354)=8,CONCATENATE(MID($B4354,1,6),"0",RIGHT($B4354,2)),$B4354))</f>
        <v>97491</v>
      </c>
      <c r="H4354" s="391">
        <v>18.89</v>
      </c>
      <c r="I4354" s="392" t="s">
        <v>20984</v>
      </c>
    </row>
    <row r="4355" spans="2:9">
      <c r="B4355" s="388" t="s">
        <v>20985</v>
      </c>
      <c r="C4355" s="388" t="s">
        <v>20986</v>
      </c>
      <c r="D4355" s="389" t="s">
        <v>9926</v>
      </c>
      <c r="E4355" s="390" t="str">
        <f t="shared" si="136"/>
        <v>75,39</v>
      </c>
      <c r="F4355" s="381" t="str">
        <f t="shared" si="137"/>
        <v>97492</v>
      </c>
      <c r="H4355" s="391">
        <v>28.48</v>
      </c>
      <c r="I4355" s="392" t="s">
        <v>20987</v>
      </c>
    </row>
    <row r="4356" spans="2:9">
      <c r="B4356" s="388" t="s">
        <v>20988</v>
      </c>
      <c r="C4356" s="388" t="s">
        <v>20989</v>
      </c>
      <c r="D4356" s="389" t="s">
        <v>9926</v>
      </c>
      <c r="E4356" s="390" t="str">
        <f t="shared" si="136"/>
        <v>97,07</v>
      </c>
      <c r="F4356" s="381" t="str">
        <f t="shared" si="137"/>
        <v>97493</v>
      </c>
      <c r="H4356" s="391">
        <v>28.48</v>
      </c>
      <c r="I4356" s="392" t="s">
        <v>20990</v>
      </c>
    </row>
    <row r="4357" spans="2:9">
      <c r="B4357" s="388" t="s">
        <v>20991</v>
      </c>
      <c r="C4357" s="388" t="s">
        <v>20992</v>
      </c>
      <c r="D4357" s="389" t="s">
        <v>9926</v>
      </c>
      <c r="E4357" s="390" t="str">
        <f t="shared" si="136"/>
        <v>148,87</v>
      </c>
      <c r="F4357" s="381" t="str">
        <f t="shared" si="137"/>
        <v>97494</v>
      </c>
      <c r="H4357" s="391">
        <v>48.32</v>
      </c>
      <c r="I4357" s="392" t="s">
        <v>20993</v>
      </c>
    </row>
    <row r="4358" spans="2:9">
      <c r="B4358" s="388" t="s">
        <v>20994</v>
      </c>
      <c r="C4358" s="388" t="s">
        <v>20995</v>
      </c>
      <c r="D4358" s="389" t="s">
        <v>9926</v>
      </c>
      <c r="E4358" s="390" t="str">
        <f t="shared" si="136"/>
        <v>268,90</v>
      </c>
      <c r="F4358" s="381" t="str">
        <f t="shared" si="137"/>
        <v>97495</v>
      </c>
      <c r="H4358" s="391">
        <v>48.32</v>
      </c>
      <c r="I4358" s="392" t="s">
        <v>20996</v>
      </c>
    </row>
    <row r="4359" spans="2:9">
      <c r="B4359" s="388" t="s">
        <v>20997</v>
      </c>
      <c r="C4359" s="388" t="s">
        <v>20998</v>
      </c>
      <c r="D4359" s="389" t="s">
        <v>9926</v>
      </c>
      <c r="E4359" s="390" t="str">
        <f t="shared" si="136"/>
        <v>422,03</v>
      </c>
      <c r="F4359" s="381" t="str">
        <f t="shared" si="137"/>
        <v>97496</v>
      </c>
      <c r="H4359" s="391">
        <v>27.25</v>
      </c>
      <c r="I4359" s="392" t="s">
        <v>20999</v>
      </c>
    </row>
    <row r="4360" spans="2:9">
      <c r="B4360" s="388" t="s">
        <v>21000</v>
      </c>
      <c r="C4360" s="388" t="s">
        <v>21001</v>
      </c>
      <c r="D4360" s="389" t="s">
        <v>9926</v>
      </c>
      <c r="E4360" s="390" t="str">
        <f t="shared" si="136"/>
        <v>19,23</v>
      </c>
      <c r="F4360" s="381" t="str">
        <f t="shared" si="137"/>
        <v>97499</v>
      </c>
      <c r="H4360" s="391">
        <v>40.04</v>
      </c>
      <c r="I4360" s="392" t="s">
        <v>16668</v>
      </c>
    </row>
    <row r="4361" spans="2:9">
      <c r="B4361" s="388" t="s">
        <v>21002</v>
      </c>
      <c r="C4361" s="388" t="s">
        <v>21003</v>
      </c>
      <c r="D4361" s="389" t="s">
        <v>9926</v>
      </c>
      <c r="E4361" s="390" t="str">
        <f t="shared" si="136"/>
        <v>16,02</v>
      </c>
      <c r="F4361" s="381" t="str">
        <f t="shared" si="137"/>
        <v>97500</v>
      </c>
      <c r="H4361" s="391">
        <v>70.400000000000006</v>
      </c>
      <c r="I4361" s="392" t="s">
        <v>3073</v>
      </c>
    </row>
    <row r="4362" spans="2:9">
      <c r="B4362" s="388" t="s">
        <v>21004</v>
      </c>
      <c r="C4362" s="388" t="s">
        <v>21005</v>
      </c>
      <c r="D4362" s="389" t="s">
        <v>9926</v>
      </c>
      <c r="E4362" s="390" t="str">
        <f t="shared" si="136"/>
        <v>26,63</v>
      </c>
      <c r="F4362" s="381" t="str">
        <f t="shared" si="137"/>
        <v>97502</v>
      </c>
      <c r="H4362" s="391">
        <v>11.26</v>
      </c>
      <c r="I4362" s="392" t="s">
        <v>3079</v>
      </c>
    </row>
    <row r="4363" spans="2:9">
      <c r="B4363" s="388" t="s">
        <v>21006</v>
      </c>
      <c r="C4363" s="388" t="s">
        <v>21007</v>
      </c>
      <c r="D4363" s="389" t="s">
        <v>9926</v>
      </c>
      <c r="E4363" s="390" t="str">
        <f t="shared" si="136"/>
        <v>32,23</v>
      </c>
      <c r="F4363" s="381" t="str">
        <f t="shared" si="137"/>
        <v>97503</v>
      </c>
      <c r="H4363" s="391">
        <v>23.18</v>
      </c>
      <c r="I4363" s="392" t="s">
        <v>21008</v>
      </c>
    </row>
    <row r="4364" spans="2:9">
      <c r="B4364" s="388" t="s">
        <v>21009</v>
      </c>
      <c r="C4364" s="388" t="s">
        <v>21010</v>
      </c>
      <c r="D4364" s="389" t="s">
        <v>9926</v>
      </c>
      <c r="E4364" s="390" t="str">
        <f t="shared" si="136"/>
        <v>33,28</v>
      </c>
      <c r="F4364" s="381" t="str">
        <f t="shared" si="137"/>
        <v>97505</v>
      </c>
      <c r="H4364" s="391">
        <v>210.02</v>
      </c>
      <c r="I4364" s="392" t="s">
        <v>17101</v>
      </c>
    </row>
    <row r="4365" spans="2:9">
      <c r="B4365" s="388" t="s">
        <v>21011</v>
      </c>
      <c r="C4365" s="388" t="s">
        <v>21012</v>
      </c>
      <c r="D4365" s="389" t="s">
        <v>9926</v>
      </c>
      <c r="E4365" s="390" t="str">
        <f t="shared" si="136"/>
        <v>40,21</v>
      </c>
      <c r="F4365" s="381" t="str">
        <f t="shared" si="137"/>
        <v>97506</v>
      </c>
      <c r="H4365" s="391">
        <v>290.31</v>
      </c>
      <c r="I4365" s="392" t="s">
        <v>21013</v>
      </c>
    </row>
    <row r="4366" spans="2:9">
      <c r="B4366" s="388" t="s">
        <v>21014</v>
      </c>
      <c r="C4366" s="388" t="s">
        <v>21015</v>
      </c>
      <c r="D4366" s="389" t="s">
        <v>9926</v>
      </c>
      <c r="E4366" s="390" t="str">
        <f t="shared" si="136"/>
        <v>48,85</v>
      </c>
      <c r="F4366" s="381" t="str">
        <f t="shared" si="137"/>
        <v>97508</v>
      </c>
      <c r="H4366" s="391">
        <v>622.1</v>
      </c>
      <c r="I4366" s="392" t="s">
        <v>21016</v>
      </c>
    </row>
    <row r="4367" spans="2:9">
      <c r="B4367" s="388" t="s">
        <v>21017</v>
      </c>
      <c r="C4367" s="388" t="s">
        <v>21018</v>
      </c>
      <c r="D4367" s="389" t="s">
        <v>9926</v>
      </c>
      <c r="E4367" s="390" t="str">
        <f t="shared" si="136"/>
        <v>59,80</v>
      </c>
      <c r="F4367" s="381" t="str">
        <f t="shared" si="137"/>
        <v>97509</v>
      </c>
      <c r="H4367" s="391">
        <v>505.22</v>
      </c>
      <c r="I4367" s="392" t="s">
        <v>21019</v>
      </c>
    </row>
    <row r="4368" spans="2:9">
      <c r="B4368" s="388" t="s">
        <v>21020</v>
      </c>
      <c r="C4368" s="388" t="s">
        <v>21021</v>
      </c>
      <c r="D4368" s="389" t="s">
        <v>9926</v>
      </c>
      <c r="E4368" s="390" t="str">
        <f t="shared" si="136"/>
        <v>90,22</v>
      </c>
      <c r="F4368" s="381" t="str">
        <f t="shared" si="137"/>
        <v>97511</v>
      </c>
      <c r="H4368" s="391">
        <v>131.11000000000001</v>
      </c>
      <c r="I4368" s="392" t="s">
        <v>21022</v>
      </c>
    </row>
    <row r="4369" spans="2:9">
      <c r="B4369" s="388" t="s">
        <v>21023</v>
      </c>
      <c r="C4369" s="388" t="s">
        <v>21024</v>
      </c>
      <c r="D4369" s="389" t="s">
        <v>9926</v>
      </c>
      <c r="E4369" s="390" t="str">
        <f t="shared" si="136"/>
        <v>112,37</v>
      </c>
      <c r="F4369" s="381" t="str">
        <f t="shared" si="137"/>
        <v>97512</v>
      </c>
      <c r="H4369" s="391">
        <v>208.23</v>
      </c>
      <c r="I4369" s="392" t="s">
        <v>21025</v>
      </c>
    </row>
    <row r="4370" spans="2:9">
      <c r="B4370" s="388" t="s">
        <v>21026</v>
      </c>
      <c r="C4370" s="388" t="s">
        <v>21027</v>
      </c>
      <c r="D4370" s="389" t="s">
        <v>9926</v>
      </c>
      <c r="E4370" s="390" t="str">
        <f t="shared" si="136"/>
        <v>119,90</v>
      </c>
      <c r="F4370" s="381" t="str">
        <f t="shared" si="137"/>
        <v>97514</v>
      </c>
      <c r="H4370" s="391">
        <v>411.09</v>
      </c>
      <c r="I4370" s="392" t="s">
        <v>2459</v>
      </c>
    </row>
    <row r="4371" spans="2:9">
      <c r="B4371" s="388" t="s">
        <v>21028</v>
      </c>
      <c r="C4371" s="388" t="s">
        <v>21029</v>
      </c>
      <c r="D4371" s="389" t="s">
        <v>9926</v>
      </c>
      <c r="E4371" s="390" t="str">
        <f t="shared" si="136"/>
        <v>149,75</v>
      </c>
      <c r="F4371" s="381" t="str">
        <f t="shared" si="137"/>
        <v>97515</v>
      </c>
      <c r="H4371" s="391">
        <v>566.71</v>
      </c>
      <c r="I4371" s="392" t="s">
        <v>21030</v>
      </c>
    </row>
    <row r="4372" spans="2:9">
      <c r="B4372" s="388" t="s">
        <v>21031</v>
      </c>
      <c r="C4372" s="388" t="s">
        <v>21032</v>
      </c>
      <c r="D4372" s="389" t="s">
        <v>9926</v>
      </c>
      <c r="E4372" s="390" t="str">
        <f t="shared" si="136"/>
        <v>31,10</v>
      </c>
      <c r="F4372" s="381" t="str">
        <f t="shared" si="137"/>
        <v>97517</v>
      </c>
      <c r="H4372" s="391">
        <v>670.59</v>
      </c>
      <c r="I4372" s="392" t="s">
        <v>21033</v>
      </c>
    </row>
    <row r="4373" spans="2:9">
      <c r="B4373" s="388" t="s">
        <v>21034</v>
      </c>
      <c r="C4373" s="388" t="s">
        <v>21035</v>
      </c>
      <c r="D4373" s="389" t="s">
        <v>9926</v>
      </c>
      <c r="E4373" s="390" t="str">
        <f t="shared" si="136"/>
        <v>31,10</v>
      </c>
      <c r="F4373" s="381" t="str">
        <f t="shared" si="137"/>
        <v>97518</v>
      </c>
      <c r="H4373" s="391">
        <v>166.28</v>
      </c>
      <c r="I4373" s="392" t="s">
        <v>21033</v>
      </c>
    </row>
    <row r="4374" spans="2:9">
      <c r="B4374" s="388" t="s">
        <v>21036</v>
      </c>
      <c r="C4374" s="388" t="s">
        <v>21037</v>
      </c>
      <c r="D4374" s="389" t="s">
        <v>9926</v>
      </c>
      <c r="E4374" s="390" t="str">
        <f t="shared" si="136"/>
        <v>43,73</v>
      </c>
      <c r="F4374" s="381" t="str">
        <f t="shared" si="137"/>
        <v>97519</v>
      </c>
      <c r="H4374" s="391">
        <v>311.01</v>
      </c>
      <c r="I4374" s="392" t="s">
        <v>13928</v>
      </c>
    </row>
    <row r="4375" spans="2:9">
      <c r="B4375" s="388" t="s">
        <v>21038</v>
      </c>
      <c r="C4375" s="388" t="s">
        <v>21039</v>
      </c>
      <c r="D4375" s="389" t="s">
        <v>9926</v>
      </c>
      <c r="E4375" s="390" t="str">
        <f t="shared" si="136"/>
        <v>43,73</v>
      </c>
      <c r="F4375" s="381" t="str">
        <f t="shared" si="137"/>
        <v>97520</v>
      </c>
      <c r="H4375" s="391">
        <v>438.99</v>
      </c>
      <c r="I4375" s="392" t="s">
        <v>13928</v>
      </c>
    </row>
    <row r="4376" spans="2:9">
      <c r="B4376" s="388" t="s">
        <v>21040</v>
      </c>
      <c r="C4376" s="388" t="s">
        <v>21041</v>
      </c>
      <c r="D4376" s="389" t="s">
        <v>9926</v>
      </c>
      <c r="E4376" s="390" t="str">
        <f t="shared" si="136"/>
        <v>60,30</v>
      </c>
      <c r="F4376" s="381" t="str">
        <f t="shared" si="137"/>
        <v>97521</v>
      </c>
      <c r="H4376" s="391">
        <v>519.47</v>
      </c>
      <c r="I4376" s="392" t="s">
        <v>10298</v>
      </c>
    </row>
    <row r="4377" spans="2:9">
      <c r="B4377" s="388" t="s">
        <v>21042</v>
      </c>
      <c r="C4377" s="388" t="s">
        <v>21043</v>
      </c>
      <c r="D4377" s="389" t="s">
        <v>9926</v>
      </c>
      <c r="E4377" s="390" t="str">
        <f t="shared" si="136"/>
        <v>60,30</v>
      </c>
      <c r="F4377" s="381" t="str">
        <f t="shared" si="137"/>
        <v>97522</v>
      </c>
      <c r="H4377" s="391">
        <v>76.16</v>
      </c>
      <c r="I4377" s="392" t="s">
        <v>10298</v>
      </c>
    </row>
    <row r="4378" spans="2:9">
      <c r="B4378" s="388" t="s">
        <v>21044</v>
      </c>
      <c r="C4378" s="388" t="s">
        <v>21045</v>
      </c>
      <c r="D4378" s="389" t="s">
        <v>9926</v>
      </c>
      <c r="E4378" s="390" t="str">
        <f t="shared" si="136"/>
        <v>82,38</v>
      </c>
      <c r="F4378" s="381" t="str">
        <f t="shared" si="137"/>
        <v>97523</v>
      </c>
      <c r="H4378" s="391">
        <v>160.22999999999999</v>
      </c>
      <c r="I4378" s="392" t="s">
        <v>21046</v>
      </c>
    </row>
    <row r="4379" spans="2:9">
      <c r="B4379" s="388" t="s">
        <v>21047</v>
      </c>
      <c r="C4379" s="388" t="s">
        <v>21048</v>
      </c>
      <c r="D4379" s="389" t="s">
        <v>9926</v>
      </c>
      <c r="E4379" s="390" t="str">
        <f t="shared" si="136"/>
        <v>88,64</v>
      </c>
      <c r="F4379" s="381" t="str">
        <f t="shared" si="137"/>
        <v>97524</v>
      </c>
      <c r="H4379" s="391">
        <v>277.36</v>
      </c>
      <c r="I4379" s="392" t="s">
        <v>21049</v>
      </c>
    </row>
    <row r="4380" spans="2:9">
      <c r="B4380" s="388" t="s">
        <v>21050</v>
      </c>
      <c r="C4380" s="388" t="s">
        <v>21051</v>
      </c>
      <c r="D4380" s="389" t="s">
        <v>9926</v>
      </c>
      <c r="E4380" s="390" t="str">
        <f t="shared" si="136"/>
        <v>152,91</v>
      </c>
      <c r="F4380" s="381" t="str">
        <f t="shared" si="137"/>
        <v>97525</v>
      </c>
      <c r="H4380" s="391">
        <v>479.52</v>
      </c>
      <c r="I4380" s="392" t="s">
        <v>21052</v>
      </c>
    </row>
    <row r="4381" spans="2:9">
      <c r="B4381" s="388" t="s">
        <v>21053</v>
      </c>
      <c r="C4381" s="388" t="s">
        <v>21054</v>
      </c>
      <c r="D4381" s="389" t="s">
        <v>9926</v>
      </c>
      <c r="E4381" s="390" t="str">
        <f t="shared" si="136"/>
        <v>162,92</v>
      </c>
      <c r="F4381" s="381" t="str">
        <f t="shared" si="137"/>
        <v>97526</v>
      </c>
      <c r="H4381" s="391">
        <v>793.91</v>
      </c>
      <c r="I4381" s="392" t="s">
        <v>21055</v>
      </c>
    </row>
    <row r="4382" spans="2:9">
      <c r="B4382" s="388" t="s">
        <v>21056</v>
      </c>
      <c r="C4382" s="388" t="s">
        <v>21057</v>
      </c>
      <c r="D4382" s="389" t="s">
        <v>9926</v>
      </c>
      <c r="E4382" s="390" t="str">
        <f t="shared" si="136"/>
        <v>371,08</v>
      </c>
      <c r="F4382" s="381" t="str">
        <f t="shared" si="137"/>
        <v>97527</v>
      </c>
      <c r="H4382" s="391">
        <v>199.45</v>
      </c>
      <c r="I4382" s="392" t="s">
        <v>817</v>
      </c>
    </row>
    <row r="4383" spans="2:9">
      <c r="B4383" s="388" t="s">
        <v>21058</v>
      </c>
      <c r="C4383" s="388" t="s">
        <v>21059</v>
      </c>
      <c r="D4383" s="389" t="s">
        <v>9926</v>
      </c>
      <c r="E4383" s="390" t="str">
        <f t="shared" si="136"/>
        <v>326,20</v>
      </c>
      <c r="F4383" s="381" t="str">
        <f t="shared" si="137"/>
        <v>97528</v>
      </c>
      <c r="H4383" s="391">
        <v>353.96</v>
      </c>
      <c r="I4383" s="392" t="s">
        <v>21060</v>
      </c>
    </row>
    <row r="4384" spans="2:9">
      <c r="B4384" s="388" t="s">
        <v>21061</v>
      </c>
      <c r="C4384" s="388" t="s">
        <v>21062</v>
      </c>
      <c r="D4384" s="389" t="s">
        <v>9926</v>
      </c>
      <c r="E4384" s="390" t="str">
        <f t="shared" si="136"/>
        <v>48,11</v>
      </c>
      <c r="F4384" s="381" t="str">
        <f t="shared" si="137"/>
        <v>97529</v>
      </c>
      <c r="H4384" s="391">
        <v>128.47999999999999</v>
      </c>
      <c r="I4384" s="392" t="s">
        <v>21063</v>
      </c>
    </row>
    <row r="4385" spans="2:9">
      <c r="B4385" s="388" t="s">
        <v>21064</v>
      </c>
      <c r="C4385" s="388" t="s">
        <v>21065</v>
      </c>
      <c r="D4385" s="389" t="s">
        <v>9926</v>
      </c>
      <c r="E4385" s="390" t="str">
        <f t="shared" si="136"/>
        <v>68,74</v>
      </c>
      <c r="F4385" s="381" t="str">
        <f t="shared" si="137"/>
        <v>97530</v>
      </c>
      <c r="H4385" s="391">
        <v>203.71</v>
      </c>
      <c r="I4385" s="392" t="s">
        <v>21066</v>
      </c>
    </row>
    <row r="4386" spans="2:9">
      <c r="B4386" s="388" t="s">
        <v>21067</v>
      </c>
      <c r="C4386" s="388" t="s">
        <v>21068</v>
      </c>
      <c r="D4386" s="389" t="s">
        <v>9926</v>
      </c>
      <c r="E4386" s="390" t="str">
        <f t="shared" si="136"/>
        <v>87,15</v>
      </c>
      <c r="F4386" s="381" t="str">
        <f t="shared" si="137"/>
        <v>97531</v>
      </c>
      <c r="H4386" s="391">
        <v>400.96</v>
      </c>
      <c r="I4386" s="392" t="s">
        <v>21069</v>
      </c>
    </row>
    <row r="4387" spans="2:9">
      <c r="B4387" s="388" t="s">
        <v>21070</v>
      </c>
      <c r="C4387" s="388" t="s">
        <v>21071</v>
      </c>
      <c r="D4387" s="389" t="s">
        <v>9926</v>
      </c>
      <c r="E4387" s="390" t="str">
        <f t="shared" si="136"/>
        <v>134,90</v>
      </c>
      <c r="F4387" s="381" t="str">
        <f t="shared" si="137"/>
        <v>97532</v>
      </c>
      <c r="H4387" s="391">
        <v>552.82000000000005</v>
      </c>
      <c r="I4387" s="392" t="s">
        <v>21072</v>
      </c>
    </row>
    <row r="4388" spans="2:9">
      <c r="B4388" s="388" t="s">
        <v>21073</v>
      </c>
      <c r="C4388" s="388" t="s">
        <v>21074</v>
      </c>
      <c r="D4388" s="389" t="s">
        <v>9926</v>
      </c>
      <c r="E4388" s="390" t="str">
        <f t="shared" si="136"/>
        <v>251,72</v>
      </c>
      <c r="F4388" s="381" t="str">
        <f t="shared" si="137"/>
        <v>97533</v>
      </c>
      <c r="H4388" s="391">
        <v>652.62</v>
      </c>
      <c r="I4388" s="392" t="s">
        <v>21075</v>
      </c>
    </row>
    <row r="4389" spans="2:9">
      <c r="B4389" s="388" t="s">
        <v>21076</v>
      </c>
      <c r="C4389" s="388" t="s">
        <v>21077</v>
      </c>
      <c r="D4389" s="389" t="s">
        <v>9926</v>
      </c>
      <c r="E4389" s="390" t="str">
        <f t="shared" si="136"/>
        <v>395,70</v>
      </c>
      <c r="F4389" s="381" t="str">
        <f t="shared" si="137"/>
        <v>97534</v>
      </c>
      <c r="H4389" s="391">
        <v>162.55000000000001</v>
      </c>
      <c r="I4389" s="392" t="s">
        <v>21078</v>
      </c>
    </row>
    <row r="4390" spans="2:9">
      <c r="B4390" s="388" t="s">
        <v>21079</v>
      </c>
      <c r="C4390" s="388" t="s">
        <v>21080</v>
      </c>
      <c r="D4390" s="389" t="s">
        <v>9926</v>
      </c>
      <c r="E4390" s="390" t="str">
        <f t="shared" si="136"/>
        <v>14,78</v>
      </c>
      <c r="F4390" s="381" t="str">
        <f t="shared" si="137"/>
        <v>97537</v>
      </c>
      <c r="H4390" s="391">
        <v>304.63</v>
      </c>
      <c r="I4390" s="392" t="s">
        <v>9402</v>
      </c>
    </row>
    <row r="4391" spans="2:9">
      <c r="B4391" s="388" t="s">
        <v>21081</v>
      </c>
      <c r="C4391" s="388" t="s">
        <v>21082</v>
      </c>
      <c r="D4391" s="389" t="s">
        <v>9926</v>
      </c>
      <c r="E4391" s="390" t="str">
        <f t="shared" si="136"/>
        <v>20,38</v>
      </c>
      <c r="F4391" s="381" t="str">
        <f t="shared" si="137"/>
        <v>97540</v>
      </c>
      <c r="H4391" s="391">
        <v>429.88</v>
      </c>
      <c r="I4391" s="392" t="s">
        <v>16655</v>
      </c>
    </row>
    <row r="4392" spans="2:9">
      <c r="B4392" s="388" t="s">
        <v>21083</v>
      </c>
      <c r="C4392" s="388" t="s">
        <v>21084</v>
      </c>
      <c r="D4392" s="389" t="s">
        <v>9926</v>
      </c>
      <c r="E4392" s="390" t="str">
        <f t="shared" si="136"/>
        <v>17,71</v>
      </c>
      <c r="F4392" s="381" t="str">
        <f t="shared" si="137"/>
        <v>97541</v>
      </c>
      <c r="H4392" s="391">
        <v>507.16</v>
      </c>
      <c r="I4392" s="392" t="s">
        <v>21085</v>
      </c>
    </row>
    <row r="4393" spans="2:9">
      <c r="B4393" s="388" t="s">
        <v>21086</v>
      </c>
      <c r="C4393" s="388" t="s">
        <v>21087</v>
      </c>
      <c r="D4393" s="389" t="s">
        <v>9926</v>
      </c>
      <c r="E4393" s="390" t="str">
        <f t="shared" si="136"/>
        <v>33,92</v>
      </c>
      <c r="F4393" s="381" t="str">
        <f t="shared" si="137"/>
        <v>97543</v>
      </c>
      <c r="H4393" s="391">
        <v>20.13</v>
      </c>
      <c r="I4393" s="392" t="s">
        <v>4548</v>
      </c>
    </row>
    <row r="4394" spans="2:9">
      <c r="B4394" s="388" t="s">
        <v>21088</v>
      </c>
      <c r="C4394" s="388" t="s">
        <v>21089</v>
      </c>
      <c r="D4394" s="389" t="s">
        <v>9926</v>
      </c>
      <c r="E4394" s="390" t="str">
        <f t="shared" si="136"/>
        <v>30,71</v>
      </c>
      <c r="F4394" s="381" t="str">
        <f t="shared" si="137"/>
        <v>97544</v>
      </c>
      <c r="H4394" s="391">
        <v>48.92</v>
      </c>
      <c r="I4394" s="392" t="s">
        <v>21090</v>
      </c>
    </row>
    <row r="4395" spans="2:9">
      <c r="B4395" s="388" t="s">
        <v>21091</v>
      </c>
      <c r="C4395" s="388" t="s">
        <v>21092</v>
      </c>
      <c r="D4395" s="389" t="s">
        <v>9926</v>
      </c>
      <c r="E4395" s="390" t="str">
        <f t="shared" si="136"/>
        <v>20,86</v>
      </c>
      <c r="F4395" s="381" t="str">
        <f t="shared" si="137"/>
        <v>97546</v>
      </c>
      <c r="H4395" s="391">
        <v>7.81</v>
      </c>
      <c r="I4395" s="392" t="s">
        <v>21093</v>
      </c>
    </row>
    <row r="4396" spans="2:9">
      <c r="B4396" s="388" t="s">
        <v>21094</v>
      </c>
      <c r="C4396" s="388" t="s">
        <v>21095</v>
      </c>
      <c r="D4396" s="389" t="s">
        <v>9926</v>
      </c>
      <c r="E4396" s="390" t="str">
        <f t="shared" si="136"/>
        <v>20,86</v>
      </c>
      <c r="F4396" s="381" t="str">
        <f t="shared" si="137"/>
        <v>97547</v>
      </c>
      <c r="H4396" s="391">
        <v>24.09</v>
      </c>
      <c r="I4396" s="392" t="s">
        <v>21093</v>
      </c>
    </row>
    <row r="4397" spans="2:9">
      <c r="B4397" s="388" t="s">
        <v>21096</v>
      </c>
      <c r="C4397" s="388" t="s">
        <v>21097</v>
      </c>
      <c r="D4397" s="389" t="s">
        <v>9926</v>
      </c>
      <c r="E4397" s="390" t="str">
        <f t="shared" si="136"/>
        <v>31,39</v>
      </c>
      <c r="F4397" s="381" t="str">
        <f t="shared" si="137"/>
        <v>97548</v>
      </c>
      <c r="H4397" s="391">
        <v>54.13</v>
      </c>
      <c r="I4397" s="392" t="s">
        <v>21098</v>
      </c>
    </row>
    <row r="4398" spans="2:9">
      <c r="B4398" s="388" t="s">
        <v>21099</v>
      </c>
      <c r="C4398" s="388" t="s">
        <v>21100</v>
      </c>
      <c r="D4398" s="389" t="s">
        <v>9926</v>
      </c>
      <c r="E4398" s="390" t="str">
        <f t="shared" si="136"/>
        <v>31,39</v>
      </c>
      <c r="F4398" s="381" t="str">
        <f t="shared" si="137"/>
        <v>97549</v>
      </c>
      <c r="H4398" s="391">
        <v>8.9600000000000009</v>
      </c>
      <c r="I4398" s="392" t="s">
        <v>21098</v>
      </c>
    </row>
    <row r="4399" spans="2:9">
      <c r="B4399" s="388" t="s">
        <v>21101</v>
      </c>
      <c r="C4399" s="388" t="s">
        <v>21102</v>
      </c>
      <c r="D4399" s="389" t="s">
        <v>9926</v>
      </c>
      <c r="E4399" s="390" t="str">
        <f t="shared" si="136"/>
        <v>53,16</v>
      </c>
      <c r="F4399" s="381" t="str">
        <f t="shared" si="137"/>
        <v>97550</v>
      </c>
      <c r="H4399" s="391">
        <v>8.7799999999999994</v>
      </c>
      <c r="I4399" s="392" t="s">
        <v>7588</v>
      </c>
    </row>
    <row r="4400" spans="2:9">
      <c r="B4400" s="388" t="s">
        <v>21103</v>
      </c>
      <c r="C4400" s="388" t="s">
        <v>21104</v>
      </c>
      <c r="D4400" s="389" t="s">
        <v>9926</v>
      </c>
      <c r="E4400" s="390" t="str">
        <f t="shared" si="136"/>
        <v>53,16</v>
      </c>
      <c r="F4400" s="381" t="str">
        <f t="shared" si="137"/>
        <v>97551</v>
      </c>
      <c r="H4400" s="391">
        <v>404.47</v>
      </c>
      <c r="I4400" s="392" t="s">
        <v>7588</v>
      </c>
    </row>
    <row r="4401" spans="2:9">
      <c r="B4401" s="388" t="s">
        <v>21105</v>
      </c>
      <c r="C4401" s="388" t="s">
        <v>21106</v>
      </c>
      <c r="D4401" s="389" t="s">
        <v>9926</v>
      </c>
      <c r="E4401" s="390" t="str">
        <f t="shared" si="136"/>
        <v>30,12</v>
      </c>
      <c r="F4401" s="381" t="str">
        <f t="shared" si="137"/>
        <v>97552</v>
      </c>
      <c r="H4401" s="391">
        <v>424.59</v>
      </c>
      <c r="I4401" s="392" t="s">
        <v>21107</v>
      </c>
    </row>
    <row r="4402" spans="2:9">
      <c r="B4402" s="388" t="s">
        <v>21108</v>
      </c>
      <c r="C4402" s="388" t="s">
        <v>21109</v>
      </c>
      <c r="D4402" s="389" t="s">
        <v>9926</v>
      </c>
      <c r="E4402" s="390" t="str">
        <f t="shared" si="136"/>
        <v>44,17</v>
      </c>
      <c r="F4402" s="381" t="str">
        <f t="shared" si="137"/>
        <v>97553</v>
      </c>
      <c r="H4402" s="391">
        <v>551.6</v>
      </c>
      <c r="I4402" s="392" t="s">
        <v>21110</v>
      </c>
    </row>
    <row r="4403" spans="2:9">
      <c r="B4403" s="388" t="s">
        <v>21111</v>
      </c>
      <c r="C4403" s="388" t="s">
        <v>21112</v>
      </c>
      <c r="D4403" s="389" t="s">
        <v>9926</v>
      </c>
      <c r="E4403" s="390" t="str">
        <f t="shared" si="136"/>
        <v>77,54</v>
      </c>
      <c r="F4403" s="381" t="str">
        <f t="shared" si="137"/>
        <v>97554</v>
      </c>
      <c r="H4403" s="391">
        <v>338.31</v>
      </c>
      <c r="I4403" s="392" t="s">
        <v>21113</v>
      </c>
    </row>
    <row r="4404" spans="2:9">
      <c r="B4404" s="388" t="s">
        <v>21114</v>
      </c>
      <c r="C4404" s="388" t="s">
        <v>21115</v>
      </c>
      <c r="D4404" s="389" t="s">
        <v>9926</v>
      </c>
      <c r="E4404" s="390" t="str">
        <f t="shared" si="136"/>
        <v>11,44</v>
      </c>
      <c r="F4404" s="381" t="str">
        <f t="shared" si="137"/>
        <v>98602</v>
      </c>
      <c r="H4404" s="391">
        <v>326.62</v>
      </c>
      <c r="I4404" s="392" t="s">
        <v>15660</v>
      </c>
    </row>
    <row r="4405" spans="2:9">
      <c r="B4405" s="388" t="s">
        <v>21116</v>
      </c>
      <c r="C4405" s="388" t="s">
        <v>21117</v>
      </c>
      <c r="D4405" s="389" t="s">
        <v>9926</v>
      </c>
      <c r="E4405" s="390" t="str">
        <f t="shared" si="136"/>
        <v>23,71</v>
      </c>
      <c r="F4405" s="381" t="str">
        <f t="shared" si="137"/>
        <v>6171</v>
      </c>
      <c r="H4405" s="391">
        <v>187.67</v>
      </c>
      <c r="I4405" s="392" t="s">
        <v>21118</v>
      </c>
    </row>
    <row r="4406" spans="2:9">
      <c r="B4406" s="388" t="s">
        <v>21119</v>
      </c>
      <c r="C4406" s="388" t="s">
        <v>21120</v>
      </c>
      <c r="D4406" s="389" t="s">
        <v>9926</v>
      </c>
      <c r="E4406" s="390" t="str">
        <f t="shared" si="136"/>
        <v>219,93</v>
      </c>
      <c r="F4406" s="381" t="str">
        <f t="shared" si="137"/>
        <v>74166/001</v>
      </c>
      <c r="H4406" s="391">
        <v>25.19</v>
      </c>
      <c r="I4406" s="392" t="s">
        <v>21121</v>
      </c>
    </row>
    <row r="4407" spans="2:9">
      <c r="B4407" s="388" t="s">
        <v>21122</v>
      </c>
      <c r="C4407" s="388" t="s">
        <v>21123</v>
      </c>
      <c r="D4407" s="389" t="s">
        <v>9926</v>
      </c>
      <c r="E4407" s="390" t="str">
        <f t="shared" si="136"/>
        <v>299,63</v>
      </c>
      <c r="F4407" s="381" t="str">
        <f t="shared" si="137"/>
        <v>74166/002</v>
      </c>
      <c r="H4407" s="391">
        <v>46.13</v>
      </c>
      <c r="I4407" s="392" t="s">
        <v>21124</v>
      </c>
    </row>
    <row r="4408" spans="2:9">
      <c r="B4408" s="388" t="s">
        <v>21125</v>
      </c>
      <c r="C4408" s="388" t="s">
        <v>21126</v>
      </c>
      <c r="D4408" s="389" t="s">
        <v>9926</v>
      </c>
      <c r="E4408" s="390" t="str">
        <f t="shared" si="136"/>
        <v>651,59</v>
      </c>
      <c r="F4408" s="381" t="str">
        <f t="shared" si="137"/>
        <v>88503</v>
      </c>
      <c r="H4408" s="391">
        <v>6.49</v>
      </c>
      <c r="I4408" s="392" t="s">
        <v>21127</v>
      </c>
    </row>
    <row r="4409" spans="2:9">
      <c r="B4409" s="388" t="s">
        <v>21128</v>
      </c>
      <c r="C4409" s="388" t="s">
        <v>21129</v>
      </c>
      <c r="D4409" s="389" t="s">
        <v>9926</v>
      </c>
      <c r="E4409" s="390" t="str">
        <f t="shared" si="136"/>
        <v>532,77</v>
      </c>
      <c r="F4409" s="381" t="str">
        <f t="shared" si="137"/>
        <v>88504</v>
      </c>
      <c r="H4409" s="391">
        <v>20.55</v>
      </c>
      <c r="I4409" s="392" t="s">
        <v>21130</v>
      </c>
    </row>
    <row r="4410" spans="2:9">
      <c r="B4410" s="388" t="s">
        <v>21131</v>
      </c>
      <c r="C4410" s="388" t="s">
        <v>21132</v>
      </c>
      <c r="D4410" s="389" t="s">
        <v>9926</v>
      </c>
      <c r="E4410" s="390" t="str">
        <f t="shared" si="136"/>
        <v>139,92</v>
      </c>
      <c r="F4410" s="381" t="str">
        <f t="shared" si="137"/>
        <v>97900</v>
      </c>
      <c r="H4410" s="391">
        <v>129.88</v>
      </c>
      <c r="I4410" s="392" t="s">
        <v>21133</v>
      </c>
    </row>
    <row r="4411" spans="2:9">
      <c r="B4411" s="388" t="s">
        <v>21134</v>
      </c>
      <c r="C4411" s="388" t="s">
        <v>21135</v>
      </c>
      <c r="D4411" s="389" t="s">
        <v>9926</v>
      </c>
      <c r="E4411" s="390" t="str">
        <f t="shared" si="136"/>
        <v>222,19</v>
      </c>
      <c r="F4411" s="381" t="str">
        <f t="shared" si="137"/>
        <v>97901</v>
      </c>
      <c r="H4411" s="391">
        <v>21.14</v>
      </c>
      <c r="I4411" s="392" t="s">
        <v>21136</v>
      </c>
    </row>
    <row r="4412" spans="2:9">
      <c r="B4412" s="388" t="s">
        <v>21137</v>
      </c>
      <c r="C4412" s="388" t="s">
        <v>21138</v>
      </c>
      <c r="D4412" s="389" t="s">
        <v>9926</v>
      </c>
      <c r="E4412" s="390" t="str">
        <f t="shared" si="136"/>
        <v>438,12</v>
      </c>
      <c r="F4412" s="381" t="str">
        <f t="shared" si="137"/>
        <v>97902</v>
      </c>
      <c r="H4412" s="391">
        <v>12.01</v>
      </c>
      <c r="I4412" s="392" t="s">
        <v>21139</v>
      </c>
    </row>
    <row r="4413" spans="2:9">
      <c r="B4413" s="388" t="s">
        <v>21140</v>
      </c>
      <c r="C4413" s="388" t="s">
        <v>21141</v>
      </c>
      <c r="D4413" s="389" t="s">
        <v>9926</v>
      </c>
      <c r="E4413" s="390" t="str">
        <f t="shared" si="136"/>
        <v>604,33</v>
      </c>
      <c r="F4413" s="381" t="str">
        <f t="shared" si="137"/>
        <v>97903</v>
      </c>
      <c r="H4413" s="391">
        <v>7.99</v>
      </c>
      <c r="I4413" s="392" t="s">
        <v>21142</v>
      </c>
    </row>
    <row r="4414" spans="2:9">
      <c r="B4414" s="388" t="s">
        <v>21143</v>
      </c>
      <c r="C4414" s="388" t="s">
        <v>21144</v>
      </c>
      <c r="D4414" s="389" t="s">
        <v>9926</v>
      </c>
      <c r="E4414" s="390" t="str">
        <f t="shared" si="136"/>
        <v>712,63</v>
      </c>
      <c r="F4414" s="381" t="str">
        <f t="shared" si="137"/>
        <v>97904</v>
      </c>
      <c r="H4414" s="391">
        <v>10.99</v>
      </c>
      <c r="I4414" s="392" t="s">
        <v>21145</v>
      </c>
    </row>
    <row r="4415" spans="2:9">
      <c r="B4415" s="388" t="s">
        <v>21146</v>
      </c>
      <c r="C4415" s="388" t="s">
        <v>21147</v>
      </c>
      <c r="D4415" s="389" t="s">
        <v>9926</v>
      </c>
      <c r="E4415" s="390" t="str">
        <f t="shared" si="136"/>
        <v>178,81</v>
      </c>
      <c r="F4415" s="381" t="str">
        <f t="shared" si="137"/>
        <v>97905</v>
      </c>
      <c r="H4415" s="391">
        <v>31.83</v>
      </c>
      <c r="I4415" s="392" t="s">
        <v>21148</v>
      </c>
    </row>
    <row r="4416" spans="2:9">
      <c r="B4416" s="388" t="s">
        <v>21149</v>
      </c>
      <c r="C4416" s="388" t="s">
        <v>21150</v>
      </c>
      <c r="D4416" s="389" t="s">
        <v>9926</v>
      </c>
      <c r="E4416" s="390" t="str">
        <f t="shared" si="136"/>
        <v>333,92</v>
      </c>
      <c r="F4416" s="381" t="str">
        <f t="shared" si="137"/>
        <v>97906</v>
      </c>
      <c r="H4416" s="391">
        <v>34.5</v>
      </c>
      <c r="I4416" s="392" t="s">
        <v>21151</v>
      </c>
    </row>
    <row r="4417" spans="2:9">
      <c r="B4417" s="388" t="s">
        <v>21152</v>
      </c>
      <c r="C4417" s="388" t="s">
        <v>21153</v>
      </c>
      <c r="D4417" s="389" t="s">
        <v>9926</v>
      </c>
      <c r="E4417" s="390" t="str">
        <f t="shared" si="136"/>
        <v>471,35</v>
      </c>
      <c r="F4417" s="381" t="str">
        <f t="shared" si="137"/>
        <v>97907</v>
      </c>
      <c r="H4417" s="391">
        <v>326.14</v>
      </c>
      <c r="I4417" s="392" t="s">
        <v>21154</v>
      </c>
    </row>
    <row r="4418" spans="2:9">
      <c r="B4418" s="388" t="s">
        <v>21155</v>
      </c>
      <c r="C4418" s="388" t="s">
        <v>21156</v>
      </c>
      <c r="D4418" s="389" t="s">
        <v>9926</v>
      </c>
      <c r="E4418" s="390" t="str">
        <f t="shared" ref="E4418:E4481" si="138">IF($K$2=$H$1,H4418,I4418)</f>
        <v>555,29</v>
      </c>
      <c r="F4418" s="381" t="str">
        <f t="shared" ref="F4418:F4481" si="139">IF(LEN($B4418)=7,CONCATENATE(MID($B4418,1,6),"00",RIGHT($B4418,1)),IF(LEN($B4418)=8,CONCATENATE(MID($B4418,1,6),"0",RIGHT($B4418,2)),$B4418))</f>
        <v>97908</v>
      </c>
      <c r="H4418" s="391">
        <v>580.80999999999995</v>
      </c>
      <c r="I4418" s="392" t="s">
        <v>21157</v>
      </c>
    </row>
    <row r="4419" spans="2:9">
      <c r="B4419" s="388" t="s">
        <v>21158</v>
      </c>
      <c r="C4419" s="388" t="s">
        <v>21159</v>
      </c>
      <c r="D4419" s="389" t="s">
        <v>9926</v>
      </c>
      <c r="E4419" s="390" t="str">
        <f t="shared" si="138"/>
        <v>77,55</v>
      </c>
      <c r="F4419" s="381" t="str">
        <f t="shared" si="139"/>
        <v>98102</v>
      </c>
      <c r="H4419" s="391">
        <v>453.65</v>
      </c>
      <c r="I4419" s="392" t="s">
        <v>21160</v>
      </c>
    </row>
    <row r="4420" spans="2:9">
      <c r="B4420" s="388" t="s">
        <v>21161</v>
      </c>
      <c r="C4420" s="388" t="s">
        <v>21162</v>
      </c>
      <c r="D4420" s="389" t="s">
        <v>9926</v>
      </c>
      <c r="E4420" s="390" t="str">
        <f t="shared" si="138"/>
        <v>163,16</v>
      </c>
      <c r="F4420" s="381" t="str">
        <f t="shared" si="139"/>
        <v>98103</v>
      </c>
      <c r="H4420" s="391">
        <v>231.06</v>
      </c>
      <c r="I4420" s="392" t="s">
        <v>21163</v>
      </c>
    </row>
    <row r="4421" spans="2:9">
      <c r="B4421" s="388" t="s">
        <v>21164</v>
      </c>
      <c r="C4421" s="388" t="s">
        <v>21165</v>
      </c>
      <c r="D4421" s="389" t="s">
        <v>9926</v>
      </c>
      <c r="E4421" s="390" t="str">
        <f t="shared" si="138"/>
        <v>295,73</v>
      </c>
      <c r="F4421" s="381" t="str">
        <f t="shared" si="139"/>
        <v>98104</v>
      </c>
      <c r="H4421" s="391">
        <v>284.13</v>
      </c>
      <c r="I4421" s="392" t="s">
        <v>21166</v>
      </c>
    </row>
    <row r="4422" spans="2:9">
      <c r="B4422" s="388" t="s">
        <v>21167</v>
      </c>
      <c r="C4422" s="388" t="s">
        <v>21168</v>
      </c>
      <c r="D4422" s="389" t="s">
        <v>9926</v>
      </c>
      <c r="E4422" s="390" t="str">
        <f t="shared" si="138"/>
        <v>511,78</v>
      </c>
      <c r="F4422" s="381" t="str">
        <f t="shared" si="139"/>
        <v>98105</v>
      </c>
      <c r="H4422" s="391">
        <v>236.42</v>
      </c>
      <c r="I4422" s="392" t="s">
        <v>21169</v>
      </c>
    </row>
    <row r="4423" spans="2:9">
      <c r="B4423" s="388" t="s">
        <v>21170</v>
      </c>
      <c r="C4423" s="388" t="s">
        <v>21171</v>
      </c>
      <c r="D4423" s="389" t="s">
        <v>9926</v>
      </c>
      <c r="E4423" s="390" t="str">
        <f t="shared" si="138"/>
        <v>846,82</v>
      </c>
      <c r="F4423" s="381" t="str">
        <f t="shared" si="139"/>
        <v>98106</v>
      </c>
      <c r="H4423" s="391">
        <v>138.68</v>
      </c>
      <c r="I4423" s="392" t="s">
        <v>21172</v>
      </c>
    </row>
    <row r="4424" spans="2:9">
      <c r="B4424" s="388" t="s">
        <v>21173</v>
      </c>
      <c r="C4424" s="388" t="s">
        <v>21174</v>
      </c>
      <c r="D4424" s="389" t="s">
        <v>9926</v>
      </c>
      <c r="E4424" s="390" t="str">
        <f t="shared" si="138"/>
        <v>214,62</v>
      </c>
      <c r="F4424" s="381" t="str">
        <f t="shared" si="139"/>
        <v>98107</v>
      </c>
      <c r="H4424" s="391">
        <v>100.47</v>
      </c>
      <c r="I4424" s="392" t="s">
        <v>21175</v>
      </c>
    </row>
    <row r="4425" spans="2:9">
      <c r="B4425" s="388" t="s">
        <v>21176</v>
      </c>
      <c r="C4425" s="388" t="s">
        <v>21177</v>
      </c>
      <c r="D4425" s="389" t="s">
        <v>9926</v>
      </c>
      <c r="E4425" s="390" t="str">
        <f t="shared" si="138"/>
        <v>381,06</v>
      </c>
      <c r="F4425" s="381" t="str">
        <f t="shared" si="139"/>
        <v>98108</v>
      </c>
      <c r="H4425" s="391">
        <v>198.37</v>
      </c>
      <c r="I4425" s="392" t="s">
        <v>21178</v>
      </c>
    </row>
    <row r="4426" spans="2:9">
      <c r="B4426" s="388" t="s">
        <v>21179</v>
      </c>
      <c r="C4426" s="388" t="s">
        <v>21180</v>
      </c>
      <c r="D4426" s="389" t="s">
        <v>9926</v>
      </c>
      <c r="E4426" s="390" t="str">
        <f t="shared" si="138"/>
        <v>136,99</v>
      </c>
      <c r="F4426" s="381" t="str">
        <f t="shared" si="139"/>
        <v>99250</v>
      </c>
      <c r="H4426" s="391">
        <v>258.23</v>
      </c>
      <c r="I4426" s="392" t="s">
        <v>21181</v>
      </c>
    </row>
    <row r="4427" spans="2:9">
      <c r="B4427" s="388" t="s">
        <v>21182</v>
      </c>
      <c r="C4427" s="388" t="s">
        <v>21183</v>
      </c>
      <c r="D4427" s="389" t="s">
        <v>9926</v>
      </c>
      <c r="E4427" s="390" t="str">
        <f t="shared" si="138"/>
        <v>217,15</v>
      </c>
      <c r="F4427" s="381" t="str">
        <f t="shared" si="139"/>
        <v>99251</v>
      </c>
      <c r="H4427" s="391">
        <v>99.89</v>
      </c>
      <c r="I4427" s="392" t="s">
        <v>21184</v>
      </c>
    </row>
    <row r="4428" spans="2:9">
      <c r="B4428" s="388" t="s">
        <v>21185</v>
      </c>
      <c r="C4428" s="388" t="s">
        <v>21186</v>
      </c>
      <c r="D4428" s="389" t="s">
        <v>9926</v>
      </c>
      <c r="E4428" s="390" t="str">
        <f t="shared" si="138"/>
        <v>426,82</v>
      </c>
      <c r="F4428" s="381" t="str">
        <f t="shared" si="139"/>
        <v>99253</v>
      </c>
      <c r="H4428" s="391">
        <v>210.87</v>
      </c>
      <c r="I4428" s="392" t="s">
        <v>21187</v>
      </c>
    </row>
    <row r="4429" spans="2:9">
      <c r="B4429" s="388" t="s">
        <v>21188</v>
      </c>
      <c r="C4429" s="388" t="s">
        <v>21189</v>
      </c>
      <c r="D4429" s="389" t="s">
        <v>9926</v>
      </c>
      <c r="E4429" s="390" t="str">
        <f t="shared" si="138"/>
        <v>588,82</v>
      </c>
      <c r="F4429" s="381" t="str">
        <f t="shared" si="139"/>
        <v>99255</v>
      </c>
      <c r="H4429" s="391">
        <v>49.34</v>
      </c>
      <c r="I4429" s="392" t="s">
        <v>21190</v>
      </c>
    </row>
    <row r="4430" spans="2:9">
      <c r="B4430" s="388" t="s">
        <v>21191</v>
      </c>
      <c r="C4430" s="388" t="s">
        <v>21192</v>
      </c>
      <c r="D4430" s="389" t="s">
        <v>9926</v>
      </c>
      <c r="E4430" s="390" t="str">
        <f t="shared" si="138"/>
        <v>692,58</v>
      </c>
      <c r="F4430" s="381" t="str">
        <f t="shared" si="139"/>
        <v>99257</v>
      </c>
      <c r="H4430" s="391">
        <v>253.59</v>
      </c>
      <c r="I4430" s="392" t="s">
        <v>21193</v>
      </c>
    </row>
    <row r="4431" spans="2:9">
      <c r="B4431" s="388" t="s">
        <v>21194</v>
      </c>
      <c r="C4431" s="388" t="s">
        <v>21195</v>
      </c>
      <c r="D4431" s="389" t="s">
        <v>9926</v>
      </c>
      <c r="E4431" s="390" t="str">
        <f t="shared" si="138"/>
        <v>174,65</v>
      </c>
      <c r="F4431" s="381" t="str">
        <f t="shared" si="139"/>
        <v>99258</v>
      </c>
      <c r="H4431" s="391">
        <v>98.63</v>
      </c>
      <c r="I4431" s="392" t="s">
        <v>8459</v>
      </c>
    </row>
    <row r="4432" spans="2:9">
      <c r="B4432" s="388" t="s">
        <v>21196</v>
      </c>
      <c r="C4432" s="388" t="s">
        <v>21197</v>
      </c>
      <c r="D4432" s="389" t="s">
        <v>9926</v>
      </c>
      <c r="E4432" s="390" t="str">
        <f t="shared" si="138"/>
        <v>326,80</v>
      </c>
      <c r="F4432" s="381" t="str">
        <f t="shared" si="139"/>
        <v>99260</v>
      </c>
      <c r="H4432" s="391">
        <v>94.34</v>
      </c>
      <c r="I4432" s="392" t="s">
        <v>21198</v>
      </c>
    </row>
    <row r="4433" spans="2:9">
      <c r="B4433" s="388" t="s">
        <v>21199</v>
      </c>
      <c r="C4433" s="388" t="s">
        <v>21200</v>
      </c>
      <c r="D4433" s="389" t="s">
        <v>9926</v>
      </c>
      <c r="E4433" s="390" t="str">
        <f t="shared" si="138"/>
        <v>461,19</v>
      </c>
      <c r="F4433" s="381" t="str">
        <f t="shared" si="139"/>
        <v>99262</v>
      </c>
      <c r="H4433" s="391">
        <v>41.77</v>
      </c>
      <c r="I4433" s="392" t="s">
        <v>21201</v>
      </c>
    </row>
    <row r="4434" spans="2:9">
      <c r="B4434" s="388" t="s">
        <v>21202</v>
      </c>
      <c r="C4434" s="388" t="s">
        <v>21203</v>
      </c>
      <c r="D4434" s="389" t="s">
        <v>9926</v>
      </c>
      <c r="E4434" s="390" t="str">
        <f t="shared" si="138"/>
        <v>541,56</v>
      </c>
      <c r="F4434" s="381" t="str">
        <f t="shared" si="139"/>
        <v>99264</v>
      </c>
      <c r="H4434" s="391">
        <v>41.77</v>
      </c>
      <c r="I4434" s="392" t="s">
        <v>21204</v>
      </c>
    </row>
    <row r="4435" spans="2:9">
      <c r="B4435" s="388" t="s">
        <v>21205</v>
      </c>
      <c r="C4435" s="388" t="s">
        <v>21206</v>
      </c>
      <c r="D4435" s="389" t="s">
        <v>9926</v>
      </c>
      <c r="E4435" s="390" t="str">
        <f t="shared" si="138"/>
        <v>20,63</v>
      </c>
      <c r="F4435" s="381" t="str">
        <f t="shared" si="139"/>
        <v>89482</v>
      </c>
      <c r="H4435" s="391">
        <v>18.43</v>
      </c>
      <c r="I4435" s="392" t="s">
        <v>21207</v>
      </c>
    </row>
    <row r="4436" spans="2:9">
      <c r="B4436" s="388" t="s">
        <v>21208</v>
      </c>
      <c r="C4436" s="388" t="s">
        <v>21209</v>
      </c>
      <c r="D4436" s="389" t="s">
        <v>9926</v>
      </c>
      <c r="E4436" s="390" t="str">
        <f t="shared" si="138"/>
        <v>49,64</v>
      </c>
      <c r="F4436" s="381" t="str">
        <f t="shared" si="139"/>
        <v>89491</v>
      </c>
      <c r="H4436" s="391">
        <v>37.880000000000003</v>
      </c>
      <c r="I4436" s="392" t="s">
        <v>14810</v>
      </c>
    </row>
    <row r="4437" spans="2:9">
      <c r="B4437" s="388" t="s">
        <v>21210</v>
      </c>
      <c r="C4437" s="388" t="s">
        <v>21211</v>
      </c>
      <c r="D4437" s="389" t="s">
        <v>9926</v>
      </c>
      <c r="E4437" s="390" t="str">
        <f t="shared" si="138"/>
        <v>7,94</v>
      </c>
      <c r="F4437" s="381" t="str">
        <f t="shared" si="139"/>
        <v>89495</v>
      </c>
      <c r="H4437" s="391">
        <v>83.17</v>
      </c>
      <c r="I4437" s="392" t="s">
        <v>18829</v>
      </c>
    </row>
    <row r="4438" spans="2:9">
      <c r="B4438" s="388" t="s">
        <v>21212</v>
      </c>
      <c r="C4438" s="388" t="s">
        <v>21213</v>
      </c>
      <c r="D4438" s="389" t="s">
        <v>9926</v>
      </c>
      <c r="E4438" s="390" t="str">
        <f t="shared" si="138"/>
        <v>24,93</v>
      </c>
      <c r="F4438" s="381" t="str">
        <f t="shared" si="139"/>
        <v>89707</v>
      </c>
      <c r="H4438" s="391">
        <v>36.630000000000003</v>
      </c>
      <c r="I4438" s="392" t="s">
        <v>21214</v>
      </c>
    </row>
    <row r="4439" spans="2:9">
      <c r="B4439" s="388" t="s">
        <v>21215</v>
      </c>
      <c r="C4439" s="388" t="s">
        <v>21216</v>
      </c>
      <c r="D4439" s="389" t="s">
        <v>9926</v>
      </c>
      <c r="E4439" s="390" t="str">
        <f t="shared" si="138"/>
        <v>55,34</v>
      </c>
      <c r="F4439" s="381" t="str">
        <f t="shared" si="139"/>
        <v>89708</v>
      </c>
      <c r="H4439" s="391">
        <v>626.67999999999995</v>
      </c>
      <c r="I4439" s="392" t="s">
        <v>8817</v>
      </c>
    </row>
    <row r="4440" spans="2:9">
      <c r="B4440" s="388" t="s">
        <v>21217</v>
      </c>
      <c r="C4440" s="388" t="s">
        <v>21218</v>
      </c>
      <c r="D4440" s="389" t="s">
        <v>9926</v>
      </c>
      <c r="E4440" s="390" t="str">
        <f t="shared" si="138"/>
        <v>9,18</v>
      </c>
      <c r="F4440" s="381" t="str">
        <f t="shared" si="139"/>
        <v>89709</v>
      </c>
      <c r="H4440" s="391">
        <v>588.53</v>
      </c>
      <c r="I4440" s="392" t="s">
        <v>21219</v>
      </c>
    </row>
    <row r="4441" spans="2:9">
      <c r="B4441" s="388" t="s">
        <v>21220</v>
      </c>
      <c r="C4441" s="388" t="s">
        <v>21221</v>
      </c>
      <c r="D4441" s="389" t="s">
        <v>9926</v>
      </c>
      <c r="E4441" s="390" t="str">
        <f t="shared" si="138"/>
        <v>9,00</v>
      </c>
      <c r="F4441" s="381" t="str">
        <f t="shared" si="139"/>
        <v>89710</v>
      </c>
      <c r="H4441" s="391">
        <v>606.73</v>
      </c>
      <c r="I4441" s="392" t="s">
        <v>5207</v>
      </c>
    </row>
    <row r="4442" spans="2:9">
      <c r="B4442" s="388" t="s">
        <v>21222</v>
      </c>
      <c r="C4442" s="388" t="s">
        <v>21223</v>
      </c>
      <c r="D4442" s="389" t="s">
        <v>9926</v>
      </c>
      <c r="E4442" s="390" t="str">
        <f t="shared" si="138"/>
        <v>413,05</v>
      </c>
      <c r="F4442" s="381" t="str">
        <f t="shared" si="139"/>
        <v>72739</v>
      </c>
      <c r="H4442" s="391">
        <v>531.26</v>
      </c>
      <c r="I4442" s="392" t="s">
        <v>21224</v>
      </c>
    </row>
    <row r="4443" spans="2:9">
      <c r="B4443" s="388" t="s">
        <v>21225</v>
      </c>
      <c r="C4443" s="388" t="s">
        <v>21226</v>
      </c>
      <c r="D4443" s="389" t="s">
        <v>9926</v>
      </c>
      <c r="E4443" s="390" t="str">
        <f t="shared" si="138"/>
        <v>446,99</v>
      </c>
      <c r="F4443" s="381" t="str">
        <f t="shared" si="139"/>
        <v>74234/001</v>
      </c>
      <c r="H4443" s="391">
        <v>384.37</v>
      </c>
      <c r="I4443" s="392" t="s">
        <v>21227</v>
      </c>
    </row>
    <row r="4444" spans="2:9">
      <c r="B4444" s="388" t="s">
        <v>21228</v>
      </c>
      <c r="C4444" s="388" t="s">
        <v>21229</v>
      </c>
      <c r="D4444" s="389" t="s">
        <v>9926</v>
      </c>
      <c r="E4444" s="390" t="str">
        <f t="shared" si="138"/>
        <v>554,44</v>
      </c>
      <c r="F4444" s="381" t="str">
        <f t="shared" si="139"/>
        <v>86872</v>
      </c>
      <c r="H4444" s="391">
        <v>402.57</v>
      </c>
      <c r="I4444" s="392" t="s">
        <v>21230</v>
      </c>
    </row>
    <row r="4445" spans="2:9">
      <c r="B4445" s="388" t="s">
        <v>21231</v>
      </c>
      <c r="C4445" s="388" t="s">
        <v>21232</v>
      </c>
      <c r="D4445" s="389" t="s">
        <v>9926</v>
      </c>
      <c r="E4445" s="390" t="str">
        <f t="shared" si="138"/>
        <v>339,54</v>
      </c>
      <c r="F4445" s="381" t="str">
        <f t="shared" si="139"/>
        <v>86874</v>
      </c>
      <c r="H4445" s="391">
        <v>363.55</v>
      </c>
      <c r="I4445" s="392" t="s">
        <v>21233</v>
      </c>
    </row>
    <row r="4446" spans="2:9">
      <c r="B4446" s="388" t="s">
        <v>21234</v>
      </c>
      <c r="C4446" s="388" t="s">
        <v>21235</v>
      </c>
      <c r="D4446" s="389" t="s">
        <v>9926</v>
      </c>
      <c r="E4446" s="390" t="str">
        <f t="shared" si="138"/>
        <v>339,41</v>
      </c>
      <c r="F4446" s="381" t="str">
        <f t="shared" si="139"/>
        <v>86875</v>
      </c>
      <c r="H4446" s="391">
        <v>381.75</v>
      </c>
      <c r="I4446" s="392" t="s">
        <v>21236</v>
      </c>
    </row>
    <row r="4447" spans="2:9">
      <c r="B4447" s="388" t="s">
        <v>21237</v>
      </c>
      <c r="C4447" s="388" t="s">
        <v>21238</v>
      </c>
      <c r="D4447" s="389" t="s">
        <v>9926</v>
      </c>
      <c r="E4447" s="390" t="str">
        <f t="shared" si="138"/>
        <v>195,24</v>
      </c>
      <c r="F4447" s="381" t="str">
        <f t="shared" si="139"/>
        <v>86876</v>
      </c>
      <c r="H4447" s="391">
        <v>233.73</v>
      </c>
      <c r="I4447" s="392" t="s">
        <v>14828</v>
      </c>
    </row>
    <row r="4448" spans="2:9">
      <c r="B4448" s="388" t="s">
        <v>21239</v>
      </c>
      <c r="C4448" s="388" t="s">
        <v>21240</v>
      </c>
      <c r="D4448" s="389" t="s">
        <v>9926</v>
      </c>
      <c r="E4448" s="390" t="str">
        <f t="shared" si="138"/>
        <v>24,44</v>
      </c>
      <c r="F4448" s="381" t="str">
        <f t="shared" si="139"/>
        <v>86877</v>
      </c>
      <c r="H4448" s="391">
        <v>251.93</v>
      </c>
      <c r="I4448" s="392" t="s">
        <v>5882</v>
      </c>
    </row>
    <row r="4449" spans="2:9">
      <c r="B4449" s="388" t="s">
        <v>21241</v>
      </c>
      <c r="C4449" s="388" t="s">
        <v>21242</v>
      </c>
      <c r="D4449" s="389" t="s">
        <v>9926</v>
      </c>
      <c r="E4449" s="390" t="str">
        <f t="shared" si="138"/>
        <v>54,01</v>
      </c>
      <c r="F4449" s="381" t="str">
        <f t="shared" si="139"/>
        <v>86878</v>
      </c>
      <c r="H4449" s="391">
        <v>224.6</v>
      </c>
      <c r="I4449" s="392" t="s">
        <v>21243</v>
      </c>
    </row>
    <row r="4450" spans="2:9">
      <c r="B4450" s="388" t="s">
        <v>21244</v>
      </c>
      <c r="C4450" s="388" t="s">
        <v>21245</v>
      </c>
      <c r="D4450" s="389" t="s">
        <v>9926</v>
      </c>
      <c r="E4450" s="390" t="str">
        <f t="shared" si="138"/>
        <v>6,06</v>
      </c>
      <c r="F4450" s="381" t="str">
        <f t="shared" si="139"/>
        <v>86879</v>
      </c>
      <c r="H4450" s="391">
        <v>242.8</v>
      </c>
      <c r="I4450" s="392" t="s">
        <v>10356</v>
      </c>
    </row>
    <row r="4451" spans="2:9">
      <c r="B4451" s="388" t="s">
        <v>21246</v>
      </c>
      <c r="C4451" s="388" t="s">
        <v>21247</v>
      </c>
      <c r="D4451" s="389" t="s">
        <v>9926</v>
      </c>
      <c r="E4451" s="390" t="str">
        <f t="shared" si="138"/>
        <v>17,39</v>
      </c>
      <c r="F4451" s="381" t="str">
        <f t="shared" si="139"/>
        <v>86880</v>
      </c>
      <c r="H4451" s="391">
        <v>337.13</v>
      </c>
      <c r="I4451" s="392" t="s">
        <v>3628</v>
      </c>
    </row>
    <row r="4452" spans="2:9">
      <c r="B4452" s="388" t="s">
        <v>21248</v>
      </c>
      <c r="C4452" s="388" t="s">
        <v>21249</v>
      </c>
      <c r="D4452" s="389" t="s">
        <v>9926</v>
      </c>
      <c r="E4452" s="390" t="str">
        <f t="shared" si="138"/>
        <v>152,47</v>
      </c>
      <c r="F4452" s="381" t="str">
        <f t="shared" si="139"/>
        <v>86881</v>
      </c>
      <c r="H4452" s="391">
        <v>360.64</v>
      </c>
      <c r="I4452" s="392" t="s">
        <v>10568</v>
      </c>
    </row>
    <row r="4453" spans="2:9">
      <c r="B4453" s="388" t="s">
        <v>21250</v>
      </c>
      <c r="C4453" s="388" t="s">
        <v>21251</v>
      </c>
      <c r="D4453" s="389" t="s">
        <v>9926</v>
      </c>
      <c r="E4453" s="390" t="str">
        <f t="shared" si="138"/>
        <v>17,98</v>
      </c>
      <c r="F4453" s="381" t="str">
        <f t="shared" si="139"/>
        <v>86882</v>
      </c>
      <c r="H4453" s="391">
        <v>314.52</v>
      </c>
      <c r="I4453" s="392" t="s">
        <v>21252</v>
      </c>
    </row>
    <row r="4454" spans="2:9">
      <c r="B4454" s="388" t="s">
        <v>21253</v>
      </c>
      <c r="C4454" s="388" t="s">
        <v>21254</v>
      </c>
      <c r="D4454" s="389" t="s">
        <v>9926</v>
      </c>
      <c r="E4454" s="390" t="str">
        <f t="shared" si="138"/>
        <v>10,26</v>
      </c>
      <c r="F4454" s="381" t="str">
        <f t="shared" si="139"/>
        <v>86883</v>
      </c>
      <c r="H4454" s="391">
        <v>305.39</v>
      </c>
      <c r="I4454" s="392" t="s">
        <v>2939</v>
      </c>
    </row>
    <row r="4455" spans="2:9">
      <c r="B4455" s="388" t="s">
        <v>21255</v>
      </c>
      <c r="C4455" s="388" t="s">
        <v>21256</v>
      </c>
      <c r="D4455" s="389" t="s">
        <v>9926</v>
      </c>
      <c r="E4455" s="390" t="str">
        <f t="shared" si="138"/>
        <v>7,45</v>
      </c>
      <c r="F4455" s="381" t="str">
        <f t="shared" si="139"/>
        <v>86884</v>
      </c>
      <c r="H4455" s="391">
        <v>196.82</v>
      </c>
      <c r="I4455" s="392" t="s">
        <v>3439</v>
      </c>
    </row>
    <row r="4456" spans="2:9">
      <c r="B4456" s="388" t="s">
        <v>21257</v>
      </c>
      <c r="C4456" s="388" t="s">
        <v>21258</v>
      </c>
      <c r="D4456" s="389" t="s">
        <v>9926</v>
      </c>
      <c r="E4456" s="390" t="str">
        <f t="shared" si="138"/>
        <v>9,87</v>
      </c>
      <c r="F4456" s="381" t="str">
        <f t="shared" si="139"/>
        <v>86885</v>
      </c>
      <c r="H4456" s="391">
        <v>314.69</v>
      </c>
      <c r="I4456" s="392" t="s">
        <v>1271</v>
      </c>
    </row>
    <row r="4457" spans="2:9">
      <c r="B4457" s="388" t="s">
        <v>21259</v>
      </c>
      <c r="C4457" s="388" t="s">
        <v>21260</v>
      </c>
      <c r="D4457" s="389" t="s">
        <v>9926</v>
      </c>
      <c r="E4457" s="390" t="str">
        <f t="shared" si="138"/>
        <v>37,20</v>
      </c>
      <c r="F4457" s="381" t="str">
        <f t="shared" si="139"/>
        <v>86886</v>
      </c>
      <c r="H4457" s="391">
        <v>137.66999999999999</v>
      </c>
      <c r="I4457" s="392" t="s">
        <v>21261</v>
      </c>
    </row>
    <row r="4458" spans="2:9">
      <c r="B4458" s="388" t="s">
        <v>21262</v>
      </c>
      <c r="C4458" s="388" t="s">
        <v>21263</v>
      </c>
      <c r="D4458" s="389" t="s">
        <v>9926</v>
      </c>
      <c r="E4458" s="390" t="str">
        <f t="shared" si="138"/>
        <v>40,36</v>
      </c>
      <c r="F4458" s="381" t="str">
        <f t="shared" si="139"/>
        <v>86887</v>
      </c>
      <c r="H4458" s="391">
        <v>255.54</v>
      </c>
      <c r="I4458" s="392" t="s">
        <v>21264</v>
      </c>
    </row>
    <row r="4459" spans="2:9">
      <c r="B4459" s="388" t="s">
        <v>21265</v>
      </c>
      <c r="C4459" s="388" t="s">
        <v>21266</v>
      </c>
      <c r="D4459" s="389" t="s">
        <v>9926</v>
      </c>
      <c r="E4459" s="390" t="str">
        <f t="shared" si="138"/>
        <v>327,34</v>
      </c>
      <c r="F4459" s="381" t="str">
        <f t="shared" si="139"/>
        <v>86888</v>
      </c>
      <c r="H4459" s="391">
        <v>274.2</v>
      </c>
      <c r="I4459" s="392" t="s">
        <v>21267</v>
      </c>
    </row>
    <row r="4460" spans="2:9">
      <c r="B4460" s="388" t="s">
        <v>21268</v>
      </c>
      <c r="C4460" s="388" t="s">
        <v>21269</v>
      </c>
      <c r="D4460" s="389" t="s">
        <v>9926</v>
      </c>
      <c r="E4460" s="390" t="str">
        <f t="shared" si="138"/>
        <v>537,41</v>
      </c>
      <c r="F4460" s="381" t="str">
        <f t="shared" si="139"/>
        <v>86889</v>
      </c>
      <c r="H4460" s="391">
        <v>693.17</v>
      </c>
      <c r="I4460" s="392" t="s">
        <v>21270</v>
      </c>
    </row>
    <row r="4461" spans="2:9">
      <c r="B4461" s="388" t="s">
        <v>21271</v>
      </c>
      <c r="C4461" s="388" t="s">
        <v>21272</v>
      </c>
      <c r="D4461" s="389" t="s">
        <v>9926</v>
      </c>
      <c r="E4461" s="390" t="str">
        <f t="shared" si="138"/>
        <v>404,20</v>
      </c>
      <c r="F4461" s="381" t="str">
        <f t="shared" si="139"/>
        <v>86893</v>
      </c>
      <c r="H4461" s="391">
        <v>530.97</v>
      </c>
      <c r="I4461" s="392" t="s">
        <v>21273</v>
      </c>
    </row>
    <row r="4462" spans="2:9">
      <c r="B4462" s="388" t="s">
        <v>21274</v>
      </c>
      <c r="C4462" s="388" t="s">
        <v>21275</v>
      </c>
      <c r="D4462" s="389" t="s">
        <v>9926</v>
      </c>
      <c r="E4462" s="390" t="str">
        <f t="shared" si="138"/>
        <v>192,03</v>
      </c>
      <c r="F4462" s="381" t="str">
        <f t="shared" si="139"/>
        <v>86894</v>
      </c>
      <c r="H4462" s="391">
        <v>184.85</v>
      </c>
      <c r="I4462" s="392" t="s">
        <v>21276</v>
      </c>
    </row>
    <row r="4463" spans="2:9">
      <c r="B4463" s="388" t="s">
        <v>21277</v>
      </c>
      <c r="C4463" s="388" t="s">
        <v>21278</v>
      </c>
      <c r="D4463" s="389" t="s">
        <v>9926</v>
      </c>
      <c r="E4463" s="390" t="str">
        <f t="shared" si="138"/>
        <v>257,65</v>
      </c>
      <c r="F4463" s="381" t="str">
        <f t="shared" si="139"/>
        <v>86895</v>
      </c>
      <c r="H4463" s="391">
        <v>175.72</v>
      </c>
      <c r="I4463" s="392" t="s">
        <v>21279</v>
      </c>
    </row>
    <row r="4464" spans="2:9">
      <c r="B4464" s="388" t="s">
        <v>21280</v>
      </c>
      <c r="C4464" s="388" t="s">
        <v>21281</v>
      </c>
      <c r="D4464" s="389" t="s">
        <v>9926</v>
      </c>
      <c r="E4464" s="390" t="str">
        <f t="shared" si="138"/>
        <v>207,67</v>
      </c>
      <c r="F4464" s="381" t="str">
        <f t="shared" si="139"/>
        <v>86899</v>
      </c>
      <c r="H4464" s="391">
        <v>771.83</v>
      </c>
      <c r="I4464" s="392" t="s">
        <v>21282</v>
      </c>
    </row>
    <row r="4465" spans="2:9">
      <c r="B4465" s="388" t="s">
        <v>21283</v>
      </c>
      <c r="C4465" s="388" t="s">
        <v>21284</v>
      </c>
      <c r="D4465" s="389" t="s">
        <v>9926</v>
      </c>
      <c r="E4465" s="390" t="str">
        <f t="shared" si="138"/>
        <v>144,44</v>
      </c>
      <c r="F4465" s="381" t="str">
        <f t="shared" si="139"/>
        <v>86900</v>
      </c>
      <c r="H4465" s="391">
        <v>51.63</v>
      </c>
      <c r="I4465" s="392" t="s">
        <v>21285</v>
      </c>
    </row>
    <row r="4466" spans="2:9">
      <c r="B4466" s="388" t="s">
        <v>21286</v>
      </c>
      <c r="C4466" s="388" t="s">
        <v>21287</v>
      </c>
      <c r="D4466" s="389" t="s">
        <v>9926</v>
      </c>
      <c r="E4466" s="390" t="str">
        <f t="shared" si="138"/>
        <v>100,26</v>
      </c>
      <c r="F4466" s="381" t="str">
        <f t="shared" si="139"/>
        <v>86901</v>
      </c>
      <c r="H4466" s="391">
        <v>479.13</v>
      </c>
      <c r="I4466" s="392" t="s">
        <v>21288</v>
      </c>
    </row>
    <row r="4467" spans="2:9">
      <c r="B4467" s="388" t="s">
        <v>21289</v>
      </c>
      <c r="C4467" s="388" t="s">
        <v>21290</v>
      </c>
      <c r="D4467" s="389" t="s">
        <v>9926</v>
      </c>
      <c r="E4467" s="390" t="str">
        <f t="shared" si="138"/>
        <v>202,38</v>
      </c>
      <c r="F4467" s="381" t="str">
        <f t="shared" si="139"/>
        <v>86902</v>
      </c>
      <c r="H4467" s="391">
        <v>827.39</v>
      </c>
      <c r="I4467" s="392" t="s">
        <v>21291</v>
      </c>
    </row>
    <row r="4468" spans="2:9">
      <c r="B4468" s="388" t="s">
        <v>21292</v>
      </c>
      <c r="C4468" s="388" t="s">
        <v>21293</v>
      </c>
      <c r="D4468" s="389" t="s">
        <v>9926</v>
      </c>
      <c r="E4468" s="390" t="str">
        <f t="shared" si="138"/>
        <v>263,20</v>
      </c>
      <c r="F4468" s="381" t="str">
        <f t="shared" si="139"/>
        <v>86903</v>
      </c>
      <c r="H4468" s="391">
        <v>874.96</v>
      </c>
      <c r="I4468" s="392" t="s">
        <v>21294</v>
      </c>
    </row>
    <row r="4469" spans="2:9">
      <c r="B4469" s="388" t="s">
        <v>21295</v>
      </c>
      <c r="C4469" s="388" t="s">
        <v>21296</v>
      </c>
      <c r="D4469" s="389" t="s">
        <v>9926</v>
      </c>
      <c r="E4469" s="390" t="str">
        <f t="shared" si="138"/>
        <v>101,21</v>
      </c>
      <c r="F4469" s="381" t="str">
        <f t="shared" si="139"/>
        <v>86904</v>
      </c>
      <c r="H4469" s="391">
        <v>159.68</v>
      </c>
      <c r="I4469" s="392" t="s">
        <v>21297</v>
      </c>
    </row>
    <row r="4470" spans="2:9">
      <c r="B4470" s="388" t="s">
        <v>21298</v>
      </c>
      <c r="C4470" s="388" t="s">
        <v>21299</v>
      </c>
      <c r="D4470" s="389" t="s">
        <v>9926</v>
      </c>
      <c r="E4470" s="390" t="str">
        <f t="shared" si="138"/>
        <v>201,32</v>
      </c>
      <c r="F4470" s="381" t="str">
        <f t="shared" si="139"/>
        <v>86905</v>
      </c>
      <c r="H4470" s="391">
        <v>165.34</v>
      </c>
      <c r="I4470" s="392" t="s">
        <v>21300</v>
      </c>
    </row>
    <row r="4471" spans="2:9">
      <c r="B4471" s="388" t="s">
        <v>21301</v>
      </c>
      <c r="C4471" s="388" t="s">
        <v>21302</v>
      </c>
      <c r="D4471" s="389" t="s">
        <v>9926</v>
      </c>
      <c r="E4471" s="390" t="str">
        <f t="shared" si="138"/>
        <v>47,07</v>
      </c>
      <c r="F4471" s="381" t="str">
        <f t="shared" si="139"/>
        <v>86906</v>
      </c>
      <c r="H4471" s="391">
        <v>557.49</v>
      </c>
      <c r="I4471" s="392" t="s">
        <v>21303</v>
      </c>
    </row>
    <row r="4472" spans="2:9">
      <c r="B4472" s="388" t="s">
        <v>21304</v>
      </c>
      <c r="C4472" s="388" t="s">
        <v>21305</v>
      </c>
      <c r="D4472" s="389" t="s">
        <v>9926</v>
      </c>
      <c r="E4472" s="390" t="str">
        <f t="shared" si="138"/>
        <v>240,99</v>
      </c>
      <c r="F4472" s="381" t="str">
        <f t="shared" si="139"/>
        <v>86908</v>
      </c>
      <c r="H4472" s="391">
        <v>563.15</v>
      </c>
      <c r="I4472" s="392" t="s">
        <v>21306</v>
      </c>
    </row>
    <row r="4473" spans="2:9">
      <c r="B4473" s="388" t="s">
        <v>21307</v>
      </c>
      <c r="C4473" s="388" t="s">
        <v>21308</v>
      </c>
      <c r="D4473" s="389" t="s">
        <v>9926</v>
      </c>
      <c r="E4473" s="390" t="str">
        <f t="shared" si="138"/>
        <v>94,00</v>
      </c>
      <c r="F4473" s="381" t="str">
        <f t="shared" si="139"/>
        <v>86909</v>
      </c>
      <c r="H4473" s="391">
        <v>31.01</v>
      </c>
      <c r="I4473" s="392" t="s">
        <v>21309</v>
      </c>
    </row>
    <row r="4474" spans="2:9">
      <c r="B4474" s="388" t="s">
        <v>21310</v>
      </c>
      <c r="C4474" s="388" t="s">
        <v>21311</v>
      </c>
      <c r="D4474" s="389" t="s">
        <v>9926</v>
      </c>
      <c r="E4474" s="390" t="str">
        <f t="shared" si="138"/>
        <v>89,94</v>
      </c>
      <c r="F4474" s="381" t="str">
        <f t="shared" si="139"/>
        <v>86910</v>
      </c>
      <c r="H4474" s="391">
        <v>49.74</v>
      </c>
      <c r="I4474" s="392" t="s">
        <v>21312</v>
      </c>
    </row>
    <row r="4475" spans="2:9">
      <c r="B4475" s="388" t="s">
        <v>21313</v>
      </c>
      <c r="C4475" s="388" t="s">
        <v>21314</v>
      </c>
      <c r="D4475" s="389" t="s">
        <v>9926</v>
      </c>
      <c r="E4475" s="390" t="str">
        <f t="shared" si="138"/>
        <v>39,98</v>
      </c>
      <c r="F4475" s="381" t="str">
        <f t="shared" si="139"/>
        <v>86911</v>
      </c>
      <c r="H4475" s="391">
        <v>39.58</v>
      </c>
      <c r="I4475" s="392" t="s">
        <v>21315</v>
      </c>
    </row>
    <row r="4476" spans="2:9">
      <c r="B4476" s="388" t="s">
        <v>21316</v>
      </c>
      <c r="C4476" s="388" t="s">
        <v>21317</v>
      </c>
      <c r="D4476" s="389" t="s">
        <v>9926</v>
      </c>
      <c r="E4476" s="390" t="str">
        <f t="shared" si="138"/>
        <v>39,98</v>
      </c>
      <c r="F4476" s="381" t="str">
        <f t="shared" si="139"/>
        <v>86912</v>
      </c>
      <c r="H4476" s="391">
        <v>38.67</v>
      </c>
      <c r="I4476" s="392" t="s">
        <v>21315</v>
      </c>
    </row>
    <row r="4477" spans="2:9">
      <c r="B4477" s="388" t="s">
        <v>21318</v>
      </c>
      <c r="C4477" s="388" t="s">
        <v>21319</v>
      </c>
      <c r="D4477" s="389" t="s">
        <v>9926</v>
      </c>
      <c r="E4477" s="390" t="str">
        <f t="shared" si="138"/>
        <v>17,97</v>
      </c>
      <c r="F4477" s="381" t="str">
        <f t="shared" si="139"/>
        <v>86913</v>
      </c>
      <c r="H4477" s="391">
        <v>112.94</v>
      </c>
      <c r="I4477" s="392" t="s">
        <v>21320</v>
      </c>
    </row>
    <row r="4478" spans="2:9">
      <c r="B4478" s="388" t="s">
        <v>21321</v>
      </c>
      <c r="C4478" s="388" t="s">
        <v>21322</v>
      </c>
      <c r="D4478" s="389" t="s">
        <v>9926</v>
      </c>
      <c r="E4478" s="390" t="str">
        <f t="shared" si="138"/>
        <v>36,40</v>
      </c>
      <c r="F4478" s="381" t="str">
        <f t="shared" si="139"/>
        <v>86914</v>
      </c>
      <c r="H4478" s="391">
        <v>50.44</v>
      </c>
      <c r="I4478" s="392" t="s">
        <v>21323</v>
      </c>
    </row>
    <row r="4479" spans="2:9">
      <c r="B4479" s="388" t="s">
        <v>21324</v>
      </c>
      <c r="C4479" s="388" t="s">
        <v>21325</v>
      </c>
      <c r="D4479" s="389" t="s">
        <v>9926</v>
      </c>
      <c r="E4479" s="390" t="str">
        <f t="shared" si="138"/>
        <v>79,12</v>
      </c>
      <c r="F4479" s="381" t="str">
        <f t="shared" si="139"/>
        <v>86915</v>
      </c>
      <c r="H4479" s="391">
        <v>23.03</v>
      </c>
      <c r="I4479" s="392" t="s">
        <v>21326</v>
      </c>
    </row>
    <row r="4480" spans="2:9">
      <c r="B4480" s="388" t="s">
        <v>21327</v>
      </c>
      <c r="C4480" s="388" t="s">
        <v>21328</v>
      </c>
      <c r="D4480" s="389" t="s">
        <v>9926</v>
      </c>
      <c r="E4480" s="390" t="str">
        <f t="shared" si="138"/>
        <v>30,54</v>
      </c>
      <c r="F4480" s="381" t="str">
        <f t="shared" si="139"/>
        <v>86916</v>
      </c>
      <c r="H4480" s="393">
        <v>1202.6300000000001</v>
      </c>
      <c r="I4480" s="392" t="s">
        <v>21329</v>
      </c>
    </row>
    <row r="4481" spans="2:9">
      <c r="B4481" s="388" t="s">
        <v>21330</v>
      </c>
      <c r="C4481" s="388" t="s">
        <v>21331</v>
      </c>
      <c r="D4481" s="389" t="s">
        <v>9926</v>
      </c>
      <c r="E4481" s="390" t="str">
        <f t="shared" si="138"/>
        <v>625,54</v>
      </c>
      <c r="F4481" s="381" t="str">
        <f t="shared" si="139"/>
        <v>86919</v>
      </c>
      <c r="H4481" s="393">
        <v>1779.15</v>
      </c>
      <c r="I4481" s="392" t="s">
        <v>21332</v>
      </c>
    </row>
    <row r="4482" spans="2:9">
      <c r="B4482" s="388" t="s">
        <v>21333</v>
      </c>
      <c r="C4482" s="388" t="s">
        <v>21334</v>
      </c>
      <c r="D4482" s="389" t="s">
        <v>9926</v>
      </c>
      <c r="E4482" s="390" t="str">
        <f t="shared" ref="E4482:E4545" si="140">IF($K$2=$H$1,H4482,I4482)</f>
        <v>588,73</v>
      </c>
      <c r="F4482" s="381" t="str">
        <f t="shared" ref="F4482:F4545" si="141">IF(LEN($B4482)=7,CONCATENATE(MID($B4482,1,6),"00",RIGHT($B4482,1)),IF(LEN($B4482)=8,CONCATENATE(MID($B4482,1,6),"0",RIGHT($B4482,2)),$B4482))</f>
        <v>86920</v>
      </c>
      <c r="H4482" s="393">
        <v>2649.15</v>
      </c>
      <c r="I4482" s="392" t="s">
        <v>21335</v>
      </c>
    </row>
    <row r="4483" spans="2:9">
      <c r="B4483" s="388" t="s">
        <v>21336</v>
      </c>
      <c r="C4483" s="388" t="s">
        <v>21337</v>
      </c>
      <c r="D4483" s="389" t="s">
        <v>9926</v>
      </c>
      <c r="E4483" s="390" t="str">
        <f t="shared" si="140"/>
        <v>601,30</v>
      </c>
      <c r="F4483" s="381" t="str">
        <f t="shared" si="141"/>
        <v>86921</v>
      </c>
      <c r="H4483" s="393">
        <v>3509.31</v>
      </c>
      <c r="I4483" s="392" t="s">
        <v>21338</v>
      </c>
    </row>
    <row r="4484" spans="2:9">
      <c r="B4484" s="388" t="s">
        <v>21339</v>
      </c>
      <c r="C4484" s="388" t="s">
        <v>21340</v>
      </c>
      <c r="D4484" s="389" t="s">
        <v>9926</v>
      </c>
      <c r="E4484" s="390" t="str">
        <f t="shared" si="140"/>
        <v>552,85</v>
      </c>
      <c r="F4484" s="381" t="str">
        <f t="shared" si="141"/>
        <v>86922</v>
      </c>
      <c r="H4484" s="393">
        <v>4074.58</v>
      </c>
      <c r="I4484" s="392" t="s">
        <v>21341</v>
      </c>
    </row>
    <row r="4485" spans="2:9">
      <c r="B4485" s="388" t="s">
        <v>21342</v>
      </c>
      <c r="C4485" s="388" t="s">
        <v>21343</v>
      </c>
      <c r="D4485" s="389" t="s">
        <v>9926</v>
      </c>
      <c r="E4485" s="390" t="str">
        <f t="shared" si="140"/>
        <v>381,55</v>
      </c>
      <c r="F4485" s="381" t="str">
        <f t="shared" si="141"/>
        <v>86923</v>
      </c>
      <c r="H4485" s="393">
        <v>5412.56</v>
      </c>
      <c r="I4485" s="392" t="s">
        <v>21344</v>
      </c>
    </row>
    <row r="4486" spans="2:9">
      <c r="B4486" s="388" t="s">
        <v>21345</v>
      </c>
      <c r="C4486" s="388" t="s">
        <v>21346</v>
      </c>
      <c r="D4486" s="389" t="s">
        <v>9926</v>
      </c>
      <c r="E4486" s="390" t="str">
        <f t="shared" si="140"/>
        <v>394,12</v>
      </c>
      <c r="F4486" s="381" t="str">
        <f t="shared" si="141"/>
        <v>86924</v>
      </c>
      <c r="H4486" s="393">
        <v>3543.08</v>
      </c>
      <c r="I4486" s="392" t="s">
        <v>21347</v>
      </c>
    </row>
    <row r="4487" spans="2:9">
      <c r="B4487" s="388" t="s">
        <v>21348</v>
      </c>
      <c r="C4487" s="388" t="s">
        <v>21349</v>
      </c>
      <c r="D4487" s="389" t="s">
        <v>9926</v>
      </c>
      <c r="E4487" s="390" t="str">
        <f t="shared" si="140"/>
        <v>373,70</v>
      </c>
      <c r="F4487" s="381" t="str">
        <f t="shared" si="141"/>
        <v>86925</v>
      </c>
      <c r="H4487" s="393">
        <v>4737.32</v>
      </c>
      <c r="I4487" s="392" t="s">
        <v>21350</v>
      </c>
    </row>
    <row r="4488" spans="2:9">
      <c r="B4488" s="388" t="s">
        <v>21351</v>
      </c>
      <c r="C4488" s="388" t="s">
        <v>21352</v>
      </c>
      <c r="D4488" s="389" t="s">
        <v>9926</v>
      </c>
      <c r="E4488" s="390" t="str">
        <f t="shared" si="140"/>
        <v>386,27</v>
      </c>
      <c r="F4488" s="381" t="str">
        <f t="shared" si="141"/>
        <v>86926</v>
      </c>
      <c r="H4488" s="393">
        <v>6700.91</v>
      </c>
      <c r="I4488" s="392" t="s">
        <v>21353</v>
      </c>
    </row>
    <row r="4489" spans="2:9">
      <c r="B4489" s="388" t="s">
        <v>21354</v>
      </c>
      <c r="C4489" s="388" t="s">
        <v>21355</v>
      </c>
      <c r="D4489" s="389" t="s">
        <v>9926</v>
      </c>
      <c r="E4489" s="390" t="str">
        <f t="shared" si="140"/>
        <v>237,25</v>
      </c>
      <c r="F4489" s="381" t="str">
        <f t="shared" si="141"/>
        <v>86927</v>
      </c>
      <c r="H4489" s="393">
        <v>8971.98</v>
      </c>
      <c r="I4489" s="392" t="s">
        <v>21356</v>
      </c>
    </row>
    <row r="4490" spans="2:9">
      <c r="B4490" s="388" t="s">
        <v>21357</v>
      </c>
      <c r="C4490" s="388" t="s">
        <v>21358</v>
      </c>
      <c r="D4490" s="389" t="s">
        <v>9926</v>
      </c>
      <c r="E4490" s="390" t="str">
        <f t="shared" si="140"/>
        <v>249,82</v>
      </c>
      <c r="F4490" s="381" t="str">
        <f t="shared" si="141"/>
        <v>86928</v>
      </c>
      <c r="H4490" s="393">
        <v>10293.84</v>
      </c>
      <c r="I4490" s="392" t="s">
        <v>21359</v>
      </c>
    </row>
    <row r="4491" spans="2:9">
      <c r="B4491" s="388" t="s">
        <v>21360</v>
      </c>
      <c r="C4491" s="388" t="s">
        <v>21361</v>
      </c>
      <c r="D4491" s="389" t="s">
        <v>9926</v>
      </c>
      <c r="E4491" s="390" t="str">
        <f t="shared" si="140"/>
        <v>229,53</v>
      </c>
      <c r="F4491" s="381" t="str">
        <f t="shared" si="141"/>
        <v>86929</v>
      </c>
      <c r="H4491" s="393">
        <v>11323.62</v>
      </c>
      <c r="I4491" s="392" t="s">
        <v>21362</v>
      </c>
    </row>
    <row r="4492" spans="2:9">
      <c r="B4492" s="388" t="s">
        <v>21363</v>
      </c>
      <c r="C4492" s="388" t="s">
        <v>21364</v>
      </c>
      <c r="D4492" s="389" t="s">
        <v>9926</v>
      </c>
      <c r="E4492" s="390" t="str">
        <f t="shared" si="140"/>
        <v>242,10</v>
      </c>
      <c r="F4492" s="381" t="str">
        <f t="shared" si="141"/>
        <v>86930</v>
      </c>
      <c r="H4492" s="393">
        <v>2946.69</v>
      </c>
      <c r="I4492" s="392" t="s">
        <v>21365</v>
      </c>
    </row>
    <row r="4493" spans="2:9">
      <c r="B4493" s="388" t="s">
        <v>21366</v>
      </c>
      <c r="C4493" s="388" t="s">
        <v>21367</v>
      </c>
      <c r="D4493" s="389" t="s">
        <v>9926</v>
      </c>
      <c r="E4493" s="390" t="str">
        <f t="shared" si="140"/>
        <v>337,21</v>
      </c>
      <c r="F4493" s="381" t="str">
        <f t="shared" si="141"/>
        <v>86931</v>
      </c>
      <c r="H4493" s="393">
        <v>4592.5200000000004</v>
      </c>
      <c r="I4493" s="392" t="s">
        <v>21368</v>
      </c>
    </row>
    <row r="4494" spans="2:9">
      <c r="B4494" s="388" t="s">
        <v>21369</v>
      </c>
      <c r="C4494" s="388" t="s">
        <v>21370</v>
      </c>
      <c r="D4494" s="389" t="s">
        <v>9926</v>
      </c>
      <c r="E4494" s="390" t="str">
        <f t="shared" si="140"/>
        <v>367,70</v>
      </c>
      <c r="F4494" s="381" t="str">
        <f t="shared" si="141"/>
        <v>86932</v>
      </c>
      <c r="H4494" s="393">
        <v>7112.31</v>
      </c>
      <c r="I4494" s="392" t="s">
        <v>21371</v>
      </c>
    </row>
    <row r="4495" spans="2:9">
      <c r="B4495" s="388" t="s">
        <v>21372</v>
      </c>
      <c r="C4495" s="388" t="s">
        <v>21373</v>
      </c>
      <c r="D4495" s="389" t="s">
        <v>9926</v>
      </c>
      <c r="E4495" s="390" t="str">
        <f t="shared" si="140"/>
        <v>267,38</v>
      </c>
      <c r="F4495" s="381" t="str">
        <f t="shared" si="141"/>
        <v>86933</v>
      </c>
      <c r="H4495" s="393">
        <v>9239.11</v>
      </c>
      <c r="I4495" s="392" t="s">
        <v>21374</v>
      </c>
    </row>
    <row r="4496" spans="2:9">
      <c r="B4496" s="388" t="s">
        <v>21375</v>
      </c>
      <c r="C4496" s="388" t="s">
        <v>21376</v>
      </c>
      <c r="D4496" s="389" t="s">
        <v>9926</v>
      </c>
      <c r="E4496" s="390" t="str">
        <f t="shared" si="140"/>
        <v>259,66</v>
      </c>
      <c r="F4496" s="381" t="str">
        <f t="shared" si="141"/>
        <v>86934</v>
      </c>
      <c r="H4496" s="393">
        <v>10634.8</v>
      </c>
      <c r="I4496" s="392" t="s">
        <v>21377</v>
      </c>
    </row>
    <row r="4497" spans="2:9">
      <c r="B4497" s="388" t="s">
        <v>21378</v>
      </c>
      <c r="C4497" s="388" t="s">
        <v>21379</v>
      </c>
      <c r="D4497" s="389" t="s">
        <v>9926</v>
      </c>
      <c r="E4497" s="390" t="str">
        <f t="shared" si="140"/>
        <v>208,71</v>
      </c>
      <c r="F4497" s="381" t="str">
        <f t="shared" si="141"/>
        <v>86935</v>
      </c>
      <c r="H4497" s="393">
        <v>12513.95</v>
      </c>
      <c r="I4497" s="392" t="s">
        <v>21380</v>
      </c>
    </row>
    <row r="4498" spans="2:9">
      <c r="B4498" s="388" t="s">
        <v>21381</v>
      </c>
      <c r="C4498" s="388" t="s">
        <v>21382</v>
      </c>
      <c r="D4498" s="389" t="s">
        <v>9926</v>
      </c>
      <c r="E4498" s="390" t="str">
        <f t="shared" si="140"/>
        <v>350,92</v>
      </c>
      <c r="F4498" s="381" t="str">
        <f t="shared" si="141"/>
        <v>86936</v>
      </c>
      <c r="H4498" s="393">
        <v>3042.93</v>
      </c>
      <c r="I4498" s="392" t="s">
        <v>21383</v>
      </c>
    </row>
    <row r="4499" spans="2:9">
      <c r="B4499" s="388" t="s">
        <v>21384</v>
      </c>
      <c r="C4499" s="388" t="s">
        <v>21385</v>
      </c>
      <c r="D4499" s="389" t="s">
        <v>9926</v>
      </c>
      <c r="E4499" s="390" t="str">
        <f t="shared" si="140"/>
        <v>134,96</v>
      </c>
      <c r="F4499" s="381" t="str">
        <f t="shared" si="141"/>
        <v>86937</v>
      </c>
      <c r="H4499" s="393">
        <v>5326.19</v>
      </c>
      <c r="I4499" s="392" t="s">
        <v>21386</v>
      </c>
    </row>
    <row r="4500" spans="2:9">
      <c r="B4500" s="388" t="s">
        <v>21387</v>
      </c>
      <c r="C4500" s="388" t="s">
        <v>21388</v>
      </c>
      <c r="D4500" s="389" t="s">
        <v>9926</v>
      </c>
      <c r="E4500" s="390" t="str">
        <f t="shared" si="140"/>
        <v>277,17</v>
      </c>
      <c r="F4500" s="381" t="str">
        <f t="shared" si="141"/>
        <v>86938</v>
      </c>
      <c r="H4500" s="393">
        <v>6839.88</v>
      </c>
      <c r="I4500" s="392" t="s">
        <v>21389</v>
      </c>
    </row>
    <row r="4501" spans="2:9">
      <c r="B4501" s="388" t="s">
        <v>21390</v>
      </c>
      <c r="C4501" s="388" t="s">
        <v>21391</v>
      </c>
      <c r="D4501" s="389" t="s">
        <v>9926</v>
      </c>
      <c r="E4501" s="390" t="str">
        <f t="shared" si="140"/>
        <v>273,22</v>
      </c>
      <c r="F4501" s="381" t="str">
        <f t="shared" si="141"/>
        <v>86939</v>
      </c>
      <c r="H4501" s="393">
        <v>10125.9</v>
      </c>
      <c r="I4501" s="392" t="s">
        <v>21392</v>
      </c>
    </row>
    <row r="4502" spans="2:9">
      <c r="B4502" s="388" t="s">
        <v>21393</v>
      </c>
      <c r="C4502" s="388" t="s">
        <v>21394</v>
      </c>
      <c r="D4502" s="389" t="s">
        <v>9926</v>
      </c>
      <c r="E4502" s="390" t="str">
        <f t="shared" si="140"/>
        <v>722,15</v>
      </c>
      <c r="F4502" s="381" t="str">
        <f t="shared" si="141"/>
        <v>86940</v>
      </c>
      <c r="H4502" s="393">
        <v>2731.43</v>
      </c>
      <c r="I4502" s="392" t="s">
        <v>21395</v>
      </c>
    </row>
    <row r="4503" spans="2:9">
      <c r="B4503" s="388" t="s">
        <v>21396</v>
      </c>
      <c r="C4503" s="388" t="s">
        <v>21397</v>
      </c>
      <c r="D4503" s="389" t="s">
        <v>9926</v>
      </c>
      <c r="E4503" s="390" t="str">
        <f t="shared" si="140"/>
        <v>559,59</v>
      </c>
      <c r="F4503" s="381" t="str">
        <f t="shared" si="141"/>
        <v>86941</v>
      </c>
      <c r="H4503" s="393">
        <v>3614.61</v>
      </c>
      <c r="I4503" s="392" t="s">
        <v>21398</v>
      </c>
    </row>
    <row r="4504" spans="2:9">
      <c r="B4504" s="388" t="s">
        <v>21399</v>
      </c>
      <c r="C4504" s="388" t="s">
        <v>21400</v>
      </c>
      <c r="D4504" s="389" t="s">
        <v>9926</v>
      </c>
      <c r="E4504" s="390" t="str">
        <f t="shared" si="140"/>
        <v>179,77</v>
      </c>
      <c r="F4504" s="381" t="str">
        <f t="shared" si="141"/>
        <v>86942</v>
      </c>
      <c r="H4504" s="393">
        <v>5080.41</v>
      </c>
      <c r="I4504" s="392" t="s">
        <v>21401</v>
      </c>
    </row>
    <row r="4505" spans="2:9">
      <c r="B4505" s="388" t="s">
        <v>21402</v>
      </c>
      <c r="C4505" s="388" t="s">
        <v>21403</v>
      </c>
      <c r="D4505" s="389" t="s">
        <v>9926</v>
      </c>
      <c r="E4505" s="390" t="str">
        <f t="shared" si="140"/>
        <v>172,05</v>
      </c>
      <c r="F4505" s="381" t="str">
        <f t="shared" si="141"/>
        <v>86943</v>
      </c>
      <c r="H4505" s="393">
        <v>6875.48</v>
      </c>
      <c r="I4505" s="392" t="s">
        <v>21404</v>
      </c>
    </row>
    <row r="4506" spans="2:9">
      <c r="B4506" s="388" t="s">
        <v>21405</v>
      </c>
      <c r="C4506" s="388" t="s">
        <v>21406</v>
      </c>
      <c r="D4506" s="389" t="s">
        <v>9926</v>
      </c>
      <c r="E4506" s="390" t="str">
        <f t="shared" si="140"/>
        <v>766,88</v>
      </c>
      <c r="F4506" s="381" t="str">
        <f t="shared" si="141"/>
        <v>86947</v>
      </c>
      <c r="H4506" s="393">
        <v>7786.7</v>
      </c>
      <c r="I4506" s="392" t="s">
        <v>21407</v>
      </c>
    </row>
    <row r="4507" spans="2:9">
      <c r="B4507" s="388" t="s">
        <v>21408</v>
      </c>
      <c r="C4507" s="388" t="s">
        <v>21409</v>
      </c>
      <c r="D4507" s="389" t="s">
        <v>9926</v>
      </c>
      <c r="E4507" s="390" t="str">
        <f t="shared" si="140"/>
        <v>45,60</v>
      </c>
      <c r="F4507" s="381" t="str">
        <f t="shared" si="141"/>
        <v>88571</v>
      </c>
      <c r="H4507" s="393">
        <v>8361.85</v>
      </c>
      <c r="I4507" s="392" t="s">
        <v>21410</v>
      </c>
    </row>
    <row r="4508" spans="2:9">
      <c r="B4508" s="388" t="s">
        <v>21411</v>
      </c>
      <c r="C4508" s="388" t="s">
        <v>21412</v>
      </c>
      <c r="D4508" s="389" t="s">
        <v>9926</v>
      </c>
      <c r="E4508" s="390" t="str">
        <f t="shared" si="140"/>
        <v>447,13</v>
      </c>
      <c r="F4508" s="381" t="str">
        <f t="shared" si="141"/>
        <v>93396</v>
      </c>
      <c r="H4508" s="393">
        <v>2328.4499999999998</v>
      </c>
      <c r="I4508" s="392" t="s">
        <v>21413</v>
      </c>
    </row>
    <row r="4509" spans="2:9">
      <c r="B4509" s="388" t="s">
        <v>21414</v>
      </c>
      <c r="C4509" s="388" t="s">
        <v>21415</v>
      </c>
      <c r="D4509" s="389" t="s">
        <v>9926</v>
      </c>
      <c r="E4509" s="390" t="str">
        <f t="shared" si="140"/>
        <v>793,55</v>
      </c>
      <c r="F4509" s="381" t="str">
        <f t="shared" si="141"/>
        <v>93441</v>
      </c>
      <c r="H4509" s="393">
        <v>3678.63</v>
      </c>
      <c r="I4509" s="392" t="s">
        <v>21416</v>
      </c>
    </row>
    <row r="4510" spans="2:9">
      <c r="B4510" s="388" t="s">
        <v>21417</v>
      </c>
      <c r="C4510" s="388" t="s">
        <v>21418</v>
      </c>
      <c r="D4510" s="389" t="s">
        <v>9926</v>
      </c>
      <c r="E4510" s="390" t="str">
        <f t="shared" si="140"/>
        <v>856,57</v>
      </c>
      <c r="F4510" s="381" t="str">
        <f t="shared" si="141"/>
        <v>93442</v>
      </c>
      <c r="H4510" s="393">
        <v>5773.69</v>
      </c>
      <c r="I4510" s="392" t="s">
        <v>21419</v>
      </c>
    </row>
    <row r="4511" spans="2:9">
      <c r="B4511" s="388" t="s">
        <v>21420</v>
      </c>
      <c r="C4511" s="388" t="s">
        <v>21421</v>
      </c>
      <c r="D4511" s="389" t="s">
        <v>9926</v>
      </c>
      <c r="E4511" s="390" t="str">
        <f t="shared" si="140"/>
        <v>162,38</v>
      </c>
      <c r="F4511" s="381" t="str">
        <f t="shared" si="141"/>
        <v>95469</v>
      </c>
      <c r="H4511" s="393">
        <v>7460.31</v>
      </c>
      <c r="I4511" s="392" t="s">
        <v>21422</v>
      </c>
    </row>
    <row r="4512" spans="2:9">
      <c r="B4512" s="388" t="s">
        <v>21423</v>
      </c>
      <c r="C4512" s="388" t="s">
        <v>21424</v>
      </c>
      <c r="D4512" s="389" t="s">
        <v>9926</v>
      </c>
      <c r="E4512" s="390" t="str">
        <f t="shared" si="140"/>
        <v>168,24</v>
      </c>
      <c r="F4512" s="381" t="str">
        <f t="shared" si="141"/>
        <v>95470</v>
      </c>
      <c r="H4512" s="393">
        <v>8750.06</v>
      </c>
      <c r="I4512" s="392" t="s">
        <v>21425</v>
      </c>
    </row>
    <row r="4513" spans="2:9">
      <c r="B4513" s="388" t="s">
        <v>21426</v>
      </c>
      <c r="C4513" s="388" t="s">
        <v>21427</v>
      </c>
      <c r="D4513" s="389" t="s">
        <v>9926</v>
      </c>
      <c r="E4513" s="390" t="str">
        <f t="shared" si="140"/>
        <v>556,61</v>
      </c>
      <c r="F4513" s="381" t="str">
        <f t="shared" si="141"/>
        <v>95471</v>
      </c>
      <c r="H4513" s="393">
        <v>10327.11</v>
      </c>
      <c r="I4513" s="392" t="s">
        <v>21428</v>
      </c>
    </row>
    <row r="4514" spans="2:9">
      <c r="B4514" s="388" t="s">
        <v>21429</v>
      </c>
      <c r="C4514" s="388" t="s">
        <v>21430</v>
      </c>
      <c r="D4514" s="389" t="s">
        <v>9926</v>
      </c>
      <c r="E4514" s="390" t="str">
        <f t="shared" si="140"/>
        <v>562,47</v>
      </c>
      <c r="F4514" s="381" t="str">
        <f t="shared" si="141"/>
        <v>95472</v>
      </c>
      <c r="H4514" s="393">
        <v>1978.55</v>
      </c>
      <c r="I4514" s="392" t="s">
        <v>21431</v>
      </c>
    </row>
    <row r="4515" spans="2:9">
      <c r="B4515" s="388" t="s">
        <v>21432</v>
      </c>
      <c r="C4515" s="388" t="s">
        <v>21433</v>
      </c>
      <c r="D4515" s="389" t="s">
        <v>9926</v>
      </c>
      <c r="E4515" s="390" t="str">
        <f t="shared" si="140"/>
        <v>25,44</v>
      </c>
      <c r="F4515" s="381" t="str">
        <f t="shared" si="141"/>
        <v>95542</v>
      </c>
      <c r="H4515" s="393">
        <v>3398.3</v>
      </c>
      <c r="I4515" s="392" t="s">
        <v>19138</v>
      </c>
    </row>
    <row r="4516" spans="2:9">
      <c r="B4516" s="388" t="s">
        <v>21434</v>
      </c>
      <c r="C4516" s="388" t="s">
        <v>21435</v>
      </c>
      <c r="D4516" s="389" t="s">
        <v>9926</v>
      </c>
      <c r="E4516" s="390" t="str">
        <f t="shared" si="140"/>
        <v>41,20</v>
      </c>
      <c r="F4516" s="381" t="str">
        <f t="shared" si="141"/>
        <v>95543</v>
      </c>
      <c r="H4516" s="393">
        <v>4432.26</v>
      </c>
      <c r="I4516" s="392" t="s">
        <v>5769</v>
      </c>
    </row>
    <row r="4517" spans="2:9">
      <c r="B4517" s="388" t="s">
        <v>21436</v>
      </c>
      <c r="C4517" s="388" t="s">
        <v>21437</v>
      </c>
      <c r="D4517" s="389" t="s">
        <v>9926</v>
      </c>
      <c r="E4517" s="390" t="str">
        <f t="shared" si="140"/>
        <v>32,20</v>
      </c>
      <c r="F4517" s="381" t="str">
        <f t="shared" si="141"/>
        <v>95544</v>
      </c>
      <c r="H4517" s="393">
        <v>6554.79</v>
      </c>
      <c r="I4517" s="392" t="s">
        <v>18671</v>
      </c>
    </row>
    <row r="4518" spans="2:9">
      <c r="B4518" s="388" t="s">
        <v>21438</v>
      </c>
      <c r="C4518" s="388" t="s">
        <v>21439</v>
      </c>
      <c r="D4518" s="389" t="s">
        <v>9926</v>
      </c>
      <c r="E4518" s="390" t="str">
        <f t="shared" si="140"/>
        <v>31,48</v>
      </c>
      <c r="F4518" s="381" t="str">
        <f t="shared" si="141"/>
        <v>95545</v>
      </c>
      <c r="H4518" s="391">
        <v>577.26</v>
      </c>
      <c r="I4518" s="392" t="s">
        <v>2569</v>
      </c>
    </row>
    <row r="4519" spans="2:9">
      <c r="B4519" s="388" t="s">
        <v>21440</v>
      </c>
      <c r="C4519" s="388" t="s">
        <v>21441</v>
      </c>
      <c r="D4519" s="389" t="s">
        <v>9926</v>
      </c>
      <c r="E4519" s="390" t="str">
        <f t="shared" si="140"/>
        <v>95,03</v>
      </c>
      <c r="F4519" s="381" t="str">
        <f t="shared" si="141"/>
        <v>95546</v>
      </c>
      <c r="H4519" s="391">
        <v>394.76</v>
      </c>
      <c r="I4519" s="392" t="s">
        <v>21442</v>
      </c>
    </row>
    <row r="4520" spans="2:9">
      <c r="B4520" s="388" t="s">
        <v>21443</v>
      </c>
      <c r="C4520" s="388" t="s">
        <v>21444</v>
      </c>
      <c r="D4520" s="389" t="s">
        <v>9926</v>
      </c>
      <c r="E4520" s="390" t="str">
        <f t="shared" si="140"/>
        <v>46,71</v>
      </c>
      <c r="F4520" s="381" t="str">
        <f t="shared" si="141"/>
        <v>95547</v>
      </c>
      <c r="H4520" s="391">
        <v>20.07</v>
      </c>
      <c r="I4520" s="392" t="s">
        <v>7754</v>
      </c>
    </row>
    <row r="4521" spans="2:9">
      <c r="B4521" s="388" t="s">
        <v>21445</v>
      </c>
      <c r="C4521" s="388" t="s">
        <v>21446</v>
      </c>
      <c r="D4521" s="389" t="s">
        <v>9926</v>
      </c>
      <c r="E4521" s="390" t="str">
        <f t="shared" si="140"/>
        <v>23,65</v>
      </c>
      <c r="F4521" s="381" t="str">
        <f t="shared" si="141"/>
        <v>6087</v>
      </c>
      <c r="H4521" s="391">
        <v>373.59</v>
      </c>
      <c r="I4521" s="392" t="s">
        <v>21447</v>
      </c>
    </row>
    <row r="4522" spans="2:9">
      <c r="B4522" s="388" t="s">
        <v>21448</v>
      </c>
      <c r="C4522" s="388" t="s">
        <v>21449</v>
      </c>
      <c r="D4522" s="389" t="s">
        <v>9926</v>
      </c>
      <c r="E4522" s="390" t="str">
        <f t="shared" si="140"/>
        <v>1.241,78</v>
      </c>
      <c r="F4522" s="381" t="str">
        <f t="shared" si="141"/>
        <v>98052</v>
      </c>
      <c r="H4522" s="391">
        <v>82.06</v>
      </c>
      <c r="I4522" s="392" t="s">
        <v>21450</v>
      </c>
    </row>
    <row r="4523" spans="2:9">
      <c r="B4523" s="388" t="s">
        <v>21451</v>
      </c>
      <c r="C4523" s="388" t="s">
        <v>21452</v>
      </c>
      <c r="D4523" s="389" t="s">
        <v>9926</v>
      </c>
      <c r="E4523" s="390" t="str">
        <f t="shared" si="140"/>
        <v>1.836,94</v>
      </c>
      <c r="F4523" s="381" t="str">
        <f t="shared" si="141"/>
        <v>98053</v>
      </c>
      <c r="H4523" s="391">
        <v>96.68</v>
      </c>
      <c r="I4523" s="392" t="s">
        <v>21453</v>
      </c>
    </row>
    <row r="4524" spans="2:9">
      <c r="B4524" s="388" t="s">
        <v>21454</v>
      </c>
      <c r="C4524" s="388" t="s">
        <v>21455</v>
      </c>
      <c r="D4524" s="389" t="s">
        <v>9926</v>
      </c>
      <c r="E4524" s="390" t="str">
        <f t="shared" si="140"/>
        <v>2.725,25</v>
      </c>
      <c r="F4524" s="381" t="str">
        <f t="shared" si="141"/>
        <v>98054</v>
      </c>
      <c r="H4524" s="391">
        <v>170.87</v>
      </c>
      <c r="I4524" s="392" t="s">
        <v>21456</v>
      </c>
    </row>
    <row r="4525" spans="2:9">
      <c r="B4525" s="388" t="s">
        <v>21457</v>
      </c>
      <c r="C4525" s="388" t="s">
        <v>21458</v>
      </c>
      <c r="D4525" s="389" t="s">
        <v>9926</v>
      </c>
      <c r="E4525" s="390" t="str">
        <f t="shared" si="140"/>
        <v>3.611,75</v>
      </c>
      <c r="F4525" s="381" t="str">
        <f t="shared" si="141"/>
        <v>98055</v>
      </c>
      <c r="H4525" s="391">
        <v>71.8</v>
      </c>
      <c r="I4525" s="392" t="s">
        <v>21459</v>
      </c>
    </row>
    <row r="4526" spans="2:9">
      <c r="B4526" s="388" t="s">
        <v>21460</v>
      </c>
      <c r="C4526" s="388" t="s">
        <v>21461</v>
      </c>
      <c r="D4526" s="389" t="s">
        <v>9926</v>
      </c>
      <c r="E4526" s="390" t="str">
        <f t="shared" si="140"/>
        <v>4.190,79</v>
      </c>
      <c r="F4526" s="381" t="str">
        <f t="shared" si="141"/>
        <v>98056</v>
      </c>
      <c r="H4526" s="391">
        <v>186.76</v>
      </c>
      <c r="I4526" s="392" t="s">
        <v>21462</v>
      </c>
    </row>
    <row r="4527" spans="2:9">
      <c r="B4527" s="388" t="s">
        <v>21463</v>
      </c>
      <c r="C4527" s="388" t="s">
        <v>21464</v>
      </c>
      <c r="D4527" s="389" t="s">
        <v>9926</v>
      </c>
      <c r="E4527" s="390" t="str">
        <f t="shared" si="140"/>
        <v>5.563,21</v>
      </c>
      <c r="F4527" s="381" t="str">
        <f t="shared" si="141"/>
        <v>98057</v>
      </c>
      <c r="H4527" s="391">
        <v>19.53</v>
      </c>
      <c r="I4527" s="392" t="s">
        <v>21465</v>
      </c>
    </row>
    <row r="4528" spans="2:9">
      <c r="B4528" s="388" t="s">
        <v>21466</v>
      </c>
      <c r="C4528" s="388" t="s">
        <v>21467</v>
      </c>
      <c r="D4528" s="389" t="s">
        <v>9926</v>
      </c>
      <c r="E4528" s="390" t="str">
        <f t="shared" si="140"/>
        <v>3.748,34</v>
      </c>
      <c r="F4528" s="381" t="str">
        <f t="shared" si="141"/>
        <v>98066</v>
      </c>
      <c r="H4528" s="391">
        <v>22.02</v>
      </c>
      <c r="I4528" s="392" t="s">
        <v>21468</v>
      </c>
    </row>
    <row r="4529" spans="2:9">
      <c r="B4529" s="388" t="s">
        <v>21469</v>
      </c>
      <c r="C4529" s="388" t="s">
        <v>21470</v>
      </c>
      <c r="D4529" s="389" t="s">
        <v>9926</v>
      </c>
      <c r="E4529" s="390" t="str">
        <f t="shared" si="140"/>
        <v>5.011,93</v>
      </c>
      <c r="F4529" s="381" t="str">
        <f t="shared" si="141"/>
        <v>98067</v>
      </c>
      <c r="H4529" s="391">
        <v>24.81</v>
      </c>
      <c r="I4529" s="392" t="s">
        <v>21471</v>
      </c>
    </row>
    <row r="4530" spans="2:9">
      <c r="B4530" s="388" t="s">
        <v>21472</v>
      </c>
      <c r="C4530" s="388" t="s">
        <v>21473</v>
      </c>
      <c r="D4530" s="389" t="s">
        <v>9926</v>
      </c>
      <c r="E4530" s="390" t="str">
        <f t="shared" si="140"/>
        <v>7.090,24</v>
      </c>
      <c r="F4530" s="381" t="str">
        <f t="shared" si="141"/>
        <v>98068</v>
      </c>
      <c r="H4530" s="391">
        <v>25.81</v>
      </c>
      <c r="I4530" s="392" t="s">
        <v>21474</v>
      </c>
    </row>
    <row r="4531" spans="2:9">
      <c r="B4531" s="388" t="s">
        <v>21475</v>
      </c>
      <c r="C4531" s="388" t="s">
        <v>21476</v>
      </c>
      <c r="D4531" s="389" t="s">
        <v>9926</v>
      </c>
      <c r="E4531" s="390" t="str">
        <f t="shared" si="140"/>
        <v>9.497,43</v>
      </c>
      <c r="F4531" s="381" t="str">
        <f t="shared" si="141"/>
        <v>98069</v>
      </c>
      <c r="H4531" s="391">
        <v>238.98</v>
      </c>
      <c r="I4531" s="392" t="s">
        <v>21477</v>
      </c>
    </row>
    <row r="4532" spans="2:9">
      <c r="B4532" s="388" t="s">
        <v>21478</v>
      </c>
      <c r="C4532" s="388" t="s">
        <v>21479</v>
      </c>
      <c r="D4532" s="389" t="s">
        <v>9926</v>
      </c>
      <c r="E4532" s="390" t="str">
        <f t="shared" si="140"/>
        <v>10.894,27</v>
      </c>
      <c r="F4532" s="381" t="str">
        <f t="shared" si="141"/>
        <v>98070</v>
      </c>
      <c r="H4532" s="391">
        <v>29.37</v>
      </c>
      <c r="I4532" s="392" t="s">
        <v>21480</v>
      </c>
    </row>
    <row r="4533" spans="2:9">
      <c r="B4533" s="388" t="s">
        <v>21481</v>
      </c>
      <c r="C4533" s="388" t="s">
        <v>21482</v>
      </c>
      <c r="D4533" s="389" t="s">
        <v>9926</v>
      </c>
      <c r="E4533" s="390" t="str">
        <f t="shared" si="140"/>
        <v>11.977,96</v>
      </c>
      <c r="F4533" s="381" t="str">
        <f t="shared" si="141"/>
        <v>98071</v>
      </c>
      <c r="H4533" s="391">
        <v>32.04</v>
      </c>
      <c r="I4533" s="392" t="s">
        <v>21483</v>
      </c>
    </row>
    <row r="4534" spans="2:9">
      <c r="B4534" s="388" t="s">
        <v>21484</v>
      </c>
      <c r="C4534" s="388" t="s">
        <v>21485</v>
      </c>
      <c r="D4534" s="389" t="s">
        <v>9926</v>
      </c>
      <c r="E4534" s="390" t="str">
        <f t="shared" si="140"/>
        <v>3.119,13</v>
      </c>
      <c r="F4534" s="381" t="str">
        <f t="shared" si="141"/>
        <v>98072</v>
      </c>
      <c r="H4534" s="391">
        <v>32.83</v>
      </c>
      <c r="I4534" s="392" t="s">
        <v>21486</v>
      </c>
    </row>
    <row r="4535" spans="2:9">
      <c r="B4535" s="388" t="s">
        <v>21487</v>
      </c>
      <c r="C4535" s="388" t="s">
        <v>21488</v>
      </c>
      <c r="D4535" s="389" t="s">
        <v>9926</v>
      </c>
      <c r="E4535" s="390" t="str">
        <f t="shared" si="140"/>
        <v>4.867,50</v>
      </c>
      <c r="F4535" s="381" t="str">
        <f t="shared" si="141"/>
        <v>98073</v>
      </c>
      <c r="H4535" s="391">
        <v>35.33</v>
      </c>
      <c r="I4535" s="392" t="s">
        <v>21489</v>
      </c>
    </row>
    <row r="4536" spans="2:9">
      <c r="B4536" s="388" t="s">
        <v>21490</v>
      </c>
      <c r="C4536" s="388" t="s">
        <v>21491</v>
      </c>
      <c r="D4536" s="389" t="s">
        <v>9926</v>
      </c>
      <c r="E4536" s="390" t="str">
        <f t="shared" si="140"/>
        <v>7.545,54</v>
      </c>
      <c r="F4536" s="381" t="str">
        <f t="shared" si="141"/>
        <v>98074</v>
      </c>
      <c r="H4536" s="391">
        <v>417.75</v>
      </c>
      <c r="I4536" s="392" t="s">
        <v>21492</v>
      </c>
    </row>
    <row r="4537" spans="2:9">
      <c r="B4537" s="388" t="s">
        <v>21493</v>
      </c>
      <c r="C4537" s="388" t="s">
        <v>21494</v>
      </c>
      <c r="D4537" s="389" t="s">
        <v>9926</v>
      </c>
      <c r="E4537" s="390" t="str">
        <f t="shared" si="140"/>
        <v>9.806,21</v>
      </c>
      <c r="F4537" s="381" t="str">
        <f t="shared" si="141"/>
        <v>98075</v>
      </c>
      <c r="H4537" s="391">
        <v>239.23</v>
      </c>
      <c r="I4537" s="392" t="s">
        <v>21495</v>
      </c>
    </row>
    <row r="4538" spans="2:9">
      <c r="B4538" s="388" t="s">
        <v>21496</v>
      </c>
      <c r="C4538" s="388" t="s">
        <v>21497</v>
      </c>
      <c r="D4538" s="389" t="s">
        <v>9926</v>
      </c>
      <c r="E4538" s="390" t="str">
        <f t="shared" si="140"/>
        <v>11.291,89</v>
      </c>
      <c r="F4538" s="381" t="str">
        <f t="shared" si="141"/>
        <v>98076</v>
      </c>
      <c r="H4538" s="391">
        <v>51.52</v>
      </c>
      <c r="I4538" s="392" t="s">
        <v>21498</v>
      </c>
    </row>
    <row r="4539" spans="2:9">
      <c r="B4539" s="388" t="s">
        <v>21499</v>
      </c>
      <c r="C4539" s="388" t="s">
        <v>21500</v>
      </c>
      <c r="D4539" s="389" t="s">
        <v>9926</v>
      </c>
      <c r="E4539" s="390" t="str">
        <f t="shared" si="140"/>
        <v>13.290,03</v>
      </c>
      <c r="F4539" s="381" t="str">
        <f t="shared" si="141"/>
        <v>98077</v>
      </c>
      <c r="H4539" s="391">
        <v>52.95</v>
      </c>
      <c r="I4539" s="392" t="s">
        <v>21501</v>
      </c>
    </row>
    <row r="4540" spans="2:9">
      <c r="B4540" s="388" t="s">
        <v>21502</v>
      </c>
      <c r="C4540" s="388" t="s">
        <v>21503</v>
      </c>
      <c r="D4540" s="389" t="s">
        <v>9926</v>
      </c>
      <c r="E4540" s="390" t="str">
        <f t="shared" si="140"/>
        <v>3.186,24</v>
      </c>
      <c r="F4540" s="381" t="str">
        <f t="shared" si="141"/>
        <v>98078</v>
      </c>
      <c r="H4540" s="391">
        <v>50.3</v>
      </c>
      <c r="I4540" s="392" t="s">
        <v>21504</v>
      </c>
    </row>
    <row r="4541" spans="2:9">
      <c r="B4541" s="388" t="s">
        <v>21505</v>
      </c>
      <c r="C4541" s="388" t="s">
        <v>21506</v>
      </c>
      <c r="D4541" s="389" t="s">
        <v>9926</v>
      </c>
      <c r="E4541" s="390" t="str">
        <f t="shared" si="140"/>
        <v>5.580,44</v>
      </c>
      <c r="F4541" s="381" t="str">
        <f t="shared" si="141"/>
        <v>98079</v>
      </c>
      <c r="H4541" s="391">
        <v>55.61</v>
      </c>
      <c r="I4541" s="392" t="s">
        <v>21507</v>
      </c>
    </row>
    <row r="4542" spans="2:9">
      <c r="B4542" s="388" t="s">
        <v>21508</v>
      </c>
      <c r="C4542" s="388" t="s">
        <v>21509</v>
      </c>
      <c r="D4542" s="389" t="s">
        <v>9926</v>
      </c>
      <c r="E4542" s="390" t="str">
        <f t="shared" si="140"/>
        <v>7.172,55</v>
      </c>
      <c r="F4542" s="381" t="str">
        <f t="shared" si="141"/>
        <v>98080</v>
      </c>
      <c r="H4542" s="391">
        <v>14.87</v>
      </c>
      <c r="I4542" s="392" t="s">
        <v>21510</v>
      </c>
    </row>
    <row r="4543" spans="2:9">
      <c r="B4543" s="388" t="s">
        <v>21511</v>
      </c>
      <c r="C4543" s="388" t="s">
        <v>21512</v>
      </c>
      <c r="D4543" s="389" t="s">
        <v>9926</v>
      </c>
      <c r="E4543" s="390" t="str">
        <f t="shared" si="140"/>
        <v>10.623,14</v>
      </c>
      <c r="F4543" s="381" t="str">
        <f t="shared" si="141"/>
        <v>98081</v>
      </c>
      <c r="H4543" s="391">
        <v>12.01</v>
      </c>
      <c r="I4543" s="392" t="s">
        <v>21513</v>
      </c>
    </row>
    <row r="4544" spans="2:9">
      <c r="B4544" s="388" t="s">
        <v>21514</v>
      </c>
      <c r="C4544" s="388" t="s">
        <v>21515</v>
      </c>
      <c r="D4544" s="389" t="s">
        <v>9926</v>
      </c>
      <c r="E4544" s="390" t="str">
        <f t="shared" si="140"/>
        <v>2.915,74</v>
      </c>
      <c r="F4544" s="381" t="str">
        <f t="shared" si="141"/>
        <v>98082</v>
      </c>
      <c r="H4544" s="391">
        <v>20.350000000000001</v>
      </c>
      <c r="I4544" s="392" t="s">
        <v>21516</v>
      </c>
    </row>
    <row r="4545" spans="2:9">
      <c r="B4545" s="388" t="s">
        <v>21517</v>
      </c>
      <c r="C4545" s="388" t="s">
        <v>21518</v>
      </c>
      <c r="D4545" s="389" t="s">
        <v>9926</v>
      </c>
      <c r="E4545" s="390" t="str">
        <f t="shared" si="140"/>
        <v>3.859,62</v>
      </c>
      <c r="F4545" s="381" t="str">
        <f t="shared" si="141"/>
        <v>98083</v>
      </c>
      <c r="H4545" s="391">
        <v>28.69</v>
      </c>
      <c r="I4545" s="392" t="s">
        <v>21519</v>
      </c>
    </row>
    <row r="4546" spans="2:9">
      <c r="B4546" s="388" t="s">
        <v>21520</v>
      </c>
      <c r="C4546" s="388" t="s">
        <v>21521</v>
      </c>
      <c r="D4546" s="389" t="s">
        <v>9926</v>
      </c>
      <c r="E4546" s="390" t="str">
        <f t="shared" ref="E4546:E4609" si="142">IF($K$2=$H$1,H4546,I4546)</f>
        <v>5.426,12</v>
      </c>
      <c r="F4546" s="381" t="str">
        <f t="shared" ref="F4546:F4609" si="143">IF(LEN($B4546)=7,CONCATENATE(MID($B4546,1,6),"00",RIGHT($B4546,1)),IF(LEN($B4546)=8,CONCATENATE(MID($B4546,1,6),"0",RIGHT($B4546,2)),$B4546))</f>
        <v>98084</v>
      </c>
      <c r="H4546" s="391">
        <v>29.27</v>
      </c>
      <c r="I4546" s="392" t="s">
        <v>21522</v>
      </c>
    </row>
    <row r="4547" spans="2:9">
      <c r="B4547" s="388" t="s">
        <v>21523</v>
      </c>
      <c r="C4547" s="388" t="s">
        <v>21524</v>
      </c>
      <c r="D4547" s="389" t="s">
        <v>9926</v>
      </c>
      <c r="E4547" s="390" t="str">
        <f t="shared" si="142"/>
        <v>7.343,70</v>
      </c>
      <c r="F4547" s="381" t="str">
        <f t="shared" si="143"/>
        <v>98085</v>
      </c>
      <c r="H4547" s="391">
        <v>53.43</v>
      </c>
      <c r="I4547" s="392" t="s">
        <v>21525</v>
      </c>
    </row>
    <row r="4548" spans="2:9">
      <c r="B4548" s="388" t="s">
        <v>21526</v>
      </c>
      <c r="C4548" s="388" t="s">
        <v>21527</v>
      </c>
      <c r="D4548" s="389" t="s">
        <v>9926</v>
      </c>
      <c r="E4548" s="390" t="str">
        <f t="shared" si="142"/>
        <v>8.318,34</v>
      </c>
      <c r="F4548" s="381" t="str">
        <f t="shared" si="143"/>
        <v>98086</v>
      </c>
      <c r="H4548" s="391">
        <v>44.41</v>
      </c>
      <c r="I4548" s="392" t="s">
        <v>21528</v>
      </c>
    </row>
    <row r="4549" spans="2:9">
      <c r="B4549" s="388" t="s">
        <v>21529</v>
      </c>
      <c r="C4549" s="388" t="s">
        <v>21530</v>
      </c>
      <c r="D4549" s="389" t="s">
        <v>9926</v>
      </c>
      <c r="E4549" s="390" t="str">
        <f t="shared" si="142"/>
        <v>8.934,73</v>
      </c>
      <c r="F4549" s="381" t="str">
        <f t="shared" si="143"/>
        <v>98087</v>
      </c>
      <c r="H4549" s="391">
        <v>55.48</v>
      </c>
      <c r="I4549" s="392" t="s">
        <v>21531</v>
      </c>
    </row>
    <row r="4550" spans="2:9">
      <c r="B4550" s="388" t="s">
        <v>21532</v>
      </c>
      <c r="C4550" s="388" t="s">
        <v>21533</v>
      </c>
      <c r="D4550" s="389" t="s">
        <v>9926</v>
      </c>
      <c r="E4550" s="390" t="str">
        <f t="shared" si="142"/>
        <v>2.486,93</v>
      </c>
      <c r="F4550" s="381" t="str">
        <f t="shared" si="143"/>
        <v>98088</v>
      </c>
      <c r="H4550" s="391">
        <v>67.069999999999993</v>
      </c>
      <c r="I4550" s="392" t="s">
        <v>21534</v>
      </c>
    </row>
    <row r="4551" spans="2:9">
      <c r="B4551" s="388" t="s">
        <v>21535</v>
      </c>
      <c r="C4551" s="388" t="s">
        <v>21536</v>
      </c>
      <c r="D4551" s="389" t="s">
        <v>9926</v>
      </c>
      <c r="E4551" s="390" t="str">
        <f t="shared" si="142"/>
        <v>3.931,71</v>
      </c>
      <c r="F4551" s="381" t="str">
        <f t="shared" si="143"/>
        <v>98089</v>
      </c>
      <c r="H4551" s="391">
        <v>77.88</v>
      </c>
      <c r="I4551" s="392" t="s">
        <v>21537</v>
      </c>
    </row>
    <row r="4552" spans="2:9">
      <c r="B4552" s="388" t="s">
        <v>21538</v>
      </c>
      <c r="C4552" s="388" t="s">
        <v>21539</v>
      </c>
      <c r="D4552" s="389" t="s">
        <v>9926</v>
      </c>
      <c r="E4552" s="390" t="str">
        <f t="shared" si="142"/>
        <v>6.174,29</v>
      </c>
      <c r="F4552" s="381" t="str">
        <f t="shared" si="143"/>
        <v>98090</v>
      </c>
      <c r="H4552" s="391">
        <v>99.51</v>
      </c>
      <c r="I4552" s="392" t="s">
        <v>21540</v>
      </c>
    </row>
    <row r="4553" spans="2:9">
      <c r="B4553" s="388" t="s">
        <v>21541</v>
      </c>
      <c r="C4553" s="388" t="s">
        <v>21542</v>
      </c>
      <c r="D4553" s="389" t="s">
        <v>9926</v>
      </c>
      <c r="E4553" s="390" t="str">
        <f t="shared" si="142"/>
        <v>7.985,49</v>
      </c>
      <c r="F4553" s="381" t="str">
        <f t="shared" si="143"/>
        <v>98091</v>
      </c>
      <c r="H4553" s="391">
        <v>177.28</v>
      </c>
      <c r="I4553" s="392" t="s">
        <v>21543</v>
      </c>
    </row>
    <row r="4554" spans="2:9">
      <c r="B4554" s="388" t="s">
        <v>21544</v>
      </c>
      <c r="C4554" s="388" t="s">
        <v>21545</v>
      </c>
      <c r="D4554" s="389" t="s">
        <v>9926</v>
      </c>
      <c r="E4554" s="390" t="str">
        <f t="shared" si="142"/>
        <v>9.360,95</v>
      </c>
      <c r="F4554" s="381" t="str">
        <f t="shared" si="143"/>
        <v>98092</v>
      </c>
      <c r="H4554" s="391">
        <v>210.13</v>
      </c>
      <c r="I4554" s="392" t="s">
        <v>21546</v>
      </c>
    </row>
    <row r="4555" spans="2:9">
      <c r="B4555" s="388" t="s">
        <v>21547</v>
      </c>
      <c r="C4555" s="388" t="s">
        <v>21548</v>
      </c>
      <c r="D4555" s="389" t="s">
        <v>9926</v>
      </c>
      <c r="E4555" s="390" t="str">
        <f t="shared" si="142"/>
        <v>11.049,36</v>
      </c>
      <c r="F4555" s="381" t="str">
        <f t="shared" si="143"/>
        <v>98093</v>
      </c>
      <c r="H4555" s="391">
        <v>407.16</v>
      </c>
      <c r="I4555" s="392" t="s">
        <v>21549</v>
      </c>
    </row>
    <row r="4556" spans="2:9">
      <c r="B4556" s="388" t="s">
        <v>21550</v>
      </c>
      <c r="C4556" s="388" t="s">
        <v>21551</v>
      </c>
      <c r="D4556" s="389" t="s">
        <v>9926</v>
      </c>
      <c r="E4556" s="390" t="str">
        <f t="shared" si="142"/>
        <v>2.100,55</v>
      </c>
      <c r="F4556" s="381" t="str">
        <f t="shared" si="143"/>
        <v>98094</v>
      </c>
      <c r="H4556" s="391">
        <v>82.43</v>
      </c>
      <c r="I4556" s="392" t="s">
        <v>21552</v>
      </c>
    </row>
    <row r="4557" spans="2:9">
      <c r="B4557" s="388" t="s">
        <v>21553</v>
      </c>
      <c r="C4557" s="388" t="s">
        <v>21554</v>
      </c>
      <c r="D4557" s="389" t="s">
        <v>9926</v>
      </c>
      <c r="E4557" s="390" t="str">
        <f t="shared" si="142"/>
        <v>3.608,89</v>
      </c>
      <c r="F4557" s="381" t="str">
        <f t="shared" si="143"/>
        <v>98099</v>
      </c>
      <c r="H4557" s="391">
        <v>105.37</v>
      </c>
      <c r="I4557" s="392" t="s">
        <v>21555</v>
      </c>
    </row>
    <row r="4558" spans="2:9">
      <c r="B4558" s="388" t="s">
        <v>21556</v>
      </c>
      <c r="C4558" s="388" t="s">
        <v>21557</v>
      </c>
      <c r="D4558" s="389" t="s">
        <v>9926</v>
      </c>
      <c r="E4558" s="390" t="str">
        <f t="shared" si="142"/>
        <v>4.708,82</v>
      </c>
      <c r="F4558" s="381" t="str">
        <f t="shared" si="143"/>
        <v>98100</v>
      </c>
      <c r="H4558" s="391">
        <v>109.02</v>
      </c>
      <c r="I4558" s="392" t="s">
        <v>21558</v>
      </c>
    </row>
    <row r="4559" spans="2:9">
      <c r="B4559" s="388" t="s">
        <v>21559</v>
      </c>
      <c r="C4559" s="388" t="s">
        <v>21560</v>
      </c>
      <c r="D4559" s="389" t="s">
        <v>9926</v>
      </c>
      <c r="E4559" s="390" t="str">
        <f t="shared" si="142"/>
        <v>6.965,41</v>
      </c>
      <c r="F4559" s="381" t="str">
        <f t="shared" si="143"/>
        <v>98101</v>
      </c>
      <c r="H4559" s="391">
        <v>20.93</v>
      </c>
      <c r="I4559" s="392" t="s">
        <v>21561</v>
      </c>
    </row>
    <row r="4560" spans="2:9">
      <c r="B4560" s="388" t="s">
        <v>21562</v>
      </c>
      <c r="C4560" s="388" t="s">
        <v>21563</v>
      </c>
      <c r="D4560" s="389" t="s">
        <v>9926</v>
      </c>
      <c r="E4560" s="390" t="str">
        <f t="shared" si="142"/>
        <v>621,25</v>
      </c>
      <c r="F4560" s="381" t="str">
        <f t="shared" si="143"/>
        <v>98109</v>
      </c>
      <c r="H4560" s="391">
        <v>24.5</v>
      </c>
      <c r="I4560" s="392" t="s">
        <v>21564</v>
      </c>
    </row>
    <row r="4561" spans="2:9">
      <c r="B4561" s="388" t="s">
        <v>21565</v>
      </c>
      <c r="C4561" s="388" t="s">
        <v>21566</v>
      </c>
      <c r="D4561" s="389" t="s">
        <v>9926</v>
      </c>
      <c r="E4561" s="390" t="str">
        <f t="shared" si="142"/>
        <v>395,74</v>
      </c>
      <c r="F4561" s="381" t="str">
        <f t="shared" si="143"/>
        <v>98110</v>
      </c>
      <c r="H4561" s="391">
        <v>37.17</v>
      </c>
      <c r="I4561" s="392" t="s">
        <v>21567</v>
      </c>
    </row>
    <row r="4562" spans="2:9">
      <c r="B4562" s="388" t="s">
        <v>21568</v>
      </c>
      <c r="C4562" s="388" t="s">
        <v>21569</v>
      </c>
      <c r="D4562" s="389" t="s">
        <v>9926</v>
      </c>
      <c r="E4562" s="390" t="str">
        <f t="shared" si="142"/>
        <v>20,66</v>
      </c>
      <c r="F4562" s="381" t="str">
        <f t="shared" si="143"/>
        <v>98111</v>
      </c>
      <c r="H4562" s="391">
        <v>79.989999999999995</v>
      </c>
      <c r="I4562" s="392" t="s">
        <v>21570</v>
      </c>
    </row>
    <row r="4563" spans="2:9">
      <c r="B4563" s="388" t="s">
        <v>21571</v>
      </c>
      <c r="C4563" s="388" t="s">
        <v>21572</v>
      </c>
      <c r="D4563" s="389" t="s">
        <v>9926</v>
      </c>
      <c r="E4563" s="390" t="str">
        <f t="shared" si="142"/>
        <v>376,32</v>
      </c>
      <c r="F4563" s="381" t="str">
        <f t="shared" si="143"/>
        <v>98114</v>
      </c>
      <c r="H4563" s="391">
        <v>77.819999999999993</v>
      </c>
      <c r="I4563" s="392" t="s">
        <v>21573</v>
      </c>
    </row>
    <row r="4564" spans="2:9">
      <c r="B4564" s="388" t="s">
        <v>21574</v>
      </c>
      <c r="C4564" s="388" t="s">
        <v>21575</v>
      </c>
      <c r="D4564" s="389" t="s">
        <v>9926</v>
      </c>
      <c r="E4564" s="390" t="str">
        <f t="shared" si="142"/>
        <v>84,87</v>
      </c>
      <c r="F4564" s="381" t="str">
        <f t="shared" si="143"/>
        <v>98115</v>
      </c>
      <c r="H4564" s="391">
        <v>132.12</v>
      </c>
      <c r="I4564" s="392" t="s">
        <v>21576</v>
      </c>
    </row>
    <row r="4565" spans="2:9">
      <c r="B4565" s="388" t="s">
        <v>21577</v>
      </c>
      <c r="C4565" s="388" t="s">
        <v>21578</v>
      </c>
      <c r="D4565" s="389" t="s">
        <v>9926</v>
      </c>
      <c r="E4565" s="390" t="str">
        <f t="shared" si="142"/>
        <v>104,27</v>
      </c>
      <c r="F4565" s="381" t="str">
        <f t="shared" si="143"/>
        <v>89957</v>
      </c>
      <c r="H4565" s="391">
        <v>52.47</v>
      </c>
      <c r="I4565" s="392" t="s">
        <v>21579</v>
      </c>
    </row>
    <row r="4566" spans="2:9">
      <c r="B4566" s="388" t="s">
        <v>21580</v>
      </c>
      <c r="C4566" s="388" t="s">
        <v>21581</v>
      </c>
      <c r="D4566" s="389" t="s">
        <v>9926</v>
      </c>
      <c r="E4566" s="390" t="str">
        <f t="shared" si="142"/>
        <v>191,35</v>
      </c>
      <c r="F4566" s="381" t="str">
        <f t="shared" si="143"/>
        <v>89959</v>
      </c>
      <c r="H4566" s="391">
        <v>56.67</v>
      </c>
      <c r="I4566" s="392" t="s">
        <v>21582</v>
      </c>
    </row>
    <row r="4567" spans="2:9">
      <c r="B4567" s="388" t="s">
        <v>21583</v>
      </c>
      <c r="C4567" s="388" t="s">
        <v>21584</v>
      </c>
      <c r="D4567" s="389" t="s">
        <v>9926</v>
      </c>
      <c r="E4567" s="390" t="str">
        <f t="shared" si="142"/>
        <v>78,93</v>
      </c>
      <c r="F4567" s="381" t="str">
        <f t="shared" si="143"/>
        <v>74093/001</v>
      </c>
      <c r="H4567" s="391">
        <v>67.66</v>
      </c>
      <c r="I4567" s="392" t="s">
        <v>21585</v>
      </c>
    </row>
    <row r="4568" spans="2:9">
      <c r="B4568" s="388" t="s">
        <v>21586</v>
      </c>
      <c r="C4568" s="388" t="s">
        <v>21587</v>
      </c>
      <c r="D4568" s="389" t="s">
        <v>9926</v>
      </c>
      <c r="E4568" s="390" t="str">
        <f t="shared" si="142"/>
        <v>168,91</v>
      </c>
      <c r="F4568" s="381" t="str">
        <f t="shared" si="143"/>
        <v>74169/001</v>
      </c>
      <c r="H4568" s="391">
        <v>89.07</v>
      </c>
      <c r="I4568" s="392" t="s">
        <v>21588</v>
      </c>
    </row>
    <row r="4569" spans="2:9">
      <c r="B4569" s="388" t="s">
        <v>21589</v>
      </c>
      <c r="C4569" s="388" t="s">
        <v>21590</v>
      </c>
      <c r="D4569" s="389" t="s">
        <v>9926</v>
      </c>
      <c r="E4569" s="390" t="str">
        <f t="shared" si="142"/>
        <v>22,93</v>
      </c>
      <c r="F4569" s="381" t="str">
        <f t="shared" si="143"/>
        <v>89349</v>
      </c>
      <c r="H4569" s="391">
        <v>102.03</v>
      </c>
      <c r="I4569" s="392" t="s">
        <v>8614</v>
      </c>
    </row>
    <row r="4570" spans="2:9">
      <c r="B4570" s="388" t="s">
        <v>21591</v>
      </c>
      <c r="C4570" s="388" t="s">
        <v>21592</v>
      </c>
      <c r="D4570" s="389" t="s">
        <v>9926</v>
      </c>
      <c r="E4570" s="390" t="str">
        <f t="shared" si="142"/>
        <v>25,97</v>
      </c>
      <c r="F4570" s="381" t="str">
        <f t="shared" si="143"/>
        <v>89351</v>
      </c>
      <c r="H4570" s="391">
        <v>144.5</v>
      </c>
      <c r="I4570" s="392" t="s">
        <v>17056</v>
      </c>
    </row>
    <row r="4571" spans="2:9">
      <c r="B4571" s="388" t="s">
        <v>21593</v>
      </c>
      <c r="C4571" s="388" t="s">
        <v>21594</v>
      </c>
      <c r="D4571" s="389" t="s">
        <v>9926</v>
      </c>
      <c r="E4571" s="390" t="str">
        <f t="shared" si="142"/>
        <v>29,37</v>
      </c>
      <c r="F4571" s="381" t="str">
        <f t="shared" si="143"/>
        <v>89352</v>
      </c>
      <c r="H4571" s="391">
        <v>53.66</v>
      </c>
      <c r="I4571" s="392" t="s">
        <v>21595</v>
      </c>
    </row>
    <row r="4572" spans="2:9">
      <c r="B4572" s="388" t="s">
        <v>21596</v>
      </c>
      <c r="C4572" s="388" t="s">
        <v>21597</v>
      </c>
      <c r="D4572" s="389" t="s">
        <v>9926</v>
      </c>
      <c r="E4572" s="390" t="str">
        <f t="shared" si="142"/>
        <v>30,58</v>
      </c>
      <c r="F4572" s="381" t="str">
        <f t="shared" si="143"/>
        <v>89353</v>
      </c>
      <c r="H4572" s="391">
        <v>89.13</v>
      </c>
      <c r="I4572" s="392" t="s">
        <v>7852</v>
      </c>
    </row>
    <row r="4573" spans="2:9">
      <c r="B4573" s="388" t="s">
        <v>21598</v>
      </c>
      <c r="C4573" s="388" t="s">
        <v>21599</v>
      </c>
      <c r="D4573" s="389" t="s">
        <v>9926</v>
      </c>
      <c r="E4573" s="390" t="str">
        <f t="shared" si="142"/>
        <v>228,23</v>
      </c>
      <c r="F4573" s="381" t="str">
        <f t="shared" si="143"/>
        <v>89354</v>
      </c>
      <c r="H4573" s="391">
        <v>121.5</v>
      </c>
      <c r="I4573" s="392" t="s">
        <v>21600</v>
      </c>
    </row>
    <row r="4574" spans="2:9">
      <c r="B4574" s="388" t="s">
        <v>21601</v>
      </c>
      <c r="C4574" s="388" t="s">
        <v>21602</v>
      </c>
      <c r="D4574" s="389" t="s">
        <v>9926</v>
      </c>
      <c r="E4574" s="390" t="str">
        <f t="shared" si="142"/>
        <v>33,23</v>
      </c>
      <c r="F4574" s="381" t="str">
        <f t="shared" si="143"/>
        <v>89969</v>
      </c>
      <c r="H4574" s="391">
        <v>132.74</v>
      </c>
      <c r="I4574" s="392" t="s">
        <v>11127</v>
      </c>
    </row>
    <row r="4575" spans="2:9">
      <c r="B4575" s="388" t="s">
        <v>21603</v>
      </c>
      <c r="C4575" s="388" t="s">
        <v>21604</v>
      </c>
      <c r="D4575" s="389" t="s">
        <v>9926</v>
      </c>
      <c r="E4575" s="390" t="str">
        <f t="shared" si="142"/>
        <v>36,65</v>
      </c>
      <c r="F4575" s="381" t="str">
        <f t="shared" si="143"/>
        <v>89970</v>
      </c>
      <c r="H4575" s="391">
        <v>176.8</v>
      </c>
      <c r="I4575" s="392" t="s">
        <v>21605</v>
      </c>
    </row>
    <row r="4576" spans="2:9">
      <c r="B4576" s="388" t="s">
        <v>21606</v>
      </c>
      <c r="C4576" s="388" t="s">
        <v>21607</v>
      </c>
      <c r="D4576" s="389" t="s">
        <v>9926</v>
      </c>
      <c r="E4576" s="390" t="str">
        <f t="shared" si="142"/>
        <v>37,95</v>
      </c>
      <c r="F4576" s="381" t="str">
        <f t="shared" si="143"/>
        <v>89971</v>
      </c>
      <c r="H4576" s="391">
        <v>241.17</v>
      </c>
      <c r="I4576" s="392" t="s">
        <v>19936</v>
      </c>
    </row>
    <row r="4577" spans="2:9">
      <c r="B4577" s="388" t="s">
        <v>21608</v>
      </c>
      <c r="C4577" s="388" t="s">
        <v>21609</v>
      </c>
      <c r="D4577" s="389" t="s">
        <v>9926</v>
      </c>
      <c r="E4577" s="390" t="str">
        <f t="shared" si="142"/>
        <v>40,76</v>
      </c>
      <c r="F4577" s="381" t="str">
        <f t="shared" si="143"/>
        <v>89972</v>
      </c>
      <c r="H4577" s="391">
        <v>323.99</v>
      </c>
      <c r="I4577" s="392" t="s">
        <v>21610</v>
      </c>
    </row>
    <row r="4578" spans="2:9">
      <c r="B4578" s="388" t="s">
        <v>21611</v>
      </c>
      <c r="C4578" s="388" t="s">
        <v>21612</v>
      </c>
      <c r="D4578" s="389" t="s">
        <v>9926</v>
      </c>
      <c r="E4578" s="390" t="str">
        <f t="shared" si="142"/>
        <v>421,69</v>
      </c>
      <c r="F4578" s="381" t="str">
        <f t="shared" si="143"/>
        <v>89973</v>
      </c>
      <c r="H4578" s="391">
        <v>486.92</v>
      </c>
      <c r="I4578" s="392" t="s">
        <v>21613</v>
      </c>
    </row>
    <row r="4579" spans="2:9">
      <c r="B4579" s="388" t="s">
        <v>21614</v>
      </c>
      <c r="C4579" s="388" t="s">
        <v>21615</v>
      </c>
      <c r="D4579" s="389" t="s">
        <v>9926</v>
      </c>
      <c r="E4579" s="390" t="str">
        <f t="shared" si="142"/>
        <v>262,47</v>
      </c>
      <c r="F4579" s="381" t="str">
        <f t="shared" si="143"/>
        <v>89974</v>
      </c>
      <c r="H4579" s="391">
        <v>54.12</v>
      </c>
      <c r="I4579" s="392" t="s">
        <v>21616</v>
      </c>
    </row>
    <row r="4580" spans="2:9">
      <c r="B4580" s="388" t="s">
        <v>21617</v>
      </c>
      <c r="C4580" s="388" t="s">
        <v>21618</v>
      </c>
      <c r="D4580" s="389" t="s">
        <v>9926</v>
      </c>
      <c r="E4580" s="390" t="str">
        <f t="shared" si="142"/>
        <v>61,63</v>
      </c>
      <c r="F4580" s="381" t="str">
        <f t="shared" si="143"/>
        <v>89984</v>
      </c>
      <c r="H4580" s="391">
        <v>36.79</v>
      </c>
      <c r="I4580" s="392" t="s">
        <v>21619</v>
      </c>
    </row>
    <row r="4581" spans="2:9">
      <c r="B4581" s="388" t="s">
        <v>21620</v>
      </c>
      <c r="C4581" s="388" t="s">
        <v>21621</v>
      </c>
      <c r="D4581" s="389" t="s">
        <v>9926</v>
      </c>
      <c r="E4581" s="390" t="str">
        <f t="shared" si="142"/>
        <v>63,38</v>
      </c>
      <c r="F4581" s="381" t="str">
        <f t="shared" si="143"/>
        <v>89985</v>
      </c>
      <c r="H4581" s="391">
        <v>58.18</v>
      </c>
      <c r="I4581" s="392" t="s">
        <v>21622</v>
      </c>
    </row>
    <row r="4582" spans="2:9">
      <c r="B4582" s="388" t="s">
        <v>21623</v>
      </c>
      <c r="C4582" s="388" t="s">
        <v>21624</v>
      </c>
      <c r="D4582" s="389" t="s">
        <v>9926</v>
      </c>
      <c r="E4582" s="390" t="str">
        <f t="shared" si="142"/>
        <v>60,16</v>
      </c>
      <c r="F4582" s="381" t="str">
        <f t="shared" si="143"/>
        <v>89986</v>
      </c>
      <c r="H4582" s="391">
        <v>75.260000000000005</v>
      </c>
      <c r="I4582" s="392" t="s">
        <v>21625</v>
      </c>
    </row>
    <row r="4583" spans="2:9">
      <c r="B4583" s="388" t="s">
        <v>21626</v>
      </c>
      <c r="C4583" s="388" t="s">
        <v>21627</v>
      </c>
      <c r="D4583" s="389" t="s">
        <v>9926</v>
      </c>
      <c r="E4583" s="390" t="str">
        <f t="shared" si="142"/>
        <v>66,62</v>
      </c>
      <c r="F4583" s="381" t="str">
        <f t="shared" si="143"/>
        <v>89987</v>
      </c>
      <c r="H4583" s="391">
        <v>82.77</v>
      </c>
      <c r="I4583" s="392" t="s">
        <v>21628</v>
      </c>
    </row>
    <row r="4584" spans="2:9">
      <c r="B4584" s="388" t="s">
        <v>21629</v>
      </c>
      <c r="C4584" s="388" t="s">
        <v>21630</v>
      </c>
      <c r="D4584" s="389" t="s">
        <v>9926</v>
      </c>
      <c r="E4584" s="390" t="str">
        <f t="shared" si="142"/>
        <v>16,13</v>
      </c>
      <c r="F4584" s="381" t="str">
        <f t="shared" si="143"/>
        <v>90371</v>
      </c>
      <c r="H4584" s="391">
        <v>109.98</v>
      </c>
      <c r="I4584" s="392" t="s">
        <v>19076</v>
      </c>
    </row>
    <row r="4585" spans="2:9">
      <c r="B4585" s="388" t="s">
        <v>21631</v>
      </c>
      <c r="C4585" s="388" t="s">
        <v>21632</v>
      </c>
      <c r="D4585" s="389" t="s">
        <v>9926</v>
      </c>
      <c r="E4585" s="390" t="str">
        <f t="shared" si="142"/>
        <v>12,91</v>
      </c>
      <c r="F4585" s="381" t="str">
        <f t="shared" si="143"/>
        <v>94489</v>
      </c>
      <c r="H4585" s="391">
        <v>209.67</v>
      </c>
      <c r="I4585" s="392" t="s">
        <v>6398</v>
      </c>
    </row>
    <row r="4586" spans="2:9">
      <c r="B4586" s="388" t="s">
        <v>21633</v>
      </c>
      <c r="C4586" s="388" t="s">
        <v>21634</v>
      </c>
      <c r="D4586" s="389" t="s">
        <v>9926</v>
      </c>
      <c r="E4586" s="390" t="str">
        <f t="shared" si="142"/>
        <v>21,97</v>
      </c>
      <c r="F4586" s="381" t="str">
        <f t="shared" si="143"/>
        <v>94490</v>
      </c>
      <c r="H4586" s="391">
        <v>343.08</v>
      </c>
      <c r="I4586" s="392" t="s">
        <v>2326</v>
      </c>
    </row>
    <row r="4587" spans="2:9">
      <c r="B4587" s="388" t="s">
        <v>21635</v>
      </c>
      <c r="C4587" s="388" t="s">
        <v>21636</v>
      </c>
      <c r="D4587" s="389" t="s">
        <v>9926</v>
      </c>
      <c r="E4587" s="390" t="str">
        <f t="shared" si="142"/>
        <v>30,91</v>
      </c>
      <c r="F4587" s="381" t="str">
        <f t="shared" si="143"/>
        <v>94491</v>
      </c>
      <c r="H4587" s="391">
        <v>155.69</v>
      </c>
      <c r="I4587" s="392" t="s">
        <v>5426</v>
      </c>
    </row>
    <row r="4588" spans="2:9">
      <c r="B4588" s="388" t="s">
        <v>21637</v>
      </c>
      <c r="C4588" s="388" t="s">
        <v>21638</v>
      </c>
      <c r="D4588" s="389" t="s">
        <v>9926</v>
      </c>
      <c r="E4588" s="390" t="str">
        <f t="shared" si="142"/>
        <v>31,54</v>
      </c>
      <c r="F4588" s="381" t="str">
        <f t="shared" si="143"/>
        <v>94492</v>
      </c>
      <c r="H4588" s="391">
        <v>108.29</v>
      </c>
      <c r="I4588" s="392" t="s">
        <v>20224</v>
      </c>
    </row>
    <row r="4589" spans="2:9">
      <c r="B4589" s="388" t="s">
        <v>21639</v>
      </c>
      <c r="C4589" s="388" t="s">
        <v>21640</v>
      </c>
      <c r="D4589" s="389" t="s">
        <v>9926</v>
      </c>
      <c r="E4589" s="390" t="str">
        <f t="shared" si="142"/>
        <v>57,52</v>
      </c>
      <c r="F4589" s="381" t="str">
        <f t="shared" si="143"/>
        <v>94493</v>
      </c>
      <c r="H4589" s="391">
        <v>117.78</v>
      </c>
      <c r="I4589" s="392" t="s">
        <v>21641</v>
      </c>
    </row>
    <row r="4590" spans="2:9">
      <c r="B4590" s="388" t="s">
        <v>21642</v>
      </c>
      <c r="C4590" s="388" t="s">
        <v>21643</v>
      </c>
      <c r="D4590" s="389" t="s">
        <v>9926</v>
      </c>
      <c r="E4590" s="390" t="str">
        <f t="shared" si="142"/>
        <v>50,87</v>
      </c>
      <c r="F4590" s="381" t="str">
        <f t="shared" si="143"/>
        <v>94494</v>
      </c>
      <c r="H4590" s="391">
        <v>331.12</v>
      </c>
      <c r="I4590" s="392" t="s">
        <v>21644</v>
      </c>
    </row>
    <row r="4591" spans="2:9">
      <c r="B4591" s="388" t="s">
        <v>21645</v>
      </c>
      <c r="C4591" s="388" t="s">
        <v>21646</v>
      </c>
      <c r="D4591" s="389" t="s">
        <v>9926</v>
      </c>
      <c r="E4591" s="390" t="str">
        <f t="shared" si="142"/>
        <v>64,36</v>
      </c>
      <c r="F4591" s="381" t="str">
        <f t="shared" si="143"/>
        <v>94495</v>
      </c>
      <c r="H4591" s="391">
        <v>399.04</v>
      </c>
      <c r="I4591" s="392" t="s">
        <v>21647</v>
      </c>
    </row>
    <row r="4592" spans="2:9">
      <c r="B4592" s="388" t="s">
        <v>21648</v>
      </c>
      <c r="C4592" s="388" t="s">
        <v>21649</v>
      </c>
      <c r="D4592" s="389" t="s">
        <v>9926</v>
      </c>
      <c r="E4592" s="390" t="str">
        <f t="shared" si="142"/>
        <v>78,37</v>
      </c>
      <c r="F4592" s="381" t="str">
        <f t="shared" si="143"/>
        <v>94496</v>
      </c>
      <c r="H4592" s="391">
        <v>496.07</v>
      </c>
      <c r="I4592" s="392" t="s">
        <v>21650</v>
      </c>
    </row>
    <row r="4593" spans="2:9">
      <c r="B4593" s="388" t="s">
        <v>21651</v>
      </c>
      <c r="C4593" s="388" t="s">
        <v>21652</v>
      </c>
      <c r="D4593" s="389" t="s">
        <v>9926</v>
      </c>
      <c r="E4593" s="390" t="str">
        <f t="shared" si="142"/>
        <v>91,54</v>
      </c>
      <c r="F4593" s="381" t="str">
        <f t="shared" si="143"/>
        <v>94497</v>
      </c>
      <c r="H4593" s="391">
        <v>198.28</v>
      </c>
      <c r="I4593" s="392" t="s">
        <v>21653</v>
      </c>
    </row>
    <row r="4594" spans="2:9">
      <c r="B4594" s="388" t="s">
        <v>21654</v>
      </c>
      <c r="C4594" s="388" t="s">
        <v>21655</v>
      </c>
      <c r="D4594" s="389" t="s">
        <v>9926</v>
      </c>
      <c r="E4594" s="390" t="str">
        <f t="shared" si="142"/>
        <v>117,74</v>
      </c>
      <c r="F4594" s="381" t="str">
        <f t="shared" si="143"/>
        <v>94498</v>
      </c>
      <c r="H4594" s="391">
        <v>293.07</v>
      </c>
      <c r="I4594" s="392" t="s">
        <v>21656</v>
      </c>
    </row>
    <row r="4595" spans="2:9">
      <c r="B4595" s="388" t="s">
        <v>21657</v>
      </c>
      <c r="C4595" s="388" t="s">
        <v>21658</v>
      </c>
      <c r="D4595" s="389" t="s">
        <v>9926</v>
      </c>
      <c r="E4595" s="390" t="str">
        <f t="shared" si="142"/>
        <v>212,49</v>
      </c>
      <c r="F4595" s="381" t="str">
        <f t="shared" si="143"/>
        <v>94499</v>
      </c>
      <c r="H4595" s="391">
        <v>383.59</v>
      </c>
      <c r="I4595" s="392" t="s">
        <v>21659</v>
      </c>
    </row>
    <row r="4596" spans="2:9">
      <c r="B4596" s="388" t="s">
        <v>21660</v>
      </c>
      <c r="C4596" s="388" t="s">
        <v>21661</v>
      </c>
      <c r="D4596" s="389" t="s">
        <v>9926</v>
      </c>
      <c r="E4596" s="390" t="str">
        <f t="shared" si="142"/>
        <v>252,35</v>
      </c>
      <c r="F4596" s="381" t="str">
        <f t="shared" si="143"/>
        <v>94500</v>
      </c>
      <c r="H4596" s="391">
        <v>142.56</v>
      </c>
      <c r="I4596" s="392" t="s">
        <v>21662</v>
      </c>
    </row>
    <row r="4597" spans="2:9">
      <c r="B4597" s="388" t="s">
        <v>21663</v>
      </c>
      <c r="C4597" s="388" t="s">
        <v>21664</v>
      </c>
      <c r="D4597" s="389" t="s">
        <v>9926</v>
      </c>
      <c r="E4597" s="390" t="str">
        <f t="shared" si="142"/>
        <v>492,41</v>
      </c>
      <c r="F4597" s="381" t="str">
        <f t="shared" si="143"/>
        <v>94501</v>
      </c>
      <c r="H4597" s="391">
        <v>261.42</v>
      </c>
      <c r="I4597" s="392" t="s">
        <v>21665</v>
      </c>
    </row>
    <row r="4598" spans="2:9">
      <c r="B4598" s="388" t="s">
        <v>21666</v>
      </c>
      <c r="C4598" s="388" t="s">
        <v>21667</v>
      </c>
      <c r="D4598" s="389" t="s">
        <v>9926</v>
      </c>
      <c r="E4598" s="390" t="str">
        <f t="shared" si="142"/>
        <v>97,20</v>
      </c>
      <c r="F4598" s="381" t="str">
        <f t="shared" si="143"/>
        <v>94792</v>
      </c>
      <c r="H4598" s="391">
        <v>389.38</v>
      </c>
      <c r="I4598" s="392" t="s">
        <v>6973</v>
      </c>
    </row>
    <row r="4599" spans="2:9">
      <c r="B4599" s="388" t="s">
        <v>21668</v>
      </c>
      <c r="C4599" s="388" t="s">
        <v>21669</v>
      </c>
      <c r="D4599" s="389" t="s">
        <v>9926</v>
      </c>
      <c r="E4599" s="390" t="str">
        <f t="shared" si="142"/>
        <v>125,04</v>
      </c>
      <c r="F4599" s="381" t="str">
        <f t="shared" si="143"/>
        <v>94793</v>
      </c>
      <c r="H4599" s="391">
        <v>510.72</v>
      </c>
      <c r="I4599" s="392" t="s">
        <v>21670</v>
      </c>
    </row>
    <row r="4600" spans="2:9">
      <c r="B4600" s="388" t="s">
        <v>21671</v>
      </c>
      <c r="C4600" s="388" t="s">
        <v>21672</v>
      </c>
      <c r="D4600" s="389" t="s">
        <v>9926</v>
      </c>
      <c r="E4600" s="390" t="str">
        <f t="shared" si="142"/>
        <v>129,49</v>
      </c>
      <c r="F4600" s="381" t="str">
        <f t="shared" si="143"/>
        <v>94794</v>
      </c>
      <c r="H4600" s="391">
        <v>100.97</v>
      </c>
      <c r="I4600" s="392" t="s">
        <v>21673</v>
      </c>
    </row>
    <row r="4601" spans="2:9">
      <c r="B4601" s="388" t="s">
        <v>21674</v>
      </c>
      <c r="C4601" s="388" t="s">
        <v>21675</v>
      </c>
      <c r="D4601" s="389" t="s">
        <v>9926</v>
      </c>
      <c r="E4601" s="390" t="str">
        <f t="shared" si="142"/>
        <v>22,58</v>
      </c>
      <c r="F4601" s="381" t="str">
        <f t="shared" si="143"/>
        <v>94795</v>
      </c>
      <c r="H4601" s="391">
        <v>107.29</v>
      </c>
      <c r="I4601" s="392" t="s">
        <v>21676</v>
      </c>
    </row>
    <row r="4602" spans="2:9">
      <c r="B4602" s="388" t="s">
        <v>21677</v>
      </c>
      <c r="C4602" s="388" t="s">
        <v>21678</v>
      </c>
      <c r="D4602" s="389" t="s">
        <v>9926</v>
      </c>
      <c r="E4602" s="390" t="str">
        <f t="shared" si="142"/>
        <v>26,44</v>
      </c>
      <c r="F4602" s="381" t="str">
        <f t="shared" si="143"/>
        <v>94796</v>
      </c>
      <c r="H4602" s="391">
        <v>131.16999999999999</v>
      </c>
      <c r="I4602" s="392" t="s">
        <v>12220</v>
      </c>
    </row>
    <row r="4603" spans="2:9">
      <c r="B4603" s="388" t="s">
        <v>21679</v>
      </c>
      <c r="C4603" s="388" t="s">
        <v>21680</v>
      </c>
      <c r="D4603" s="389" t="s">
        <v>9926</v>
      </c>
      <c r="E4603" s="390" t="str">
        <f t="shared" si="142"/>
        <v>40,12</v>
      </c>
      <c r="F4603" s="381" t="str">
        <f t="shared" si="143"/>
        <v>94797</v>
      </c>
      <c r="H4603" s="391">
        <v>84.1</v>
      </c>
      <c r="I4603" s="392" t="s">
        <v>21681</v>
      </c>
    </row>
    <row r="4604" spans="2:9">
      <c r="B4604" s="388" t="s">
        <v>21682</v>
      </c>
      <c r="C4604" s="388" t="s">
        <v>21683</v>
      </c>
      <c r="D4604" s="389" t="s">
        <v>9926</v>
      </c>
      <c r="E4604" s="390" t="str">
        <f t="shared" si="142"/>
        <v>86,21</v>
      </c>
      <c r="F4604" s="381" t="str">
        <f t="shared" si="143"/>
        <v>94798</v>
      </c>
      <c r="H4604" s="391">
        <v>110.67</v>
      </c>
      <c r="I4604" s="392" t="s">
        <v>21684</v>
      </c>
    </row>
    <row r="4605" spans="2:9">
      <c r="B4605" s="388" t="s">
        <v>21685</v>
      </c>
      <c r="C4605" s="388" t="s">
        <v>21686</v>
      </c>
      <c r="D4605" s="389" t="s">
        <v>9926</v>
      </c>
      <c r="E4605" s="390" t="str">
        <f t="shared" si="142"/>
        <v>83,89</v>
      </c>
      <c r="F4605" s="381" t="str">
        <f t="shared" si="143"/>
        <v>94799</v>
      </c>
      <c r="H4605" s="391">
        <v>78.53</v>
      </c>
      <c r="I4605" s="392" t="s">
        <v>21687</v>
      </c>
    </row>
    <row r="4606" spans="2:9">
      <c r="B4606" s="388" t="s">
        <v>21688</v>
      </c>
      <c r="C4606" s="388" t="s">
        <v>21689</v>
      </c>
      <c r="D4606" s="389" t="s">
        <v>9926</v>
      </c>
      <c r="E4606" s="390" t="str">
        <f t="shared" si="142"/>
        <v>142,38</v>
      </c>
      <c r="F4606" s="381" t="str">
        <f t="shared" si="143"/>
        <v>94800</v>
      </c>
      <c r="H4606" s="391">
        <v>10.09</v>
      </c>
      <c r="I4606" s="392" t="s">
        <v>21690</v>
      </c>
    </row>
    <row r="4607" spans="2:9">
      <c r="B4607" s="388" t="s">
        <v>21691</v>
      </c>
      <c r="C4607" s="388" t="s">
        <v>21692</v>
      </c>
      <c r="D4607" s="389" t="s">
        <v>9926</v>
      </c>
      <c r="E4607" s="390" t="str">
        <f t="shared" si="142"/>
        <v>60,69</v>
      </c>
      <c r="F4607" s="381" t="str">
        <f t="shared" si="143"/>
        <v>95248</v>
      </c>
      <c r="H4607" s="391">
        <v>24.53</v>
      </c>
      <c r="I4607" s="392" t="s">
        <v>21693</v>
      </c>
    </row>
    <row r="4608" spans="2:9">
      <c r="B4608" s="388" t="s">
        <v>21694</v>
      </c>
      <c r="C4608" s="388" t="s">
        <v>21695</v>
      </c>
      <c r="D4608" s="389" t="s">
        <v>9926</v>
      </c>
      <c r="E4608" s="390" t="str">
        <f t="shared" si="142"/>
        <v>65,81</v>
      </c>
      <c r="F4608" s="381" t="str">
        <f t="shared" si="143"/>
        <v>95249</v>
      </c>
      <c r="H4608" s="391">
        <v>35.159999999999997</v>
      </c>
      <c r="I4608" s="392" t="s">
        <v>21696</v>
      </c>
    </row>
    <row r="4609" spans="2:9">
      <c r="B4609" s="388" t="s">
        <v>21697</v>
      </c>
      <c r="C4609" s="388" t="s">
        <v>21698</v>
      </c>
      <c r="D4609" s="389" t="s">
        <v>9926</v>
      </c>
      <c r="E4609" s="390" t="str">
        <f t="shared" si="142"/>
        <v>79,20</v>
      </c>
      <c r="F4609" s="381" t="str">
        <f t="shared" si="143"/>
        <v>95250</v>
      </c>
      <c r="H4609" s="391">
        <v>39.93</v>
      </c>
      <c r="I4609" s="392" t="s">
        <v>21699</v>
      </c>
    </row>
    <row r="4610" spans="2:9">
      <c r="B4610" s="388" t="s">
        <v>21700</v>
      </c>
      <c r="C4610" s="388" t="s">
        <v>21701</v>
      </c>
      <c r="D4610" s="389" t="s">
        <v>9926</v>
      </c>
      <c r="E4610" s="390" t="str">
        <f t="shared" ref="E4610:E4673" si="144">IF($K$2=$H$1,H4610,I4610)</f>
        <v>105,18</v>
      </c>
      <c r="F4610" s="381" t="str">
        <f t="shared" ref="F4610:F4673" si="145">IF(LEN($B4610)=7,CONCATENATE(MID($B4610,1,6),"00",RIGHT($B4610,1)),IF(LEN($B4610)=8,CONCATENATE(MID($B4610,1,6),"0",RIGHT($B4610,2)),$B4610))</f>
        <v>95251</v>
      </c>
      <c r="H4610" s="391">
        <v>63.97</v>
      </c>
      <c r="I4610" s="392" t="s">
        <v>21702</v>
      </c>
    </row>
    <row r="4611" spans="2:9">
      <c r="B4611" s="388" t="s">
        <v>21703</v>
      </c>
      <c r="C4611" s="388" t="s">
        <v>21704</v>
      </c>
      <c r="D4611" s="389" t="s">
        <v>9926</v>
      </c>
      <c r="E4611" s="390" t="str">
        <f t="shared" si="144"/>
        <v>120,97</v>
      </c>
      <c r="F4611" s="381" t="str">
        <f t="shared" si="145"/>
        <v>95252</v>
      </c>
      <c r="H4611" s="391">
        <v>81.72</v>
      </c>
      <c r="I4611" s="392" t="s">
        <v>21705</v>
      </c>
    </row>
    <row r="4612" spans="2:9">
      <c r="B4612" s="388" t="s">
        <v>21706</v>
      </c>
      <c r="C4612" s="388" t="s">
        <v>21707</v>
      </c>
      <c r="D4612" s="389" t="s">
        <v>9926</v>
      </c>
      <c r="E4612" s="390" t="str">
        <f t="shared" si="144"/>
        <v>172,56</v>
      </c>
      <c r="F4612" s="381" t="str">
        <f t="shared" si="145"/>
        <v>95253</v>
      </c>
      <c r="H4612" s="391">
        <v>9.17</v>
      </c>
      <c r="I4612" s="392" t="s">
        <v>21708</v>
      </c>
    </row>
    <row r="4613" spans="2:9">
      <c r="B4613" s="388" t="s">
        <v>21709</v>
      </c>
      <c r="C4613" s="388" t="s">
        <v>21710</v>
      </c>
      <c r="D4613" s="389" t="s">
        <v>9926</v>
      </c>
      <c r="E4613" s="390" t="str">
        <f t="shared" si="144"/>
        <v>59,19</v>
      </c>
      <c r="F4613" s="381" t="str">
        <f t="shared" si="145"/>
        <v>99619</v>
      </c>
      <c r="H4613" s="391">
        <v>17.13</v>
      </c>
      <c r="I4613" s="392" t="s">
        <v>21711</v>
      </c>
    </row>
    <row r="4614" spans="2:9">
      <c r="B4614" s="388" t="s">
        <v>21712</v>
      </c>
      <c r="C4614" s="388" t="s">
        <v>21713</v>
      </c>
      <c r="D4614" s="389" t="s">
        <v>9926</v>
      </c>
      <c r="E4614" s="390" t="str">
        <f t="shared" si="144"/>
        <v>98,13</v>
      </c>
      <c r="F4614" s="381" t="str">
        <f t="shared" si="145"/>
        <v>99620</v>
      </c>
      <c r="H4614" s="391">
        <v>18.28</v>
      </c>
      <c r="I4614" s="392" t="s">
        <v>21714</v>
      </c>
    </row>
    <row r="4615" spans="2:9">
      <c r="B4615" s="388" t="s">
        <v>21715</v>
      </c>
      <c r="C4615" s="388" t="s">
        <v>21716</v>
      </c>
      <c r="D4615" s="389" t="s">
        <v>9926</v>
      </c>
      <c r="E4615" s="390" t="str">
        <f t="shared" si="144"/>
        <v>133,86</v>
      </c>
      <c r="F4615" s="381" t="str">
        <f t="shared" si="145"/>
        <v>99621</v>
      </c>
      <c r="H4615" s="391">
        <v>19.86</v>
      </c>
      <c r="I4615" s="392" t="s">
        <v>21717</v>
      </c>
    </row>
    <row r="4616" spans="2:9">
      <c r="B4616" s="388" t="s">
        <v>21718</v>
      </c>
      <c r="C4616" s="388" t="s">
        <v>21719</v>
      </c>
      <c r="D4616" s="389" t="s">
        <v>9926</v>
      </c>
      <c r="E4616" s="390" t="str">
        <f t="shared" si="144"/>
        <v>146,28</v>
      </c>
      <c r="F4616" s="381" t="str">
        <f t="shared" si="145"/>
        <v>99622</v>
      </c>
      <c r="H4616" s="391">
        <v>4.57</v>
      </c>
      <c r="I4616" s="392" t="s">
        <v>21720</v>
      </c>
    </row>
    <row r="4617" spans="2:9">
      <c r="B4617" s="388" t="s">
        <v>21721</v>
      </c>
      <c r="C4617" s="388" t="s">
        <v>21722</v>
      </c>
      <c r="D4617" s="389" t="s">
        <v>9926</v>
      </c>
      <c r="E4617" s="390" t="str">
        <f t="shared" si="144"/>
        <v>194,94</v>
      </c>
      <c r="F4617" s="381" t="str">
        <f t="shared" si="145"/>
        <v>99623</v>
      </c>
      <c r="H4617" s="391">
        <v>3.19</v>
      </c>
      <c r="I4617" s="392" t="s">
        <v>21723</v>
      </c>
    </row>
    <row r="4618" spans="2:9">
      <c r="B4618" s="388" t="s">
        <v>21724</v>
      </c>
      <c r="C4618" s="388" t="s">
        <v>21725</v>
      </c>
      <c r="D4618" s="389" t="s">
        <v>9926</v>
      </c>
      <c r="E4618" s="390" t="str">
        <f t="shared" si="144"/>
        <v>266,08</v>
      </c>
      <c r="F4618" s="381" t="str">
        <f t="shared" si="145"/>
        <v>99624</v>
      </c>
      <c r="H4618" s="391">
        <v>14.84</v>
      </c>
      <c r="I4618" s="392" t="s">
        <v>21726</v>
      </c>
    </row>
    <row r="4619" spans="2:9">
      <c r="B4619" s="388" t="s">
        <v>21727</v>
      </c>
      <c r="C4619" s="388" t="s">
        <v>21728</v>
      </c>
      <c r="D4619" s="389" t="s">
        <v>9926</v>
      </c>
      <c r="E4619" s="390" t="str">
        <f t="shared" si="144"/>
        <v>357,58</v>
      </c>
      <c r="F4619" s="381" t="str">
        <f t="shared" si="145"/>
        <v>99625</v>
      </c>
      <c r="H4619" s="391">
        <v>1.84</v>
      </c>
      <c r="I4619" s="392" t="s">
        <v>21729</v>
      </c>
    </row>
    <row r="4620" spans="2:9">
      <c r="B4620" s="388" t="s">
        <v>21730</v>
      </c>
      <c r="C4620" s="388" t="s">
        <v>21731</v>
      </c>
      <c r="D4620" s="389" t="s">
        <v>9926</v>
      </c>
      <c r="E4620" s="390" t="str">
        <f t="shared" si="144"/>
        <v>537,63</v>
      </c>
      <c r="F4620" s="381" t="str">
        <f t="shared" si="145"/>
        <v>99626</v>
      </c>
      <c r="H4620" s="391">
        <v>3.21</v>
      </c>
      <c r="I4620" s="392" t="s">
        <v>21732</v>
      </c>
    </row>
    <row r="4621" spans="2:9">
      <c r="B4621" s="388" t="s">
        <v>21733</v>
      </c>
      <c r="C4621" s="388" t="s">
        <v>21734</v>
      </c>
      <c r="D4621" s="389" t="s">
        <v>9926</v>
      </c>
      <c r="E4621" s="390" t="str">
        <f t="shared" si="144"/>
        <v>59,39</v>
      </c>
      <c r="F4621" s="381" t="str">
        <f t="shared" si="145"/>
        <v>99627</v>
      </c>
      <c r="H4621" s="391">
        <v>4.3</v>
      </c>
      <c r="I4621" s="392" t="s">
        <v>21735</v>
      </c>
    </row>
    <row r="4622" spans="2:9">
      <c r="B4622" s="388" t="s">
        <v>21736</v>
      </c>
      <c r="C4622" s="388" t="s">
        <v>21737</v>
      </c>
      <c r="D4622" s="389" t="s">
        <v>9926</v>
      </c>
      <c r="E4622" s="390" t="str">
        <f t="shared" si="144"/>
        <v>40,55</v>
      </c>
      <c r="F4622" s="381" t="str">
        <f t="shared" si="145"/>
        <v>99628</v>
      </c>
      <c r="H4622" s="391">
        <v>2.94</v>
      </c>
      <c r="I4622" s="392" t="s">
        <v>21738</v>
      </c>
    </row>
    <row r="4623" spans="2:9">
      <c r="B4623" s="388" t="s">
        <v>21739</v>
      </c>
      <c r="C4623" s="388" t="s">
        <v>21740</v>
      </c>
      <c r="D4623" s="389" t="s">
        <v>9926</v>
      </c>
      <c r="E4623" s="390" t="str">
        <f t="shared" si="144"/>
        <v>63,92</v>
      </c>
      <c r="F4623" s="381" t="str">
        <f t="shared" si="145"/>
        <v>99629</v>
      </c>
      <c r="H4623" s="391">
        <v>6.71</v>
      </c>
      <c r="I4623" s="392" t="s">
        <v>21741</v>
      </c>
    </row>
    <row r="4624" spans="2:9">
      <c r="B4624" s="388" t="s">
        <v>21742</v>
      </c>
      <c r="C4624" s="388" t="s">
        <v>21743</v>
      </c>
      <c r="D4624" s="389" t="s">
        <v>9926</v>
      </c>
      <c r="E4624" s="390" t="str">
        <f t="shared" si="144"/>
        <v>82,76</v>
      </c>
      <c r="F4624" s="381" t="str">
        <f t="shared" si="145"/>
        <v>99630</v>
      </c>
      <c r="H4624" s="391">
        <v>19.07</v>
      </c>
      <c r="I4624" s="392" t="s">
        <v>21744</v>
      </c>
    </row>
    <row r="4625" spans="2:9">
      <c r="B4625" s="388" t="s">
        <v>21745</v>
      </c>
      <c r="C4625" s="388" t="s">
        <v>21746</v>
      </c>
      <c r="D4625" s="389" t="s">
        <v>9926</v>
      </c>
      <c r="E4625" s="390" t="str">
        <f t="shared" si="144"/>
        <v>91,06</v>
      </c>
      <c r="F4625" s="381" t="str">
        <f t="shared" si="145"/>
        <v>99631</v>
      </c>
      <c r="H4625" s="391">
        <v>26.89</v>
      </c>
      <c r="I4625" s="392" t="s">
        <v>21747</v>
      </c>
    </row>
    <row r="4626" spans="2:9">
      <c r="B4626" s="388" t="s">
        <v>21748</v>
      </c>
      <c r="C4626" s="388" t="s">
        <v>21749</v>
      </c>
      <c r="D4626" s="389" t="s">
        <v>9926</v>
      </c>
      <c r="E4626" s="390" t="str">
        <f t="shared" si="144"/>
        <v>121,10</v>
      </c>
      <c r="F4626" s="381" t="str">
        <f t="shared" si="145"/>
        <v>99632</v>
      </c>
      <c r="H4626" s="391">
        <v>18.809999999999999</v>
      </c>
      <c r="I4626" s="392" t="s">
        <v>21750</v>
      </c>
    </row>
    <row r="4627" spans="2:9">
      <c r="B4627" s="388" t="s">
        <v>21751</v>
      </c>
      <c r="C4627" s="388" t="s">
        <v>21752</v>
      </c>
      <c r="D4627" s="389" t="s">
        <v>9926</v>
      </c>
      <c r="E4627" s="390" t="str">
        <f t="shared" si="144"/>
        <v>231,25</v>
      </c>
      <c r="F4627" s="381" t="str">
        <f t="shared" si="145"/>
        <v>99633</v>
      </c>
      <c r="H4627" s="391">
        <v>10.46</v>
      </c>
      <c r="I4627" s="392" t="s">
        <v>21753</v>
      </c>
    </row>
    <row r="4628" spans="2:9">
      <c r="B4628" s="388" t="s">
        <v>21754</v>
      </c>
      <c r="C4628" s="388" t="s">
        <v>21755</v>
      </c>
      <c r="D4628" s="389" t="s">
        <v>9926</v>
      </c>
      <c r="E4628" s="390" t="str">
        <f t="shared" si="144"/>
        <v>378,67</v>
      </c>
      <c r="F4628" s="381" t="str">
        <f t="shared" si="145"/>
        <v>99634</v>
      </c>
      <c r="H4628" s="391">
        <v>2.27</v>
      </c>
      <c r="I4628" s="392" t="s">
        <v>21756</v>
      </c>
    </row>
    <row r="4629" spans="2:9">
      <c r="B4629" s="388" t="s">
        <v>21757</v>
      </c>
      <c r="C4629" s="388" t="s">
        <v>21758</v>
      </c>
      <c r="D4629" s="389" t="s">
        <v>9926</v>
      </c>
      <c r="E4629" s="390" t="str">
        <f t="shared" si="144"/>
        <v>198,17</v>
      </c>
      <c r="F4629" s="381" t="str">
        <f t="shared" si="145"/>
        <v>99635</v>
      </c>
      <c r="H4629" s="391">
        <v>1.82</v>
      </c>
      <c r="I4629" s="392" t="s">
        <v>21759</v>
      </c>
    </row>
    <row r="4630" spans="2:9">
      <c r="B4630" s="388" t="s">
        <v>21760</v>
      </c>
      <c r="C4630" s="388" t="s">
        <v>21761</v>
      </c>
      <c r="D4630" s="389" t="s">
        <v>9926</v>
      </c>
      <c r="E4630" s="390" t="str">
        <f t="shared" si="144"/>
        <v>112,85</v>
      </c>
      <c r="F4630" s="381" t="str">
        <f t="shared" si="145"/>
        <v>95634</v>
      </c>
      <c r="H4630" s="391">
        <v>9.11</v>
      </c>
      <c r="I4630" s="392" t="s">
        <v>21762</v>
      </c>
    </row>
    <row r="4631" spans="2:9">
      <c r="B4631" s="388" t="s">
        <v>21763</v>
      </c>
      <c r="C4631" s="388" t="s">
        <v>21764</v>
      </c>
      <c r="D4631" s="389" t="s">
        <v>9926</v>
      </c>
      <c r="E4631" s="390" t="str">
        <f t="shared" si="144"/>
        <v>123,09</v>
      </c>
      <c r="F4631" s="381" t="str">
        <f t="shared" si="145"/>
        <v>95635</v>
      </c>
      <c r="H4631" s="391">
        <v>14.41</v>
      </c>
      <c r="I4631" s="392" t="s">
        <v>21765</v>
      </c>
    </row>
    <row r="4632" spans="2:9">
      <c r="B4632" s="388" t="s">
        <v>21766</v>
      </c>
      <c r="C4632" s="388" t="s">
        <v>21767</v>
      </c>
      <c r="D4632" s="389" t="s">
        <v>9926</v>
      </c>
      <c r="E4632" s="390" t="str">
        <f t="shared" si="144"/>
        <v>358,46</v>
      </c>
      <c r="F4632" s="381" t="str">
        <f t="shared" si="145"/>
        <v>95637</v>
      </c>
      <c r="H4632" s="391">
        <v>3.97</v>
      </c>
      <c r="I4632" s="392" t="s">
        <v>21768</v>
      </c>
    </row>
    <row r="4633" spans="2:9">
      <c r="B4633" s="388" t="s">
        <v>21769</v>
      </c>
      <c r="C4633" s="388" t="s">
        <v>21770</v>
      </c>
      <c r="D4633" s="389" t="s">
        <v>9926</v>
      </c>
      <c r="E4633" s="390" t="str">
        <f t="shared" si="144"/>
        <v>431,57</v>
      </c>
      <c r="F4633" s="381" t="str">
        <f t="shared" si="145"/>
        <v>95638</v>
      </c>
      <c r="H4633" s="391">
        <v>6.35</v>
      </c>
      <c r="I4633" s="392" t="s">
        <v>21771</v>
      </c>
    </row>
    <row r="4634" spans="2:9">
      <c r="B4634" s="388" t="s">
        <v>21772</v>
      </c>
      <c r="C4634" s="388" t="s">
        <v>21773</v>
      </c>
      <c r="D4634" s="389" t="s">
        <v>9926</v>
      </c>
      <c r="E4634" s="390" t="str">
        <f t="shared" si="144"/>
        <v>534,58</v>
      </c>
      <c r="F4634" s="381" t="str">
        <f t="shared" si="145"/>
        <v>95639</v>
      </c>
      <c r="H4634" s="391">
        <v>8.7200000000000006</v>
      </c>
      <c r="I4634" s="392" t="s">
        <v>21774</v>
      </c>
    </row>
    <row r="4635" spans="2:9">
      <c r="B4635" s="388" t="s">
        <v>21775</v>
      </c>
      <c r="C4635" s="388" t="s">
        <v>21776</v>
      </c>
      <c r="D4635" s="389" t="s">
        <v>9926</v>
      </c>
      <c r="E4635" s="390" t="str">
        <f t="shared" si="144"/>
        <v>215,06</v>
      </c>
      <c r="F4635" s="381" t="str">
        <f t="shared" si="145"/>
        <v>95641</v>
      </c>
      <c r="H4635" s="391">
        <v>2.88</v>
      </c>
      <c r="I4635" s="392" t="s">
        <v>21777</v>
      </c>
    </row>
    <row r="4636" spans="2:9">
      <c r="B4636" s="388" t="s">
        <v>21778</v>
      </c>
      <c r="C4636" s="388" t="s">
        <v>21779</v>
      </c>
      <c r="D4636" s="389" t="s">
        <v>9926</v>
      </c>
      <c r="E4636" s="390" t="str">
        <f t="shared" si="144"/>
        <v>318,04</v>
      </c>
      <c r="F4636" s="381" t="str">
        <f t="shared" si="145"/>
        <v>95642</v>
      </c>
      <c r="H4636" s="391">
        <v>8.1</v>
      </c>
      <c r="I4636" s="392" t="s">
        <v>21780</v>
      </c>
    </row>
    <row r="4637" spans="2:9">
      <c r="B4637" s="388" t="s">
        <v>21781</v>
      </c>
      <c r="C4637" s="388" t="s">
        <v>21782</v>
      </c>
      <c r="D4637" s="389" t="s">
        <v>9926</v>
      </c>
      <c r="E4637" s="390" t="str">
        <f t="shared" si="144"/>
        <v>416,52</v>
      </c>
      <c r="F4637" s="381" t="str">
        <f t="shared" si="145"/>
        <v>95643</v>
      </c>
      <c r="H4637" s="391">
        <v>6.13</v>
      </c>
      <c r="I4637" s="392" t="s">
        <v>21783</v>
      </c>
    </row>
    <row r="4638" spans="2:9">
      <c r="B4638" s="388" t="s">
        <v>21784</v>
      </c>
      <c r="C4638" s="388" t="s">
        <v>21785</v>
      </c>
      <c r="D4638" s="389" t="s">
        <v>9926</v>
      </c>
      <c r="E4638" s="390" t="str">
        <f t="shared" si="144"/>
        <v>154,46</v>
      </c>
      <c r="F4638" s="381" t="str">
        <f t="shared" si="145"/>
        <v>95644</v>
      </c>
      <c r="H4638" s="391">
        <v>7.28</v>
      </c>
      <c r="I4638" s="392" t="s">
        <v>21786</v>
      </c>
    </row>
    <row r="4639" spans="2:9">
      <c r="B4639" s="388" t="s">
        <v>21787</v>
      </c>
      <c r="C4639" s="388" t="s">
        <v>21788</v>
      </c>
      <c r="D4639" s="389" t="s">
        <v>9926</v>
      </c>
      <c r="E4639" s="390" t="str">
        <f t="shared" si="144"/>
        <v>284,12</v>
      </c>
      <c r="F4639" s="381" t="str">
        <f t="shared" si="145"/>
        <v>95645</v>
      </c>
      <c r="H4639" s="391">
        <v>2.08</v>
      </c>
      <c r="I4639" s="392" t="s">
        <v>21789</v>
      </c>
    </row>
    <row r="4640" spans="2:9">
      <c r="B4640" s="388" t="s">
        <v>21790</v>
      </c>
      <c r="C4640" s="388" t="s">
        <v>21791</v>
      </c>
      <c r="D4640" s="389" t="s">
        <v>9926</v>
      </c>
      <c r="E4640" s="390" t="str">
        <f t="shared" si="144"/>
        <v>423,25</v>
      </c>
      <c r="F4640" s="381" t="str">
        <f t="shared" si="145"/>
        <v>95646</v>
      </c>
      <c r="H4640" s="391">
        <v>2.61</v>
      </c>
      <c r="I4640" s="392" t="s">
        <v>21792</v>
      </c>
    </row>
    <row r="4641" spans="2:9">
      <c r="B4641" s="388" t="s">
        <v>21793</v>
      </c>
      <c r="C4641" s="388" t="s">
        <v>21794</v>
      </c>
      <c r="D4641" s="389" t="s">
        <v>9926</v>
      </c>
      <c r="E4641" s="390" t="str">
        <f t="shared" si="144"/>
        <v>555,50</v>
      </c>
      <c r="F4641" s="381" t="str">
        <f t="shared" si="145"/>
        <v>95647</v>
      </c>
      <c r="H4641" s="391">
        <v>3.84</v>
      </c>
      <c r="I4641" s="392" t="s">
        <v>21795</v>
      </c>
    </row>
    <row r="4642" spans="2:9">
      <c r="B4642" s="388" t="s">
        <v>21796</v>
      </c>
      <c r="C4642" s="388" t="s">
        <v>21797</v>
      </c>
      <c r="D4642" s="389" t="s">
        <v>9926</v>
      </c>
      <c r="E4642" s="390" t="str">
        <f t="shared" si="144"/>
        <v>102,31</v>
      </c>
      <c r="F4642" s="381" t="str">
        <f t="shared" si="145"/>
        <v>95673</v>
      </c>
      <c r="H4642" s="391">
        <v>1.05</v>
      </c>
      <c r="I4642" s="392" t="s">
        <v>21798</v>
      </c>
    </row>
    <row r="4643" spans="2:9">
      <c r="B4643" s="388" t="s">
        <v>21799</v>
      </c>
      <c r="C4643" s="388" t="s">
        <v>21800</v>
      </c>
      <c r="D4643" s="389" t="s">
        <v>9926</v>
      </c>
      <c r="E4643" s="390" t="str">
        <f t="shared" si="144"/>
        <v>108,63</v>
      </c>
      <c r="F4643" s="381" t="str">
        <f t="shared" si="145"/>
        <v>95674</v>
      </c>
      <c r="H4643" s="391">
        <v>2.0699999999999998</v>
      </c>
      <c r="I4643" s="392" t="s">
        <v>21801</v>
      </c>
    </row>
    <row r="4644" spans="2:9">
      <c r="B4644" s="388" t="s">
        <v>21802</v>
      </c>
      <c r="C4644" s="388" t="s">
        <v>21803</v>
      </c>
      <c r="D4644" s="389" t="s">
        <v>9926</v>
      </c>
      <c r="E4644" s="390" t="str">
        <f t="shared" si="144"/>
        <v>132,71</v>
      </c>
      <c r="F4644" s="381" t="str">
        <f t="shared" si="145"/>
        <v>95675</v>
      </c>
      <c r="H4644" s="391">
        <v>3.37</v>
      </c>
      <c r="I4644" s="392" t="s">
        <v>17431</v>
      </c>
    </row>
    <row r="4645" spans="2:9">
      <c r="B4645" s="388" t="s">
        <v>21804</v>
      </c>
      <c r="C4645" s="388" t="s">
        <v>21805</v>
      </c>
      <c r="D4645" s="389" t="s">
        <v>9926</v>
      </c>
      <c r="E4645" s="390" t="str">
        <f t="shared" si="144"/>
        <v>86,27</v>
      </c>
      <c r="F4645" s="381" t="str">
        <f t="shared" si="145"/>
        <v>95676</v>
      </c>
      <c r="H4645" s="391">
        <v>28.6</v>
      </c>
      <c r="I4645" s="392" t="s">
        <v>21806</v>
      </c>
    </row>
    <row r="4646" spans="2:9">
      <c r="B4646" s="388" t="s">
        <v>21807</v>
      </c>
      <c r="C4646" s="388" t="s">
        <v>21808</v>
      </c>
      <c r="D4646" s="389" t="s">
        <v>9926</v>
      </c>
      <c r="E4646" s="390" t="str">
        <f t="shared" si="144"/>
        <v>119,60</v>
      </c>
      <c r="F4646" s="381" t="str">
        <f t="shared" si="145"/>
        <v>97741</v>
      </c>
      <c r="H4646" s="391">
        <v>12.95</v>
      </c>
      <c r="I4646" s="392" t="s">
        <v>21809</v>
      </c>
    </row>
    <row r="4647" spans="2:9">
      <c r="B4647" s="388" t="s">
        <v>21810</v>
      </c>
      <c r="C4647" s="388" t="s">
        <v>21811</v>
      </c>
      <c r="D4647" s="389" t="s">
        <v>9926</v>
      </c>
      <c r="E4647" s="390" t="str">
        <f t="shared" si="144"/>
        <v>83,47</v>
      </c>
      <c r="F4647" s="381" t="str">
        <f t="shared" si="145"/>
        <v>72285</v>
      </c>
      <c r="H4647" s="391">
        <v>13.06</v>
      </c>
      <c r="I4647" s="392" t="s">
        <v>21812</v>
      </c>
    </row>
    <row r="4648" spans="2:9">
      <c r="B4648" s="388" t="s">
        <v>21813</v>
      </c>
      <c r="C4648" s="388" t="s">
        <v>21814</v>
      </c>
      <c r="D4648" s="389" t="s">
        <v>9926</v>
      </c>
      <c r="E4648" s="390" t="str">
        <f t="shared" si="144"/>
        <v>11,05</v>
      </c>
      <c r="F4648" s="381" t="str">
        <f t="shared" si="145"/>
        <v>90436</v>
      </c>
      <c r="H4648" s="391">
        <v>7.35</v>
      </c>
      <c r="I4648" s="392" t="s">
        <v>21815</v>
      </c>
    </row>
    <row r="4649" spans="2:9">
      <c r="B4649" s="388" t="s">
        <v>21816</v>
      </c>
      <c r="C4649" s="388" t="s">
        <v>21817</v>
      </c>
      <c r="D4649" s="389" t="s">
        <v>9926</v>
      </c>
      <c r="E4649" s="390" t="str">
        <f t="shared" si="144"/>
        <v>26,85</v>
      </c>
      <c r="F4649" s="381" t="str">
        <f t="shared" si="145"/>
        <v>90437</v>
      </c>
      <c r="H4649" s="391">
        <v>5.96</v>
      </c>
      <c r="I4649" s="392" t="s">
        <v>21818</v>
      </c>
    </row>
    <row r="4650" spans="2:9">
      <c r="B4650" s="388" t="s">
        <v>21819</v>
      </c>
      <c r="C4650" s="388" t="s">
        <v>21820</v>
      </c>
      <c r="D4650" s="389" t="s">
        <v>9926</v>
      </c>
      <c r="E4650" s="390" t="str">
        <f t="shared" si="144"/>
        <v>38,48</v>
      </c>
      <c r="F4650" s="381" t="str">
        <f t="shared" si="145"/>
        <v>90438</v>
      </c>
      <c r="H4650" s="391">
        <v>6.4</v>
      </c>
      <c r="I4650" s="392" t="s">
        <v>11401</v>
      </c>
    </row>
    <row r="4651" spans="2:9">
      <c r="B4651" s="388" t="s">
        <v>21821</v>
      </c>
      <c r="C4651" s="388" t="s">
        <v>21822</v>
      </c>
      <c r="D4651" s="389" t="s">
        <v>9926</v>
      </c>
      <c r="E4651" s="390" t="str">
        <f t="shared" si="144"/>
        <v>43,05</v>
      </c>
      <c r="F4651" s="381" t="str">
        <f t="shared" si="145"/>
        <v>90439</v>
      </c>
      <c r="H4651" s="391">
        <v>19.38</v>
      </c>
      <c r="I4651" s="392" t="s">
        <v>21823</v>
      </c>
    </row>
    <row r="4652" spans="2:9">
      <c r="B4652" s="388" t="s">
        <v>21824</v>
      </c>
      <c r="C4652" s="388" t="s">
        <v>21825</v>
      </c>
      <c r="D4652" s="389" t="s">
        <v>9926</v>
      </c>
      <c r="E4652" s="390" t="str">
        <f t="shared" si="144"/>
        <v>68,96</v>
      </c>
      <c r="F4652" s="381" t="str">
        <f t="shared" si="145"/>
        <v>90440</v>
      </c>
      <c r="H4652" s="391">
        <v>9.5299999999999994</v>
      </c>
      <c r="I4652" s="392" t="s">
        <v>21826</v>
      </c>
    </row>
    <row r="4653" spans="2:9">
      <c r="B4653" s="388" t="s">
        <v>21827</v>
      </c>
      <c r="C4653" s="388" t="s">
        <v>21828</v>
      </c>
      <c r="D4653" s="389" t="s">
        <v>9926</v>
      </c>
      <c r="E4653" s="390" t="str">
        <f t="shared" si="144"/>
        <v>88,09</v>
      </c>
      <c r="F4653" s="381" t="str">
        <f t="shared" si="145"/>
        <v>90441</v>
      </c>
      <c r="H4653" s="391">
        <v>8.8800000000000008</v>
      </c>
      <c r="I4653" s="392" t="s">
        <v>3349</v>
      </c>
    </row>
    <row r="4654" spans="2:9">
      <c r="B4654" s="388" t="s">
        <v>21829</v>
      </c>
      <c r="C4654" s="388" t="s">
        <v>21830</v>
      </c>
      <c r="D4654" s="389" t="s">
        <v>9706</v>
      </c>
      <c r="E4654" s="390" t="str">
        <f t="shared" si="144"/>
        <v>10,04</v>
      </c>
      <c r="F4654" s="381" t="str">
        <f t="shared" si="145"/>
        <v>90443</v>
      </c>
      <c r="H4654" s="391">
        <v>4.97</v>
      </c>
      <c r="I4654" s="392" t="s">
        <v>21831</v>
      </c>
    </row>
    <row r="4655" spans="2:9">
      <c r="B4655" s="388" t="s">
        <v>21832</v>
      </c>
      <c r="C4655" s="388" t="s">
        <v>21833</v>
      </c>
      <c r="D4655" s="389" t="s">
        <v>9706</v>
      </c>
      <c r="E4655" s="390" t="str">
        <f t="shared" si="144"/>
        <v>18,46</v>
      </c>
      <c r="F4655" s="381" t="str">
        <f t="shared" si="145"/>
        <v>90444</v>
      </c>
      <c r="H4655" s="391">
        <v>4.07</v>
      </c>
      <c r="I4655" s="392" t="s">
        <v>21834</v>
      </c>
    </row>
    <row r="4656" spans="2:9">
      <c r="B4656" s="388" t="s">
        <v>21835</v>
      </c>
      <c r="C4656" s="388" t="s">
        <v>21836</v>
      </c>
      <c r="D4656" s="389" t="s">
        <v>9706</v>
      </c>
      <c r="E4656" s="390" t="str">
        <f t="shared" si="144"/>
        <v>19,71</v>
      </c>
      <c r="F4656" s="381" t="str">
        <f t="shared" si="145"/>
        <v>90445</v>
      </c>
      <c r="H4656" s="391">
        <v>4.6900000000000004</v>
      </c>
      <c r="I4656" s="392" t="s">
        <v>16688</v>
      </c>
    </row>
    <row r="4657" spans="2:9">
      <c r="B4657" s="388" t="s">
        <v>21837</v>
      </c>
      <c r="C4657" s="388" t="s">
        <v>21838</v>
      </c>
      <c r="D4657" s="389" t="s">
        <v>9706</v>
      </c>
      <c r="E4657" s="390" t="str">
        <f t="shared" si="144"/>
        <v>21,42</v>
      </c>
      <c r="F4657" s="381" t="str">
        <f t="shared" si="145"/>
        <v>90446</v>
      </c>
      <c r="H4657" s="391">
        <v>4.84</v>
      </c>
      <c r="I4657" s="392" t="s">
        <v>21839</v>
      </c>
    </row>
    <row r="4658" spans="2:9">
      <c r="B4658" s="388" t="s">
        <v>21840</v>
      </c>
      <c r="C4658" s="388" t="s">
        <v>21841</v>
      </c>
      <c r="D4658" s="389" t="s">
        <v>9706</v>
      </c>
      <c r="E4658" s="390" t="str">
        <f t="shared" si="144"/>
        <v>4,98</v>
      </c>
      <c r="F4658" s="381" t="str">
        <f t="shared" si="145"/>
        <v>90447</v>
      </c>
      <c r="H4658" s="391">
        <v>32.03</v>
      </c>
      <c r="I4658" s="392" t="s">
        <v>445</v>
      </c>
    </row>
    <row r="4659" spans="2:9">
      <c r="B4659" s="388" t="s">
        <v>21842</v>
      </c>
      <c r="C4659" s="388" t="s">
        <v>21843</v>
      </c>
      <c r="D4659" s="389" t="s">
        <v>9926</v>
      </c>
      <c r="E4659" s="390" t="str">
        <f t="shared" si="144"/>
        <v>3,29</v>
      </c>
      <c r="F4659" s="381" t="str">
        <f t="shared" si="145"/>
        <v>90451</v>
      </c>
      <c r="H4659" s="391">
        <v>3.53</v>
      </c>
      <c r="I4659" s="392" t="s">
        <v>4120</v>
      </c>
    </row>
    <row r="4660" spans="2:9">
      <c r="B4660" s="388" t="s">
        <v>21844</v>
      </c>
      <c r="C4660" s="388" t="s">
        <v>21845</v>
      </c>
      <c r="D4660" s="389" t="s">
        <v>9926</v>
      </c>
      <c r="E4660" s="390" t="str">
        <f t="shared" si="144"/>
        <v>13,39</v>
      </c>
      <c r="F4660" s="381" t="str">
        <f t="shared" si="145"/>
        <v>90452</v>
      </c>
      <c r="H4660" s="391">
        <v>3.74</v>
      </c>
      <c r="I4660" s="392" t="s">
        <v>19473</v>
      </c>
    </row>
    <row r="4661" spans="2:9">
      <c r="B4661" s="388" t="s">
        <v>21846</v>
      </c>
      <c r="C4661" s="388" t="s">
        <v>21847</v>
      </c>
      <c r="D4661" s="389" t="s">
        <v>9926</v>
      </c>
      <c r="E4661" s="390" t="str">
        <f t="shared" si="144"/>
        <v>1,96</v>
      </c>
      <c r="F4661" s="381" t="str">
        <f t="shared" si="145"/>
        <v>90453</v>
      </c>
      <c r="H4661" s="391">
        <v>4.16</v>
      </c>
      <c r="I4661" s="392" t="s">
        <v>21848</v>
      </c>
    </row>
    <row r="4662" spans="2:9">
      <c r="B4662" s="388" t="s">
        <v>21849</v>
      </c>
      <c r="C4662" s="388" t="s">
        <v>21850</v>
      </c>
      <c r="D4662" s="389" t="s">
        <v>9926</v>
      </c>
      <c r="E4662" s="390" t="str">
        <f t="shared" si="144"/>
        <v>3,40</v>
      </c>
      <c r="F4662" s="381" t="str">
        <f t="shared" si="145"/>
        <v>90454</v>
      </c>
      <c r="H4662" s="391">
        <v>9.8800000000000008</v>
      </c>
      <c r="I4662" s="392" t="s">
        <v>9166</v>
      </c>
    </row>
    <row r="4663" spans="2:9">
      <c r="B4663" s="388" t="s">
        <v>21851</v>
      </c>
      <c r="C4663" s="388" t="s">
        <v>21852</v>
      </c>
      <c r="D4663" s="389" t="s">
        <v>9926</v>
      </c>
      <c r="E4663" s="390" t="str">
        <f t="shared" si="144"/>
        <v>4,58</v>
      </c>
      <c r="F4663" s="381" t="str">
        <f t="shared" si="145"/>
        <v>90455</v>
      </c>
      <c r="H4663" s="393">
        <v>1498.1</v>
      </c>
      <c r="I4663" s="392" t="s">
        <v>21853</v>
      </c>
    </row>
    <row r="4664" spans="2:9">
      <c r="B4664" s="388" t="s">
        <v>21854</v>
      </c>
      <c r="C4664" s="388" t="s">
        <v>21855</v>
      </c>
      <c r="D4664" s="389" t="s">
        <v>9926</v>
      </c>
      <c r="E4664" s="390" t="str">
        <f t="shared" si="144"/>
        <v>3,22</v>
      </c>
      <c r="F4664" s="381" t="str">
        <f t="shared" si="145"/>
        <v>90456</v>
      </c>
      <c r="H4664" s="393">
        <v>1081.25</v>
      </c>
      <c r="I4664" s="392" t="s">
        <v>485</v>
      </c>
    </row>
    <row r="4665" spans="2:9">
      <c r="B4665" s="388" t="s">
        <v>21856</v>
      </c>
      <c r="C4665" s="388" t="s">
        <v>21857</v>
      </c>
      <c r="D4665" s="389" t="s">
        <v>9926</v>
      </c>
      <c r="E4665" s="390" t="str">
        <f t="shared" si="144"/>
        <v>7,35</v>
      </c>
      <c r="F4665" s="381" t="str">
        <f t="shared" si="145"/>
        <v>90457</v>
      </c>
      <c r="H4665" s="391">
        <v>873</v>
      </c>
      <c r="I4665" s="392" t="s">
        <v>4717</v>
      </c>
    </row>
    <row r="4666" spans="2:9">
      <c r="B4666" s="388" t="s">
        <v>21858</v>
      </c>
      <c r="C4666" s="388" t="s">
        <v>21859</v>
      </c>
      <c r="D4666" s="389" t="s">
        <v>9926</v>
      </c>
      <c r="E4666" s="390" t="str">
        <f t="shared" si="144"/>
        <v>20,87</v>
      </c>
      <c r="F4666" s="381" t="str">
        <f t="shared" si="145"/>
        <v>90458</v>
      </c>
      <c r="H4666" s="391">
        <v>744.92</v>
      </c>
      <c r="I4666" s="392" t="s">
        <v>7496</v>
      </c>
    </row>
    <row r="4667" spans="2:9">
      <c r="B4667" s="388" t="s">
        <v>21860</v>
      </c>
      <c r="C4667" s="388" t="s">
        <v>21861</v>
      </c>
      <c r="D4667" s="389" t="s">
        <v>9926</v>
      </c>
      <c r="E4667" s="390" t="str">
        <f t="shared" si="144"/>
        <v>29,43</v>
      </c>
      <c r="F4667" s="381" t="str">
        <f t="shared" si="145"/>
        <v>90459</v>
      </c>
      <c r="H4667" s="391">
        <v>3.27</v>
      </c>
      <c r="I4667" s="392" t="s">
        <v>1117</v>
      </c>
    </row>
    <row r="4668" spans="2:9">
      <c r="B4668" s="388" t="s">
        <v>21862</v>
      </c>
      <c r="C4668" s="388" t="s">
        <v>21863</v>
      </c>
      <c r="D4668" s="389" t="s">
        <v>9706</v>
      </c>
      <c r="E4668" s="390" t="str">
        <f t="shared" si="144"/>
        <v>17,99</v>
      </c>
      <c r="F4668" s="381" t="str">
        <f t="shared" si="145"/>
        <v>90460</v>
      </c>
      <c r="H4668" s="391">
        <v>40.24</v>
      </c>
      <c r="I4668" s="392" t="s">
        <v>4960</v>
      </c>
    </row>
    <row r="4669" spans="2:9">
      <c r="B4669" s="388" t="s">
        <v>21864</v>
      </c>
      <c r="C4669" s="388" t="s">
        <v>21865</v>
      </c>
      <c r="D4669" s="389" t="s">
        <v>9706</v>
      </c>
      <c r="E4669" s="390" t="str">
        <f t="shared" si="144"/>
        <v>10,09</v>
      </c>
      <c r="F4669" s="381" t="str">
        <f t="shared" si="145"/>
        <v>90461</v>
      </c>
      <c r="H4669" s="391">
        <v>30.2</v>
      </c>
      <c r="I4669" s="392" t="s">
        <v>3001</v>
      </c>
    </row>
    <row r="4670" spans="2:9">
      <c r="B4670" s="388" t="s">
        <v>21866</v>
      </c>
      <c r="C4670" s="388" t="s">
        <v>21867</v>
      </c>
      <c r="D4670" s="389" t="s">
        <v>9706</v>
      </c>
      <c r="E4670" s="390" t="str">
        <f t="shared" si="144"/>
        <v>2,20</v>
      </c>
      <c r="F4670" s="381" t="str">
        <f t="shared" si="145"/>
        <v>90462</v>
      </c>
      <c r="H4670" s="391">
        <v>53.05</v>
      </c>
      <c r="I4670" s="392" t="s">
        <v>668</v>
      </c>
    </row>
    <row r="4671" spans="2:9">
      <c r="B4671" s="388" t="s">
        <v>21868</v>
      </c>
      <c r="C4671" s="388" t="s">
        <v>21869</v>
      </c>
      <c r="D4671" s="389" t="s">
        <v>9706</v>
      </c>
      <c r="E4671" s="390" t="str">
        <f t="shared" si="144"/>
        <v>1,79</v>
      </c>
      <c r="F4671" s="381" t="str">
        <f t="shared" si="145"/>
        <v>90463</v>
      </c>
      <c r="H4671" s="391">
        <v>27.96</v>
      </c>
      <c r="I4671" s="392" t="s">
        <v>3703</v>
      </c>
    </row>
    <row r="4672" spans="2:9">
      <c r="B4672" s="388" t="s">
        <v>21870</v>
      </c>
      <c r="C4672" s="388" t="s">
        <v>21871</v>
      </c>
      <c r="D4672" s="389" t="s">
        <v>9706</v>
      </c>
      <c r="E4672" s="390" t="str">
        <f t="shared" si="144"/>
        <v>9,97</v>
      </c>
      <c r="F4672" s="381" t="str">
        <f t="shared" si="145"/>
        <v>90466</v>
      </c>
      <c r="H4672" s="391">
        <v>17.739999999999998</v>
      </c>
      <c r="I4672" s="392" t="s">
        <v>21872</v>
      </c>
    </row>
    <row r="4673" spans="2:9">
      <c r="B4673" s="388" t="s">
        <v>21873</v>
      </c>
      <c r="C4673" s="388" t="s">
        <v>21874</v>
      </c>
      <c r="D4673" s="389" t="s">
        <v>9706</v>
      </c>
      <c r="E4673" s="390" t="str">
        <f t="shared" si="144"/>
        <v>15,76</v>
      </c>
      <c r="F4673" s="381" t="str">
        <f t="shared" si="145"/>
        <v>90467</v>
      </c>
      <c r="H4673" s="391">
        <v>28.01</v>
      </c>
      <c r="I4673" s="392" t="s">
        <v>21875</v>
      </c>
    </row>
    <row r="4674" spans="2:9">
      <c r="B4674" s="388" t="s">
        <v>21876</v>
      </c>
      <c r="C4674" s="388" t="s">
        <v>21877</v>
      </c>
      <c r="D4674" s="389" t="s">
        <v>9706</v>
      </c>
      <c r="E4674" s="390" t="str">
        <f t="shared" ref="E4674:E4737" si="146">IF($K$2=$H$1,H4674,I4674)</f>
        <v>4,34</v>
      </c>
      <c r="F4674" s="381" t="str">
        <f t="shared" ref="F4674:F4737" si="147">IF(LEN($B4674)=7,CONCATENATE(MID($B4674,1,6),"00",RIGHT($B4674,1)),IF(LEN($B4674)=8,CONCATENATE(MID($B4674,1,6),"0",RIGHT($B4674,2)),$B4674))</f>
        <v>90468</v>
      </c>
      <c r="H4674" s="391">
        <v>30.96</v>
      </c>
      <c r="I4674" s="392" t="s">
        <v>7895</v>
      </c>
    </row>
    <row r="4675" spans="2:9">
      <c r="B4675" s="388" t="s">
        <v>21878</v>
      </c>
      <c r="C4675" s="388" t="s">
        <v>21879</v>
      </c>
      <c r="D4675" s="389" t="s">
        <v>9706</v>
      </c>
      <c r="E4675" s="390" t="str">
        <f t="shared" si="146"/>
        <v>6,95</v>
      </c>
      <c r="F4675" s="381" t="str">
        <f t="shared" si="147"/>
        <v>90469</v>
      </c>
      <c r="H4675" s="391">
        <v>363.8</v>
      </c>
      <c r="I4675" s="392" t="s">
        <v>10589</v>
      </c>
    </row>
    <row r="4676" spans="2:9">
      <c r="B4676" s="388" t="s">
        <v>21880</v>
      </c>
      <c r="C4676" s="388" t="s">
        <v>21881</v>
      </c>
      <c r="D4676" s="389" t="s">
        <v>9706</v>
      </c>
      <c r="E4676" s="390" t="str">
        <f t="shared" si="146"/>
        <v>9,53</v>
      </c>
      <c r="F4676" s="381" t="str">
        <f t="shared" si="147"/>
        <v>90470</v>
      </c>
      <c r="H4676" s="391">
        <v>472.94</v>
      </c>
      <c r="I4676" s="392" t="s">
        <v>20568</v>
      </c>
    </row>
    <row r="4677" spans="2:9">
      <c r="B4677" s="388" t="s">
        <v>21882</v>
      </c>
      <c r="C4677" s="388" t="s">
        <v>21883</v>
      </c>
      <c r="D4677" s="389" t="s">
        <v>9706</v>
      </c>
      <c r="E4677" s="390" t="str">
        <f t="shared" si="146"/>
        <v>3,17</v>
      </c>
      <c r="F4677" s="381" t="str">
        <f t="shared" si="147"/>
        <v>91166</v>
      </c>
      <c r="H4677" s="391">
        <v>154.12</v>
      </c>
      <c r="I4677" s="392" t="s">
        <v>1573</v>
      </c>
    </row>
    <row r="4678" spans="2:9">
      <c r="B4678" s="388" t="s">
        <v>21884</v>
      </c>
      <c r="C4678" s="388" t="s">
        <v>21885</v>
      </c>
      <c r="D4678" s="389" t="s">
        <v>9706</v>
      </c>
      <c r="E4678" s="390" t="str">
        <f t="shared" si="146"/>
        <v>9,25</v>
      </c>
      <c r="F4678" s="381" t="str">
        <f t="shared" si="147"/>
        <v>91167</v>
      </c>
      <c r="H4678" s="391">
        <v>246.6</v>
      </c>
      <c r="I4678" s="392" t="s">
        <v>325</v>
      </c>
    </row>
    <row r="4679" spans="2:9">
      <c r="B4679" s="388" t="s">
        <v>21886</v>
      </c>
      <c r="C4679" s="388" t="s">
        <v>21887</v>
      </c>
      <c r="D4679" s="389" t="s">
        <v>9706</v>
      </c>
      <c r="E4679" s="390" t="str">
        <f t="shared" si="146"/>
        <v>7,02</v>
      </c>
      <c r="F4679" s="381" t="str">
        <f t="shared" si="147"/>
        <v>91168</v>
      </c>
      <c r="H4679" s="391">
        <v>493.2</v>
      </c>
      <c r="I4679" s="392" t="s">
        <v>21888</v>
      </c>
    </row>
    <row r="4680" spans="2:9">
      <c r="B4680" s="388" t="s">
        <v>21889</v>
      </c>
      <c r="C4680" s="388" t="s">
        <v>21890</v>
      </c>
      <c r="D4680" s="389" t="s">
        <v>9706</v>
      </c>
      <c r="E4680" s="390" t="str">
        <f t="shared" si="146"/>
        <v>8,31</v>
      </c>
      <c r="F4680" s="381" t="str">
        <f t="shared" si="147"/>
        <v>91169</v>
      </c>
      <c r="H4680" s="391">
        <v>739.8</v>
      </c>
      <c r="I4680" s="392" t="s">
        <v>17718</v>
      </c>
    </row>
    <row r="4681" spans="2:9">
      <c r="B4681" s="388" t="s">
        <v>21891</v>
      </c>
      <c r="C4681" s="388" t="s">
        <v>21892</v>
      </c>
      <c r="D4681" s="389" t="s">
        <v>9706</v>
      </c>
      <c r="E4681" s="390" t="str">
        <f t="shared" si="146"/>
        <v>2,37</v>
      </c>
      <c r="F4681" s="381" t="str">
        <f t="shared" si="147"/>
        <v>91170</v>
      </c>
      <c r="H4681" s="391">
        <v>944.87</v>
      </c>
      <c r="I4681" s="392" t="s">
        <v>6689</v>
      </c>
    </row>
    <row r="4682" spans="2:9">
      <c r="B4682" s="388" t="s">
        <v>21893</v>
      </c>
      <c r="C4682" s="388" t="s">
        <v>21894</v>
      </c>
      <c r="D4682" s="389" t="s">
        <v>9706</v>
      </c>
      <c r="E4682" s="390" t="str">
        <f t="shared" si="146"/>
        <v>2,98</v>
      </c>
      <c r="F4682" s="381" t="str">
        <f t="shared" si="147"/>
        <v>91171</v>
      </c>
      <c r="H4682" s="393">
        <v>1285.03</v>
      </c>
      <c r="I4682" s="392" t="s">
        <v>3226</v>
      </c>
    </row>
    <row r="4683" spans="2:9">
      <c r="B4683" s="388" t="s">
        <v>21895</v>
      </c>
      <c r="C4683" s="388" t="s">
        <v>21896</v>
      </c>
      <c r="D4683" s="389" t="s">
        <v>9706</v>
      </c>
      <c r="E4683" s="390" t="str">
        <f t="shared" si="146"/>
        <v>4,39</v>
      </c>
      <c r="F4683" s="381" t="str">
        <f t="shared" si="147"/>
        <v>91172</v>
      </c>
      <c r="H4683" s="393">
        <v>1436.21</v>
      </c>
      <c r="I4683" s="392" t="s">
        <v>12256</v>
      </c>
    </row>
    <row r="4684" spans="2:9">
      <c r="B4684" s="388" t="s">
        <v>21897</v>
      </c>
      <c r="C4684" s="388" t="s">
        <v>21898</v>
      </c>
      <c r="D4684" s="389" t="s">
        <v>9706</v>
      </c>
      <c r="E4684" s="390" t="str">
        <f t="shared" si="146"/>
        <v>1,19</v>
      </c>
      <c r="F4684" s="381" t="str">
        <f t="shared" si="147"/>
        <v>91173</v>
      </c>
      <c r="H4684" s="391">
        <v>377.95</v>
      </c>
      <c r="I4684" s="392" t="s">
        <v>8597</v>
      </c>
    </row>
    <row r="4685" spans="2:9">
      <c r="B4685" s="388" t="s">
        <v>21899</v>
      </c>
      <c r="C4685" s="388" t="s">
        <v>21900</v>
      </c>
      <c r="D4685" s="389" t="s">
        <v>9706</v>
      </c>
      <c r="E4685" s="390" t="str">
        <f t="shared" si="146"/>
        <v>2,36</v>
      </c>
      <c r="F4685" s="381" t="str">
        <f t="shared" si="147"/>
        <v>91174</v>
      </c>
      <c r="H4685" s="391">
        <v>491.33</v>
      </c>
      <c r="I4685" s="392" t="s">
        <v>21901</v>
      </c>
    </row>
    <row r="4686" spans="2:9">
      <c r="B4686" s="388" t="s">
        <v>21902</v>
      </c>
      <c r="C4686" s="388" t="s">
        <v>21903</v>
      </c>
      <c r="D4686" s="389" t="s">
        <v>9706</v>
      </c>
      <c r="E4686" s="390" t="str">
        <f t="shared" si="146"/>
        <v>3,86</v>
      </c>
      <c r="F4686" s="381" t="str">
        <f t="shared" si="147"/>
        <v>91175</v>
      </c>
      <c r="H4686" s="391">
        <v>755.9</v>
      </c>
      <c r="I4686" s="392" t="s">
        <v>7914</v>
      </c>
    </row>
    <row r="4687" spans="2:9">
      <c r="B4687" s="388" t="s">
        <v>21904</v>
      </c>
      <c r="C4687" s="388" t="s">
        <v>21905</v>
      </c>
      <c r="D4687" s="389" t="s">
        <v>9706</v>
      </c>
      <c r="E4687" s="390" t="str">
        <f t="shared" si="146"/>
        <v>29,60</v>
      </c>
      <c r="F4687" s="381" t="str">
        <f t="shared" si="147"/>
        <v>91176</v>
      </c>
      <c r="H4687" s="393">
        <v>1209.44</v>
      </c>
      <c r="I4687" s="392" t="s">
        <v>21906</v>
      </c>
    </row>
    <row r="4688" spans="2:9">
      <c r="B4688" s="388" t="s">
        <v>21907</v>
      </c>
      <c r="C4688" s="388" t="s">
        <v>21908</v>
      </c>
      <c r="D4688" s="389" t="s">
        <v>9706</v>
      </c>
      <c r="E4688" s="390" t="str">
        <f t="shared" si="146"/>
        <v>13,53</v>
      </c>
      <c r="F4688" s="381" t="str">
        <f t="shared" si="147"/>
        <v>91177</v>
      </c>
      <c r="H4688" s="391">
        <v>154.12</v>
      </c>
      <c r="I4688" s="392" t="s">
        <v>8726</v>
      </c>
    </row>
    <row r="4689" spans="2:9">
      <c r="B4689" s="388" t="s">
        <v>21909</v>
      </c>
      <c r="C4689" s="388" t="s">
        <v>21910</v>
      </c>
      <c r="D4689" s="389" t="s">
        <v>9706</v>
      </c>
      <c r="E4689" s="390" t="str">
        <f t="shared" si="146"/>
        <v>14,06</v>
      </c>
      <c r="F4689" s="381" t="str">
        <f t="shared" si="147"/>
        <v>91178</v>
      </c>
      <c r="H4689" s="391">
        <v>308.25</v>
      </c>
      <c r="I4689" s="392" t="s">
        <v>21911</v>
      </c>
    </row>
    <row r="4690" spans="2:9">
      <c r="B4690" s="388" t="s">
        <v>21912</v>
      </c>
      <c r="C4690" s="388" t="s">
        <v>21913</v>
      </c>
      <c r="D4690" s="389" t="s">
        <v>9706</v>
      </c>
      <c r="E4690" s="390" t="str">
        <f t="shared" si="146"/>
        <v>7,58</v>
      </c>
      <c r="F4690" s="381" t="str">
        <f t="shared" si="147"/>
        <v>91179</v>
      </c>
      <c r="H4690" s="391">
        <v>616.5</v>
      </c>
      <c r="I4690" s="392" t="s">
        <v>3661</v>
      </c>
    </row>
    <row r="4691" spans="2:9">
      <c r="B4691" s="388" t="s">
        <v>21914</v>
      </c>
      <c r="C4691" s="388" t="s">
        <v>21915</v>
      </c>
      <c r="D4691" s="389" t="s">
        <v>9706</v>
      </c>
      <c r="E4691" s="390" t="str">
        <f t="shared" si="146"/>
        <v>6,31</v>
      </c>
      <c r="F4691" s="381" t="str">
        <f t="shared" si="147"/>
        <v>91180</v>
      </c>
      <c r="H4691" s="391">
        <v>299.10000000000002</v>
      </c>
      <c r="I4691" s="392" t="s">
        <v>2556</v>
      </c>
    </row>
    <row r="4692" spans="2:9">
      <c r="B4692" s="388" t="s">
        <v>21916</v>
      </c>
      <c r="C4692" s="388" t="s">
        <v>21917</v>
      </c>
      <c r="D4692" s="389" t="s">
        <v>9706</v>
      </c>
      <c r="E4692" s="390" t="str">
        <f t="shared" si="146"/>
        <v>6,82</v>
      </c>
      <c r="F4692" s="381" t="str">
        <f t="shared" si="147"/>
        <v>91181</v>
      </c>
      <c r="H4692" s="391">
        <v>62.68</v>
      </c>
      <c r="I4692" s="392" t="s">
        <v>5759</v>
      </c>
    </row>
    <row r="4693" spans="2:9">
      <c r="B4693" s="388" t="s">
        <v>21918</v>
      </c>
      <c r="C4693" s="388" t="s">
        <v>21919</v>
      </c>
      <c r="D4693" s="389" t="s">
        <v>9706</v>
      </c>
      <c r="E4693" s="390" t="str">
        <f t="shared" si="146"/>
        <v>21,09</v>
      </c>
      <c r="F4693" s="381" t="str">
        <f t="shared" si="147"/>
        <v>91182</v>
      </c>
      <c r="H4693" s="391">
        <v>18.63</v>
      </c>
      <c r="I4693" s="392" t="s">
        <v>21920</v>
      </c>
    </row>
    <row r="4694" spans="2:9">
      <c r="B4694" s="388" t="s">
        <v>21921</v>
      </c>
      <c r="C4694" s="388" t="s">
        <v>21922</v>
      </c>
      <c r="D4694" s="389" t="s">
        <v>9706</v>
      </c>
      <c r="E4694" s="390" t="str">
        <f t="shared" si="146"/>
        <v>10,38</v>
      </c>
      <c r="F4694" s="381" t="str">
        <f t="shared" si="147"/>
        <v>91183</v>
      </c>
      <c r="H4694" s="391">
        <v>121.41</v>
      </c>
      <c r="I4694" s="392" t="s">
        <v>16542</v>
      </c>
    </row>
    <row r="4695" spans="2:9">
      <c r="B4695" s="388" t="s">
        <v>21923</v>
      </c>
      <c r="C4695" s="388" t="s">
        <v>21924</v>
      </c>
      <c r="D4695" s="389" t="s">
        <v>9706</v>
      </c>
      <c r="E4695" s="390" t="str">
        <f t="shared" si="146"/>
        <v>9,68</v>
      </c>
      <c r="F4695" s="381" t="str">
        <f t="shared" si="147"/>
        <v>91184</v>
      </c>
      <c r="H4695" s="391">
        <v>62.43</v>
      </c>
      <c r="I4695" s="392" t="s">
        <v>4715</v>
      </c>
    </row>
    <row r="4696" spans="2:9">
      <c r="B4696" s="388" t="s">
        <v>21925</v>
      </c>
      <c r="C4696" s="388" t="s">
        <v>21926</v>
      </c>
      <c r="D4696" s="389" t="s">
        <v>9706</v>
      </c>
      <c r="E4696" s="390" t="str">
        <f t="shared" si="146"/>
        <v>5,41</v>
      </c>
      <c r="F4696" s="381" t="str">
        <f t="shared" si="147"/>
        <v>91185</v>
      </c>
      <c r="H4696" s="391">
        <v>299.10000000000002</v>
      </c>
      <c r="I4696" s="392" t="s">
        <v>2906</v>
      </c>
    </row>
    <row r="4697" spans="2:9">
      <c r="B4697" s="388" t="s">
        <v>21927</v>
      </c>
      <c r="C4697" s="388" t="s">
        <v>21928</v>
      </c>
      <c r="D4697" s="389" t="s">
        <v>9706</v>
      </c>
      <c r="E4697" s="390" t="str">
        <f t="shared" si="146"/>
        <v>4,42</v>
      </c>
      <c r="F4697" s="381" t="str">
        <f t="shared" si="147"/>
        <v>91186</v>
      </c>
      <c r="H4697" s="391">
        <v>842.8</v>
      </c>
      <c r="I4697" s="392" t="s">
        <v>9037</v>
      </c>
    </row>
    <row r="4698" spans="2:9">
      <c r="B4698" s="388" t="s">
        <v>21929</v>
      </c>
      <c r="C4698" s="388" t="s">
        <v>21930</v>
      </c>
      <c r="D4698" s="389" t="s">
        <v>9706</v>
      </c>
      <c r="E4698" s="390" t="str">
        <f t="shared" si="146"/>
        <v>5,11</v>
      </c>
      <c r="F4698" s="381" t="str">
        <f t="shared" si="147"/>
        <v>91187</v>
      </c>
      <c r="H4698" s="391">
        <v>69.06</v>
      </c>
      <c r="I4698" s="392" t="s">
        <v>1964</v>
      </c>
    </row>
    <row r="4699" spans="2:9">
      <c r="B4699" s="388" t="s">
        <v>21931</v>
      </c>
      <c r="C4699" s="388" t="s">
        <v>21932</v>
      </c>
      <c r="D4699" s="389" t="s">
        <v>9926</v>
      </c>
      <c r="E4699" s="390" t="str">
        <f t="shared" si="146"/>
        <v>5,26</v>
      </c>
      <c r="F4699" s="381" t="str">
        <f t="shared" si="147"/>
        <v>91188</v>
      </c>
      <c r="H4699" s="391">
        <v>161.02000000000001</v>
      </c>
      <c r="I4699" s="392" t="s">
        <v>4025</v>
      </c>
    </row>
    <row r="4700" spans="2:9">
      <c r="B4700" s="388" t="s">
        <v>21933</v>
      </c>
      <c r="C4700" s="388" t="s">
        <v>21934</v>
      </c>
      <c r="D4700" s="389" t="s">
        <v>9926</v>
      </c>
      <c r="E4700" s="390" t="str">
        <f t="shared" si="146"/>
        <v>34,30</v>
      </c>
      <c r="F4700" s="381" t="str">
        <f t="shared" si="147"/>
        <v>91189</v>
      </c>
      <c r="H4700" s="391">
        <v>69.06</v>
      </c>
      <c r="I4700" s="392" t="s">
        <v>21935</v>
      </c>
    </row>
    <row r="4701" spans="2:9">
      <c r="B4701" s="388" t="s">
        <v>21936</v>
      </c>
      <c r="C4701" s="388" t="s">
        <v>21937</v>
      </c>
      <c r="D4701" s="389" t="s">
        <v>9926</v>
      </c>
      <c r="E4701" s="390" t="str">
        <f t="shared" si="146"/>
        <v>3,86</v>
      </c>
      <c r="F4701" s="381" t="str">
        <f t="shared" si="147"/>
        <v>91190</v>
      </c>
      <c r="H4701" s="391">
        <v>75.64</v>
      </c>
      <c r="I4701" s="392" t="s">
        <v>7914</v>
      </c>
    </row>
    <row r="4702" spans="2:9">
      <c r="B4702" s="388" t="s">
        <v>21938</v>
      </c>
      <c r="C4702" s="388" t="s">
        <v>21939</v>
      </c>
      <c r="D4702" s="389" t="s">
        <v>9926</v>
      </c>
      <c r="E4702" s="390" t="str">
        <f t="shared" si="146"/>
        <v>4,10</v>
      </c>
      <c r="F4702" s="381" t="str">
        <f t="shared" si="147"/>
        <v>91191</v>
      </c>
      <c r="H4702" s="391">
        <v>69.06</v>
      </c>
      <c r="I4702" s="392" t="s">
        <v>4438</v>
      </c>
    </row>
    <row r="4703" spans="2:9">
      <c r="B4703" s="388" t="s">
        <v>21940</v>
      </c>
      <c r="C4703" s="388" t="s">
        <v>21941</v>
      </c>
      <c r="D4703" s="389" t="s">
        <v>9926</v>
      </c>
      <c r="E4703" s="390" t="str">
        <f t="shared" si="146"/>
        <v>4,55</v>
      </c>
      <c r="F4703" s="381" t="str">
        <f t="shared" si="147"/>
        <v>91192</v>
      </c>
      <c r="H4703" s="391">
        <v>68.05</v>
      </c>
      <c r="I4703" s="392" t="s">
        <v>21942</v>
      </c>
    </row>
    <row r="4704" spans="2:9">
      <c r="B4704" s="388" t="s">
        <v>21943</v>
      </c>
      <c r="C4704" s="388" t="s">
        <v>21944</v>
      </c>
      <c r="D4704" s="389" t="s">
        <v>9706</v>
      </c>
      <c r="E4704" s="390" t="str">
        <f t="shared" si="146"/>
        <v>10,82</v>
      </c>
      <c r="F4704" s="381" t="str">
        <f t="shared" si="147"/>
        <v>91222</v>
      </c>
      <c r="H4704" s="391">
        <v>66.38</v>
      </c>
      <c r="I4704" s="392" t="s">
        <v>4946</v>
      </c>
    </row>
    <row r="4705" spans="2:9">
      <c r="B4705" s="388" t="s">
        <v>21945</v>
      </c>
      <c r="C4705" s="388" t="s">
        <v>21946</v>
      </c>
      <c r="D4705" s="389" t="s">
        <v>9926</v>
      </c>
      <c r="E4705" s="390" t="str">
        <f t="shared" si="146"/>
        <v>1.625,27</v>
      </c>
      <c r="F4705" s="381" t="str">
        <f t="shared" si="147"/>
        <v>94480</v>
      </c>
      <c r="H4705" s="391">
        <v>21.42</v>
      </c>
      <c r="I4705" s="392" t="s">
        <v>21947</v>
      </c>
    </row>
    <row r="4706" spans="2:9">
      <c r="B4706" s="388" t="s">
        <v>21948</v>
      </c>
      <c r="C4706" s="388" t="s">
        <v>21949</v>
      </c>
      <c r="D4706" s="389" t="s">
        <v>9926</v>
      </c>
      <c r="E4706" s="390" t="str">
        <f t="shared" si="146"/>
        <v>1.171,04</v>
      </c>
      <c r="F4706" s="381" t="str">
        <f t="shared" si="147"/>
        <v>94481</v>
      </c>
      <c r="H4706" s="391">
        <v>33.43</v>
      </c>
      <c r="I4706" s="392" t="s">
        <v>21950</v>
      </c>
    </row>
    <row r="4707" spans="2:9">
      <c r="B4707" s="388" t="s">
        <v>21951</v>
      </c>
      <c r="C4707" s="388" t="s">
        <v>21952</v>
      </c>
      <c r="D4707" s="389" t="s">
        <v>9926</v>
      </c>
      <c r="E4707" s="390" t="str">
        <f t="shared" si="146"/>
        <v>947,61</v>
      </c>
      <c r="F4707" s="381" t="str">
        <f t="shared" si="147"/>
        <v>94482</v>
      </c>
      <c r="H4707" s="391">
        <v>40.020000000000003</v>
      </c>
      <c r="I4707" s="392" t="s">
        <v>21953</v>
      </c>
    </row>
    <row r="4708" spans="2:9">
      <c r="B4708" s="388" t="s">
        <v>21954</v>
      </c>
      <c r="C4708" s="388" t="s">
        <v>21955</v>
      </c>
      <c r="D4708" s="389" t="s">
        <v>9926</v>
      </c>
      <c r="E4708" s="390" t="str">
        <f t="shared" si="146"/>
        <v>809,06</v>
      </c>
      <c r="F4708" s="381" t="str">
        <f t="shared" si="147"/>
        <v>94483</v>
      </c>
      <c r="H4708" s="391">
        <v>483.65</v>
      </c>
      <c r="I4708" s="392" t="s">
        <v>21956</v>
      </c>
    </row>
    <row r="4709" spans="2:9">
      <c r="B4709" s="388" t="s">
        <v>21957</v>
      </c>
      <c r="C4709" s="388" t="s">
        <v>21958</v>
      </c>
      <c r="D4709" s="389" t="s">
        <v>9926</v>
      </c>
      <c r="E4709" s="390" t="str">
        <f t="shared" si="146"/>
        <v>3,58</v>
      </c>
      <c r="F4709" s="381" t="str">
        <f t="shared" si="147"/>
        <v>95541</v>
      </c>
      <c r="H4709" s="391">
        <v>744.44</v>
      </c>
      <c r="I4709" s="392" t="s">
        <v>1333</v>
      </c>
    </row>
    <row r="4710" spans="2:9">
      <c r="B4710" s="388" t="s">
        <v>21959</v>
      </c>
      <c r="C4710" s="388" t="s">
        <v>21960</v>
      </c>
      <c r="D4710" s="389" t="s">
        <v>9926</v>
      </c>
      <c r="E4710" s="390" t="str">
        <f t="shared" si="146"/>
        <v>17,58</v>
      </c>
      <c r="F4710" s="381" t="str">
        <f t="shared" si="147"/>
        <v>95573</v>
      </c>
      <c r="H4710" s="391">
        <v>607.41999999999996</v>
      </c>
      <c r="I4710" s="392" t="s">
        <v>21961</v>
      </c>
    </row>
    <row r="4711" spans="2:9">
      <c r="B4711" s="388" t="s">
        <v>21962</v>
      </c>
      <c r="C4711" s="388" t="s">
        <v>21963</v>
      </c>
      <c r="D4711" s="389" t="s">
        <v>9926</v>
      </c>
      <c r="E4711" s="390" t="str">
        <f t="shared" si="146"/>
        <v>15,45</v>
      </c>
      <c r="F4711" s="381" t="str">
        <f t="shared" si="147"/>
        <v>95574</v>
      </c>
      <c r="H4711" s="391">
        <v>470.99</v>
      </c>
      <c r="I4711" s="392" t="s">
        <v>8623</v>
      </c>
    </row>
    <row r="4712" spans="2:9">
      <c r="B4712" s="388" t="s">
        <v>21964</v>
      </c>
      <c r="C4712" s="388" t="s">
        <v>21965</v>
      </c>
      <c r="D4712" s="389" t="s">
        <v>121</v>
      </c>
      <c r="E4712" s="390" t="str">
        <f t="shared" si="146"/>
        <v>50,73</v>
      </c>
      <c r="F4712" s="381" t="str">
        <f t="shared" si="147"/>
        <v>96559</v>
      </c>
      <c r="H4712" s="391">
        <v>338</v>
      </c>
      <c r="I4712" s="392" t="s">
        <v>21966</v>
      </c>
    </row>
    <row r="4713" spans="2:9">
      <c r="B4713" s="388" t="s">
        <v>21967</v>
      </c>
      <c r="C4713" s="388" t="s">
        <v>21968</v>
      </c>
      <c r="D4713" s="389" t="s">
        <v>121</v>
      </c>
      <c r="E4713" s="390" t="str">
        <f t="shared" si="146"/>
        <v>27,02</v>
      </c>
      <c r="F4713" s="381" t="str">
        <f t="shared" si="147"/>
        <v>96560</v>
      </c>
      <c r="H4713" s="391">
        <v>490.25</v>
      </c>
      <c r="I4713" s="392" t="s">
        <v>21969</v>
      </c>
    </row>
    <row r="4714" spans="2:9">
      <c r="B4714" s="388" t="s">
        <v>21970</v>
      </c>
      <c r="C4714" s="388" t="s">
        <v>21971</v>
      </c>
      <c r="D4714" s="389" t="s">
        <v>121</v>
      </c>
      <c r="E4714" s="390" t="str">
        <f t="shared" si="146"/>
        <v>17,14</v>
      </c>
      <c r="F4714" s="381" t="str">
        <f t="shared" si="147"/>
        <v>96561</v>
      </c>
      <c r="H4714" s="391">
        <v>407.05</v>
      </c>
      <c r="I4714" s="392" t="s">
        <v>5221</v>
      </c>
    </row>
    <row r="4715" spans="2:9">
      <c r="B4715" s="388" t="s">
        <v>21972</v>
      </c>
      <c r="C4715" s="388" t="s">
        <v>21973</v>
      </c>
      <c r="D4715" s="389" t="s">
        <v>9706</v>
      </c>
      <c r="E4715" s="390" t="str">
        <f t="shared" si="146"/>
        <v>27,06</v>
      </c>
      <c r="F4715" s="381" t="str">
        <f t="shared" si="147"/>
        <v>96562</v>
      </c>
      <c r="H4715" s="391">
        <v>322.95</v>
      </c>
      <c r="I4715" s="392" t="s">
        <v>21974</v>
      </c>
    </row>
    <row r="4716" spans="2:9">
      <c r="B4716" s="388" t="s">
        <v>21975</v>
      </c>
      <c r="C4716" s="388" t="s">
        <v>21976</v>
      </c>
      <c r="D4716" s="389" t="s">
        <v>9706</v>
      </c>
      <c r="E4716" s="390" t="str">
        <f t="shared" si="146"/>
        <v>29,92</v>
      </c>
      <c r="F4716" s="381" t="str">
        <f t="shared" si="147"/>
        <v>96563</v>
      </c>
      <c r="H4716" s="391">
        <v>240.8</v>
      </c>
      <c r="I4716" s="392" t="s">
        <v>21977</v>
      </c>
    </row>
    <row r="4717" spans="2:9">
      <c r="B4717" s="388" t="s">
        <v>21978</v>
      </c>
      <c r="C4717" s="388" t="s">
        <v>21979</v>
      </c>
      <c r="D4717" s="389" t="s">
        <v>9926</v>
      </c>
      <c r="E4717" s="390" t="str">
        <f t="shared" si="146"/>
        <v>395,50</v>
      </c>
      <c r="F4717" s="381" t="str">
        <f t="shared" si="147"/>
        <v>73826/001</v>
      </c>
      <c r="H4717" s="391">
        <v>39.04</v>
      </c>
      <c r="I4717" s="392" t="s">
        <v>21980</v>
      </c>
    </row>
    <row r="4718" spans="2:9">
      <c r="B4718" s="388" t="s">
        <v>21981</v>
      </c>
      <c r="C4718" s="388" t="s">
        <v>21982</v>
      </c>
      <c r="D4718" s="389" t="s">
        <v>9926</v>
      </c>
      <c r="E4718" s="390" t="str">
        <f t="shared" si="146"/>
        <v>514,15</v>
      </c>
      <c r="F4718" s="381" t="str">
        <f t="shared" si="147"/>
        <v>73826/002</v>
      </c>
      <c r="H4718" s="391">
        <v>24.84</v>
      </c>
      <c r="I4718" s="392" t="s">
        <v>21983</v>
      </c>
    </row>
    <row r="4719" spans="2:9">
      <c r="B4719" s="388" t="s">
        <v>21984</v>
      </c>
      <c r="C4719" s="388" t="s">
        <v>21985</v>
      </c>
      <c r="D4719" s="389" t="s">
        <v>9926</v>
      </c>
      <c r="E4719" s="390" t="str">
        <f t="shared" si="146"/>
        <v>167,72</v>
      </c>
      <c r="F4719" s="381" t="str">
        <f t="shared" si="147"/>
        <v>73834/001</v>
      </c>
      <c r="H4719" s="391">
        <v>0.34</v>
      </c>
      <c r="I4719" s="392" t="s">
        <v>21986</v>
      </c>
    </row>
    <row r="4720" spans="2:9">
      <c r="B4720" s="388" t="s">
        <v>21987</v>
      </c>
      <c r="C4720" s="388" t="s">
        <v>21988</v>
      </c>
      <c r="D4720" s="389" t="s">
        <v>9926</v>
      </c>
      <c r="E4720" s="390" t="str">
        <f t="shared" si="146"/>
        <v>268,36</v>
      </c>
      <c r="F4720" s="381" t="str">
        <f t="shared" si="147"/>
        <v>73834/002</v>
      </c>
      <c r="H4720" s="391">
        <v>3</v>
      </c>
      <c r="I4720" s="392" t="s">
        <v>21989</v>
      </c>
    </row>
    <row r="4721" spans="2:9">
      <c r="B4721" s="388" t="s">
        <v>21990</v>
      </c>
      <c r="C4721" s="388" t="s">
        <v>21991</v>
      </c>
      <c r="D4721" s="389" t="s">
        <v>9926</v>
      </c>
      <c r="E4721" s="390" t="str">
        <f t="shared" si="146"/>
        <v>536,72</v>
      </c>
      <c r="F4721" s="381" t="str">
        <f t="shared" si="147"/>
        <v>73834/003</v>
      </c>
      <c r="H4721" s="391">
        <v>0.2</v>
      </c>
      <c r="I4721" s="392" t="s">
        <v>4685</v>
      </c>
    </row>
    <row r="4722" spans="2:9">
      <c r="B4722" s="388" t="s">
        <v>21992</v>
      </c>
      <c r="C4722" s="388" t="s">
        <v>21993</v>
      </c>
      <c r="D4722" s="389" t="s">
        <v>9926</v>
      </c>
      <c r="E4722" s="390" t="str">
        <f t="shared" si="146"/>
        <v>805,08</v>
      </c>
      <c r="F4722" s="381" t="str">
        <f t="shared" si="147"/>
        <v>73834/004</v>
      </c>
      <c r="H4722" s="391">
        <v>4.71</v>
      </c>
      <c r="I4722" s="392" t="s">
        <v>21994</v>
      </c>
    </row>
    <row r="4723" spans="2:9">
      <c r="B4723" s="388" t="s">
        <v>21995</v>
      </c>
      <c r="C4723" s="388" t="s">
        <v>21996</v>
      </c>
      <c r="D4723" s="389" t="s">
        <v>9926</v>
      </c>
      <c r="E4723" s="390" t="str">
        <f t="shared" si="146"/>
        <v>1.028,00</v>
      </c>
      <c r="F4723" s="381" t="str">
        <f t="shared" si="147"/>
        <v>73835/001</v>
      </c>
      <c r="H4723" s="391">
        <v>1.52</v>
      </c>
      <c r="I4723" s="392" t="s">
        <v>21997</v>
      </c>
    </row>
    <row r="4724" spans="2:9">
      <c r="B4724" s="388" t="s">
        <v>21998</v>
      </c>
      <c r="C4724" s="388" t="s">
        <v>21999</v>
      </c>
      <c r="D4724" s="389" t="s">
        <v>9926</v>
      </c>
      <c r="E4724" s="390" t="str">
        <f t="shared" si="146"/>
        <v>1.398,08</v>
      </c>
      <c r="F4724" s="381" t="str">
        <f t="shared" si="147"/>
        <v>73835/002</v>
      </c>
      <c r="H4724" s="391">
        <v>2.93</v>
      </c>
      <c r="I4724" s="392" t="s">
        <v>22000</v>
      </c>
    </row>
    <row r="4725" spans="2:9">
      <c r="B4725" s="388" t="s">
        <v>22001</v>
      </c>
      <c r="C4725" s="388" t="s">
        <v>22002</v>
      </c>
      <c r="D4725" s="389" t="s">
        <v>9926</v>
      </c>
      <c r="E4725" s="390" t="str">
        <f t="shared" si="146"/>
        <v>1.562,56</v>
      </c>
      <c r="F4725" s="381" t="str">
        <f t="shared" si="147"/>
        <v>73835/003</v>
      </c>
      <c r="H4725" s="391">
        <v>1.47</v>
      </c>
      <c r="I4725" s="392" t="s">
        <v>22003</v>
      </c>
    </row>
    <row r="4726" spans="2:9">
      <c r="B4726" s="388" t="s">
        <v>22004</v>
      </c>
      <c r="C4726" s="388" t="s">
        <v>22005</v>
      </c>
      <c r="D4726" s="389" t="s">
        <v>9926</v>
      </c>
      <c r="E4726" s="390" t="str">
        <f t="shared" si="146"/>
        <v>411,20</v>
      </c>
      <c r="F4726" s="381" t="str">
        <f t="shared" si="147"/>
        <v>73836/001</v>
      </c>
      <c r="H4726" s="391">
        <v>0.44</v>
      </c>
      <c r="I4726" s="392" t="s">
        <v>22006</v>
      </c>
    </row>
    <row r="4727" spans="2:9">
      <c r="B4727" s="388" t="s">
        <v>22007</v>
      </c>
      <c r="C4727" s="388" t="s">
        <v>22008</v>
      </c>
      <c r="D4727" s="389" t="s">
        <v>9926</v>
      </c>
      <c r="E4727" s="390" t="str">
        <f t="shared" si="146"/>
        <v>534,56</v>
      </c>
      <c r="F4727" s="381" t="str">
        <f t="shared" si="147"/>
        <v>73836/002</v>
      </c>
      <c r="H4727" s="391">
        <v>5.27</v>
      </c>
      <c r="I4727" s="392" t="s">
        <v>22009</v>
      </c>
    </row>
    <row r="4728" spans="2:9">
      <c r="B4728" s="388" t="s">
        <v>22010</v>
      </c>
      <c r="C4728" s="388" t="s">
        <v>22011</v>
      </c>
      <c r="D4728" s="389" t="s">
        <v>9926</v>
      </c>
      <c r="E4728" s="390" t="str">
        <f t="shared" si="146"/>
        <v>822,40</v>
      </c>
      <c r="F4728" s="381" t="str">
        <f t="shared" si="147"/>
        <v>73836/003</v>
      </c>
      <c r="H4728" s="391">
        <v>2.12</v>
      </c>
      <c r="I4728" s="392" t="s">
        <v>22012</v>
      </c>
    </row>
    <row r="4729" spans="2:9">
      <c r="B4729" s="388" t="s">
        <v>22013</v>
      </c>
      <c r="C4729" s="388" t="s">
        <v>22014</v>
      </c>
      <c r="D4729" s="389" t="s">
        <v>9926</v>
      </c>
      <c r="E4729" s="390" t="str">
        <f t="shared" si="146"/>
        <v>1.315,84</v>
      </c>
      <c r="F4729" s="381" t="str">
        <f t="shared" si="147"/>
        <v>73836/004</v>
      </c>
      <c r="H4729" s="391">
        <v>4.12</v>
      </c>
      <c r="I4729" s="392" t="s">
        <v>22015</v>
      </c>
    </row>
    <row r="4730" spans="2:9">
      <c r="B4730" s="388" t="s">
        <v>22016</v>
      </c>
      <c r="C4730" s="388" t="s">
        <v>22017</v>
      </c>
      <c r="D4730" s="389" t="s">
        <v>9926</v>
      </c>
      <c r="E4730" s="390" t="str">
        <f t="shared" si="146"/>
        <v>167,72</v>
      </c>
      <c r="F4730" s="381" t="str">
        <f t="shared" si="147"/>
        <v>73837/001</v>
      </c>
      <c r="H4730" s="391">
        <v>2.2599999999999998</v>
      </c>
      <c r="I4730" s="392" t="s">
        <v>21986</v>
      </c>
    </row>
    <row r="4731" spans="2:9">
      <c r="B4731" s="388" t="s">
        <v>22018</v>
      </c>
      <c r="C4731" s="388" t="s">
        <v>22019</v>
      </c>
      <c r="D4731" s="389" t="s">
        <v>9926</v>
      </c>
      <c r="E4731" s="390" t="str">
        <f t="shared" si="146"/>
        <v>335,45</v>
      </c>
      <c r="F4731" s="381" t="str">
        <f t="shared" si="147"/>
        <v>73837/002</v>
      </c>
      <c r="H4731" s="391">
        <v>7.87</v>
      </c>
      <c r="I4731" s="392" t="s">
        <v>22020</v>
      </c>
    </row>
    <row r="4732" spans="2:9">
      <c r="B4732" s="388" t="s">
        <v>22021</v>
      </c>
      <c r="C4732" s="388" t="s">
        <v>22022</v>
      </c>
      <c r="D4732" s="389" t="s">
        <v>9926</v>
      </c>
      <c r="E4732" s="390" t="str">
        <f t="shared" si="146"/>
        <v>670,90</v>
      </c>
      <c r="F4732" s="381" t="str">
        <f t="shared" si="147"/>
        <v>73837/003</v>
      </c>
      <c r="H4732" s="391">
        <v>7.92</v>
      </c>
      <c r="I4732" s="392" t="s">
        <v>22023</v>
      </c>
    </row>
    <row r="4733" spans="2:9">
      <c r="B4733" s="388" t="s">
        <v>22024</v>
      </c>
      <c r="C4733" s="388" t="s">
        <v>22025</v>
      </c>
      <c r="D4733" s="389" t="s">
        <v>9926</v>
      </c>
      <c r="E4733" s="390" t="str">
        <f t="shared" si="146"/>
        <v>325,50</v>
      </c>
      <c r="F4733" s="381" t="str">
        <f t="shared" si="147"/>
        <v>73612</v>
      </c>
      <c r="H4733" s="391">
        <v>8.2100000000000009</v>
      </c>
      <c r="I4733" s="392" t="s">
        <v>22026</v>
      </c>
    </row>
    <row r="4734" spans="2:9">
      <c r="B4734" s="388" t="s">
        <v>22027</v>
      </c>
      <c r="C4734" s="388" t="s">
        <v>22028</v>
      </c>
      <c r="D4734" s="389" t="s">
        <v>121</v>
      </c>
      <c r="E4734" s="390" t="str">
        <f t="shared" si="146"/>
        <v>67,25</v>
      </c>
      <c r="F4734" s="381" t="str">
        <f t="shared" si="147"/>
        <v>73660</v>
      </c>
      <c r="H4734" s="391">
        <v>8.11</v>
      </c>
      <c r="I4734" s="392" t="s">
        <v>19436</v>
      </c>
    </row>
    <row r="4735" spans="2:9">
      <c r="B4735" s="388" t="s">
        <v>22029</v>
      </c>
      <c r="C4735" s="388" t="s">
        <v>22030</v>
      </c>
      <c r="D4735" s="389" t="s">
        <v>121</v>
      </c>
      <c r="E4735" s="390" t="str">
        <f t="shared" si="146"/>
        <v>19,95</v>
      </c>
      <c r="F4735" s="381" t="str">
        <f t="shared" si="147"/>
        <v>73693</v>
      </c>
      <c r="H4735" s="391">
        <v>8.43</v>
      </c>
      <c r="I4735" s="392" t="s">
        <v>22031</v>
      </c>
    </row>
    <row r="4736" spans="2:9">
      <c r="B4736" s="388" t="s">
        <v>22032</v>
      </c>
      <c r="C4736" s="388" t="s">
        <v>22033</v>
      </c>
      <c r="D4736" s="389" t="s">
        <v>9926</v>
      </c>
      <c r="E4736" s="390" t="str">
        <f t="shared" si="146"/>
        <v>132,47</v>
      </c>
      <c r="F4736" s="381" t="str">
        <f t="shared" si="147"/>
        <v>73694</v>
      </c>
      <c r="H4736" s="391">
        <v>11.83</v>
      </c>
      <c r="I4736" s="392" t="s">
        <v>22034</v>
      </c>
    </row>
    <row r="4737" spans="2:9">
      <c r="B4737" s="388" t="s">
        <v>22035</v>
      </c>
      <c r="C4737" s="388" t="s">
        <v>22036</v>
      </c>
      <c r="D4737" s="389" t="s">
        <v>9926</v>
      </c>
      <c r="E4737" s="390" t="str">
        <f t="shared" si="146"/>
        <v>68,13</v>
      </c>
      <c r="F4737" s="381" t="str">
        <f t="shared" si="147"/>
        <v>73695</v>
      </c>
      <c r="H4737" s="391">
        <v>14.6</v>
      </c>
      <c r="I4737" s="392" t="s">
        <v>22037</v>
      </c>
    </row>
    <row r="4738" spans="2:9">
      <c r="B4738" s="388" t="s">
        <v>22038</v>
      </c>
      <c r="C4738" s="388" t="s">
        <v>22039</v>
      </c>
      <c r="D4738" s="389" t="s">
        <v>9926</v>
      </c>
      <c r="E4738" s="390" t="str">
        <f t="shared" ref="E4738:E4801" si="148">IF($K$2=$H$1,H4738,I4738)</f>
        <v>325,50</v>
      </c>
      <c r="F4738" s="381" t="str">
        <f t="shared" ref="F4738:F4801" si="149">IF(LEN($B4738)=7,CONCATENATE(MID($B4738,1,6),"00",RIGHT($B4738,1)),IF(LEN($B4738)=8,CONCATENATE(MID($B4738,1,6),"0",RIGHT($B4738,2)),$B4738))</f>
        <v>73824/001</v>
      </c>
      <c r="H4738" s="391">
        <v>16.239999999999998</v>
      </c>
      <c r="I4738" s="392" t="s">
        <v>22026</v>
      </c>
    </row>
    <row r="4739" spans="2:9">
      <c r="B4739" s="388" t="s">
        <v>22040</v>
      </c>
      <c r="C4739" s="388" t="s">
        <v>22041</v>
      </c>
      <c r="D4739" s="389" t="s">
        <v>121</v>
      </c>
      <c r="E4739" s="390" t="str">
        <f t="shared" si="148"/>
        <v>890,70</v>
      </c>
      <c r="F4739" s="381" t="str">
        <f t="shared" si="149"/>
        <v>73825/002</v>
      </c>
      <c r="H4739" s="391">
        <v>19.8</v>
      </c>
      <c r="I4739" s="392" t="s">
        <v>22042</v>
      </c>
    </row>
    <row r="4740" spans="2:9">
      <c r="B4740" s="388" t="s">
        <v>22043</v>
      </c>
      <c r="C4740" s="388" t="s">
        <v>22044</v>
      </c>
      <c r="D4740" s="389" t="s">
        <v>201</v>
      </c>
      <c r="E4740" s="390" t="str">
        <f t="shared" si="148"/>
        <v>75,23</v>
      </c>
      <c r="F4740" s="381" t="str">
        <f t="shared" si="149"/>
        <v>73873/001</v>
      </c>
      <c r="H4740" s="391">
        <v>7</v>
      </c>
      <c r="I4740" s="392" t="s">
        <v>22045</v>
      </c>
    </row>
    <row r="4741" spans="2:9">
      <c r="B4741" s="388" t="s">
        <v>22046</v>
      </c>
      <c r="C4741" s="388" t="s">
        <v>22047</v>
      </c>
      <c r="D4741" s="389" t="s">
        <v>201</v>
      </c>
      <c r="E4741" s="390" t="str">
        <f t="shared" si="148"/>
        <v>181,21</v>
      </c>
      <c r="F4741" s="381" t="str">
        <f t="shared" si="149"/>
        <v>73873/002</v>
      </c>
      <c r="H4741" s="391">
        <v>7.04</v>
      </c>
      <c r="I4741" s="392" t="s">
        <v>22048</v>
      </c>
    </row>
    <row r="4742" spans="2:9">
      <c r="B4742" s="388" t="s">
        <v>22049</v>
      </c>
      <c r="C4742" s="388" t="s">
        <v>22050</v>
      </c>
      <c r="D4742" s="389" t="s">
        <v>201</v>
      </c>
      <c r="E4742" s="390" t="str">
        <f t="shared" si="148"/>
        <v>75,23</v>
      </c>
      <c r="F4742" s="381" t="str">
        <f t="shared" si="149"/>
        <v>73873/003</v>
      </c>
      <c r="H4742" s="391">
        <v>7.29</v>
      </c>
      <c r="I4742" s="392" t="s">
        <v>22045</v>
      </c>
    </row>
    <row r="4743" spans="2:9">
      <c r="B4743" s="388" t="s">
        <v>22051</v>
      </c>
      <c r="C4743" s="388" t="s">
        <v>22052</v>
      </c>
      <c r="D4743" s="389" t="s">
        <v>201</v>
      </c>
      <c r="E4743" s="390" t="str">
        <f t="shared" si="148"/>
        <v>82,40</v>
      </c>
      <c r="F4743" s="381" t="str">
        <f t="shared" si="149"/>
        <v>73873/004</v>
      </c>
      <c r="H4743" s="391">
        <v>7.21</v>
      </c>
      <c r="I4743" s="392" t="s">
        <v>22053</v>
      </c>
    </row>
    <row r="4744" spans="2:9">
      <c r="B4744" s="388" t="s">
        <v>22054</v>
      </c>
      <c r="C4744" s="388" t="s">
        <v>22055</v>
      </c>
      <c r="D4744" s="389" t="s">
        <v>201</v>
      </c>
      <c r="E4744" s="390" t="str">
        <f t="shared" si="148"/>
        <v>75,23</v>
      </c>
      <c r="F4744" s="381" t="str">
        <f t="shared" si="149"/>
        <v>73873/005</v>
      </c>
      <c r="H4744" s="391">
        <v>8.07</v>
      </c>
      <c r="I4744" s="392" t="s">
        <v>22045</v>
      </c>
    </row>
    <row r="4745" spans="2:9">
      <c r="B4745" s="388" t="s">
        <v>22056</v>
      </c>
      <c r="C4745" s="388" t="s">
        <v>22057</v>
      </c>
      <c r="D4745" s="389" t="s">
        <v>9926</v>
      </c>
      <c r="E4745" s="390" t="str">
        <f t="shared" si="148"/>
        <v>69,52</v>
      </c>
      <c r="F4745" s="381" t="str">
        <f t="shared" si="149"/>
        <v>73827/001</v>
      </c>
      <c r="H4745" s="391">
        <v>11.12</v>
      </c>
      <c r="I4745" s="392" t="s">
        <v>22058</v>
      </c>
    </row>
    <row r="4746" spans="2:9">
      <c r="B4746" s="388" t="s">
        <v>22059</v>
      </c>
      <c r="C4746" s="388" t="s">
        <v>22060</v>
      </c>
      <c r="D4746" s="389" t="s">
        <v>9926</v>
      </c>
      <c r="E4746" s="390" t="str">
        <f t="shared" si="148"/>
        <v>67,56</v>
      </c>
      <c r="F4746" s="381" t="str">
        <f t="shared" si="149"/>
        <v>74218/001</v>
      </c>
      <c r="H4746" s="391">
        <v>13.6</v>
      </c>
      <c r="I4746" s="392" t="s">
        <v>22061</v>
      </c>
    </row>
    <row r="4747" spans="2:9">
      <c r="B4747" s="388" t="s">
        <v>22062</v>
      </c>
      <c r="C4747" s="388" t="s">
        <v>22063</v>
      </c>
      <c r="D4747" s="389" t="s">
        <v>9706</v>
      </c>
      <c r="E4747" s="390" t="str">
        <f t="shared" si="148"/>
        <v>23,05</v>
      </c>
      <c r="F4747" s="381" t="str">
        <f t="shared" si="149"/>
        <v>74253/001</v>
      </c>
      <c r="H4747" s="391">
        <v>14.55</v>
      </c>
      <c r="I4747" s="392" t="s">
        <v>22064</v>
      </c>
    </row>
    <row r="4748" spans="2:9">
      <c r="B4748" s="388" t="s">
        <v>22065</v>
      </c>
      <c r="C4748" s="388" t="s">
        <v>22066</v>
      </c>
      <c r="D4748" s="389" t="s">
        <v>9926</v>
      </c>
      <c r="E4748" s="390" t="str">
        <f t="shared" si="148"/>
        <v>35,36</v>
      </c>
      <c r="F4748" s="381" t="str">
        <f t="shared" si="149"/>
        <v>83878</v>
      </c>
      <c r="H4748" s="391">
        <v>17.75</v>
      </c>
      <c r="I4748" s="392" t="s">
        <v>9937</v>
      </c>
    </row>
    <row r="4749" spans="2:9">
      <c r="B4749" s="388" t="s">
        <v>22067</v>
      </c>
      <c r="C4749" s="388" t="s">
        <v>22068</v>
      </c>
      <c r="D4749" s="389" t="s">
        <v>9926</v>
      </c>
      <c r="E4749" s="390" t="str">
        <f t="shared" si="148"/>
        <v>42,20</v>
      </c>
      <c r="F4749" s="381" t="str">
        <f t="shared" si="149"/>
        <v>83879</v>
      </c>
      <c r="H4749" s="391">
        <v>6.48</v>
      </c>
      <c r="I4749" s="392" t="s">
        <v>22069</v>
      </c>
    </row>
    <row r="4750" spans="2:9">
      <c r="B4750" s="388" t="s">
        <v>22070</v>
      </c>
      <c r="C4750" s="388" t="s">
        <v>22071</v>
      </c>
      <c r="D4750" s="389" t="s">
        <v>9926</v>
      </c>
      <c r="E4750" s="390" t="str">
        <f t="shared" si="148"/>
        <v>513,84</v>
      </c>
      <c r="F4750" s="381" t="str">
        <f t="shared" si="149"/>
        <v>73658</v>
      </c>
      <c r="H4750" s="391">
        <v>6.51</v>
      </c>
      <c r="I4750" s="392" t="s">
        <v>22072</v>
      </c>
    </row>
    <row r="4751" spans="2:9">
      <c r="B4751" s="388" t="s">
        <v>22073</v>
      </c>
      <c r="C4751" s="388" t="s">
        <v>22074</v>
      </c>
      <c r="D4751" s="389" t="s">
        <v>9926</v>
      </c>
      <c r="E4751" s="390" t="str">
        <f t="shared" si="148"/>
        <v>756,79</v>
      </c>
      <c r="F4751" s="381" t="str">
        <f t="shared" si="149"/>
        <v>93350</v>
      </c>
      <c r="H4751" s="391">
        <v>6.8</v>
      </c>
      <c r="I4751" s="392" t="s">
        <v>22075</v>
      </c>
    </row>
    <row r="4752" spans="2:9">
      <c r="B4752" s="388" t="s">
        <v>22076</v>
      </c>
      <c r="C4752" s="388" t="s">
        <v>22077</v>
      </c>
      <c r="D4752" s="389" t="s">
        <v>9926</v>
      </c>
      <c r="E4752" s="390" t="str">
        <f t="shared" si="148"/>
        <v>616,70</v>
      </c>
      <c r="F4752" s="381" t="str">
        <f t="shared" si="149"/>
        <v>93351</v>
      </c>
      <c r="H4752" s="391">
        <v>6.71</v>
      </c>
      <c r="I4752" s="392" t="s">
        <v>22078</v>
      </c>
    </row>
    <row r="4753" spans="2:9">
      <c r="B4753" s="388" t="s">
        <v>22079</v>
      </c>
      <c r="C4753" s="388" t="s">
        <v>22080</v>
      </c>
      <c r="D4753" s="389" t="s">
        <v>9926</v>
      </c>
      <c r="E4753" s="390" t="str">
        <f t="shared" si="148"/>
        <v>477,33</v>
      </c>
      <c r="F4753" s="381" t="str">
        <f t="shared" si="149"/>
        <v>93352</v>
      </c>
      <c r="H4753" s="391">
        <v>7.02</v>
      </c>
      <c r="I4753" s="392" t="s">
        <v>22081</v>
      </c>
    </row>
    <row r="4754" spans="2:9">
      <c r="B4754" s="388" t="s">
        <v>22082</v>
      </c>
      <c r="C4754" s="388" t="s">
        <v>22083</v>
      </c>
      <c r="D4754" s="389" t="s">
        <v>9926</v>
      </c>
      <c r="E4754" s="390" t="str">
        <f t="shared" si="148"/>
        <v>341,64</v>
      </c>
      <c r="F4754" s="381" t="str">
        <f t="shared" si="149"/>
        <v>93353</v>
      </c>
      <c r="H4754" s="391">
        <v>10.68</v>
      </c>
      <c r="I4754" s="392" t="s">
        <v>22084</v>
      </c>
    </row>
    <row r="4755" spans="2:9">
      <c r="B4755" s="388" t="s">
        <v>22085</v>
      </c>
      <c r="C4755" s="388" t="s">
        <v>22086</v>
      </c>
      <c r="D4755" s="389" t="s">
        <v>9926</v>
      </c>
      <c r="E4755" s="390" t="str">
        <f t="shared" si="148"/>
        <v>470,96</v>
      </c>
      <c r="F4755" s="381" t="str">
        <f t="shared" si="149"/>
        <v>93354</v>
      </c>
      <c r="H4755" s="391">
        <v>13.73</v>
      </c>
      <c r="I4755" s="392" t="s">
        <v>22087</v>
      </c>
    </row>
    <row r="4756" spans="2:9">
      <c r="B4756" s="388" t="s">
        <v>22088</v>
      </c>
      <c r="C4756" s="388" t="s">
        <v>22089</v>
      </c>
      <c r="D4756" s="389" t="s">
        <v>9926</v>
      </c>
      <c r="E4756" s="390" t="str">
        <f t="shared" si="148"/>
        <v>391,36</v>
      </c>
      <c r="F4756" s="381" t="str">
        <f t="shared" si="149"/>
        <v>93355</v>
      </c>
      <c r="H4756" s="391">
        <v>14.75</v>
      </c>
      <c r="I4756" s="392" t="s">
        <v>22090</v>
      </c>
    </row>
    <row r="4757" spans="2:9">
      <c r="B4757" s="388" t="s">
        <v>22091</v>
      </c>
      <c r="C4757" s="388" t="s">
        <v>22092</v>
      </c>
      <c r="D4757" s="389" t="s">
        <v>9926</v>
      </c>
      <c r="E4757" s="390" t="str">
        <f t="shared" si="148"/>
        <v>310,83</v>
      </c>
      <c r="F4757" s="381" t="str">
        <f t="shared" si="149"/>
        <v>93356</v>
      </c>
      <c r="H4757" s="391">
        <v>18.59</v>
      </c>
      <c r="I4757" s="392" t="s">
        <v>22093</v>
      </c>
    </row>
    <row r="4758" spans="2:9">
      <c r="B4758" s="388" t="s">
        <v>22094</v>
      </c>
      <c r="C4758" s="388" t="s">
        <v>22095</v>
      </c>
      <c r="D4758" s="389" t="s">
        <v>9926</v>
      </c>
      <c r="E4758" s="390" t="str">
        <f t="shared" si="148"/>
        <v>232,29</v>
      </c>
      <c r="F4758" s="381" t="str">
        <f t="shared" si="149"/>
        <v>93357</v>
      </c>
      <c r="H4758" s="391">
        <v>6.07</v>
      </c>
      <c r="I4758" s="392" t="s">
        <v>22096</v>
      </c>
    </row>
    <row r="4759" spans="2:9">
      <c r="B4759" s="388" t="s">
        <v>22097</v>
      </c>
      <c r="C4759" s="388" t="s">
        <v>22098</v>
      </c>
      <c r="D4759" s="389" t="s">
        <v>201</v>
      </c>
      <c r="E4759" s="390" t="str">
        <f t="shared" si="148"/>
        <v>32,29</v>
      </c>
      <c r="F4759" s="381" t="str">
        <f t="shared" si="149"/>
        <v>83335</v>
      </c>
      <c r="H4759" s="391">
        <v>6.09</v>
      </c>
      <c r="I4759" s="392" t="s">
        <v>22099</v>
      </c>
    </row>
    <row r="4760" spans="2:9">
      <c r="B4760" s="388" t="s">
        <v>22100</v>
      </c>
      <c r="C4760" s="388" t="s">
        <v>22101</v>
      </c>
      <c r="D4760" s="389" t="s">
        <v>201</v>
      </c>
      <c r="E4760" s="390" t="str">
        <f t="shared" si="148"/>
        <v>25,89</v>
      </c>
      <c r="F4760" s="381" t="str">
        <f t="shared" si="149"/>
        <v>88548</v>
      </c>
      <c r="H4760" s="391">
        <v>6.36</v>
      </c>
      <c r="I4760" s="392" t="s">
        <v>2749</v>
      </c>
    </row>
    <row r="4761" spans="2:9">
      <c r="B4761" s="388" t="s">
        <v>204</v>
      </c>
      <c r="C4761" s="388" t="s">
        <v>22102</v>
      </c>
      <c r="D4761" s="389" t="s">
        <v>121</v>
      </c>
      <c r="E4761" s="390" t="str">
        <f t="shared" si="148"/>
        <v>0,31</v>
      </c>
      <c r="F4761" s="381" t="str">
        <f t="shared" si="149"/>
        <v>73903/001</v>
      </c>
      <c r="H4761" s="391">
        <v>6.27</v>
      </c>
      <c r="I4761" s="392" t="s">
        <v>1091</v>
      </c>
    </row>
    <row r="4762" spans="2:9">
      <c r="B4762" s="388" t="s">
        <v>193</v>
      </c>
      <c r="C4762" s="388" t="s">
        <v>22103</v>
      </c>
      <c r="D4762" s="389" t="s">
        <v>201</v>
      </c>
      <c r="E4762" s="390" t="str">
        <f t="shared" si="148"/>
        <v>2,54</v>
      </c>
      <c r="F4762" s="381" t="str">
        <f t="shared" si="149"/>
        <v>74151/001</v>
      </c>
      <c r="H4762" s="391">
        <v>6.55</v>
      </c>
      <c r="I4762" s="392" t="s">
        <v>1612</v>
      </c>
    </row>
    <row r="4763" spans="2:9">
      <c r="B4763" s="388" t="s">
        <v>22104</v>
      </c>
      <c r="C4763" s="388" t="s">
        <v>22105</v>
      </c>
      <c r="D4763" s="389" t="s">
        <v>201</v>
      </c>
      <c r="E4763" s="390" t="str">
        <f t="shared" si="148"/>
        <v>3,76</v>
      </c>
      <c r="F4763" s="381" t="str">
        <f t="shared" si="149"/>
        <v>74154/001</v>
      </c>
      <c r="H4763" s="391">
        <v>9.82</v>
      </c>
      <c r="I4763" s="392" t="s">
        <v>22106</v>
      </c>
    </row>
    <row r="4764" spans="2:9">
      <c r="B4764" s="388" t="s">
        <v>22107</v>
      </c>
      <c r="C4764" s="388" t="s">
        <v>22108</v>
      </c>
      <c r="D4764" s="389" t="s">
        <v>201</v>
      </c>
      <c r="E4764" s="390" t="str">
        <f t="shared" si="148"/>
        <v>1,36</v>
      </c>
      <c r="F4764" s="381" t="str">
        <f t="shared" si="149"/>
        <v>74155/001</v>
      </c>
      <c r="H4764" s="391">
        <v>12.16</v>
      </c>
      <c r="I4764" s="392" t="s">
        <v>1829</v>
      </c>
    </row>
    <row r="4765" spans="2:9">
      <c r="B4765" s="388" t="s">
        <v>22109</v>
      </c>
      <c r="C4765" s="388" t="s">
        <v>22110</v>
      </c>
      <c r="D4765" s="389" t="s">
        <v>201</v>
      </c>
      <c r="E4765" s="390" t="str">
        <f t="shared" si="148"/>
        <v>2,64</v>
      </c>
      <c r="F4765" s="381" t="str">
        <f t="shared" si="149"/>
        <v>74155/002</v>
      </c>
      <c r="H4765" s="391">
        <v>13.47</v>
      </c>
      <c r="I4765" s="392" t="s">
        <v>4436</v>
      </c>
    </row>
    <row r="4766" spans="2:9">
      <c r="B4766" s="388" t="s">
        <v>22111</v>
      </c>
      <c r="C4766" s="388" t="s">
        <v>22112</v>
      </c>
      <c r="D4766" s="389" t="s">
        <v>201</v>
      </c>
      <c r="E4766" s="390" t="str">
        <f t="shared" si="148"/>
        <v>1,33</v>
      </c>
      <c r="F4766" s="381" t="str">
        <f t="shared" si="149"/>
        <v>74205/001</v>
      </c>
      <c r="H4766" s="391">
        <v>16.5</v>
      </c>
      <c r="I4766" s="392" t="s">
        <v>5131</v>
      </c>
    </row>
    <row r="4767" spans="2:9">
      <c r="B4767" s="388" t="s">
        <v>186</v>
      </c>
      <c r="C4767" s="388" t="s">
        <v>22113</v>
      </c>
      <c r="D4767" s="389" t="s">
        <v>201</v>
      </c>
      <c r="E4767" s="390" t="str">
        <f t="shared" si="148"/>
        <v>4,67</v>
      </c>
      <c r="F4767" s="381" t="str">
        <f t="shared" si="149"/>
        <v>79473</v>
      </c>
      <c r="H4767" s="391">
        <v>69</v>
      </c>
      <c r="I4767" s="392" t="s">
        <v>3388</v>
      </c>
    </row>
    <row r="4768" spans="2:9">
      <c r="B4768" s="388" t="s">
        <v>22114</v>
      </c>
      <c r="C4768" s="388" t="s">
        <v>22115</v>
      </c>
      <c r="D4768" s="389" t="s">
        <v>201</v>
      </c>
      <c r="E4768" s="390" t="str">
        <f t="shared" si="148"/>
        <v>1,92</v>
      </c>
      <c r="F4768" s="381" t="str">
        <f t="shared" si="149"/>
        <v>79480</v>
      </c>
      <c r="H4768" s="391">
        <v>30.01</v>
      </c>
      <c r="I4768" s="392" t="s">
        <v>1387</v>
      </c>
    </row>
    <row r="4769" spans="2:9">
      <c r="B4769" s="388" t="s">
        <v>22116</v>
      </c>
      <c r="C4769" s="388" t="s">
        <v>22117</v>
      </c>
      <c r="D4769" s="389" t="s">
        <v>201</v>
      </c>
      <c r="E4769" s="390" t="str">
        <f t="shared" si="148"/>
        <v>3,84</v>
      </c>
      <c r="F4769" s="381" t="str">
        <f t="shared" si="149"/>
        <v>83336</v>
      </c>
      <c r="H4769" s="391">
        <v>103.92</v>
      </c>
      <c r="I4769" s="392" t="s">
        <v>5342</v>
      </c>
    </row>
    <row r="4770" spans="2:9">
      <c r="B4770" s="388" t="s">
        <v>22118</v>
      </c>
      <c r="C4770" s="388" t="s">
        <v>22119</v>
      </c>
      <c r="D4770" s="389" t="s">
        <v>201</v>
      </c>
      <c r="E4770" s="390" t="str">
        <f t="shared" si="148"/>
        <v>2,08</v>
      </c>
      <c r="F4770" s="381" t="str">
        <f t="shared" si="149"/>
        <v>83338</v>
      </c>
      <c r="H4770" s="391">
        <v>66.510000000000005</v>
      </c>
      <c r="I4770" s="392" t="s">
        <v>4046</v>
      </c>
    </row>
    <row r="4771" spans="2:9">
      <c r="B4771" s="388" t="s">
        <v>22120</v>
      </c>
      <c r="C4771" s="388" t="s">
        <v>22121</v>
      </c>
      <c r="D4771" s="389" t="s">
        <v>201</v>
      </c>
      <c r="E4771" s="390" t="str">
        <f t="shared" si="148"/>
        <v>7,02</v>
      </c>
      <c r="F4771" s="381" t="str">
        <f t="shared" si="149"/>
        <v>89885</v>
      </c>
      <c r="H4771" s="391">
        <v>124.31</v>
      </c>
      <c r="I4771" s="392" t="s">
        <v>21888</v>
      </c>
    </row>
    <row r="4772" spans="2:9">
      <c r="B4772" s="388" t="s">
        <v>22122</v>
      </c>
      <c r="C4772" s="388" t="s">
        <v>22123</v>
      </c>
      <c r="D4772" s="389" t="s">
        <v>201</v>
      </c>
      <c r="E4772" s="390" t="str">
        <f t="shared" si="148"/>
        <v>7,05</v>
      </c>
      <c r="F4772" s="381" t="str">
        <f t="shared" si="149"/>
        <v>89886</v>
      </c>
      <c r="H4772" s="391">
        <v>27.4</v>
      </c>
      <c r="I4772" s="392" t="s">
        <v>4538</v>
      </c>
    </row>
    <row r="4773" spans="2:9">
      <c r="B4773" s="388" t="s">
        <v>22124</v>
      </c>
      <c r="C4773" s="388" t="s">
        <v>22125</v>
      </c>
      <c r="D4773" s="389" t="s">
        <v>201</v>
      </c>
      <c r="E4773" s="390" t="str">
        <f t="shared" si="148"/>
        <v>7,30</v>
      </c>
      <c r="F4773" s="381" t="str">
        <f t="shared" si="149"/>
        <v>89887</v>
      </c>
      <c r="H4773" s="391">
        <v>209.62</v>
      </c>
      <c r="I4773" s="392" t="s">
        <v>2767</v>
      </c>
    </row>
    <row r="4774" spans="2:9">
      <c r="B4774" s="388" t="s">
        <v>22126</v>
      </c>
      <c r="C4774" s="388" t="s">
        <v>22127</v>
      </c>
      <c r="D4774" s="389" t="s">
        <v>201</v>
      </c>
      <c r="E4774" s="390" t="str">
        <f t="shared" si="148"/>
        <v>7,22</v>
      </c>
      <c r="F4774" s="381" t="str">
        <f t="shared" si="149"/>
        <v>89888</v>
      </c>
      <c r="H4774" s="391">
        <v>87.38</v>
      </c>
      <c r="I4774" s="392" t="s">
        <v>587</v>
      </c>
    </row>
    <row r="4775" spans="2:9">
      <c r="B4775" s="388" t="s">
        <v>22128</v>
      </c>
      <c r="C4775" s="388" t="s">
        <v>22129</v>
      </c>
      <c r="D4775" s="389" t="s">
        <v>201</v>
      </c>
      <c r="E4775" s="390" t="str">
        <f t="shared" si="148"/>
        <v>7,49</v>
      </c>
      <c r="F4775" s="381" t="str">
        <f t="shared" si="149"/>
        <v>89889</v>
      </c>
      <c r="H4775" s="391">
        <v>96.57</v>
      </c>
      <c r="I4775" s="392" t="s">
        <v>19089</v>
      </c>
    </row>
    <row r="4776" spans="2:9">
      <c r="B4776" s="388" t="s">
        <v>22130</v>
      </c>
      <c r="C4776" s="388" t="s">
        <v>22131</v>
      </c>
      <c r="D4776" s="389" t="s">
        <v>201</v>
      </c>
      <c r="E4776" s="390" t="str">
        <f t="shared" si="148"/>
        <v>10,44</v>
      </c>
      <c r="F4776" s="381" t="str">
        <f t="shared" si="149"/>
        <v>89890</v>
      </c>
      <c r="H4776" s="391">
        <v>12.39</v>
      </c>
      <c r="I4776" s="392" t="s">
        <v>20251</v>
      </c>
    </row>
    <row r="4777" spans="2:9">
      <c r="B4777" s="388" t="s">
        <v>22132</v>
      </c>
      <c r="C4777" s="388" t="s">
        <v>22133</v>
      </c>
      <c r="D4777" s="389" t="s">
        <v>201</v>
      </c>
      <c r="E4777" s="390" t="str">
        <f t="shared" si="148"/>
        <v>12,87</v>
      </c>
      <c r="F4777" s="381" t="str">
        <f t="shared" si="149"/>
        <v>89893</v>
      </c>
      <c r="H4777" s="391">
        <v>11.6</v>
      </c>
      <c r="I4777" s="392" t="s">
        <v>22134</v>
      </c>
    </row>
    <row r="4778" spans="2:9">
      <c r="B4778" s="388" t="s">
        <v>22135</v>
      </c>
      <c r="C4778" s="388" t="s">
        <v>22136</v>
      </c>
      <c r="D4778" s="389" t="s">
        <v>201</v>
      </c>
      <c r="E4778" s="390" t="str">
        <f t="shared" si="148"/>
        <v>14,34</v>
      </c>
      <c r="F4778" s="381" t="str">
        <f t="shared" si="149"/>
        <v>89894</v>
      </c>
      <c r="H4778" s="391">
        <v>11.64</v>
      </c>
      <c r="I4778" s="392" t="s">
        <v>693</v>
      </c>
    </row>
    <row r="4779" spans="2:9">
      <c r="B4779" s="388" t="s">
        <v>22137</v>
      </c>
      <c r="C4779" s="388" t="s">
        <v>22138</v>
      </c>
      <c r="D4779" s="389" t="s">
        <v>201</v>
      </c>
      <c r="E4779" s="390" t="str">
        <f t="shared" si="148"/>
        <v>17,44</v>
      </c>
      <c r="F4779" s="381" t="str">
        <f t="shared" si="149"/>
        <v>89895</v>
      </c>
      <c r="H4779" s="391">
        <v>10.3</v>
      </c>
      <c r="I4779" s="392" t="s">
        <v>7454</v>
      </c>
    </row>
    <row r="4780" spans="2:9">
      <c r="B4780" s="388" t="s">
        <v>22139</v>
      </c>
      <c r="C4780" s="388" t="s">
        <v>22140</v>
      </c>
      <c r="D4780" s="389" t="s">
        <v>201</v>
      </c>
      <c r="E4780" s="390" t="str">
        <f t="shared" si="148"/>
        <v>6,19</v>
      </c>
      <c r="F4780" s="381" t="str">
        <f t="shared" si="149"/>
        <v>89903</v>
      </c>
      <c r="H4780" s="391">
        <v>9.9</v>
      </c>
      <c r="I4780" s="392" t="s">
        <v>1362</v>
      </c>
    </row>
    <row r="4781" spans="2:9">
      <c r="B4781" s="388" t="s">
        <v>22141</v>
      </c>
      <c r="C4781" s="388" t="s">
        <v>22142</v>
      </c>
      <c r="D4781" s="389" t="s">
        <v>201</v>
      </c>
      <c r="E4781" s="390" t="str">
        <f t="shared" si="148"/>
        <v>6,22</v>
      </c>
      <c r="F4781" s="381" t="str">
        <f t="shared" si="149"/>
        <v>89904</v>
      </c>
      <c r="H4781" s="391">
        <v>11.32</v>
      </c>
      <c r="I4781" s="392" t="s">
        <v>761</v>
      </c>
    </row>
    <row r="4782" spans="2:9">
      <c r="B4782" s="388" t="s">
        <v>22143</v>
      </c>
      <c r="C4782" s="388" t="s">
        <v>22144</v>
      </c>
      <c r="D4782" s="389" t="s">
        <v>201</v>
      </c>
      <c r="E4782" s="390" t="str">
        <f t="shared" si="148"/>
        <v>6,43</v>
      </c>
      <c r="F4782" s="381" t="str">
        <f t="shared" si="149"/>
        <v>89905</v>
      </c>
      <c r="H4782" s="391">
        <v>13.21</v>
      </c>
      <c r="I4782" s="392" t="s">
        <v>2956</v>
      </c>
    </row>
    <row r="4783" spans="2:9">
      <c r="B4783" s="388" t="s">
        <v>22145</v>
      </c>
      <c r="C4783" s="388" t="s">
        <v>22146</v>
      </c>
      <c r="D4783" s="389" t="s">
        <v>201</v>
      </c>
      <c r="E4783" s="390" t="str">
        <f t="shared" si="148"/>
        <v>6,36</v>
      </c>
      <c r="F4783" s="381" t="str">
        <f t="shared" si="149"/>
        <v>89906</v>
      </c>
      <c r="H4783" s="391">
        <v>147.1</v>
      </c>
      <c r="I4783" s="392" t="s">
        <v>2554</v>
      </c>
    </row>
    <row r="4784" spans="2:9">
      <c r="B4784" s="388" t="s">
        <v>22147</v>
      </c>
      <c r="C4784" s="388" t="s">
        <v>22148</v>
      </c>
      <c r="D4784" s="389" t="s">
        <v>201</v>
      </c>
      <c r="E4784" s="390" t="str">
        <f t="shared" si="148"/>
        <v>7,16</v>
      </c>
      <c r="F4784" s="381" t="str">
        <f t="shared" si="149"/>
        <v>89907</v>
      </c>
      <c r="H4784" s="391">
        <v>220.65</v>
      </c>
      <c r="I4784" s="392" t="s">
        <v>3299</v>
      </c>
    </row>
    <row r="4785" spans="2:9">
      <c r="B4785" s="388" t="s">
        <v>22149</v>
      </c>
      <c r="C4785" s="388" t="s">
        <v>22150</v>
      </c>
      <c r="D4785" s="389" t="s">
        <v>201</v>
      </c>
      <c r="E4785" s="390" t="str">
        <f t="shared" si="148"/>
        <v>9,81</v>
      </c>
      <c r="F4785" s="381" t="str">
        <f t="shared" si="149"/>
        <v>89908</v>
      </c>
      <c r="H4785" s="391">
        <v>12.66</v>
      </c>
      <c r="I4785" s="392" t="s">
        <v>15682</v>
      </c>
    </row>
    <row r="4786" spans="2:9">
      <c r="B4786" s="388" t="s">
        <v>22151</v>
      </c>
      <c r="C4786" s="388" t="s">
        <v>22152</v>
      </c>
      <c r="D4786" s="389" t="s">
        <v>201</v>
      </c>
      <c r="E4786" s="390" t="str">
        <f t="shared" si="148"/>
        <v>11,98</v>
      </c>
      <c r="F4786" s="381" t="str">
        <f t="shared" si="149"/>
        <v>89911</v>
      </c>
      <c r="H4786" s="391">
        <v>7.56</v>
      </c>
      <c r="I4786" s="392" t="s">
        <v>19483</v>
      </c>
    </row>
    <row r="4787" spans="2:9">
      <c r="B4787" s="388" t="s">
        <v>22153</v>
      </c>
      <c r="C4787" s="388" t="s">
        <v>22154</v>
      </c>
      <c r="D4787" s="389" t="s">
        <v>201</v>
      </c>
      <c r="E4787" s="390" t="str">
        <f t="shared" si="148"/>
        <v>12,78</v>
      </c>
      <c r="F4787" s="381" t="str">
        <f t="shared" si="149"/>
        <v>89912</v>
      </c>
      <c r="H4787" s="391">
        <v>7.35</v>
      </c>
      <c r="I4787" s="392" t="s">
        <v>22155</v>
      </c>
    </row>
    <row r="4788" spans="2:9">
      <c r="B4788" s="388" t="s">
        <v>22156</v>
      </c>
      <c r="C4788" s="388" t="s">
        <v>22157</v>
      </c>
      <c r="D4788" s="389" t="s">
        <v>201</v>
      </c>
      <c r="E4788" s="390" t="str">
        <f t="shared" si="148"/>
        <v>15,57</v>
      </c>
      <c r="F4788" s="381" t="str">
        <f t="shared" si="149"/>
        <v>89913</v>
      </c>
      <c r="H4788" s="391">
        <v>6.89</v>
      </c>
      <c r="I4788" s="392" t="s">
        <v>22158</v>
      </c>
    </row>
    <row r="4789" spans="2:9">
      <c r="B4789" s="388" t="s">
        <v>22159</v>
      </c>
      <c r="C4789" s="388" t="s">
        <v>22160</v>
      </c>
      <c r="D4789" s="389" t="s">
        <v>201</v>
      </c>
      <c r="E4789" s="390" t="str">
        <f t="shared" si="148"/>
        <v>5,72</v>
      </c>
      <c r="F4789" s="381" t="str">
        <f t="shared" si="149"/>
        <v>89921</v>
      </c>
      <c r="H4789" s="391">
        <v>6.97</v>
      </c>
      <c r="I4789" s="392" t="s">
        <v>6822</v>
      </c>
    </row>
    <row r="4790" spans="2:9">
      <c r="B4790" s="388" t="s">
        <v>22161</v>
      </c>
      <c r="C4790" s="388" t="s">
        <v>22162</v>
      </c>
      <c r="D4790" s="389" t="s">
        <v>201</v>
      </c>
      <c r="E4790" s="390" t="str">
        <f t="shared" si="148"/>
        <v>5,75</v>
      </c>
      <c r="F4790" s="381" t="str">
        <f t="shared" si="149"/>
        <v>89922</v>
      </c>
      <c r="H4790" s="391">
        <v>6.14</v>
      </c>
      <c r="I4790" s="392" t="s">
        <v>6825</v>
      </c>
    </row>
    <row r="4791" spans="2:9">
      <c r="B4791" s="388" t="s">
        <v>22163</v>
      </c>
      <c r="C4791" s="388" t="s">
        <v>22164</v>
      </c>
      <c r="D4791" s="389" t="s">
        <v>201</v>
      </c>
      <c r="E4791" s="390" t="str">
        <f t="shared" si="148"/>
        <v>5,99</v>
      </c>
      <c r="F4791" s="381" t="str">
        <f t="shared" si="149"/>
        <v>89923</v>
      </c>
      <c r="H4791" s="391">
        <v>6.27</v>
      </c>
      <c r="I4791" s="392" t="s">
        <v>22165</v>
      </c>
    </row>
    <row r="4792" spans="2:9">
      <c r="B4792" s="388" t="s">
        <v>22166</v>
      </c>
      <c r="C4792" s="388" t="s">
        <v>22167</v>
      </c>
      <c r="D4792" s="389" t="s">
        <v>201</v>
      </c>
      <c r="E4792" s="390" t="str">
        <f t="shared" si="148"/>
        <v>5,91</v>
      </c>
      <c r="F4792" s="381" t="str">
        <f t="shared" si="149"/>
        <v>89924</v>
      </c>
      <c r="H4792" s="391">
        <v>6.03</v>
      </c>
      <c r="I4792" s="392" t="s">
        <v>22168</v>
      </c>
    </row>
    <row r="4793" spans="2:9">
      <c r="B4793" s="388" t="s">
        <v>22169</v>
      </c>
      <c r="C4793" s="388" t="s">
        <v>22170</v>
      </c>
      <c r="D4793" s="389" t="s">
        <v>201</v>
      </c>
      <c r="E4793" s="390" t="str">
        <f t="shared" si="148"/>
        <v>6,19</v>
      </c>
      <c r="F4793" s="381" t="str">
        <f t="shared" si="149"/>
        <v>89925</v>
      </c>
      <c r="H4793" s="391">
        <v>4.51</v>
      </c>
      <c r="I4793" s="392" t="s">
        <v>1362</v>
      </c>
    </row>
    <row r="4794" spans="2:9">
      <c r="B4794" s="388" t="s">
        <v>22171</v>
      </c>
      <c r="C4794" s="388" t="s">
        <v>22172</v>
      </c>
      <c r="D4794" s="389" t="s">
        <v>201</v>
      </c>
      <c r="E4794" s="390" t="str">
        <f t="shared" si="148"/>
        <v>9,39</v>
      </c>
      <c r="F4794" s="381" t="str">
        <f t="shared" si="149"/>
        <v>89926</v>
      </c>
      <c r="H4794" s="391">
        <v>4.3600000000000003</v>
      </c>
      <c r="I4794" s="392" t="s">
        <v>2894</v>
      </c>
    </row>
    <row r="4795" spans="2:9">
      <c r="B4795" s="388" t="s">
        <v>22173</v>
      </c>
      <c r="C4795" s="388" t="s">
        <v>22174</v>
      </c>
      <c r="D4795" s="389" t="s">
        <v>201</v>
      </c>
      <c r="E4795" s="390" t="str">
        <f t="shared" si="148"/>
        <v>12,09</v>
      </c>
      <c r="F4795" s="381" t="str">
        <f t="shared" si="149"/>
        <v>89929</v>
      </c>
      <c r="H4795" s="391">
        <v>4.0999999999999996</v>
      </c>
      <c r="I4795" s="392" t="s">
        <v>22175</v>
      </c>
    </row>
    <row r="4796" spans="2:9">
      <c r="B4796" s="388" t="s">
        <v>22176</v>
      </c>
      <c r="C4796" s="388" t="s">
        <v>22177</v>
      </c>
      <c r="D4796" s="389" t="s">
        <v>201</v>
      </c>
      <c r="E4796" s="390" t="str">
        <f t="shared" si="148"/>
        <v>12,95</v>
      </c>
      <c r="F4796" s="381" t="str">
        <f t="shared" si="149"/>
        <v>89930</v>
      </c>
      <c r="H4796" s="391">
        <v>4.1500000000000004</v>
      </c>
      <c r="I4796" s="392" t="s">
        <v>19985</v>
      </c>
    </row>
    <row r="4797" spans="2:9">
      <c r="B4797" s="388" t="s">
        <v>22178</v>
      </c>
      <c r="C4797" s="388" t="s">
        <v>22179</v>
      </c>
      <c r="D4797" s="389" t="s">
        <v>201</v>
      </c>
      <c r="E4797" s="390" t="str">
        <f t="shared" si="148"/>
        <v>16,31</v>
      </c>
      <c r="F4797" s="381" t="str">
        <f t="shared" si="149"/>
        <v>89931</v>
      </c>
      <c r="H4797" s="391">
        <v>3.66</v>
      </c>
      <c r="I4797" s="392" t="s">
        <v>5761</v>
      </c>
    </row>
    <row r="4798" spans="2:9">
      <c r="B4798" s="388" t="s">
        <v>22180</v>
      </c>
      <c r="C4798" s="388" t="s">
        <v>22181</v>
      </c>
      <c r="D4798" s="389" t="s">
        <v>201</v>
      </c>
      <c r="E4798" s="390" t="str">
        <f t="shared" si="148"/>
        <v>5,35</v>
      </c>
      <c r="F4798" s="381" t="str">
        <f t="shared" si="149"/>
        <v>89939</v>
      </c>
      <c r="H4798" s="391">
        <v>3.73</v>
      </c>
      <c r="I4798" s="392" t="s">
        <v>11533</v>
      </c>
    </row>
    <row r="4799" spans="2:9">
      <c r="B4799" s="388" t="s">
        <v>22182</v>
      </c>
      <c r="C4799" s="388" t="s">
        <v>22183</v>
      </c>
      <c r="D4799" s="389" t="s">
        <v>201</v>
      </c>
      <c r="E4799" s="390" t="str">
        <f t="shared" si="148"/>
        <v>5,36</v>
      </c>
      <c r="F4799" s="381" t="str">
        <f t="shared" si="149"/>
        <v>89940</v>
      </c>
      <c r="H4799" s="391">
        <v>3.6</v>
      </c>
      <c r="I4799" s="392" t="s">
        <v>3252</v>
      </c>
    </row>
    <row r="4800" spans="2:9">
      <c r="B4800" s="388" t="s">
        <v>22184</v>
      </c>
      <c r="C4800" s="388" t="s">
        <v>22185</v>
      </c>
      <c r="D4800" s="389" t="s">
        <v>201</v>
      </c>
      <c r="E4800" s="390" t="str">
        <f t="shared" si="148"/>
        <v>5,60</v>
      </c>
      <c r="F4800" s="381" t="str">
        <f t="shared" si="149"/>
        <v>89941</v>
      </c>
      <c r="H4800" s="391">
        <v>10.27</v>
      </c>
      <c r="I4800" s="392" t="s">
        <v>3114</v>
      </c>
    </row>
    <row r="4801" spans="2:9">
      <c r="B4801" s="388" t="s">
        <v>22186</v>
      </c>
      <c r="C4801" s="388" t="s">
        <v>22187</v>
      </c>
      <c r="D4801" s="389" t="s">
        <v>201</v>
      </c>
      <c r="E4801" s="390" t="str">
        <f t="shared" si="148"/>
        <v>5,52</v>
      </c>
      <c r="F4801" s="381" t="str">
        <f t="shared" si="149"/>
        <v>89942</v>
      </c>
      <c r="H4801" s="391">
        <v>8.73</v>
      </c>
      <c r="I4801" s="392" t="s">
        <v>9707</v>
      </c>
    </row>
    <row r="4802" spans="2:9">
      <c r="B4802" s="388" t="s">
        <v>22188</v>
      </c>
      <c r="C4802" s="388" t="s">
        <v>22189</v>
      </c>
      <c r="D4802" s="389" t="s">
        <v>201</v>
      </c>
      <c r="E4802" s="390" t="str">
        <f t="shared" ref="E4802:E4865" si="150">IF($K$2=$H$1,H4802,I4802)</f>
        <v>5,75</v>
      </c>
      <c r="F4802" s="381" t="str">
        <f t="shared" ref="F4802:F4865" si="151">IF(LEN($B4802)=7,CONCATENATE(MID($B4802,1,6),"00",RIGHT($B4802,1)),IF(LEN($B4802)=8,CONCATENATE(MID($B4802,1,6),"0",RIGHT($B4802,2)),$B4802))</f>
        <v>89943</v>
      </c>
      <c r="H4802" s="391">
        <v>8.6199999999999992</v>
      </c>
      <c r="I4802" s="392" t="s">
        <v>6825</v>
      </c>
    </row>
    <row r="4803" spans="2:9">
      <c r="B4803" s="388" t="s">
        <v>22190</v>
      </c>
      <c r="C4803" s="388" t="s">
        <v>22191</v>
      </c>
      <c r="D4803" s="389" t="s">
        <v>201</v>
      </c>
      <c r="E4803" s="390" t="str">
        <f t="shared" si="150"/>
        <v>8,61</v>
      </c>
      <c r="F4803" s="381" t="str">
        <f t="shared" si="151"/>
        <v>89944</v>
      </c>
      <c r="H4803" s="391">
        <v>7.84</v>
      </c>
      <c r="I4803" s="392" t="s">
        <v>4030</v>
      </c>
    </row>
    <row r="4804" spans="2:9">
      <c r="B4804" s="388" t="s">
        <v>22192</v>
      </c>
      <c r="C4804" s="388" t="s">
        <v>22193</v>
      </c>
      <c r="D4804" s="389" t="s">
        <v>201</v>
      </c>
      <c r="E4804" s="390" t="str">
        <f t="shared" si="150"/>
        <v>10,64</v>
      </c>
      <c r="F4804" s="381" t="str">
        <f t="shared" si="151"/>
        <v>89947</v>
      </c>
      <c r="H4804" s="391">
        <v>6.13</v>
      </c>
      <c r="I4804" s="392" t="s">
        <v>22194</v>
      </c>
    </row>
    <row r="4805" spans="2:9">
      <c r="B4805" s="388" t="s">
        <v>22195</v>
      </c>
      <c r="C4805" s="388" t="s">
        <v>22196</v>
      </c>
      <c r="D4805" s="389" t="s">
        <v>201</v>
      </c>
      <c r="E4805" s="390" t="str">
        <f t="shared" si="150"/>
        <v>11,80</v>
      </c>
      <c r="F4805" s="381" t="str">
        <f t="shared" si="151"/>
        <v>89948</v>
      </c>
      <c r="H4805" s="391">
        <v>5.21</v>
      </c>
      <c r="I4805" s="392" t="s">
        <v>20589</v>
      </c>
    </row>
    <row r="4806" spans="2:9">
      <c r="B4806" s="388" t="s">
        <v>22197</v>
      </c>
      <c r="C4806" s="388" t="s">
        <v>22198</v>
      </c>
      <c r="D4806" s="389" t="s">
        <v>201</v>
      </c>
      <c r="E4806" s="390" t="str">
        <f t="shared" si="150"/>
        <v>14,41</v>
      </c>
      <c r="F4806" s="381" t="str">
        <f t="shared" si="151"/>
        <v>89949</v>
      </c>
      <c r="H4806" s="391">
        <v>5.14</v>
      </c>
      <c r="I4806" s="392" t="s">
        <v>1381</v>
      </c>
    </row>
    <row r="4807" spans="2:9">
      <c r="B4807" s="388" t="s">
        <v>22199</v>
      </c>
      <c r="C4807" s="388" t="s">
        <v>22200</v>
      </c>
      <c r="D4807" s="389" t="s">
        <v>201</v>
      </c>
      <c r="E4807" s="390" t="str">
        <f t="shared" si="150"/>
        <v>68,77</v>
      </c>
      <c r="F4807" s="381" t="str">
        <f t="shared" si="151"/>
        <v>96520</v>
      </c>
      <c r="H4807" s="391">
        <v>4.68</v>
      </c>
      <c r="I4807" s="392" t="s">
        <v>22201</v>
      </c>
    </row>
    <row r="4808" spans="2:9">
      <c r="B4808" s="388" t="s">
        <v>22202</v>
      </c>
      <c r="C4808" s="388" t="s">
        <v>22203</v>
      </c>
      <c r="D4808" s="389" t="s">
        <v>201</v>
      </c>
      <c r="E4808" s="390" t="str">
        <f t="shared" si="150"/>
        <v>27,99</v>
      </c>
      <c r="F4808" s="381" t="str">
        <f t="shared" si="151"/>
        <v>96521</v>
      </c>
      <c r="H4808" s="391">
        <v>58.19</v>
      </c>
      <c r="I4808" s="392" t="s">
        <v>16700</v>
      </c>
    </row>
    <row r="4809" spans="2:9">
      <c r="B4809" s="388" t="s">
        <v>22204</v>
      </c>
      <c r="C4809" s="388" t="s">
        <v>22205</v>
      </c>
      <c r="D4809" s="389" t="s">
        <v>201</v>
      </c>
      <c r="E4809" s="390" t="str">
        <f t="shared" si="150"/>
        <v>113,07</v>
      </c>
      <c r="F4809" s="381" t="str">
        <f t="shared" si="151"/>
        <v>96522</v>
      </c>
      <c r="H4809" s="391">
        <v>72.209999999999994</v>
      </c>
      <c r="I4809" s="392" t="s">
        <v>22206</v>
      </c>
    </row>
    <row r="4810" spans="2:9">
      <c r="B4810" s="388" t="s">
        <v>22207</v>
      </c>
      <c r="C4810" s="388" t="s">
        <v>22208</v>
      </c>
      <c r="D4810" s="389" t="s">
        <v>201</v>
      </c>
      <c r="E4810" s="390" t="str">
        <f t="shared" si="150"/>
        <v>72,32</v>
      </c>
      <c r="F4810" s="381" t="str">
        <f t="shared" si="151"/>
        <v>96523</v>
      </c>
      <c r="H4810" s="391">
        <v>23.2</v>
      </c>
      <c r="I4810" s="392" t="s">
        <v>22209</v>
      </c>
    </row>
    <row r="4811" spans="2:9">
      <c r="B4811" s="388" t="s">
        <v>22210</v>
      </c>
      <c r="C4811" s="388" t="s">
        <v>22211</v>
      </c>
      <c r="D4811" s="389" t="s">
        <v>201</v>
      </c>
      <c r="E4811" s="390" t="str">
        <f t="shared" si="150"/>
        <v>129,77</v>
      </c>
      <c r="F4811" s="381" t="str">
        <f t="shared" si="151"/>
        <v>96524</v>
      </c>
      <c r="H4811" s="391">
        <v>20.94</v>
      </c>
      <c r="I4811" s="392" t="s">
        <v>22212</v>
      </c>
    </row>
    <row r="4812" spans="2:9">
      <c r="B4812" s="388" t="s">
        <v>22213</v>
      </c>
      <c r="C4812" s="388" t="s">
        <v>22214</v>
      </c>
      <c r="D4812" s="389" t="s">
        <v>201</v>
      </c>
      <c r="E4812" s="390" t="str">
        <f t="shared" si="150"/>
        <v>25,40</v>
      </c>
      <c r="F4812" s="381" t="str">
        <f t="shared" si="151"/>
        <v>96525</v>
      </c>
      <c r="H4812" s="391">
        <v>18.11</v>
      </c>
      <c r="I4812" s="392" t="s">
        <v>22215</v>
      </c>
    </row>
    <row r="4813" spans="2:9">
      <c r="B4813" s="388" t="s">
        <v>22216</v>
      </c>
      <c r="C4813" s="388" t="s">
        <v>22217</v>
      </c>
      <c r="D4813" s="389" t="s">
        <v>201</v>
      </c>
      <c r="E4813" s="390" t="str">
        <f t="shared" si="150"/>
        <v>228,15</v>
      </c>
      <c r="F4813" s="381" t="str">
        <f t="shared" si="151"/>
        <v>96526</v>
      </c>
      <c r="H4813" s="391">
        <v>18.760000000000002</v>
      </c>
      <c r="I4813" s="392" t="s">
        <v>22218</v>
      </c>
    </row>
    <row r="4814" spans="2:9">
      <c r="B4814" s="388" t="s">
        <v>22219</v>
      </c>
      <c r="C4814" s="388" t="s">
        <v>22220</v>
      </c>
      <c r="D4814" s="389" t="s">
        <v>201</v>
      </c>
      <c r="E4814" s="390" t="str">
        <f t="shared" si="150"/>
        <v>95,00</v>
      </c>
      <c r="F4814" s="381" t="str">
        <f t="shared" si="151"/>
        <v>96527</v>
      </c>
      <c r="H4814" s="391">
        <v>16.98</v>
      </c>
      <c r="I4814" s="392" t="s">
        <v>22221</v>
      </c>
    </row>
    <row r="4815" spans="2:9">
      <c r="B4815" s="388" t="s">
        <v>22222</v>
      </c>
      <c r="C4815" s="388" t="s">
        <v>22223</v>
      </c>
      <c r="D4815" s="389" t="s">
        <v>121</v>
      </c>
      <c r="E4815" s="390" t="str">
        <f t="shared" si="150"/>
        <v>102,07</v>
      </c>
      <c r="F4815" s="381" t="str">
        <f t="shared" si="151"/>
        <v>96528</v>
      </c>
      <c r="H4815" s="391">
        <v>17.8</v>
      </c>
      <c r="I4815" s="392" t="s">
        <v>22224</v>
      </c>
    </row>
    <row r="4816" spans="2:9">
      <c r="B4816" s="388" t="s">
        <v>22225</v>
      </c>
      <c r="C4816" s="388" t="s">
        <v>22226</v>
      </c>
      <c r="D4816" s="389" t="s">
        <v>201</v>
      </c>
      <c r="E4816" s="390" t="str">
        <f t="shared" si="150"/>
        <v>10,92</v>
      </c>
      <c r="F4816" s="381" t="str">
        <f t="shared" si="151"/>
        <v>98116</v>
      </c>
      <c r="H4816" s="391">
        <v>16.39</v>
      </c>
      <c r="I4816" s="392" t="s">
        <v>15679</v>
      </c>
    </row>
    <row r="4817" spans="2:9">
      <c r="B4817" s="388" t="s">
        <v>22227</v>
      </c>
      <c r="C4817" s="388" t="s">
        <v>22228</v>
      </c>
      <c r="D4817" s="389" t="s">
        <v>201</v>
      </c>
      <c r="E4817" s="390" t="str">
        <f t="shared" si="150"/>
        <v>10,22</v>
      </c>
      <c r="F4817" s="381" t="str">
        <f t="shared" si="151"/>
        <v>98117</v>
      </c>
      <c r="H4817" s="391">
        <v>27.39</v>
      </c>
      <c r="I4817" s="392" t="s">
        <v>18447</v>
      </c>
    </row>
    <row r="4818" spans="2:9">
      <c r="B4818" s="388" t="s">
        <v>22229</v>
      </c>
      <c r="C4818" s="388" t="s">
        <v>22230</v>
      </c>
      <c r="D4818" s="389" t="s">
        <v>201</v>
      </c>
      <c r="E4818" s="390" t="str">
        <f t="shared" si="150"/>
        <v>10,27</v>
      </c>
      <c r="F4818" s="381" t="str">
        <f t="shared" si="151"/>
        <v>98118</v>
      </c>
      <c r="H4818" s="391">
        <v>22.24</v>
      </c>
      <c r="I4818" s="392" t="s">
        <v>6526</v>
      </c>
    </row>
    <row r="4819" spans="2:9">
      <c r="B4819" s="388" t="s">
        <v>22231</v>
      </c>
      <c r="C4819" s="388" t="s">
        <v>22232</v>
      </c>
      <c r="D4819" s="389" t="s">
        <v>201</v>
      </c>
      <c r="E4819" s="390" t="str">
        <f t="shared" si="150"/>
        <v>9,02</v>
      </c>
      <c r="F4819" s="381" t="str">
        <f t="shared" si="151"/>
        <v>98119</v>
      </c>
      <c r="H4819" s="391">
        <v>19.97</v>
      </c>
      <c r="I4819" s="392" t="s">
        <v>1923</v>
      </c>
    </row>
    <row r="4820" spans="2:9">
      <c r="B4820" s="388" t="s">
        <v>22233</v>
      </c>
      <c r="C4820" s="388" t="s">
        <v>22234</v>
      </c>
      <c r="D4820" s="389" t="s">
        <v>201</v>
      </c>
      <c r="E4820" s="390" t="str">
        <f t="shared" si="150"/>
        <v>9,12</v>
      </c>
      <c r="F4820" s="381" t="str">
        <f t="shared" si="151"/>
        <v>72915</v>
      </c>
      <c r="H4820" s="391">
        <v>17.02</v>
      </c>
      <c r="I4820" s="392" t="s">
        <v>3056</v>
      </c>
    </row>
    <row r="4821" spans="2:9">
      <c r="B4821" s="388" t="s">
        <v>22235</v>
      </c>
      <c r="C4821" s="388" t="s">
        <v>22236</v>
      </c>
      <c r="D4821" s="389" t="s">
        <v>201</v>
      </c>
      <c r="E4821" s="390" t="str">
        <f t="shared" si="150"/>
        <v>10,42</v>
      </c>
      <c r="F4821" s="381" t="str">
        <f t="shared" si="151"/>
        <v>72917</v>
      </c>
      <c r="H4821" s="391">
        <v>30.42</v>
      </c>
      <c r="I4821" s="392" t="s">
        <v>7099</v>
      </c>
    </row>
    <row r="4822" spans="2:9">
      <c r="B4822" s="388" t="s">
        <v>22237</v>
      </c>
      <c r="C4822" s="388" t="s">
        <v>22238</v>
      </c>
      <c r="D4822" s="389" t="s">
        <v>201</v>
      </c>
      <c r="E4822" s="390" t="str">
        <f t="shared" si="150"/>
        <v>12,16</v>
      </c>
      <c r="F4822" s="381" t="str">
        <f t="shared" si="151"/>
        <v>72918</v>
      </c>
      <c r="H4822" s="391">
        <v>74.62</v>
      </c>
      <c r="I4822" s="392" t="s">
        <v>15517</v>
      </c>
    </row>
    <row r="4823" spans="2:9">
      <c r="B4823" s="388" t="s">
        <v>22239</v>
      </c>
      <c r="C4823" s="388" t="s">
        <v>22240</v>
      </c>
      <c r="D4823" s="389" t="s">
        <v>201</v>
      </c>
      <c r="E4823" s="390" t="str">
        <f t="shared" si="150"/>
        <v>159,50</v>
      </c>
      <c r="F4823" s="381" t="str">
        <f t="shared" si="151"/>
        <v>73965/009</v>
      </c>
      <c r="H4823" s="391">
        <v>72.36</v>
      </c>
      <c r="I4823" s="392" t="s">
        <v>22241</v>
      </c>
    </row>
    <row r="4824" spans="2:9">
      <c r="B4824" s="388" t="s">
        <v>22242</v>
      </c>
      <c r="C4824" s="388" t="s">
        <v>22243</v>
      </c>
      <c r="D4824" s="389" t="s">
        <v>201</v>
      </c>
      <c r="E4824" s="390" t="str">
        <f t="shared" si="150"/>
        <v>239,25</v>
      </c>
      <c r="F4824" s="381" t="str">
        <f t="shared" si="151"/>
        <v>79506/002</v>
      </c>
      <c r="H4824" s="391">
        <v>69.53</v>
      </c>
      <c r="I4824" s="392" t="s">
        <v>22244</v>
      </c>
    </row>
    <row r="4825" spans="2:9">
      <c r="B4825" s="388" t="s">
        <v>22245</v>
      </c>
      <c r="C4825" s="388" t="s">
        <v>22246</v>
      </c>
      <c r="D4825" s="389" t="s">
        <v>201</v>
      </c>
      <c r="E4825" s="390" t="str">
        <f t="shared" si="150"/>
        <v>11,55</v>
      </c>
      <c r="F4825" s="381" t="str">
        <f t="shared" si="151"/>
        <v>83343</v>
      </c>
      <c r="H4825" s="391">
        <v>70.180000000000007</v>
      </c>
      <c r="I4825" s="392" t="s">
        <v>4592</v>
      </c>
    </row>
    <row r="4826" spans="2:9">
      <c r="B4826" s="388" t="s">
        <v>22247</v>
      </c>
      <c r="C4826" s="388" t="s">
        <v>22248</v>
      </c>
      <c r="D4826" s="389" t="s">
        <v>201</v>
      </c>
      <c r="E4826" s="390" t="str">
        <f t="shared" si="150"/>
        <v>7,08</v>
      </c>
      <c r="F4826" s="381" t="str">
        <f t="shared" si="151"/>
        <v>90082</v>
      </c>
      <c r="H4826" s="391">
        <v>68.400000000000006</v>
      </c>
      <c r="I4826" s="392" t="s">
        <v>2522</v>
      </c>
    </row>
    <row r="4827" spans="2:9">
      <c r="B4827" s="388" t="s">
        <v>22249</v>
      </c>
      <c r="C4827" s="388" t="s">
        <v>22250</v>
      </c>
      <c r="D4827" s="389" t="s">
        <v>201</v>
      </c>
      <c r="E4827" s="390" t="str">
        <f t="shared" si="150"/>
        <v>6,87</v>
      </c>
      <c r="F4827" s="381" t="str">
        <f t="shared" si="151"/>
        <v>90084</v>
      </c>
      <c r="H4827" s="391">
        <v>69.22</v>
      </c>
      <c r="I4827" s="392" t="s">
        <v>2950</v>
      </c>
    </row>
    <row r="4828" spans="2:9">
      <c r="B4828" s="388" t="s">
        <v>22251</v>
      </c>
      <c r="C4828" s="388" t="s">
        <v>22252</v>
      </c>
      <c r="D4828" s="389" t="s">
        <v>201</v>
      </c>
      <c r="E4828" s="390" t="str">
        <f t="shared" si="150"/>
        <v>6,46</v>
      </c>
      <c r="F4828" s="381" t="str">
        <f t="shared" si="151"/>
        <v>90085</v>
      </c>
      <c r="H4828" s="391">
        <v>67.81</v>
      </c>
      <c r="I4828" s="392" t="s">
        <v>15559</v>
      </c>
    </row>
    <row r="4829" spans="2:9">
      <c r="B4829" s="388" t="s">
        <v>22253</v>
      </c>
      <c r="C4829" s="388" t="s">
        <v>22254</v>
      </c>
      <c r="D4829" s="389" t="s">
        <v>201</v>
      </c>
      <c r="E4829" s="390" t="str">
        <f t="shared" si="150"/>
        <v>6,53</v>
      </c>
      <c r="F4829" s="381" t="str">
        <f t="shared" si="151"/>
        <v>90086</v>
      </c>
      <c r="H4829" s="391">
        <v>78.81</v>
      </c>
      <c r="I4829" s="392" t="s">
        <v>1248</v>
      </c>
    </row>
    <row r="4830" spans="2:9">
      <c r="B4830" s="388" t="s">
        <v>22255</v>
      </c>
      <c r="C4830" s="388" t="s">
        <v>22256</v>
      </c>
      <c r="D4830" s="389" t="s">
        <v>201</v>
      </c>
      <c r="E4830" s="390" t="str">
        <f t="shared" si="150"/>
        <v>5,64</v>
      </c>
      <c r="F4830" s="381" t="str">
        <f t="shared" si="151"/>
        <v>90087</v>
      </c>
      <c r="H4830" s="391">
        <v>73.66</v>
      </c>
      <c r="I4830" s="392" t="s">
        <v>372</v>
      </c>
    </row>
    <row r="4831" spans="2:9">
      <c r="B4831" s="388" t="s">
        <v>22257</v>
      </c>
      <c r="C4831" s="388" t="s">
        <v>22258</v>
      </c>
      <c r="D4831" s="389" t="s">
        <v>201</v>
      </c>
      <c r="E4831" s="390" t="str">
        <f t="shared" si="150"/>
        <v>5,76</v>
      </c>
      <c r="F4831" s="381" t="str">
        <f t="shared" si="151"/>
        <v>90088</v>
      </c>
      <c r="H4831" s="391">
        <v>71.39</v>
      </c>
      <c r="I4831" s="392" t="s">
        <v>1919</v>
      </c>
    </row>
    <row r="4832" spans="2:9">
      <c r="B4832" s="388" t="s">
        <v>22259</v>
      </c>
      <c r="C4832" s="388" t="s">
        <v>22260</v>
      </c>
      <c r="D4832" s="389" t="s">
        <v>201</v>
      </c>
      <c r="E4832" s="390" t="str">
        <f t="shared" si="150"/>
        <v>5,53</v>
      </c>
      <c r="F4832" s="381" t="str">
        <f t="shared" si="151"/>
        <v>90090</v>
      </c>
      <c r="H4832" s="391">
        <v>68.44</v>
      </c>
      <c r="I4832" s="392" t="s">
        <v>3504</v>
      </c>
    </row>
    <row r="4833" spans="2:9">
      <c r="B4833" s="388" t="s">
        <v>22261</v>
      </c>
      <c r="C4833" s="388" t="s">
        <v>22262</v>
      </c>
      <c r="D4833" s="389" t="s">
        <v>201</v>
      </c>
      <c r="E4833" s="390" t="str">
        <f t="shared" si="150"/>
        <v>4,22</v>
      </c>
      <c r="F4833" s="381" t="str">
        <f t="shared" si="151"/>
        <v>90091</v>
      </c>
      <c r="H4833" s="391">
        <v>81.84</v>
      </c>
      <c r="I4833" s="392" t="s">
        <v>5177</v>
      </c>
    </row>
    <row r="4834" spans="2:9">
      <c r="B4834" s="388" t="s">
        <v>22263</v>
      </c>
      <c r="C4834" s="388" t="s">
        <v>22264</v>
      </c>
      <c r="D4834" s="389" t="s">
        <v>201</v>
      </c>
      <c r="E4834" s="390" t="str">
        <f t="shared" si="150"/>
        <v>4,09</v>
      </c>
      <c r="F4834" s="381" t="str">
        <f t="shared" si="151"/>
        <v>90092</v>
      </c>
      <c r="H4834" s="391">
        <v>5.01</v>
      </c>
      <c r="I4834" s="392" t="s">
        <v>8164</v>
      </c>
    </row>
    <row r="4835" spans="2:9">
      <c r="B4835" s="388" t="s">
        <v>22265</v>
      </c>
      <c r="C4835" s="388" t="s">
        <v>22266</v>
      </c>
      <c r="D4835" s="389" t="s">
        <v>201</v>
      </c>
      <c r="E4835" s="390" t="str">
        <f t="shared" si="150"/>
        <v>3,85</v>
      </c>
      <c r="F4835" s="381" t="str">
        <f t="shared" si="151"/>
        <v>90093</v>
      </c>
      <c r="H4835" s="391">
        <v>4.84</v>
      </c>
      <c r="I4835" s="392" t="s">
        <v>7884</v>
      </c>
    </row>
    <row r="4836" spans="2:9">
      <c r="B4836" s="388" t="s">
        <v>22267</v>
      </c>
      <c r="C4836" s="388" t="s">
        <v>22268</v>
      </c>
      <c r="D4836" s="389" t="s">
        <v>201</v>
      </c>
      <c r="E4836" s="390" t="str">
        <f t="shared" si="150"/>
        <v>3,89</v>
      </c>
      <c r="F4836" s="381" t="str">
        <f t="shared" si="151"/>
        <v>90094</v>
      </c>
      <c r="H4836" s="391">
        <v>0.94</v>
      </c>
      <c r="I4836" s="392" t="s">
        <v>366</v>
      </c>
    </row>
    <row r="4837" spans="2:9">
      <c r="B4837" s="388" t="s">
        <v>22269</v>
      </c>
      <c r="C4837" s="388" t="s">
        <v>22270</v>
      </c>
      <c r="D4837" s="389" t="s">
        <v>201</v>
      </c>
      <c r="E4837" s="390" t="str">
        <f t="shared" si="150"/>
        <v>3,36</v>
      </c>
      <c r="F4837" s="381" t="str">
        <f t="shared" si="151"/>
        <v>90095</v>
      </c>
      <c r="H4837" s="391">
        <v>13.17</v>
      </c>
      <c r="I4837" s="392" t="s">
        <v>1346</v>
      </c>
    </row>
    <row r="4838" spans="2:9">
      <c r="B4838" s="388" t="s">
        <v>22271</v>
      </c>
      <c r="C4838" s="388" t="s">
        <v>22272</v>
      </c>
      <c r="D4838" s="389" t="s">
        <v>201</v>
      </c>
      <c r="E4838" s="390" t="str">
        <f t="shared" si="150"/>
        <v>3,43</v>
      </c>
      <c r="F4838" s="381" t="str">
        <f t="shared" si="151"/>
        <v>90096</v>
      </c>
      <c r="H4838" s="391">
        <v>10.99</v>
      </c>
      <c r="I4838" s="392" t="s">
        <v>1538</v>
      </c>
    </row>
    <row r="4839" spans="2:9">
      <c r="B4839" s="388" t="s">
        <v>22273</v>
      </c>
      <c r="C4839" s="388" t="s">
        <v>22274</v>
      </c>
      <c r="D4839" s="389" t="s">
        <v>201</v>
      </c>
      <c r="E4839" s="390" t="str">
        <f t="shared" si="150"/>
        <v>3,29</v>
      </c>
      <c r="F4839" s="381" t="str">
        <f t="shared" si="151"/>
        <v>90098</v>
      </c>
      <c r="H4839" s="391">
        <v>8.08</v>
      </c>
      <c r="I4839" s="392" t="s">
        <v>4120</v>
      </c>
    </row>
    <row r="4840" spans="2:9">
      <c r="B4840" s="388" t="s">
        <v>22275</v>
      </c>
      <c r="C4840" s="388" t="s">
        <v>22276</v>
      </c>
      <c r="D4840" s="389" t="s">
        <v>201</v>
      </c>
      <c r="E4840" s="390" t="str">
        <f t="shared" si="150"/>
        <v>9,68</v>
      </c>
      <c r="F4840" s="381" t="str">
        <f t="shared" si="151"/>
        <v>90099</v>
      </c>
      <c r="H4840" s="391">
        <v>8.73</v>
      </c>
      <c r="I4840" s="392" t="s">
        <v>4715</v>
      </c>
    </row>
    <row r="4841" spans="2:9">
      <c r="B4841" s="388" t="s">
        <v>22277</v>
      </c>
      <c r="C4841" s="388" t="s">
        <v>22278</v>
      </c>
      <c r="D4841" s="389" t="s">
        <v>201</v>
      </c>
      <c r="E4841" s="390" t="str">
        <f t="shared" si="150"/>
        <v>8,24</v>
      </c>
      <c r="F4841" s="381" t="str">
        <f t="shared" si="151"/>
        <v>90100</v>
      </c>
      <c r="H4841" s="391">
        <v>6.95</v>
      </c>
      <c r="I4841" s="392" t="s">
        <v>2017</v>
      </c>
    </row>
    <row r="4842" spans="2:9">
      <c r="B4842" s="388" t="s">
        <v>22279</v>
      </c>
      <c r="C4842" s="388" t="s">
        <v>22280</v>
      </c>
      <c r="D4842" s="389" t="s">
        <v>201</v>
      </c>
      <c r="E4842" s="390" t="str">
        <f t="shared" si="150"/>
        <v>8,12</v>
      </c>
      <c r="F4842" s="381" t="str">
        <f t="shared" si="151"/>
        <v>90101</v>
      </c>
      <c r="H4842" s="391">
        <v>7.71</v>
      </c>
      <c r="I4842" s="392" t="s">
        <v>777</v>
      </c>
    </row>
    <row r="4843" spans="2:9">
      <c r="B4843" s="388" t="s">
        <v>22281</v>
      </c>
      <c r="C4843" s="388" t="s">
        <v>22282</v>
      </c>
      <c r="D4843" s="389" t="s">
        <v>201</v>
      </c>
      <c r="E4843" s="390" t="str">
        <f t="shared" si="150"/>
        <v>7,39</v>
      </c>
      <c r="F4843" s="381" t="str">
        <f t="shared" si="151"/>
        <v>90102</v>
      </c>
      <c r="H4843" s="391">
        <v>6.36</v>
      </c>
      <c r="I4843" s="392" t="s">
        <v>22283</v>
      </c>
    </row>
    <row r="4844" spans="2:9">
      <c r="B4844" s="388" t="s">
        <v>22284</v>
      </c>
      <c r="C4844" s="388" t="s">
        <v>22285</v>
      </c>
      <c r="D4844" s="389" t="s">
        <v>201</v>
      </c>
      <c r="E4844" s="390" t="str">
        <f t="shared" si="150"/>
        <v>5,78</v>
      </c>
      <c r="F4844" s="381" t="str">
        <f t="shared" si="151"/>
        <v>90105</v>
      </c>
      <c r="H4844" s="391">
        <v>12.27</v>
      </c>
      <c r="I4844" s="392" t="s">
        <v>22286</v>
      </c>
    </row>
    <row r="4845" spans="2:9">
      <c r="B4845" s="388" t="s">
        <v>22287</v>
      </c>
      <c r="C4845" s="388" t="s">
        <v>22288</v>
      </c>
      <c r="D4845" s="389" t="s">
        <v>201</v>
      </c>
      <c r="E4845" s="390" t="str">
        <f t="shared" si="150"/>
        <v>4,92</v>
      </c>
      <c r="F4845" s="381" t="str">
        <f t="shared" si="151"/>
        <v>90106</v>
      </c>
      <c r="H4845" s="391">
        <v>10.029999999999999</v>
      </c>
      <c r="I4845" s="392" t="s">
        <v>10969</v>
      </c>
    </row>
    <row r="4846" spans="2:9">
      <c r="B4846" s="388" t="s">
        <v>22289</v>
      </c>
      <c r="C4846" s="388" t="s">
        <v>22290</v>
      </c>
      <c r="D4846" s="389" t="s">
        <v>201</v>
      </c>
      <c r="E4846" s="390" t="str">
        <f t="shared" si="150"/>
        <v>4,85</v>
      </c>
      <c r="F4846" s="381" t="str">
        <f t="shared" si="151"/>
        <v>90107</v>
      </c>
      <c r="H4846" s="391">
        <v>7.19</v>
      </c>
      <c r="I4846" s="392" t="s">
        <v>19281</v>
      </c>
    </row>
    <row r="4847" spans="2:9">
      <c r="B4847" s="388" t="s">
        <v>22291</v>
      </c>
      <c r="C4847" s="388" t="s">
        <v>22292</v>
      </c>
      <c r="D4847" s="389" t="s">
        <v>201</v>
      </c>
      <c r="E4847" s="390" t="str">
        <f t="shared" si="150"/>
        <v>4,41</v>
      </c>
      <c r="F4847" s="381" t="str">
        <f t="shared" si="151"/>
        <v>90108</v>
      </c>
      <c r="H4847" s="391">
        <v>7.85</v>
      </c>
      <c r="I4847" s="392" t="s">
        <v>10351</v>
      </c>
    </row>
    <row r="4848" spans="2:9">
      <c r="B4848" s="388" t="s">
        <v>22293</v>
      </c>
      <c r="C4848" s="388" t="s">
        <v>22294</v>
      </c>
      <c r="D4848" s="389" t="s">
        <v>201</v>
      </c>
      <c r="E4848" s="390" t="str">
        <f t="shared" si="150"/>
        <v>63,09</v>
      </c>
      <c r="F4848" s="381" t="str">
        <f t="shared" si="151"/>
        <v>93358</v>
      </c>
      <c r="H4848" s="391">
        <v>6.06</v>
      </c>
      <c r="I4848" s="392" t="s">
        <v>22295</v>
      </c>
    </row>
    <row r="4849" spans="2:9">
      <c r="B4849" s="388" t="s">
        <v>22296</v>
      </c>
      <c r="C4849" s="388" t="s">
        <v>22297</v>
      </c>
      <c r="D4849" s="389" t="s">
        <v>201</v>
      </c>
      <c r="E4849" s="390" t="str">
        <f t="shared" si="150"/>
        <v>23,86</v>
      </c>
      <c r="F4849" s="381" t="str">
        <f t="shared" si="151"/>
        <v>94304</v>
      </c>
      <c r="H4849" s="391">
        <v>6.89</v>
      </c>
      <c r="I4849" s="392" t="s">
        <v>22298</v>
      </c>
    </row>
    <row r="4850" spans="2:9">
      <c r="B4850" s="388" t="s">
        <v>22299</v>
      </c>
      <c r="C4850" s="388" t="s">
        <v>22300</v>
      </c>
      <c r="D4850" s="389" t="s">
        <v>201</v>
      </c>
      <c r="E4850" s="390" t="str">
        <f t="shared" si="150"/>
        <v>21,55</v>
      </c>
      <c r="F4850" s="381" t="str">
        <f t="shared" si="151"/>
        <v>94305</v>
      </c>
      <c r="H4850" s="391">
        <v>5.49</v>
      </c>
      <c r="I4850" s="392" t="s">
        <v>16676</v>
      </c>
    </row>
    <row r="4851" spans="2:9">
      <c r="B4851" s="388" t="s">
        <v>22301</v>
      </c>
      <c r="C4851" s="388" t="s">
        <v>22302</v>
      </c>
      <c r="D4851" s="389" t="s">
        <v>201</v>
      </c>
      <c r="E4851" s="390" t="str">
        <f t="shared" si="150"/>
        <v>18,64</v>
      </c>
      <c r="F4851" s="381" t="str">
        <f t="shared" si="151"/>
        <v>94306</v>
      </c>
      <c r="H4851" s="391">
        <v>15.36</v>
      </c>
      <c r="I4851" s="392" t="s">
        <v>20573</v>
      </c>
    </row>
    <row r="4852" spans="2:9">
      <c r="B4852" s="388" t="s">
        <v>22303</v>
      </c>
      <c r="C4852" s="388" t="s">
        <v>22304</v>
      </c>
      <c r="D4852" s="389" t="s">
        <v>201</v>
      </c>
      <c r="E4852" s="390" t="str">
        <f t="shared" si="150"/>
        <v>19,29</v>
      </c>
      <c r="F4852" s="381" t="str">
        <f t="shared" si="151"/>
        <v>94307</v>
      </c>
      <c r="H4852" s="391">
        <v>11.81</v>
      </c>
      <c r="I4852" s="392" t="s">
        <v>22305</v>
      </c>
    </row>
    <row r="4853" spans="2:9">
      <c r="B4853" s="388" t="s">
        <v>22306</v>
      </c>
      <c r="C4853" s="388" t="s">
        <v>22307</v>
      </c>
      <c r="D4853" s="389" t="s">
        <v>201</v>
      </c>
      <c r="E4853" s="390" t="str">
        <f t="shared" si="150"/>
        <v>17,52</v>
      </c>
      <c r="F4853" s="381" t="str">
        <f t="shared" si="151"/>
        <v>94308</v>
      </c>
      <c r="H4853" s="391">
        <v>9.68</v>
      </c>
      <c r="I4853" s="392" t="s">
        <v>22308</v>
      </c>
    </row>
    <row r="4854" spans="2:9">
      <c r="B4854" s="388" t="s">
        <v>22309</v>
      </c>
      <c r="C4854" s="388" t="s">
        <v>22310</v>
      </c>
      <c r="D4854" s="389" t="s">
        <v>201</v>
      </c>
      <c r="E4854" s="390" t="str">
        <f t="shared" si="150"/>
        <v>18,32</v>
      </c>
      <c r="F4854" s="381" t="str">
        <f t="shared" si="151"/>
        <v>94309</v>
      </c>
      <c r="H4854" s="391">
        <v>6.58</v>
      </c>
      <c r="I4854" s="392" t="s">
        <v>22311</v>
      </c>
    </row>
    <row r="4855" spans="2:9">
      <c r="B4855" s="388" t="s">
        <v>22312</v>
      </c>
      <c r="C4855" s="388" t="s">
        <v>22313</v>
      </c>
      <c r="D4855" s="389" t="s">
        <v>201</v>
      </c>
      <c r="E4855" s="390" t="str">
        <f t="shared" si="150"/>
        <v>16,96</v>
      </c>
      <c r="F4855" s="381" t="str">
        <f t="shared" si="151"/>
        <v>94310</v>
      </c>
      <c r="H4855" s="391">
        <v>14.27</v>
      </c>
      <c r="I4855" s="392" t="s">
        <v>22314</v>
      </c>
    </row>
    <row r="4856" spans="2:9">
      <c r="B4856" s="388" t="s">
        <v>22315</v>
      </c>
      <c r="C4856" s="388" t="s">
        <v>22316</v>
      </c>
      <c r="D4856" s="389" t="s">
        <v>201</v>
      </c>
      <c r="E4856" s="390" t="str">
        <f t="shared" si="150"/>
        <v>28,93</v>
      </c>
      <c r="F4856" s="381" t="str">
        <f t="shared" si="151"/>
        <v>94315</v>
      </c>
      <c r="H4856" s="391">
        <v>10.98</v>
      </c>
      <c r="I4856" s="392" t="s">
        <v>1980</v>
      </c>
    </row>
    <row r="4857" spans="2:9">
      <c r="B4857" s="388" t="s">
        <v>22317</v>
      </c>
      <c r="C4857" s="388" t="s">
        <v>22318</v>
      </c>
      <c r="D4857" s="389" t="s">
        <v>201</v>
      </c>
      <c r="E4857" s="390" t="str">
        <f t="shared" si="150"/>
        <v>23,45</v>
      </c>
      <c r="F4857" s="381" t="str">
        <f t="shared" si="151"/>
        <v>94316</v>
      </c>
      <c r="H4857" s="391">
        <v>9.0399999999999991</v>
      </c>
      <c r="I4857" s="392" t="s">
        <v>22319</v>
      </c>
    </row>
    <row r="4858" spans="2:9">
      <c r="B4858" s="388" t="s">
        <v>22320</v>
      </c>
      <c r="C4858" s="388" t="s">
        <v>22321</v>
      </c>
      <c r="D4858" s="389" t="s">
        <v>201</v>
      </c>
      <c r="E4858" s="390" t="str">
        <f t="shared" si="150"/>
        <v>21,04</v>
      </c>
      <c r="F4858" s="381" t="str">
        <f t="shared" si="151"/>
        <v>94317</v>
      </c>
      <c r="H4858" s="391">
        <v>6.11</v>
      </c>
      <c r="I4858" s="392" t="s">
        <v>3489</v>
      </c>
    </row>
    <row r="4859" spans="2:9">
      <c r="B4859" s="388" t="s">
        <v>22322</v>
      </c>
      <c r="C4859" s="388" t="s">
        <v>22323</v>
      </c>
      <c r="D4859" s="389" t="s">
        <v>201</v>
      </c>
      <c r="E4859" s="390" t="str">
        <f t="shared" si="150"/>
        <v>17,91</v>
      </c>
      <c r="F4859" s="381" t="str">
        <f t="shared" si="151"/>
        <v>94318</v>
      </c>
      <c r="H4859" s="391">
        <v>19.510000000000002</v>
      </c>
      <c r="I4859" s="392" t="s">
        <v>10714</v>
      </c>
    </row>
    <row r="4860" spans="2:9">
      <c r="B4860" s="388" t="s">
        <v>22324</v>
      </c>
      <c r="C4860" s="388" t="s">
        <v>22325</v>
      </c>
      <c r="D4860" s="389" t="s">
        <v>201</v>
      </c>
      <c r="E4860" s="390" t="str">
        <f t="shared" si="150"/>
        <v>33,23</v>
      </c>
      <c r="F4860" s="381" t="str">
        <f t="shared" si="151"/>
        <v>94319</v>
      </c>
      <c r="H4860" s="391">
        <v>35.28</v>
      </c>
      <c r="I4860" s="392" t="s">
        <v>11127</v>
      </c>
    </row>
    <row r="4861" spans="2:9">
      <c r="B4861" s="388" t="s">
        <v>22326</v>
      </c>
      <c r="C4861" s="388" t="s">
        <v>22327</v>
      </c>
      <c r="D4861" s="389" t="s">
        <v>201</v>
      </c>
      <c r="E4861" s="390" t="str">
        <f t="shared" si="150"/>
        <v>65,14</v>
      </c>
      <c r="F4861" s="381" t="str">
        <f t="shared" si="151"/>
        <v>94327</v>
      </c>
      <c r="H4861" s="391">
        <v>0.92</v>
      </c>
      <c r="I4861" s="392" t="s">
        <v>22328</v>
      </c>
    </row>
    <row r="4862" spans="2:9">
      <c r="B4862" s="388" t="s">
        <v>22329</v>
      </c>
      <c r="C4862" s="388" t="s">
        <v>22330</v>
      </c>
      <c r="D4862" s="389" t="s">
        <v>201</v>
      </c>
      <c r="E4862" s="390" t="str">
        <f t="shared" si="150"/>
        <v>62,83</v>
      </c>
      <c r="F4862" s="381" t="str">
        <f t="shared" si="151"/>
        <v>94328</v>
      </c>
      <c r="H4862" s="391">
        <v>0.74</v>
      </c>
      <c r="I4862" s="392" t="s">
        <v>22331</v>
      </c>
    </row>
    <row r="4863" spans="2:9">
      <c r="B4863" s="388" t="s">
        <v>22332</v>
      </c>
      <c r="C4863" s="388" t="s">
        <v>22333</v>
      </c>
      <c r="D4863" s="389" t="s">
        <v>201</v>
      </c>
      <c r="E4863" s="390" t="str">
        <f t="shared" si="150"/>
        <v>59,92</v>
      </c>
      <c r="F4863" s="381" t="str">
        <f t="shared" si="151"/>
        <v>94329</v>
      </c>
      <c r="H4863" s="391">
        <v>0.61</v>
      </c>
      <c r="I4863" s="392" t="s">
        <v>22334</v>
      </c>
    </row>
    <row r="4864" spans="2:9">
      <c r="B4864" s="388" t="s">
        <v>22335</v>
      </c>
      <c r="C4864" s="388" t="s">
        <v>22336</v>
      </c>
      <c r="D4864" s="389" t="s">
        <v>201</v>
      </c>
      <c r="E4864" s="390" t="str">
        <f t="shared" si="150"/>
        <v>60,57</v>
      </c>
      <c r="F4864" s="381" t="str">
        <f t="shared" si="151"/>
        <v>94330</v>
      </c>
      <c r="H4864" s="391">
        <v>0.81</v>
      </c>
      <c r="I4864" s="392" t="s">
        <v>11602</v>
      </c>
    </row>
    <row r="4865" spans="2:9">
      <c r="B4865" s="388" t="s">
        <v>22337</v>
      </c>
      <c r="C4865" s="388" t="s">
        <v>22338</v>
      </c>
      <c r="D4865" s="389" t="s">
        <v>201</v>
      </c>
      <c r="E4865" s="390" t="str">
        <f t="shared" si="150"/>
        <v>58,80</v>
      </c>
      <c r="F4865" s="381" t="str">
        <f t="shared" si="151"/>
        <v>94331</v>
      </c>
      <c r="H4865" s="391">
        <v>4.8499999999999996</v>
      </c>
      <c r="I4865" s="392" t="s">
        <v>22339</v>
      </c>
    </row>
    <row r="4866" spans="2:9">
      <c r="B4866" s="388" t="s">
        <v>22340</v>
      </c>
      <c r="C4866" s="388" t="s">
        <v>22341</v>
      </c>
      <c r="D4866" s="389" t="s">
        <v>201</v>
      </c>
      <c r="E4866" s="390" t="str">
        <f t="shared" ref="E4866:E4929" si="152">IF($K$2=$H$1,H4866,I4866)</f>
        <v>59,60</v>
      </c>
      <c r="F4866" s="381" t="str">
        <f t="shared" ref="F4866:F4929" si="153">IF(LEN($B4866)=7,CONCATENATE(MID($B4866,1,6),"00",RIGHT($B4866,1)),IF(LEN($B4866)=8,CONCATENATE(MID($B4866,1,6),"0",RIGHT($B4866,2)),$B4866))</f>
        <v>94332</v>
      </c>
      <c r="H4866" s="391">
        <v>4</v>
      </c>
      <c r="I4866" s="392" t="s">
        <v>19318</v>
      </c>
    </row>
    <row r="4867" spans="2:9">
      <c r="B4867" s="388" t="s">
        <v>22342</v>
      </c>
      <c r="C4867" s="388" t="s">
        <v>22343</v>
      </c>
      <c r="D4867" s="389" t="s">
        <v>201</v>
      </c>
      <c r="E4867" s="390" t="str">
        <f t="shared" si="152"/>
        <v>58,24</v>
      </c>
      <c r="F4867" s="381" t="str">
        <f t="shared" si="153"/>
        <v>94333</v>
      </c>
      <c r="H4867" s="391">
        <v>8.6300000000000008</v>
      </c>
      <c r="I4867" s="392" t="s">
        <v>9840</v>
      </c>
    </row>
    <row r="4868" spans="2:9">
      <c r="B4868" s="388" t="s">
        <v>22344</v>
      </c>
      <c r="C4868" s="388" t="s">
        <v>22345</v>
      </c>
      <c r="D4868" s="389" t="s">
        <v>201</v>
      </c>
      <c r="E4868" s="390" t="str">
        <f t="shared" si="152"/>
        <v>70,21</v>
      </c>
      <c r="F4868" s="381" t="str">
        <f t="shared" si="153"/>
        <v>94338</v>
      </c>
      <c r="H4868" s="391">
        <v>2.15</v>
      </c>
      <c r="I4868" s="392" t="s">
        <v>19581</v>
      </c>
    </row>
    <row r="4869" spans="2:9">
      <c r="B4869" s="388" t="s">
        <v>22346</v>
      </c>
      <c r="C4869" s="388" t="s">
        <v>22347</v>
      </c>
      <c r="D4869" s="389" t="s">
        <v>201</v>
      </c>
      <c r="E4869" s="390" t="str">
        <f t="shared" si="152"/>
        <v>64,73</v>
      </c>
      <c r="F4869" s="381" t="str">
        <f t="shared" si="153"/>
        <v>94339</v>
      </c>
      <c r="H4869" s="391">
        <v>2.76</v>
      </c>
      <c r="I4869" s="392" t="s">
        <v>22348</v>
      </c>
    </row>
    <row r="4870" spans="2:9">
      <c r="B4870" s="388" t="s">
        <v>22349</v>
      </c>
      <c r="C4870" s="388" t="s">
        <v>22350</v>
      </c>
      <c r="D4870" s="389" t="s">
        <v>201</v>
      </c>
      <c r="E4870" s="390" t="str">
        <f t="shared" si="152"/>
        <v>62,32</v>
      </c>
      <c r="F4870" s="381" t="str">
        <f t="shared" si="153"/>
        <v>94340</v>
      </c>
      <c r="H4870" s="391">
        <v>11.59</v>
      </c>
      <c r="I4870" s="392" t="s">
        <v>2899</v>
      </c>
    </row>
    <row r="4871" spans="2:9">
      <c r="B4871" s="388" t="s">
        <v>22351</v>
      </c>
      <c r="C4871" s="388" t="s">
        <v>22352</v>
      </c>
      <c r="D4871" s="389" t="s">
        <v>201</v>
      </c>
      <c r="E4871" s="390" t="str">
        <f t="shared" si="152"/>
        <v>59,19</v>
      </c>
      <c r="F4871" s="381" t="str">
        <f t="shared" si="153"/>
        <v>94341</v>
      </c>
      <c r="H4871" s="391">
        <v>1.37</v>
      </c>
      <c r="I4871" s="392" t="s">
        <v>21711</v>
      </c>
    </row>
    <row r="4872" spans="2:9">
      <c r="B4872" s="388" t="s">
        <v>22353</v>
      </c>
      <c r="C4872" s="388" t="s">
        <v>22354</v>
      </c>
      <c r="D4872" s="389" t="s">
        <v>201</v>
      </c>
      <c r="E4872" s="390" t="str">
        <f t="shared" si="152"/>
        <v>74,51</v>
      </c>
      <c r="F4872" s="381" t="str">
        <f t="shared" si="153"/>
        <v>94342</v>
      </c>
      <c r="H4872" s="391">
        <v>1.1000000000000001</v>
      </c>
      <c r="I4872" s="392" t="s">
        <v>22355</v>
      </c>
    </row>
    <row r="4873" spans="2:9">
      <c r="B4873" s="388" t="s">
        <v>22356</v>
      </c>
      <c r="C4873" s="388" t="s">
        <v>22357</v>
      </c>
      <c r="D4873" s="389" t="s">
        <v>201</v>
      </c>
      <c r="E4873" s="390" t="str">
        <f t="shared" si="152"/>
        <v>6,22</v>
      </c>
      <c r="F4873" s="381" t="str">
        <f t="shared" si="153"/>
        <v>96385</v>
      </c>
      <c r="H4873" s="391">
        <v>0.92</v>
      </c>
      <c r="I4873" s="392" t="s">
        <v>761</v>
      </c>
    </row>
    <row r="4874" spans="2:9">
      <c r="B4874" s="388" t="s">
        <v>22358</v>
      </c>
      <c r="C4874" s="388" t="s">
        <v>22359</v>
      </c>
      <c r="D4874" s="389" t="s">
        <v>201</v>
      </c>
      <c r="E4874" s="390" t="str">
        <f t="shared" si="152"/>
        <v>4,43</v>
      </c>
      <c r="F4874" s="381" t="str">
        <f t="shared" si="153"/>
        <v>96386</v>
      </c>
      <c r="H4874" s="391">
        <v>1.2</v>
      </c>
      <c r="I4874" s="392" t="s">
        <v>12078</v>
      </c>
    </row>
    <row r="4875" spans="2:9">
      <c r="B4875" s="388" t="s">
        <v>22360</v>
      </c>
      <c r="C4875" s="388" t="s">
        <v>22361</v>
      </c>
      <c r="D4875" s="389" t="s">
        <v>201</v>
      </c>
      <c r="E4875" s="390" t="str">
        <f t="shared" si="152"/>
        <v>0,99</v>
      </c>
      <c r="F4875" s="381" t="str">
        <f t="shared" si="153"/>
        <v>83346</v>
      </c>
      <c r="H4875" s="391">
        <v>7.28</v>
      </c>
      <c r="I4875" s="392" t="s">
        <v>346</v>
      </c>
    </row>
    <row r="4876" spans="2:9">
      <c r="B4876" s="388" t="s">
        <v>22362</v>
      </c>
      <c r="C4876" s="388" t="s">
        <v>22363</v>
      </c>
      <c r="D4876" s="389" t="s">
        <v>201</v>
      </c>
      <c r="E4876" s="390" t="str">
        <f t="shared" si="152"/>
        <v>12,99</v>
      </c>
      <c r="F4876" s="381" t="str">
        <f t="shared" si="153"/>
        <v>93360</v>
      </c>
      <c r="H4876" s="391">
        <v>6</v>
      </c>
      <c r="I4876" s="392" t="s">
        <v>22364</v>
      </c>
    </row>
    <row r="4877" spans="2:9">
      <c r="B4877" s="388" t="s">
        <v>22365</v>
      </c>
      <c r="C4877" s="388" t="s">
        <v>22366</v>
      </c>
      <c r="D4877" s="389" t="s">
        <v>201</v>
      </c>
      <c r="E4877" s="390" t="str">
        <f t="shared" si="152"/>
        <v>10,76</v>
      </c>
      <c r="F4877" s="381" t="str">
        <f t="shared" si="153"/>
        <v>93361</v>
      </c>
      <c r="H4877" s="391">
        <v>12.95</v>
      </c>
      <c r="I4877" s="392" t="s">
        <v>5103</v>
      </c>
    </row>
    <row r="4878" spans="2:9">
      <c r="B4878" s="388" t="s">
        <v>22367</v>
      </c>
      <c r="C4878" s="388" t="s">
        <v>22368</v>
      </c>
      <c r="D4878" s="389" t="s">
        <v>201</v>
      </c>
      <c r="E4878" s="390" t="str">
        <f t="shared" si="152"/>
        <v>7,79</v>
      </c>
      <c r="F4878" s="381" t="str">
        <f t="shared" si="153"/>
        <v>93362</v>
      </c>
      <c r="H4878" s="391">
        <v>3.22</v>
      </c>
      <c r="I4878" s="392" t="s">
        <v>4534</v>
      </c>
    </row>
    <row r="4879" spans="2:9">
      <c r="B4879" s="388" t="s">
        <v>22369</v>
      </c>
      <c r="C4879" s="388" t="s">
        <v>22370</v>
      </c>
      <c r="D4879" s="389" t="s">
        <v>201</v>
      </c>
      <c r="E4879" s="390" t="str">
        <f t="shared" si="152"/>
        <v>8,43</v>
      </c>
      <c r="F4879" s="381" t="str">
        <f t="shared" si="153"/>
        <v>93363</v>
      </c>
      <c r="H4879" s="391">
        <v>4.1399999999999997</v>
      </c>
      <c r="I4879" s="392" t="s">
        <v>2964</v>
      </c>
    </row>
    <row r="4880" spans="2:9">
      <c r="B4880" s="388" t="s">
        <v>22371</v>
      </c>
      <c r="C4880" s="388" t="s">
        <v>22372</v>
      </c>
      <c r="D4880" s="389" t="s">
        <v>201</v>
      </c>
      <c r="E4880" s="390" t="str">
        <f t="shared" si="152"/>
        <v>6,66</v>
      </c>
      <c r="F4880" s="381" t="str">
        <f t="shared" si="153"/>
        <v>93364</v>
      </c>
      <c r="H4880" s="391">
        <v>21.84</v>
      </c>
      <c r="I4880" s="392" t="s">
        <v>2925</v>
      </c>
    </row>
    <row r="4881" spans="2:9">
      <c r="B4881" s="388" t="s">
        <v>22373</v>
      </c>
      <c r="C4881" s="388" t="s">
        <v>22374</v>
      </c>
      <c r="D4881" s="389" t="s">
        <v>201</v>
      </c>
      <c r="E4881" s="390" t="str">
        <f t="shared" si="152"/>
        <v>7,42</v>
      </c>
      <c r="F4881" s="381" t="str">
        <f t="shared" si="153"/>
        <v>93365</v>
      </c>
      <c r="H4881" s="391">
        <v>18.010000000000002</v>
      </c>
      <c r="I4881" s="392" t="s">
        <v>22375</v>
      </c>
    </row>
    <row r="4882" spans="2:9">
      <c r="B4882" s="388" t="s">
        <v>22376</v>
      </c>
      <c r="C4882" s="388" t="s">
        <v>22377</v>
      </c>
      <c r="D4882" s="389" t="s">
        <v>201</v>
      </c>
      <c r="E4882" s="390" t="str">
        <f t="shared" si="152"/>
        <v>6,11</v>
      </c>
      <c r="F4882" s="381" t="str">
        <f t="shared" si="153"/>
        <v>93366</v>
      </c>
      <c r="H4882" s="391">
        <v>3.86</v>
      </c>
      <c r="I4882" s="392" t="s">
        <v>6070</v>
      </c>
    </row>
    <row r="4883" spans="2:9">
      <c r="B4883" s="388" t="s">
        <v>22378</v>
      </c>
      <c r="C4883" s="388" t="s">
        <v>22379</v>
      </c>
      <c r="D4883" s="389" t="s">
        <v>201</v>
      </c>
      <c r="E4883" s="390" t="str">
        <f t="shared" si="152"/>
        <v>12,16</v>
      </c>
      <c r="F4883" s="381" t="str">
        <f t="shared" si="153"/>
        <v>93367</v>
      </c>
      <c r="H4883" s="391">
        <v>5.64</v>
      </c>
      <c r="I4883" s="392" t="s">
        <v>15517</v>
      </c>
    </row>
    <row r="4884" spans="2:9">
      <c r="B4884" s="388" t="s">
        <v>22380</v>
      </c>
      <c r="C4884" s="388" t="s">
        <v>22381</v>
      </c>
      <c r="D4884" s="389" t="s">
        <v>201</v>
      </c>
      <c r="E4884" s="390" t="str">
        <f t="shared" si="152"/>
        <v>9,87</v>
      </c>
      <c r="F4884" s="381" t="str">
        <f t="shared" si="153"/>
        <v>93368</v>
      </c>
      <c r="H4884" s="391">
        <v>6.21</v>
      </c>
      <c r="I4884" s="392" t="s">
        <v>1271</v>
      </c>
    </row>
    <row r="4885" spans="2:9">
      <c r="B4885" s="388" t="s">
        <v>22382</v>
      </c>
      <c r="C4885" s="388" t="s">
        <v>22383</v>
      </c>
      <c r="D4885" s="389" t="s">
        <v>201</v>
      </c>
      <c r="E4885" s="390" t="str">
        <f t="shared" si="152"/>
        <v>6,95</v>
      </c>
      <c r="F4885" s="381" t="str">
        <f t="shared" si="153"/>
        <v>93369</v>
      </c>
      <c r="H4885" s="391">
        <v>1.68</v>
      </c>
      <c r="I4885" s="392" t="s">
        <v>10589</v>
      </c>
    </row>
    <row r="4886" spans="2:9">
      <c r="B4886" s="388" t="s">
        <v>22384</v>
      </c>
      <c r="C4886" s="388" t="s">
        <v>22385</v>
      </c>
      <c r="D4886" s="389" t="s">
        <v>201</v>
      </c>
      <c r="E4886" s="390" t="str">
        <f t="shared" si="152"/>
        <v>7,61</v>
      </c>
      <c r="F4886" s="381" t="str">
        <f t="shared" si="153"/>
        <v>93370</v>
      </c>
      <c r="H4886" s="391">
        <v>0.82</v>
      </c>
      <c r="I4886" s="392" t="s">
        <v>10008</v>
      </c>
    </row>
    <row r="4887" spans="2:9">
      <c r="B4887" s="388" t="s">
        <v>22386</v>
      </c>
      <c r="C4887" s="388" t="s">
        <v>22387</v>
      </c>
      <c r="D4887" s="389" t="s">
        <v>201</v>
      </c>
      <c r="E4887" s="390" t="str">
        <f t="shared" si="152"/>
        <v>5,84</v>
      </c>
      <c r="F4887" s="381" t="str">
        <f t="shared" si="153"/>
        <v>93371</v>
      </c>
      <c r="H4887" s="391">
        <v>1.7</v>
      </c>
      <c r="I4887" s="392" t="s">
        <v>2530</v>
      </c>
    </row>
    <row r="4888" spans="2:9">
      <c r="B4888" s="388" t="s">
        <v>22388</v>
      </c>
      <c r="C4888" s="388" t="s">
        <v>22389</v>
      </c>
      <c r="D4888" s="389" t="s">
        <v>201</v>
      </c>
      <c r="E4888" s="390" t="str">
        <f t="shared" si="152"/>
        <v>6,64</v>
      </c>
      <c r="F4888" s="381" t="str">
        <f t="shared" si="153"/>
        <v>93372</v>
      </c>
      <c r="H4888" s="391">
        <v>1.05</v>
      </c>
      <c r="I4888" s="392" t="s">
        <v>6061</v>
      </c>
    </row>
    <row r="4889" spans="2:9">
      <c r="B4889" s="388" t="s">
        <v>22390</v>
      </c>
      <c r="C4889" s="388" t="s">
        <v>22391</v>
      </c>
      <c r="D4889" s="389" t="s">
        <v>201</v>
      </c>
      <c r="E4889" s="390" t="str">
        <f t="shared" si="152"/>
        <v>5,29</v>
      </c>
      <c r="F4889" s="381" t="str">
        <f t="shared" si="153"/>
        <v>93373</v>
      </c>
      <c r="H4889" s="391">
        <v>2.23</v>
      </c>
      <c r="I4889" s="392" t="s">
        <v>3014</v>
      </c>
    </row>
    <row r="4890" spans="2:9">
      <c r="B4890" s="388" t="s">
        <v>22392</v>
      </c>
      <c r="C4890" s="388" t="s">
        <v>22393</v>
      </c>
      <c r="D4890" s="389" t="s">
        <v>201</v>
      </c>
      <c r="E4890" s="390" t="str">
        <f t="shared" si="152"/>
        <v>15,75</v>
      </c>
      <c r="F4890" s="381" t="str">
        <f t="shared" si="153"/>
        <v>93374</v>
      </c>
      <c r="H4890" s="391">
        <v>1.71</v>
      </c>
      <c r="I4890" s="392" t="s">
        <v>4033</v>
      </c>
    </row>
    <row r="4891" spans="2:9">
      <c r="B4891" s="388" t="s">
        <v>22394</v>
      </c>
      <c r="C4891" s="388" t="s">
        <v>22395</v>
      </c>
      <c r="D4891" s="389" t="s">
        <v>201</v>
      </c>
      <c r="E4891" s="390" t="str">
        <f t="shared" si="152"/>
        <v>12,15</v>
      </c>
      <c r="F4891" s="381" t="str">
        <f t="shared" si="153"/>
        <v>93375</v>
      </c>
      <c r="H4891" s="391">
        <v>1.6</v>
      </c>
      <c r="I4891" s="392" t="s">
        <v>22396</v>
      </c>
    </row>
    <row r="4892" spans="2:9">
      <c r="B4892" s="388" t="s">
        <v>22397</v>
      </c>
      <c r="C4892" s="388" t="s">
        <v>22398</v>
      </c>
      <c r="D4892" s="389" t="s">
        <v>201</v>
      </c>
      <c r="E4892" s="390" t="str">
        <f t="shared" si="152"/>
        <v>9,94</v>
      </c>
      <c r="F4892" s="381" t="str">
        <f t="shared" si="153"/>
        <v>93376</v>
      </c>
      <c r="H4892" s="391">
        <v>1.1399999999999999</v>
      </c>
      <c r="I4892" s="392" t="s">
        <v>8311</v>
      </c>
    </row>
    <row r="4893" spans="2:9">
      <c r="B4893" s="388" t="s">
        <v>22399</v>
      </c>
      <c r="C4893" s="388" t="s">
        <v>22400</v>
      </c>
      <c r="D4893" s="389" t="s">
        <v>201</v>
      </c>
      <c r="E4893" s="390" t="str">
        <f t="shared" si="152"/>
        <v>6,66</v>
      </c>
      <c r="F4893" s="381" t="str">
        <f t="shared" si="153"/>
        <v>93377</v>
      </c>
      <c r="H4893" s="391">
        <v>1.49</v>
      </c>
      <c r="I4893" s="392" t="s">
        <v>2925</v>
      </c>
    </row>
    <row r="4894" spans="2:9">
      <c r="B4894" s="388" t="s">
        <v>22401</v>
      </c>
      <c r="C4894" s="388" t="s">
        <v>22402</v>
      </c>
      <c r="D4894" s="389" t="s">
        <v>201</v>
      </c>
      <c r="E4894" s="390" t="str">
        <f t="shared" si="152"/>
        <v>14,74</v>
      </c>
      <c r="F4894" s="381" t="str">
        <f t="shared" si="153"/>
        <v>93378</v>
      </c>
      <c r="H4894" s="391">
        <v>1.1399999999999999</v>
      </c>
      <c r="I4894" s="392" t="s">
        <v>8422</v>
      </c>
    </row>
    <row r="4895" spans="2:9">
      <c r="B4895" s="388" t="s">
        <v>22403</v>
      </c>
      <c r="C4895" s="388" t="s">
        <v>22404</v>
      </c>
      <c r="D4895" s="389" t="s">
        <v>201</v>
      </c>
      <c r="E4895" s="390" t="str">
        <f t="shared" si="152"/>
        <v>11,37</v>
      </c>
      <c r="F4895" s="381" t="str">
        <f t="shared" si="153"/>
        <v>93379</v>
      </c>
      <c r="H4895" s="391">
        <v>1.07</v>
      </c>
      <c r="I4895" s="392" t="s">
        <v>22405</v>
      </c>
    </row>
    <row r="4896" spans="2:9">
      <c r="B4896" s="388" t="s">
        <v>22406</v>
      </c>
      <c r="C4896" s="388" t="s">
        <v>22407</v>
      </c>
      <c r="D4896" s="389" t="s">
        <v>201</v>
      </c>
      <c r="E4896" s="390" t="str">
        <f t="shared" si="152"/>
        <v>9,34</v>
      </c>
      <c r="F4896" s="381" t="str">
        <f t="shared" si="153"/>
        <v>93380</v>
      </c>
      <c r="H4896" s="391">
        <v>0.75</v>
      </c>
      <c r="I4896" s="392" t="s">
        <v>22408</v>
      </c>
    </row>
    <row r="4897" spans="2:9">
      <c r="B4897" s="388" t="s">
        <v>22409</v>
      </c>
      <c r="C4897" s="388" t="s">
        <v>22410</v>
      </c>
      <c r="D4897" s="389" t="s">
        <v>201</v>
      </c>
      <c r="E4897" s="390" t="str">
        <f t="shared" si="152"/>
        <v>6,23</v>
      </c>
      <c r="F4897" s="381" t="str">
        <f t="shared" si="153"/>
        <v>93381</v>
      </c>
      <c r="H4897" s="391">
        <v>4.2699999999999996</v>
      </c>
      <c r="I4897" s="392" t="s">
        <v>6872</v>
      </c>
    </row>
    <row r="4898" spans="2:9">
      <c r="B4898" s="388" t="s">
        <v>22411</v>
      </c>
      <c r="C4898" s="388" t="s">
        <v>22412</v>
      </c>
      <c r="D4898" s="389" t="s">
        <v>201</v>
      </c>
      <c r="E4898" s="390" t="str">
        <f t="shared" si="152"/>
        <v>21,54</v>
      </c>
      <c r="F4898" s="381" t="str">
        <f t="shared" si="153"/>
        <v>93382</v>
      </c>
      <c r="H4898" s="391">
        <v>4.88</v>
      </c>
      <c r="I4898" s="392" t="s">
        <v>22413</v>
      </c>
    </row>
    <row r="4899" spans="2:9">
      <c r="B4899" s="388" t="s">
        <v>22414</v>
      </c>
      <c r="C4899" s="388" t="s">
        <v>22415</v>
      </c>
      <c r="D4899" s="389" t="s">
        <v>201</v>
      </c>
      <c r="E4899" s="390" t="str">
        <f t="shared" si="152"/>
        <v>38,25</v>
      </c>
      <c r="F4899" s="381" t="str">
        <f t="shared" si="153"/>
        <v>96995</v>
      </c>
      <c r="H4899" s="391">
        <v>2.13</v>
      </c>
      <c r="I4899" s="392" t="s">
        <v>22416</v>
      </c>
    </row>
    <row r="4900" spans="2:9">
      <c r="B4900" s="388" t="s">
        <v>22417</v>
      </c>
      <c r="C4900" s="388" t="s">
        <v>22418</v>
      </c>
      <c r="D4900" s="389" t="s">
        <v>22419</v>
      </c>
      <c r="E4900" s="390" t="str">
        <f t="shared" si="152"/>
        <v>0,79</v>
      </c>
      <c r="F4900" s="381" t="str">
        <f t="shared" si="153"/>
        <v>72838</v>
      </c>
      <c r="H4900" s="391">
        <v>2.73</v>
      </c>
      <c r="I4900" s="392" t="s">
        <v>9160</v>
      </c>
    </row>
    <row r="4901" spans="2:9">
      <c r="B4901" s="388" t="s">
        <v>22420</v>
      </c>
      <c r="C4901" s="388" t="s">
        <v>22421</v>
      </c>
      <c r="D4901" s="389" t="s">
        <v>22419</v>
      </c>
      <c r="E4901" s="390" t="str">
        <f t="shared" si="152"/>
        <v>0,63</v>
      </c>
      <c r="F4901" s="381" t="str">
        <f t="shared" si="153"/>
        <v>72839</v>
      </c>
      <c r="H4901" s="391">
        <v>154.29</v>
      </c>
      <c r="I4901" s="392" t="s">
        <v>2209</v>
      </c>
    </row>
    <row r="4902" spans="2:9">
      <c r="B4902" s="388" t="s">
        <v>22422</v>
      </c>
      <c r="C4902" s="388" t="s">
        <v>22423</v>
      </c>
      <c r="D4902" s="389" t="s">
        <v>22419</v>
      </c>
      <c r="E4902" s="390" t="str">
        <f t="shared" si="152"/>
        <v>0,53</v>
      </c>
      <c r="F4902" s="381" t="str">
        <f t="shared" si="153"/>
        <v>72840</v>
      </c>
      <c r="H4902" s="391">
        <v>201.24</v>
      </c>
      <c r="I4902" s="392" t="s">
        <v>5916</v>
      </c>
    </row>
    <row r="4903" spans="2:9">
      <c r="B4903" s="388" t="s">
        <v>22424</v>
      </c>
      <c r="C4903" s="388" t="s">
        <v>22425</v>
      </c>
      <c r="D4903" s="389" t="s">
        <v>22426</v>
      </c>
      <c r="E4903" s="390" t="str">
        <f t="shared" si="152"/>
        <v>0,57</v>
      </c>
      <c r="F4903" s="381" t="str">
        <f t="shared" si="153"/>
        <v>72844</v>
      </c>
      <c r="H4903" s="391">
        <v>157.68</v>
      </c>
      <c r="I4903" s="392" t="s">
        <v>392</v>
      </c>
    </row>
    <row r="4904" spans="2:9">
      <c r="B4904" s="388" t="s">
        <v>22427</v>
      </c>
      <c r="C4904" s="388" t="s">
        <v>22428</v>
      </c>
      <c r="D4904" s="389" t="s">
        <v>22426</v>
      </c>
      <c r="E4904" s="390" t="str">
        <f t="shared" si="152"/>
        <v>3,42</v>
      </c>
      <c r="F4904" s="381" t="str">
        <f t="shared" si="153"/>
        <v>72845</v>
      </c>
      <c r="H4904" s="391">
        <v>204.68</v>
      </c>
      <c r="I4904" s="392" t="s">
        <v>6024</v>
      </c>
    </row>
    <row r="4905" spans="2:9">
      <c r="B4905" s="388" t="s">
        <v>22429</v>
      </c>
      <c r="C4905" s="388" t="s">
        <v>22430</v>
      </c>
      <c r="D4905" s="389" t="s">
        <v>22426</v>
      </c>
      <c r="E4905" s="390" t="str">
        <f t="shared" si="152"/>
        <v>2,82</v>
      </c>
      <c r="F4905" s="381" t="str">
        <f t="shared" si="153"/>
        <v>72846</v>
      </c>
      <c r="H4905" s="391">
        <v>137.32</v>
      </c>
      <c r="I4905" s="392" t="s">
        <v>368</v>
      </c>
    </row>
    <row r="4906" spans="2:9">
      <c r="B4906" s="388" t="s">
        <v>22431</v>
      </c>
      <c r="C4906" s="388" t="s">
        <v>22432</v>
      </c>
      <c r="D4906" s="389" t="s">
        <v>22426</v>
      </c>
      <c r="E4906" s="390" t="str">
        <f t="shared" si="152"/>
        <v>6,08</v>
      </c>
      <c r="F4906" s="381" t="str">
        <f t="shared" si="153"/>
        <v>72847</v>
      </c>
      <c r="H4906" s="391">
        <v>184.29</v>
      </c>
      <c r="I4906" s="392" t="s">
        <v>449</v>
      </c>
    </row>
    <row r="4907" spans="2:9">
      <c r="B4907" s="388" t="s">
        <v>22433</v>
      </c>
      <c r="C4907" s="388" t="s">
        <v>22434</v>
      </c>
      <c r="D4907" s="389" t="s">
        <v>22426</v>
      </c>
      <c r="E4907" s="390" t="str">
        <f t="shared" si="152"/>
        <v>1,52</v>
      </c>
      <c r="F4907" s="381" t="str">
        <f t="shared" si="153"/>
        <v>72848</v>
      </c>
      <c r="H4907" s="391">
        <v>140.74</v>
      </c>
      <c r="I4907" s="392" t="s">
        <v>5113</v>
      </c>
    </row>
    <row r="4908" spans="2:9">
      <c r="B4908" s="388" t="s">
        <v>22435</v>
      </c>
      <c r="C4908" s="388" t="s">
        <v>22436</v>
      </c>
      <c r="D4908" s="389" t="s">
        <v>22426</v>
      </c>
      <c r="E4908" s="390" t="str">
        <f t="shared" si="152"/>
        <v>1,94</v>
      </c>
      <c r="F4908" s="381" t="str">
        <f t="shared" si="153"/>
        <v>72849</v>
      </c>
      <c r="H4908" s="391">
        <v>187.69</v>
      </c>
      <c r="I4908" s="392" t="s">
        <v>1412</v>
      </c>
    </row>
    <row r="4909" spans="2:9">
      <c r="B4909" s="388" t="s">
        <v>22437</v>
      </c>
      <c r="C4909" s="388" t="s">
        <v>22438</v>
      </c>
      <c r="D4909" s="389" t="s">
        <v>22426</v>
      </c>
      <c r="E4909" s="390" t="str">
        <f t="shared" si="152"/>
        <v>9,98</v>
      </c>
      <c r="F4909" s="381" t="str">
        <f t="shared" si="153"/>
        <v>72850</v>
      </c>
      <c r="H4909" s="391">
        <v>130.44</v>
      </c>
      <c r="I4909" s="392" t="s">
        <v>1250</v>
      </c>
    </row>
    <row r="4910" spans="2:9">
      <c r="B4910" s="388" t="s">
        <v>22439</v>
      </c>
      <c r="C4910" s="388" t="s">
        <v>22418</v>
      </c>
      <c r="D4910" s="389" t="s">
        <v>22440</v>
      </c>
      <c r="E4910" s="390" t="str">
        <f t="shared" si="152"/>
        <v>1,18</v>
      </c>
      <c r="F4910" s="381" t="str">
        <f t="shared" si="153"/>
        <v>72882</v>
      </c>
      <c r="H4910" s="391">
        <v>171.85</v>
      </c>
      <c r="I4910" s="392" t="s">
        <v>1696</v>
      </c>
    </row>
    <row r="4911" spans="2:9">
      <c r="B4911" s="388" t="s">
        <v>22441</v>
      </c>
      <c r="C4911" s="388" t="s">
        <v>22421</v>
      </c>
      <c r="D4911" s="389" t="s">
        <v>22440</v>
      </c>
      <c r="E4911" s="390" t="str">
        <f t="shared" si="152"/>
        <v>0,94</v>
      </c>
      <c r="F4911" s="381" t="str">
        <f t="shared" si="153"/>
        <v>72883</v>
      </c>
      <c r="H4911" s="391">
        <v>135.84</v>
      </c>
      <c r="I4911" s="392" t="s">
        <v>4073</v>
      </c>
    </row>
    <row r="4912" spans="2:9">
      <c r="B4912" s="388" t="s">
        <v>22442</v>
      </c>
      <c r="C4912" s="388" t="s">
        <v>22423</v>
      </c>
      <c r="D4912" s="389" t="s">
        <v>22440</v>
      </c>
      <c r="E4912" s="390" t="str">
        <f t="shared" si="152"/>
        <v>0,79</v>
      </c>
      <c r="F4912" s="381" t="str">
        <f t="shared" si="153"/>
        <v>72884</v>
      </c>
      <c r="H4912" s="391">
        <v>177.96</v>
      </c>
      <c r="I4912" s="392" t="s">
        <v>9160</v>
      </c>
    </row>
    <row r="4913" spans="2:9">
      <c r="B4913" s="388" t="s">
        <v>22443</v>
      </c>
      <c r="C4913" s="388" t="s">
        <v>22425</v>
      </c>
      <c r="D4913" s="389" t="s">
        <v>201</v>
      </c>
      <c r="E4913" s="390" t="str">
        <f t="shared" si="152"/>
        <v>0,85</v>
      </c>
      <c r="F4913" s="381" t="str">
        <f t="shared" si="153"/>
        <v>72888</v>
      </c>
      <c r="H4913" s="391">
        <v>105.23</v>
      </c>
      <c r="I4913" s="392" t="s">
        <v>1080</v>
      </c>
    </row>
    <row r="4914" spans="2:9">
      <c r="B4914" s="388" t="s">
        <v>22444</v>
      </c>
      <c r="C4914" s="388" t="s">
        <v>22445</v>
      </c>
      <c r="D4914" s="389" t="s">
        <v>201</v>
      </c>
      <c r="E4914" s="390" t="str">
        <f t="shared" si="152"/>
        <v>5,13</v>
      </c>
      <c r="F4914" s="381" t="str">
        <f t="shared" si="153"/>
        <v>72890</v>
      </c>
      <c r="H4914" s="391">
        <v>142.96</v>
      </c>
      <c r="I4914" s="392" t="s">
        <v>15543</v>
      </c>
    </row>
    <row r="4915" spans="2:9">
      <c r="B4915" s="388" t="s">
        <v>22446</v>
      </c>
      <c r="C4915" s="388" t="s">
        <v>22447</v>
      </c>
      <c r="D4915" s="389" t="s">
        <v>201</v>
      </c>
      <c r="E4915" s="390" t="str">
        <f t="shared" si="152"/>
        <v>4,23</v>
      </c>
      <c r="F4915" s="381" t="str">
        <f t="shared" si="153"/>
        <v>72891</v>
      </c>
      <c r="H4915" s="391">
        <v>110.26</v>
      </c>
      <c r="I4915" s="392" t="s">
        <v>22448</v>
      </c>
    </row>
    <row r="4916" spans="2:9">
      <c r="B4916" s="388" t="s">
        <v>22449</v>
      </c>
      <c r="C4916" s="388" t="s">
        <v>22450</v>
      </c>
      <c r="D4916" s="389" t="s">
        <v>201</v>
      </c>
      <c r="E4916" s="390" t="str">
        <f t="shared" si="152"/>
        <v>9,13</v>
      </c>
      <c r="F4916" s="381" t="str">
        <f t="shared" si="153"/>
        <v>72892</v>
      </c>
      <c r="H4916" s="391">
        <v>148.88</v>
      </c>
      <c r="I4916" s="392" t="s">
        <v>22451</v>
      </c>
    </row>
    <row r="4917" spans="2:9">
      <c r="B4917" s="388" t="s">
        <v>22452</v>
      </c>
      <c r="C4917" s="388" t="s">
        <v>22453</v>
      </c>
      <c r="D4917" s="389" t="s">
        <v>201</v>
      </c>
      <c r="E4917" s="390" t="str">
        <f t="shared" si="152"/>
        <v>2,27</v>
      </c>
      <c r="F4917" s="381" t="str">
        <f t="shared" si="153"/>
        <v>72893</v>
      </c>
      <c r="H4917" s="391">
        <v>108.22</v>
      </c>
      <c r="I4917" s="392" t="s">
        <v>1888</v>
      </c>
    </row>
    <row r="4918" spans="2:9">
      <c r="B4918" s="388" t="s">
        <v>22454</v>
      </c>
      <c r="C4918" s="388" t="s">
        <v>22455</v>
      </c>
      <c r="D4918" s="389" t="s">
        <v>201</v>
      </c>
      <c r="E4918" s="390" t="str">
        <f t="shared" si="152"/>
        <v>2,92</v>
      </c>
      <c r="F4918" s="381" t="str">
        <f t="shared" si="153"/>
        <v>72894</v>
      </c>
      <c r="H4918" s="391">
        <v>86.93</v>
      </c>
      <c r="I4918" s="392" t="s">
        <v>2733</v>
      </c>
    </row>
    <row r="4919" spans="2:9">
      <c r="B4919" s="388" t="s">
        <v>22456</v>
      </c>
      <c r="C4919" s="388" t="s">
        <v>22457</v>
      </c>
      <c r="D4919" s="389" t="s">
        <v>201</v>
      </c>
      <c r="E4919" s="390" t="str">
        <f t="shared" si="152"/>
        <v>15,40</v>
      </c>
      <c r="F4919" s="381" t="str">
        <f t="shared" si="153"/>
        <v>72895</v>
      </c>
      <c r="H4919" s="391">
        <v>3</v>
      </c>
      <c r="I4919" s="392" t="s">
        <v>22458</v>
      </c>
    </row>
    <row r="4920" spans="2:9">
      <c r="B4920" s="388" t="s">
        <v>22459</v>
      </c>
      <c r="C4920" s="388" t="s">
        <v>22460</v>
      </c>
      <c r="D4920" s="389" t="s">
        <v>201</v>
      </c>
      <c r="E4920" s="390" t="str">
        <f t="shared" si="152"/>
        <v>18,80</v>
      </c>
      <c r="F4920" s="381" t="str">
        <f t="shared" si="153"/>
        <v>72897</v>
      </c>
      <c r="H4920" s="391">
        <v>4.28</v>
      </c>
      <c r="I4920" s="392" t="s">
        <v>22461</v>
      </c>
    </row>
    <row r="4921" spans="2:9">
      <c r="B4921" s="388" t="s">
        <v>22462</v>
      </c>
      <c r="C4921" s="388" t="s">
        <v>22463</v>
      </c>
      <c r="D4921" s="389" t="s">
        <v>201</v>
      </c>
      <c r="E4921" s="390" t="str">
        <f t="shared" si="152"/>
        <v>3,26</v>
      </c>
      <c r="F4921" s="381" t="str">
        <f t="shared" si="153"/>
        <v>72898</v>
      </c>
      <c r="H4921" s="391">
        <v>4.26</v>
      </c>
      <c r="I4921" s="392" t="s">
        <v>22464</v>
      </c>
    </row>
    <row r="4922" spans="2:9">
      <c r="B4922" s="388" t="s">
        <v>22465</v>
      </c>
      <c r="C4922" s="388" t="s">
        <v>22466</v>
      </c>
      <c r="D4922" s="389" t="s">
        <v>201</v>
      </c>
      <c r="E4922" s="390" t="str">
        <f t="shared" si="152"/>
        <v>3,98</v>
      </c>
      <c r="F4922" s="381" t="str">
        <f t="shared" si="153"/>
        <v>72899</v>
      </c>
      <c r="H4922" s="391">
        <v>5.14</v>
      </c>
      <c r="I4922" s="392" t="s">
        <v>6095</v>
      </c>
    </row>
    <row r="4923" spans="2:9">
      <c r="B4923" s="388" t="s">
        <v>22467</v>
      </c>
      <c r="C4923" s="388" t="s">
        <v>22468</v>
      </c>
      <c r="D4923" s="389" t="s">
        <v>201</v>
      </c>
      <c r="E4923" s="390" t="str">
        <f t="shared" si="152"/>
        <v>4,38</v>
      </c>
      <c r="F4923" s="381" t="str">
        <f t="shared" si="153"/>
        <v>72900</v>
      </c>
      <c r="H4923" s="391">
        <v>1.6</v>
      </c>
      <c r="I4923" s="392" t="s">
        <v>3063</v>
      </c>
    </row>
    <row r="4924" spans="2:9">
      <c r="B4924" s="388" t="s">
        <v>22469</v>
      </c>
      <c r="C4924" s="388" t="s">
        <v>22470</v>
      </c>
      <c r="D4924" s="389" t="s">
        <v>201</v>
      </c>
      <c r="E4924" s="390" t="str">
        <f t="shared" si="152"/>
        <v>1,43</v>
      </c>
      <c r="F4924" s="381" t="str">
        <f t="shared" si="153"/>
        <v>74010/001</v>
      </c>
      <c r="H4924" s="391">
        <v>0.88</v>
      </c>
      <c r="I4924" s="392" t="s">
        <v>1729</v>
      </c>
    </row>
    <row r="4925" spans="2:9">
      <c r="B4925" s="388" t="s">
        <v>22471</v>
      </c>
      <c r="C4925" s="388" t="s">
        <v>22472</v>
      </c>
      <c r="D4925" s="389" t="s">
        <v>22440</v>
      </c>
      <c r="E4925" s="390" t="str">
        <f t="shared" si="152"/>
        <v>0,71</v>
      </c>
      <c r="F4925" s="381" t="str">
        <f t="shared" si="153"/>
        <v>83356</v>
      </c>
      <c r="H4925" s="391">
        <v>1.26</v>
      </c>
      <c r="I4925" s="392" t="s">
        <v>1679</v>
      </c>
    </row>
    <row r="4926" spans="2:9">
      <c r="B4926" s="388" t="s">
        <v>22473</v>
      </c>
      <c r="C4926" s="388" t="s">
        <v>22474</v>
      </c>
      <c r="D4926" s="389" t="s">
        <v>22440</v>
      </c>
      <c r="E4926" s="390" t="str">
        <f t="shared" si="152"/>
        <v>1,47</v>
      </c>
      <c r="F4926" s="381" t="str">
        <f t="shared" si="153"/>
        <v>83358</v>
      </c>
      <c r="H4926" s="391">
        <v>122.38</v>
      </c>
      <c r="I4926" s="392" t="s">
        <v>2384</v>
      </c>
    </row>
    <row r="4927" spans="2:9">
      <c r="B4927" s="388" t="s">
        <v>22475</v>
      </c>
      <c r="C4927" s="388" t="s">
        <v>22476</v>
      </c>
      <c r="D4927" s="389" t="s">
        <v>22440</v>
      </c>
      <c r="E4927" s="390" t="str">
        <f t="shared" si="152"/>
        <v>0,91</v>
      </c>
      <c r="F4927" s="381" t="str">
        <f t="shared" si="153"/>
        <v>95303</v>
      </c>
      <c r="H4927" s="391">
        <v>63.19</v>
      </c>
      <c r="I4927" s="392" t="s">
        <v>2207</v>
      </c>
    </row>
    <row r="4928" spans="2:9">
      <c r="B4928" s="388" t="s">
        <v>22477</v>
      </c>
      <c r="C4928" s="388" t="s">
        <v>22478</v>
      </c>
      <c r="D4928" s="389" t="s">
        <v>22440</v>
      </c>
      <c r="E4928" s="390" t="str">
        <f t="shared" si="152"/>
        <v>1,64</v>
      </c>
      <c r="F4928" s="381" t="str">
        <f t="shared" si="153"/>
        <v>97912</v>
      </c>
      <c r="H4928" s="391">
        <v>214.02</v>
      </c>
      <c r="I4928" s="392" t="s">
        <v>1384</v>
      </c>
    </row>
    <row r="4929" spans="2:9">
      <c r="B4929" s="388" t="s">
        <v>22479</v>
      </c>
      <c r="C4929" s="388" t="s">
        <v>22480</v>
      </c>
      <c r="D4929" s="389" t="s">
        <v>22440</v>
      </c>
      <c r="E4929" s="390" t="str">
        <f t="shared" si="152"/>
        <v>1,26</v>
      </c>
      <c r="F4929" s="381" t="str">
        <f t="shared" si="153"/>
        <v>97913</v>
      </c>
      <c r="H4929" s="391">
        <v>39.549999999999997</v>
      </c>
      <c r="I4929" s="392" t="s">
        <v>12380</v>
      </c>
    </row>
    <row r="4930" spans="2:9">
      <c r="B4930" s="388" t="s">
        <v>22481</v>
      </c>
      <c r="C4930" s="388" t="s">
        <v>22482</v>
      </c>
      <c r="D4930" s="389" t="s">
        <v>22440</v>
      </c>
      <c r="E4930" s="390" t="str">
        <f t="shared" ref="E4930:E4993" si="154">IF($K$2=$H$1,H4930,I4930)</f>
        <v>1,18</v>
      </c>
      <c r="F4930" s="381" t="str">
        <f t="shared" ref="F4930:F4993" si="155">IF(LEN($B4930)=7,CONCATENATE(MID($B4930,1,6),"00",RIGHT($B4930,1)),IF(LEN($B4930)=8,CONCATENATE(MID($B4930,1,6),"0",RIGHT($B4930,2)),$B4930))</f>
        <v>97914</v>
      </c>
      <c r="H4930" s="391">
        <v>40.54</v>
      </c>
      <c r="I4930" s="392" t="s">
        <v>1696</v>
      </c>
    </row>
    <row r="4931" spans="2:9">
      <c r="B4931" s="388" t="s">
        <v>22483</v>
      </c>
      <c r="C4931" s="388" t="s">
        <v>22484</v>
      </c>
      <c r="D4931" s="389" t="s">
        <v>22440</v>
      </c>
      <c r="E4931" s="390" t="str">
        <f t="shared" si="154"/>
        <v>0,84</v>
      </c>
      <c r="F4931" s="381" t="str">
        <f t="shared" si="155"/>
        <v>97915</v>
      </c>
      <c r="H4931" s="391">
        <v>54.63</v>
      </c>
      <c r="I4931" s="392" t="s">
        <v>1318</v>
      </c>
    </row>
    <row r="4932" spans="2:9">
      <c r="B4932" s="388" t="s">
        <v>22485</v>
      </c>
      <c r="C4932" s="388" t="s">
        <v>22486</v>
      </c>
      <c r="D4932" s="389" t="s">
        <v>22419</v>
      </c>
      <c r="E4932" s="390" t="str">
        <f t="shared" si="154"/>
        <v>1,10</v>
      </c>
      <c r="F4932" s="381" t="str">
        <f t="shared" si="155"/>
        <v>97916</v>
      </c>
      <c r="H4932" s="391">
        <v>55.76</v>
      </c>
      <c r="I4932" s="392" t="s">
        <v>4784</v>
      </c>
    </row>
    <row r="4933" spans="2:9">
      <c r="B4933" s="388" t="s">
        <v>22487</v>
      </c>
      <c r="C4933" s="388" t="s">
        <v>22488</v>
      </c>
      <c r="D4933" s="389" t="s">
        <v>22419</v>
      </c>
      <c r="E4933" s="390" t="str">
        <f t="shared" si="154"/>
        <v>0,84</v>
      </c>
      <c r="F4933" s="381" t="str">
        <f t="shared" si="155"/>
        <v>97917</v>
      </c>
      <c r="H4933" s="391">
        <v>64.33</v>
      </c>
      <c r="I4933" s="392" t="s">
        <v>1318</v>
      </c>
    </row>
    <row r="4934" spans="2:9">
      <c r="B4934" s="388" t="s">
        <v>22489</v>
      </c>
      <c r="C4934" s="388" t="s">
        <v>22490</v>
      </c>
      <c r="D4934" s="389" t="s">
        <v>22419</v>
      </c>
      <c r="E4934" s="390" t="str">
        <f t="shared" si="154"/>
        <v>0,79</v>
      </c>
      <c r="F4934" s="381" t="str">
        <f t="shared" si="155"/>
        <v>97918</v>
      </c>
      <c r="H4934" s="391">
        <v>65.64</v>
      </c>
      <c r="I4934" s="392" t="s">
        <v>9160</v>
      </c>
    </row>
    <row r="4935" spans="2:9">
      <c r="B4935" s="388" t="s">
        <v>22491</v>
      </c>
      <c r="C4935" s="388" t="s">
        <v>22492</v>
      </c>
      <c r="D4935" s="389" t="s">
        <v>22419</v>
      </c>
      <c r="E4935" s="390" t="str">
        <f t="shared" si="154"/>
        <v>0,55</v>
      </c>
      <c r="F4935" s="381" t="str">
        <f t="shared" si="155"/>
        <v>97919</v>
      </c>
      <c r="H4935" s="391">
        <v>36.08</v>
      </c>
      <c r="I4935" s="392" t="s">
        <v>2205</v>
      </c>
    </row>
    <row r="4936" spans="2:9">
      <c r="B4936" s="388" t="s">
        <v>22493</v>
      </c>
      <c r="C4936" s="388" t="s">
        <v>22494</v>
      </c>
      <c r="D4936" s="389" t="s">
        <v>121</v>
      </c>
      <c r="E4936" s="390" t="str">
        <f t="shared" si="154"/>
        <v>4,64</v>
      </c>
      <c r="F4936" s="381" t="str">
        <f t="shared" si="155"/>
        <v>94097</v>
      </c>
      <c r="H4936" s="391">
        <v>37.07</v>
      </c>
      <c r="I4936" s="392" t="s">
        <v>1725</v>
      </c>
    </row>
    <row r="4937" spans="2:9">
      <c r="B4937" s="388" t="s">
        <v>22495</v>
      </c>
      <c r="C4937" s="388" t="s">
        <v>22496</v>
      </c>
      <c r="D4937" s="389" t="s">
        <v>121</v>
      </c>
      <c r="E4937" s="390" t="str">
        <f t="shared" si="154"/>
        <v>5,31</v>
      </c>
      <c r="F4937" s="381" t="str">
        <f t="shared" si="155"/>
        <v>94098</v>
      </c>
      <c r="H4937" s="391">
        <v>50.66</v>
      </c>
      <c r="I4937" s="392" t="s">
        <v>4083</v>
      </c>
    </row>
    <row r="4938" spans="2:9">
      <c r="B4938" s="388" t="s">
        <v>22497</v>
      </c>
      <c r="C4938" s="388" t="s">
        <v>22498</v>
      </c>
      <c r="D4938" s="389" t="s">
        <v>121</v>
      </c>
      <c r="E4938" s="390" t="str">
        <f t="shared" si="154"/>
        <v>2,34</v>
      </c>
      <c r="F4938" s="381" t="str">
        <f t="shared" si="155"/>
        <v>94099</v>
      </c>
      <c r="H4938" s="391">
        <v>51.79</v>
      </c>
      <c r="I4938" s="392" t="s">
        <v>1395</v>
      </c>
    </row>
    <row r="4939" spans="2:9">
      <c r="B4939" s="388" t="s">
        <v>22499</v>
      </c>
      <c r="C4939" s="388" t="s">
        <v>22500</v>
      </c>
      <c r="D4939" s="389" t="s">
        <v>121</v>
      </c>
      <c r="E4939" s="390" t="str">
        <f t="shared" si="154"/>
        <v>2,99</v>
      </c>
      <c r="F4939" s="381" t="str">
        <f t="shared" si="155"/>
        <v>94100</v>
      </c>
      <c r="H4939" s="391">
        <v>60.38</v>
      </c>
      <c r="I4939" s="392" t="s">
        <v>743</v>
      </c>
    </row>
    <row r="4940" spans="2:9">
      <c r="B4940" s="388" t="s">
        <v>22501</v>
      </c>
      <c r="C4940" s="388" t="s">
        <v>22502</v>
      </c>
      <c r="D4940" s="389" t="s">
        <v>201</v>
      </c>
      <c r="E4940" s="390" t="str">
        <f t="shared" si="154"/>
        <v>161,66</v>
      </c>
      <c r="F4940" s="381" t="str">
        <f t="shared" si="155"/>
        <v>94102</v>
      </c>
      <c r="H4940" s="391">
        <v>61.69</v>
      </c>
      <c r="I4940" s="392" t="s">
        <v>22503</v>
      </c>
    </row>
    <row r="4941" spans="2:9">
      <c r="B4941" s="388" t="s">
        <v>22504</v>
      </c>
      <c r="C4941" s="388" t="s">
        <v>22505</v>
      </c>
      <c r="D4941" s="389" t="s">
        <v>201</v>
      </c>
      <c r="E4941" s="390" t="str">
        <f t="shared" si="154"/>
        <v>226,35</v>
      </c>
      <c r="F4941" s="381" t="str">
        <f t="shared" si="155"/>
        <v>94103</v>
      </c>
      <c r="H4941" s="391">
        <v>45.03</v>
      </c>
      <c r="I4941" s="392" t="s">
        <v>22506</v>
      </c>
    </row>
    <row r="4942" spans="2:9">
      <c r="B4942" s="388" t="s">
        <v>22507</v>
      </c>
      <c r="C4942" s="388" t="s">
        <v>22508</v>
      </c>
      <c r="D4942" s="389" t="s">
        <v>201</v>
      </c>
      <c r="E4942" s="390" t="str">
        <f t="shared" si="154"/>
        <v>165,36</v>
      </c>
      <c r="F4942" s="381" t="str">
        <f t="shared" si="155"/>
        <v>94104</v>
      </c>
      <c r="H4942" s="391">
        <v>46.02</v>
      </c>
      <c r="I4942" s="392" t="s">
        <v>22509</v>
      </c>
    </row>
    <row r="4943" spans="2:9">
      <c r="B4943" s="388" t="s">
        <v>22510</v>
      </c>
      <c r="C4943" s="388" t="s">
        <v>22511</v>
      </c>
      <c r="D4943" s="389" t="s">
        <v>201</v>
      </c>
      <c r="E4943" s="390" t="str">
        <f t="shared" si="154"/>
        <v>230,08</v>
      </c>
      <c r="F4943" s="381" t="str">
        <f t="shared" si="155"/>
        <v>94105</v>
      </c>
      <c r="H4943" s="391">
        <v>60.23</v>
      </c>
      <c r="I4943" s="392" t="s">
        <v>22512</v>
      </c>
    </row>
    <row r="4944" spans="2:9">
      <c r="B4944" s="388" t="s">
        <v>22513</v>
      </c>
      <c r="C4944" s="388" t="s">
        <v>22514</v>
      </c>
      <c r="D4944" s="389" t="s">
        <v>201</v>
      </c>
      <c r="E4944" s="390" t="str">
        <f t="shared" si="154"/>
        <v>143,13</v>
      </c>
      <c r="F4944" s="381" t="str">
        <f t="shared" si="155"/>
        <v>94106</v>
      </c>
      <c r="H4944" s="391">
        <v>69.78</v>
      </c>
      <c r="I4944" s="392" t="s">
        <v>22515</v>
      </c>
    </row>
    <row r="4945" spans="2:9">
      <c r="B4945" s="388" t="s">
        <v>22516</v>
      </c>
      <c r="C4945" s="388" t="s">
        <v>22517</v>
      </c>
      <c r="D4945" s="389" t="s">
        <v>201</v>
      </c>
      <c r="E4945" s="390" t="str">
        <f t="shared" si="154"/>
        <v>207,84</v>
      </c>
      <c r="F4945" s="381" t="str">
        <f t="shared" si="155"/>
        <v>94107</v>
      </c>
      <c r="H4945" s="391">
        <v>71.09</v>
      </c>
      <c r="I4945" s="392" t="s">
        <v>22518</v>
      </c>
    </row>
    <row r="4946" spans="2:9">
      <c r="B4946" s="388" t="s">
        <v>22519</v>
      </c>
      <c r="C4946" s="388" t="s">
        <v>22520</v>
      </c>
      <c r="D4946" s="389" t="s">
        <v>201</v>
      </c>
      <c r="E4946" s="390" t="str">
        <f t="shared" si="154"/>
        <v>146,84</v>
      </c>
      <c r="F4946" s="381" t="str">
        <f t="shared" si="155"/>
        <v>94108</v>
      </c>
      <c r="H4946" s="391">
        <v>39.24</v>
      </c>
      <c r="I4946" s="392" t="s">
        <v>22521</v>
      </c>
    </row>
    <row r="4947" spans="2:9">
      <c r="B4947" s="388" t="s">
        <v>22522</v>
      </c>
      <c r="C4947" s="388" t="s">
        <v>22523</v>
      </c>
      <c r="D4947" s="389" t="s">
        <v>201</v>
      </c>
      <c r="E4947" s="390" t="str">
        <f t="shared" si="154"/>
        <v>211,54</v>
      </c>
      <c r="F4947" s="381" t="str">
        <f t="shared" si="155"/>
        <v>94110</v>
      </c>
      <c r="H4947" s="391">
        <v>40.229999999999997</v>
      </c>
      <c r="I4947" s="392" t="s">
        <v>11697</v>
      </c>
    </row>
    <row r="4948" spans="2:9">
      <c r="B4948" s="388" t="s">
        <v>22524</v>
      </c>
      <c r="C4948" s="388" t="s">
        <v>22525</v>
      </c>
      <c r="D4948" s="389" t="s">
        <v>201</v>
      </c>
      <c r="E4948" s="390" t="str">
        <f t="shared" si="154"/>
        <v>131,83</v>
      </c>
      <c r="F4948" s="381" t="str">
        <f t="shared" si="155"/>
        <v>94111</v>
      </c>
      <c r="H4948" s="391">
        <v>53.96</v>
      </c>
      <c r="I4948" s="392" t="s">
        <v>22526</v>
      </c>
    </row>
    <row r="4949" spans="2:9">
      <c r="B4949" s="388" t="s">
        <v>22527</v>
      </c>
      <c r="C4949" s="388" t="s">
        <v>22528</v>
      </c>
      <c r="D4949" s="389" t="s">
        <v>201</v>
      </c>
      <c r="E4949" s="390" t="str">
        <f t="shared" si="154"/>
        <v>189,60</v>
      </c>
      <c r="F4949" s="381" t="str">
        <f t="shared" si="155"/>
        <v>94112</v>
      </c>
      <c r="H4949" s="391">
        <v>55.09</v>
      </c>
      <c r="I4949" s="392" t="s">
        <v>22529</v>
      </c>
    </row>
    <row r="4950" spans="2:9">
      <c r="B4950" s="388" t="s">
        <v>22530</v>
      </c>
      <c r="C4950" s="388" t="s">
        <v>22531</v>
      </c>
      <c r="D4950" s="389" t="s">
        <v>201</v>
      </c>
      <c r="E4950" s="390" t="str">
        <f t="shared" si="154"/>
        <v>137,38</v>
      </c>
      <c r="F4950" s="381" t="str">
        <f t="shared" si="155"/>
        <v>94113</v>
      </c>
      <c r="H4950" s="391">
        <v>63.79</v>
      </c>
      <c r="I4950" s="392" t="s">
        <v>22532</v>
      </c>
    </row>
    <row r="4951" spans="2:9">
      <c r="B4951" s="388" t="s">
        <v>22533</v>
      </c>
      <c r="C4951" s="388" t="s">
        <v>22534</v>
      </c>
      <c r="D4951" s="389" t="s">
        <v>201</v>
      </c>
      <c r="E4951" s="390" t="str">
        <f t="shared" si="154"/>
        <v>195,84</v>
      </c>
      <c r="F4951" s="381" t="str">
        <f t="shared" si="155"/>
        <v>94114</v>
      </c>
      <c r="H4951" s="391">
        <v>65.099999999999994</v>
      </c>
      <c r="I4951" s="392" t="s">
        <v>22535</v>
      </c>
    </row>
    <row r="4952" spans="2:9">
      <c r="B4952" s="388" t="s">
        <v>22536</v>
      </c>
      <c r="C4952" s="388" t="s">
        <v>22537</v>
      </c>
      <c r="D4952" s="389" t="s">
        <v>201</v>
      </c>
      <c r="E4952" s="390" t="str">
        <f t="shared" si="154"/>
        <v>105,91</v>
      </c>
      <c r="F4952" s="381" t="str">
        <f t="shared" si="155"/>
        <v>94115</v>
      </c>
      <c r="H4952" s="391">
        <v>64.680000000000007</v>
      </c>
      <c r="I4952" s="392" t="s">
        <v>22538</v>
      </c>
    </row>
    <row r="4953" spans="2:9">
      <c r="B4953" s="388" t="s">
        <v>22539</v>
      </c>
      <c r="C4953" s="388" t="s">
        <v>22540</v>
      </c>
      <c r="D4953" s="389" t="s">
        <v>201</v>
      </c>
      <c r="E4953" s="390" t="str">
        <f t="shared" si="154"/>
        <v>159,91</v>
      </c>
      <c r="F4953" s="381" t="str">
        <f t="shared" si="155"/>
        <v>94116</v>
      </c>
      <c r="H4953" s="391">
        <v>65.62</v>
      </c>
      <c r="I4953" s="392" t="s">
        <v>22541</v>
      </c>
    </row>
    <row r="4954" spans="2:9">
      <c r="B4954" s="388" t="s">
        <v>22542</v>
      </c>
      <c r="C4954" s="388" t="s">
        <v>22543</v>
      </c>
      <c r="D4954" s="389" t="s">
        <v>201</v>
      </c>
      <c r="E4954" s="390" t="str">
        <f t="shared" si="154"/>
        <v>111,07</v>
      </c>
      <c r="F4954" s="381" t="str">
        <f t="shared" si="155"/>
        <v>94117</v>
      </c>
      <c r="H4954" s="391">
        <v>62.98</v>
      </c>
      <c r="I4954" s="392" t="s">
        <v>22544</v>
      </c>
    </row>
    <row r="4955" spans="2:9">
      <c r="B4955" s="388" t="s">
        <v>22545</v>
      </c>
      <c r="C4955" s="388" t="s">
        <v>22546</v>
      </c>
      <c r="D4955" s="389" t="s">
        <v>201</v>
      </c>
      <c r="E4955" s="390" t="str">
        <f t="shared" si="154"/>
        <v>165,98</v>
      </c>
      <c r="F4955" s="381" t="str">
        <f t="shared" si="155"/>
        <v>94118</v>
      </c>
      <c r="H4955" s="391">
        <v>64.17</v>
      </c>
      <c r="I4955" s="392" t="s">
        <v>22547</v>
      </c>
    </row>
    <row r="4956" spans="2:9">
      <c r="B4956" s="388" t="s">
        <v>22548</v>
      </c>
      <c r="C4956" s="388" t="s">
        <v>22549</v>
      </c>
      <c r="D4956" s="389" t="s">
        <v>201</v>
      </c>
      <c r="E4956" s="390" t="str">
        <f t="shared" si="154"/>
        <v>123,54</v>
      </c>
      <c r="F4956" s="381" t="str">
        <f t="shared" si="155"/>
        <v>6514</v>
      </c>
      <c r="H4956" s="391">
        <v>70.12</v>
      </c>
      <c r="I4956" s="392" t="s">
        <v>22550</v>
      </c>
    </row>
    <row r="4957" spans="2:9">
      <c r="B4957" s="388" t="s">
        <v>22551</v>
      </c>
      <c r="C4957" s="388" t="s">
        <v>22552</v>
      </c>
      <c r="D4957" s="389" t="s">
        <v>201</v>
      </c>
      <c r="E4957" s="390" t="str">
        <f t="shared" si="154"/>
        <v>99,95</v>
      </c>
      <c r="F4957" s="381" t="str">
        <f t="shared" si="155"/>
        <v>88549</v>
      </c>
      <c r="H4957" s="391">
        <v>71.13</v>
      </c>
      <c r="I4957" s="392" t="s">
        <v>19944</v>
      </c>
    </row>
    <row r="4958" spans="2:9">
      <c r="B4958" s="388" t="s">
        <v>22553</v>
      </c>
      <c r="C4958" s="388" t="s">
        <v>22554</v>
      </c>
      <c r="D4958" s="389" t="s">
        <v>201</v>
      </c>
      <c r="E4958" s="390" t="str">
        <f t="shared" si="154"/>
        <v>4,93</v>
      </c>
      <c r="F4958" s="381" t="str">
        <f t="shared" si="155"/>
        <v>74005/001</v>
      </c>
      <c r="H4958" s="391">
        <v>108.83</v>
      </c>
      <c r="I4958" s="392" t="s">
        <v>3050</v>
      </c>
    </row>
    <row r="4959" spans="2:9">
      <c r="B4959" s="388" t="s">
        <v>22555</v>
      </c>
      <c r="C4959" s="388" t="s">
        <v>22556</v>
      </c>
      <c r="D4959" s="389" t="s">
        <v>201</v>
      </c>
      <c r="E4959" s="390" t="str">
        <f t="shared" si="154"/>
        <v>1,33</v>
      </c>
      <c r="F4959" s="381" t="str">
        <f t="shared" si="155"/>
        <v>95606</v>
      </c>
      <c r="H4959" s="391">
        <v>110.11</v>
      </c>
      <c r="I4959" s="392" t="s">
        <v>5131</v>
      </c>
    </row>
    <row r="4960" spans="2:9">
      <c r="B4960" s="388" t="s">
        <v>22557</v>
      </c>
      <c r="C4960" s="388" t="s">
        <v>22558</v>
      </c>
      <c r="D4960" s="389" t="s">
        <v>121</v>
      </c>
      <c r="E4960" s="390" t="str">
        <f t="shared" si="154"/>
        <v>125,28</v>
      </c>
      <c r="F4960" s="381" t="str">
        <f t="shared" si="155"/>
        <v>72131</v>
      </c>
      <c r="H4960" s="391">
        <v>55.84</v>
      </c>
      <c r="I4960" s="392" t="s">
        <v>22559</v>
      </c>
    </row>
    <row r="4961" spans="2:9">
      <c r="B4961" s="388" t="s">
        <v>22560</v>
      </c>
      <c r="C4961" s="388" t="s">
        <v>22561</v>
      </c>
      <c r="D4961" s="389" t="s">
        <v>121</v>
      </c>
      <c r="E4961" s="390" t="str">
        <f t="shared" si="154"/>
        <v>64,98</v>
      </c>
      <c r="F4961" s="381" t="str">
        <f t="shared" si="155"/>
        <v>72132</v>
      </c>
      <c r="H4961" s="391">
        <v>56.78</v>
      </c>
      <c r="I4961" s="392" t="s">
        <v>22562</v>
      </c>
    </row>
    <row r="4962" spans="2:9">
      <c r="B4962" s="388" t="s">
        <v>22563</v>
      </c>
      <c r="C4962" s="388" t="s">
        <v>22564</v>
      </c>
      <c r="D4962" s="389" t="s">
        <v>121</v>
      </c>
      <c r="E4962" s="390" t="str">
        <f t="shared" si="154"/>
        <v>220,11</v>
      </c>
      <c r="F4962" s="381" t="str">
        <f t="shared" si="155"/>
        <v>72133</v>
      </c>
      <c r="H4962" s="391">
        <v>54.22</v>
      </c>
      <c r="I4962" s="392" t="s">
        <v>22565</v>
      </c>
    </row>
    <row r="4963" spans="2:9">
      <c r="B4963" s="388" t="s">
        <v>22566</v>
      </c>
      <c r="C4963" s="388" t="s">
        <v>22567</v>
      </c>
      <c r="D4963" s="389" t="s">
        <v>121</v>
      </c>
      <c r="E4963" s="390" t="str">
        <f t="shared" si="154"/>
        <v>40,92</v>
      </c>
      <c r="F4963" s="381" t="str">
        <f t="shared" si="155"/>
        <v>87471</v>
      </c>
      <c r="H4963" s="391">
        <v>55.41</v>
      </c>
      <c r="I4963" s="392" t="s">
        <v>2240</v>
      </c>
    </row>
    <row r="4964" spans="2:9">
      <c r="B4964" s="388" t="s">
        <v>22568</v>
      </c>
      <c r="C4964" s="388" t="s">
        <v>22569</v>
      </c>
      <c r="D4964" s="389" t="s">
        <v>121</v>
      </c>
      <c r="E4964" s="390" t="str">
        <f t="shared" si="154"/>
        <v>42,02</v>
      </c>
      <c r="F4964" s="381" t="str">
        <f t="shared" si="155"/>
        <v>87472</v>
      </c>
      <c r="H4964" s="391">
        <v>58.41</v>
      </c>
      <c r="I4964" s="392" t="s">
        <v>22570</v>
      </c>
    </row>
    <row r="4965" spans="2:9">
      <c r="B4965" s="388" t="s">
        <v>22571</v>
      </c>
      <c r="C4965" s="388" t="s">
        <v>22572</v>
      </c>
      <c r="D4965" s="389" t="s">
        <v>121</v>
      </c>
      <c r="E4965" s="390" t="str">
        <f t="shared" si="154"/>
        <v>56,47</v>
      </c>
      <c r="F4965" s="381" t="str">
        <f t="shared" si="155"/>
        <v>87473</v>
      </c>
      <c r="H4965" s="391">
        <v>59.42</v>
      </c>
      <c r="I4965" s="392" t="s">
        <v>22573</v>
      </c>
    </row>
    <row r="4966" spans="2:9">
      <c r="B4966" s="388" t="s">
        <v>22574</v>
      </c>
      <c r="C4966" s="388" t="s">
        <v>22575</v>
      </c>
      <c r="D4966" s="389" t="s">
        <v>121</v>
      </c>
      <c r="E4966" s="390" t="str">
        <f t="shared" si="154"/>
        <v>57,72</v>
      </c>
      <c r="F4966" s="381" t="str">
        <f t="shared" si="155"/>
        <v>87474</v>
      </c>
      <c r="H4966" s="391">
        <v>89.89</v>
      </c>
      <c r="I4966" s="392" t="s">
        <v>22576</v>
      </c>
    </row>
    <row r="4967" spans="2:9">
      <c r="B4967" s="388" t="s">
        <v>22577</v>
      </c>
      <c r="C4967" s="388" t="s">
        <v>22578</v>
      </c>
      <c r="D4967" s="389" t="s">
        <v>121</v>
      </c>
      <c r="E4967" s="390" t="str">
        <f t="shared" si="154"/>
        <v>67,82</v>
      </c>
      <c r="F4967" s="381" t="str">
        <f t="shared" si="155"/>
        <v>87475</v>
      </c>
      <c r="H4967" s="391">
        <v>91.17</v>
      </c>
      <c r="I4967" s="392" t="s">
        <v>22579</v>
      </c>
    </row>
    <row r="4968" spans="2:9">
      <c r="B4968" s="388" t="s">
        <v>22580</v>
      </c>
      <c r="C4968" s="388" t="s">
        <v>22581</v>
      </c>
      <c r="D4968" s="389" t="s">
        <v>121</v>
      </c>
      <c r="E4968" s="390" t="str">
        <f t="shared" si="154"/>
        <v>69,28</v>
      </c>
      <c r="F4968" s="381" t="str">
        <f t="shared" si="155"/>
        <v>87476</v>
      </c>
      <c r="H4968" s="391">
        <v>72.319999999999993</v>
      </c>
      <c r="I4968" s="392" t="s">
        <v>22582</v>
      </c>
    </row>
    <row r="4969" spans="2:9">
      <c r="B4969" s="388" t="s">
        <v>22583</v>
      </c>
      <c r="C4969" s="388" t="s">
        <v>22584</v>
      </c>
      <c r="D4969" s="389" t="s">
        <v>121</v>
      </c>
      <c r="E4969" s="390" t="str">
        <f t="shared" si="154"/>
        <v>37,12</v>
      </c>
      <c r="F4969" s="381" t="str">
        <f t="shared" si="155"/>
        <v>87477</v>
      </c>
      <c r="H4969" s="391">
        <v>73.260000000000005</v>
      </c>
      <c r="I4969" s="392" t="s">
        <v>22585</v>
      </c>
    </row>
    <row r="4970" spans="2:9">
      <c r="B4970" s="388" t="s">
        <v>22586</v>
      </c>
      <c r="C4970" s="388" t="s">
        <v>22587</v>
      </c>
      <c r="D4970" s="389" t="s">
        <v>121</v>
      </c>
      <c r="E4970" s="390" t="str">
        <f t="shared" si="154"/>
        <v>38,22</v>
      </c>
      <c r="F4970" s="381" t="str">
        <f t="shared" si="155"/>
        <v>87478</v>
      </c>
      <c r="H4970" s="391">
        <v>70.92</v>
      </c>
      <c r="I4970" s="392" t="s">
        <v>20931</v>
      </c>
    </row>
    <row r="4971" spans="2:9">
      <c r="B4971" s="388" t="s">
        <v>22588</v>
      </c>
      <c r="C4971" s="388" t="s">
        <v>22589</v>
      </c>
      <c r="D4971" s="389" t="s">
        <v>121</v>
      </c>
      <c r="E4971" s="390" t="str">
        <f t="shared" si="154"/>
        <v>52,20</v>
      </c>
      <c r="F4971" s="381" t="str">
        <f t="shared" si="155"/>
        <v>87479</v>
      </c>
      <c r="H4971" s="391">
        <v>72.11</v>
      </c>
      <c r="I4971" s="392" t="s">
        <v>22590</v>
      </c>
    </row>
    <row r="4972" spans="2:9">
      <c r="B4972" s="388" t="s">
        <v>22591</v>
      </c>
      <c r="C4972" s="388" t="s">
        <v>22592</v>
      </c>
      <c r="D4972" s="389" t="s">
        <v>121</v>
      </c>
      <c r="E4972" s="390" t="str">
        <f t="shared" si="154"/>
        <v>53,45</v>
      </c>
      <c r="F4972" s="381" t="str">
        <f t="shared" si="155"/>
        <v>87480</v>
      </c>
      <c r="H4972" s="391">
        <v>80.709999999999994</v>
      </c>
      <c r="I4972" s="392" t="s">
        <v>7709</v>
      </c>
    </row>
    <row r="4973" spans="2:9">
      <c r="B4973" s="388" t="s">
        <v>22593</v>
      </c>
      <c r="C4973" s="388" t="s">
        <v>22594</v>
      </c>
      <c r="D4973" s="389" t="s">
        <v>121</v>
      </c>
      <c r="E4973" s="390" t="str">
        <f t="shared" si="154"/>
        <v>62,92</v>
      </c>
      <c r="F4973" s="381" t="str">
        <f t="shared" si="155"/>
        <v>87481</v>
      </c>
      <c r="H4973" s="391">
        <v>81.72</v>
      </c>
      <c r="I4973" s="392" t="s">
        <v>18006</v>
      </c>
    </row>
    <row r="4974" spans="2:9">
      <c r="B4974" s="388" t="s">
        <v>22595</v>
      </c>
      <c r="C4974" s="388" t="s">
        <v>22596</v>
      </c>
      <c r="D4974" s="389" t="s">
        <v>121</v>
      </c>
      <c r="E4974" s="390" t="str">
        <f t="shared" si="154"/>
        <v>64,38</v>
      </c>
      <c r="F4974" s="381" t="str">
        <f t="shared" si="155"/>
        <v>87482</v>
      </c>
      <c r="H4974" s="391">
        <v>125.32</v>
      </c>
      <c r="I4974" s="392" t="s">
        <v>22597</v>
      </c>
    </row>
    <row r="4975" spans="2:9">
      <c r="B4975" s="388" t="s">
        <v>22598</v>
      </c>
      <c r="C4975" s="388" t="s">
        <v>22599</v>
      </c>
      <c r="D4975" s="389" t="s">
        <v>121</v>
      </c>
      <c r="E4975" s="390" t="str">
        <f t="shared" si="154"/>
        <v>46,86</v>
      </c>
      <c r="F4975" s="381" t="str">
        <f t="shared" si="155"/>
        <v>87483</v>
      </c>
      <c r="H4975" s="391">
        <v>126.6</v>
      </c>
      <c r="I4975" s="392" t="s">
        <v>22600</v>
      </c>
    </row>
    <row r="4976" spans="2:9">
      <c r="B4976" s="388" t="s">
        <v>22601</v>
      </c>
      <c r="C4976" s="388" t="s">
        <v>22602</v>
      </c>
      <c r="D4976" s="389" t="s">
        <v>121</v>
      </c>
      <c r="E4976" s="390" t="str">
        <f t="shared" si="154"/>
        <v>47,96</v>
      </c>
      <c r="F4976" s="381" t="str">
        <f t="shared" si="155"/>
        <v>87484</v>
      </c>
      <c r="H4976" s="391">
        <v>60.67</v>
      </c>
      <c r="I4976" s="392" t="s">
        <v>22603</v>
      </c>
    </row>
    <row r="4977" spans="2:9">
      <c r="B4977" s="388" t="s">
        <v>22604</v>
      </c>
      <c r="C4977" s="388" t="s">
        <v>22605</v>
      </c>
      <c r="D4977" s="389" t="s">
        <v>121</v>
      </c>
      <c r="E4977" s="390" t="str">
        <f t="shared" si="154"/>
        <v>62,54</v>
      </c>
      <c r="F4977" s="381" t="str">
        <f t="shared" si="155"/>
        <v>87485</v>
      </c>
      <c r="H4977" s="391">
        <v>61.61</v>
      </c>
      <c r="I4977" s="392" t="s">
        <v>11670</v>
      </c>
    </row>
    <row r="4978" spans="2:9">
      <c r="B4978" s="388" t="s">
        <v>22606</v>
      </c>
      <c r="C4978" s="388" t="s">
        <v>22607</v>
      </c>
      <c r="D4978" s="389" t="s">
        <v>121</v>
      </c>
      <c r="E4978" s="390" t="str">
        <f t="shared" si="154"/>
        <v>73,70</v>
      </c>
      <c r="F4978" s="381" t="str">
        <f t="shared" si="155"/>
        <v>87487</v>
      </c>
      <c r="H4978" s="391">
        <v>59.1</v>
      </c>
      <c r="I4978" s="392" t="s">
        <v>22608</v>
      </c>
    </row>
    <row r="4979" spans="2:9">
      <c r="B4979" s="388" t="s">
        <v>22609</v>
      </c>
      <c r="C4979" s="388" t="s">
        <v>22610</v>
      </c>
      <c r="D4979" s="389" t="s">
        <v>121</v>
      </c>
      <c r="E4979" s="390" t="str">
        <f t="shared" si="154"/>
        <v>75,16</v>
      </c>
      <c r="F4979" s="381" t="str">
        <f t="shared" si="155"/>
        <v>87488</v>
      </c>
      <c r="H4979" s="391">
        <v>60.29</v>
      </c>
      <c r="I4979" s="392" t="s">
        <v>22611</v>
      </c>
    </row>
    <row r="4980" spans="2:9">
      <c r="B4980" s="388" t="s">
        <v>22612</v>
      </c>
      <c r="C4980" s="388" t="s">
        <v>22613</v>
      </c>
      <c r="D4980" s="389" t="s">
        <v>121</v>
      </c>
      <c r="E4980" s="390" t="str">
        <f t="shared" si="154"/>
        <v>40,54</v>
      </c>
      <c r="F4980" s="381" t="str">
        <f t="shared" si="155"/>
        <v>87489</v>
      </c>
      <c r="H4980" s="391">
        <v>64.89</v>
      </c>
      <c r="I4980" s="392" t="s">
        <v>13925</v>
      </c>
    </row>
    <row r="4981" spans="2:9">
      <c r="B4981" s="388" t="s">
        <v>22614</v>
      </c>
      <c r="C4981" s="388" t="s">
        <v>22615</v>
      </c>
      <c r="D4981" s="389" t="s">
        <v>121</v>
      </c>
      <c r="E4981" s="390" t="str">
        <f t="shared" si="154"/>
        <v>41,64</v>
      </c>
      <c r="F4981" s="381" t="str">
        <f t="shared" si="155"/>
        <v>87490</v>
      </c>
      <c r="H4981" s="391">
        <v>65.900000000000006</v>
      </c>
      <c r="I4981" s="392" t="s">
        <v>22616</v>
      </c>
    </row>
    <row r="4982" spans="2:9">
      <c r="B4982" s="388" t="s">
        <v>22617</v>
      </c>
      <c r="C4982" s="388" t="s">
        <v>22618</v>
      </c>
      <c r="D4982" s="389" t="s">
        <v>121</v>
      </c>
      <c r="E4982" s="390" t="str">
        <f t="shared" si="154"/>
        <v>55,74</v>
      </c>
      <c r="F4982" s="381" t="str">
        <f t="shared" si="155"/>
        <v>87491</v>
      </c>
      <c r="H4982" s="391">
        <v>99.91</v>
      </c>
      <c r="I4982" s="392" t="s">
        <v>2185</v>
      </c>
    </row>
    <row r="4983" spans="2:9">
      <c r="B4983" s="388" t="s">
        <v>22619</v>
      </c>
      <c r="C4983" s="388" t="s">
        <v>22620</v>
      </c>
      <c r="D4983" s="389" t="s">
        <v>121</v>
      </c>
      <c r="E4983" s="390" t="str">
        <f t="shared" si="154"/>
        <v>56,99</v>
      </c>
      <c r="F4983" s="381" t="str">
        <f t="shared" si="155"/>
        <v>87492</v>
      </c>
      <c r="H4983" s="391">
        <v>101.19</v>
      </c>
      <c r="I4983" s="392" t="s">
        <v>15259</v>
      </c>
    </row>
    <row r="4984" spans="2:9">
      <c r="B4984" s="388" t="s">
        <v>22621</v>
      </c>
      <c r="C4984" s="388" t="s">
        <v>22622</v>
      </c>
      <c r="D4984" s="389" t="s">
        <v>121</v>
      </c>
      <c r="E4984" s="390" t="str">
        <f t="shared" si="154"/>
        <v>66,58</v>
      </c>
      <c r="F4984" s="381" t="str">
        <f t="shared" si="155"/>
        <v>87493</v>
      </c>
      <c r="H4984" s="391">
        <v>61.75</v>
      </c>
      <c r="I4984" s="392" t="s">
        <v>22623</v>
      </c>
    </row>
    <row r="4985" spans="2:9">
      <c r="B4985" s="388" t="s">
        <v>22624</v>
      </c>
      <c r="C4985" s="388" t="s">
        <v>22625</v>
      </c>
      <c r="D4985" s="389" t="s">
        <v>121</v>
      </c>
      <c r="E4985" s="390" t="str">
        <f t="shared" si="154"/>
        <v>68,04</v>
      </c>
      <c r="F4985" s="381" t="str">
        <f t="shared" si="155"/>
        <v>87494</v>
      </c>
      <c r="H4985" s="391">
        <v>63.49</v>
      </c>
      <c r="I4985" s="392" t="s">
        <v>7590</v>
      </c>
    </row>
    <row r="4986" spans="2:9">
      <c r="B4986" s="388" t="s">
        <v>22626</v>
      </c>
      <c r="C4986" s="388" t="s">
        <v>22627</v>
      </c>
      <c r="D4986" s="389" t="s">
        <v>121</v>
      </c>
      <c r="E4986" s="390" t="str">
        <f t="shared" si="154"/>
        <v>68,54</v>
      </c>
      <c r="F4986" s="381" t="str">
        <f t="shared" si="155"/>
        <v>87495</v>
      </c>
      <c r="H4986" s="391">
        <v>106.22</v>
      </c>
      <c r="I4986" s="392" t="s">
        <v>22628</v>
      </c>
    </row>
    <row r="4987" spans="2:9">
      <c r="B4987" s="388" t="s">
        <v>22629</v>
      </c>
      <c r="C4987" s="388" t="s">
        <v>22630</v>
      </c>
      <c r="D4987" s="389" t="s">
        <v>121</v>
      </c>
      <c r="E4987" s="390" t="str">
        <f t="shared" si="154"/>
        <v>69,58</v>
      </c>
      <c r="F4987" s="381" t="str">
        <f t="shared" si="155"/>
        <v>87496</v>
      </c>
      <c r="H4987" s="391">
        <v>61.36</v>
      </c>
      <c r="I4987" s="392" t="s">
        <v>22631</v>
      </c>
    </row>
    <row r="4988" spans="2:9">
      <c r="B4988" s="388" t="s">
        <v>22632</v>
      </c>
      <c r="C4988" s="388" t="s">
        <v>22633</v>
      </c>
      <c r="D4988" s="389" t="s">
        <v>121</v>
      </c>
      <c r="E4988" s="390" t="str">
        <f t="shared" si="154"/>
        <v>66,53</v>
      </c>
      <c r="F4988" s="381" t="str">
        <f t="shared" si="155"/>
        <v>87497</v>
      </c>
      <c r="H4988" s="391">
        <v>629.49</v>
      </c>
      <c r="I4988" s="392" t="s">
        <v>22634</v>
      </c>
    </row>
    <row r="4989" spans="2:9">
      <c r="B4989" s="388" t="s">
        <v>22635</v>
      </c>
      <c r="C4989" s="388" t="s">
        <v>22636</v>
      </c>
      <c r="D4989" s="389" t="s">
        <v>121</v>
      </c>
      <c r="E4989" s="390" t="str">
        <f t="shared" si="154"/>
        <v>67,85</v>
      </c>
      <c r="F4989" s="381" t="str">
        <f t="shared" si="155"/>
        <v>87498</v>
      </c>
      <c r="H4989" s="391">
        <v>51.64</v>
      </c>
      <c r="I4989" s="392" t="s">
        <v>22637</v>
      </c>
    </row>
    <row r="4990" spans="2:9">
      <c r="B4990" s="388" t="s">
        <v>22638</v>
      </c>
      <c r="C4990" s="388" t="s">
        <v>22639</v>
      </c>
      <c r="D4990" s="389" t="s">
        <v>121</v>
      </c>
      <c r="E4990" s="390" t="str">
        <f t="shared" si="154"/>
        <v>74,61</v>
      </c>
      <c r="F4990" s="381" t="str">
        <f t="shared" si="155"/>
        <v>87499</v>
      </c>
      <c r="H4990" s="391">
        <v>53.48</v>
      </c>
      <c r="I4990" s="392" t="s">
        <v>22640</v>
      </c>
    </row>
    <row r="4991" spans="2:9">
      <c r="B4991" s="388" t="s">
        <v>22641</v>
      </c>
      <c r="C4991" s="388" t="s">
        <v>22642</v>
      </c>
      <c r="D4991" s="389" t="s">
        <v>121</v>
      </c>
      <c r="E4991" s="390" t="str">
        <f t="shared" si="154"/>
        <v>75,73</v>
      </c>
      <c r="F4991" s="381" t="str">
        <f t="shared" si="155"/>
        <v>87500</v>
      </c>
      <c r="H4991" s="391">
        <v>47.4</v>
      </c>
      <c r="I4991" s="392" t="s">
        <v>22643</v>
      </c>
    </row>
    <row r="4992" spans="2:9">
      <c r="B4992" s="388" t="s">
        <v>22644</v>
      </c>
      <c r="C4992" s="388" t="s">
        <v>22645</v>
      </c>
      <c r="D4992" s="389" t="s">
        <v>121</v>
      </c>
      <c r="E4992" s="390" t="str">
        <f t="shared" si="154"/>
        <v>115,86</v>
      </c>
      <c r="F4992" s="381" t="str">
        <f t="shared" si="155"/>
        <v>87501</v>
      </c>
      <c r="H4992" s="391">
        <v>49.24</v>
      </c>
      <c r="I4992" s="392" t="s">
        <v>22646</v>
      </c>
    </row>
    <row r="4993" spans="2:9">
      <c r="B4993" s="388" t="s">
        <v>22647</v>
      </c>
      <c r="C4993" s="388" t="s">
        <v>22648</v>
      </c>
      <c r="D4993" s="389" t="s">
        <v>121</v>
      </c>
      <c r="E4993" s="390" t="str">
        <f t="shared" si="154"/>
        <v>117,29</v>
      </c>
      <c r="F4993" s="381" t="str">
        <f t="shared" si="155"/>
        <v>87502</v>
      </c>
      <c r="H4993" s="391">
        <v>55.82</v>
      </c>
      <c r="I4993" s="392" t="s">
        <v>22649</v>
      </c>
    </row>
    <row r="4994" spans="2:9">
      <c r="B4994" s="388" t="s">
        <v>22650</v>
      </c>
      <c r="C4994" s="388" t="s">
        <v>22651</v>
      </c>
      <c r="D4994" s="389" t="s">
        <v>121</v>
      </c>
      <c r="E4994" s="390" t="str">
        <f t="shared" ref="E4994:E5057" si="156">IF($K$2=$H$1,H4994,I4994)</f>
        <v>58,89</v>
      </c>
      <c r="F4994" s="381" t="str">
        <f t="shared" ref="F4994:F5057" si="157">IF(LEN($B4994)=7,CONCATENATE(MID($B4994,1,6),"00",RIGHT($B4994,1)),IF(LEN($B4994)=8,CONCATENATE(MID($B4994,1,6),"0",RIGHT($B4994,2)),$B4994))</f>
        <v>87503</v>
      </c>
      <c r="H4994" s="391">
        <v>57.66</v>
      </c>
      <c r="I4994" s="392" t="s">
        <v>22652</v>
      </c>
    </row>
    <row r="4995" spans="2:9">
      <c r="B4995" s="388" t="s">
        <v>22653</v>
      </c>
      <c r="C4995" s="388" t="s">
        <v>22654</v>
      </c>
      <c r="D4995" s="389" t="s">
        <v>121</v>
      </c>
      <c r="E4995" s="390" t="str">
        <f t="shared" si="156"/>
        <v>59,93</v>
      </c>
      <c r="F4995" s="381" t="str">
        <f t="shared" si="157"/>
        <v>87504</v>
      </c>
      <c r="H4995" s="391">
        <v>49.96</v>
      </c>
      <c r="I4995" s="392" t="s">
        <v>22655</v>
      </c>
    </row>
    <row r="4996" spans="2:9">
      <c r="B4996" s="388" t="s">
        <v>22656</v>
      </c>
      <c r="C4996" s="388" t="s">
        <v>22657</v>
      </c>
      <c r="D4996" s="389" t="s">
        <v>121</v>
      </c>
      <c r="E4996" s="390" t="str">
        <f t="shared" si="156"/>
        <v>56,87</v>
      </c>
      <c r="F4996" s="381" t="str">
        <f t="shared" si="157"/>
        <v>87505</v>
      </c>
      <c r="H4996" s="391">
        <v>51.8</v>
      </c>
      <c r="I4996" s="392" t="s">
        <v>22658</v>
      </c>
    </row>
    <row r="4997" spans="2:9">
      <c r="B4997" s="388" t="s">
        <v>22659</v>
      </c>
      <c r="C4997" s="388" t="s">
        <v>22660</v>
      </c>
      <c r="D4997" s="389" t="s">
        <v>121</v>
      </c>
      <c r="E4997" s="390" t="str">
        <f t="shared" si="156"/>
        <v>58,19</v>
      </c>
      <c r="F4997" s="381" t="str">
        <f t="shared" si="157"/>
        <v>87506</v>
      </c>
      <c r="H4997" s="391">
        <v>59.5</v>
      </c>
      <c r="I4997" s="392" t="s">
        <v>22661</v>
      </c>
    </row>
    <row r="4998" spans="2:9">
      <c r="B4998" s="388" t="s">
        <v>22662</v>
      </c>
      <c r="C4998" s="388" t="s">
        <v>22663</v>
      </c>
      <c r="D4998" s="389" t="s">
        <v>121</v>
      </c>
      <c r="E4998" s="390" t="str">
        <f t="shared" si="156"/>
        <v>61,85</v>
      </c>
      <c r="F4998" s="381" t="str">
        <f t="shared" si="157"/>
        <v>87507</v>
      </c>
      <c r="H4998" s="391">
        <v>61.53</v>
      </c>
      <c r="I4998" s="392" t="s">
        <v>22664</v>
      </c>
    </row>
    <row r="4999" spans="2:9">
      <c r="B4999" s="388" t="s">
        <v>22665</v>
      </c>
      <c r="C4999" s="388" t="s">
        <v>22666</v>
      </c>
      <c r="D4999" s="389" t="s">
        <v>121</v>
      </c>
      <c r="E4999" s="390" t="str">
        <f t="shared" si="156"/>
        <v>62,97</v>
      </c>
      <c r="F4999" s="381" t="str">
        <f t="shared" si="157"/>
        <v>87508</v>
      </c>
      <c r="H4999" s="391">
        <v>55.34</v>
      </c>
      <c r="I4999" s="392" t="s">
        <v>22667</v>
      </c>
    </row>
    <row r="5000" spans="2:9">
      <c r="B5000" s="388" t="s">
        <v>22668</v>
      </c>
      <c r="C5000" s="388" t="s">
        <v>22669</v>
      </c>
      <c r="D5000" s="389" t="s">
        <v>121</v>
      </c>
      <c r="E5000" s="390" t="str">
        <f t="shared" si="156"/>
        <v>95,27</v>
      </c>
      <c r="F5000" s="381" t="str">
        <f t="shared" si="157"/>
        <v>87509</v>
      </c>
      <c r="H5000" s="391">
        <v>57.37</v>
      </c>
      <c r="I5000" s="392" t="s">
        <v>22670</v>
      </c>
    </row>
    <row r="5001" spans="2:9">
      <c r="B5001" s="388" t="s">
        <v>22671</v>
      </c>
      <c r="C5001" s="388" t="s">
        <v>22672</v>
      </c>
      <c r="D5001" s="389" t="s">
        <v>121</v>
      </c>
      <c r="E5001" s="390" t="str">
        <f t="shared" si="156"/>
        <v>96,70</v>
      </c>
      <c r="F5001" s="381" t="str">
        <f t="shared" si="157"/>
        <v>87510</v>
      </c>
      <c r="H5001" s="391">
        <v>65.05</v>
      </c>
      <c r="I5001" s="392" t="s">
        <v>22673</v>
      </c>
    </row>
    <row r="5002" spans="2:9">
      <c r="B5002" s="388" t="s">
        <v>22674</v>
      </c>
      <c r="C5002" s="388" t="s">
        <v>22675</v>
      </c>
      <c r="D5002" s="389" t="s">
        <v>121</v>
      </c>
      <c r="E5002" s="390" t="str">
        <f t="shared" si="156"/>
        <v>76,86</v>
      </c>
      <c r="F5002" s="381" t="str">
        <f t="shared" si="157"/>
        <v>87511</v>
      </c>
      <c r="H5002" s="391">
        <v>67.08</v>
      </c>
      <c r="I5002" s="392" t="s">
        <v>22676</v>
      </c>
    </row>
    <row r="5003" spans="2:9">
      <c r="B5003" s="388" t="s">
        <v>22677</v>
      </c>
      <c r="C5003" s="388" t="s">
        <v>22678</v>
      </c>
      <c r="D5003" s="389" t="s">
        <v>121</v>
      </c>
      <c r="E5003" s="390" t="str">
        <f t="shared" si="156"/>
        <v>77,90</v>
      </c>
      <c r="F5003" s="381" t="str">
        <f t="shared" si="157"/>
        <v>87512</v>
      </c>
      <c r="H5003" s="391">
        <v>58.57</v>
      </c>
      <c r="I5003" s="392" t="s">
        <v>19852</v>
      </c>
    </row>
    <row r="5004" spans="2:9">
      <c r="B5004" s="388" t="s">
        <v>22679</v>
      </c>
      <c r="C5004" s="388" t="s">
        <v>22680</v>
      </c>
      <c r="D5004" s="389" t="s">
        <v>121</v>
      </c>
      <c r="E5004" s="390" t="str">
        <f t="shared" si="156"/>
        <v>75,17</v>
      </c>
      <c r="F5004" s="381" t="str">
        <f t="shared" si="157"/>
        <v>87513</v>
      </c>
      <c r="H5004" s="391">
        <v>60.6</v>
      </c>
      <c r="I5004" s="392" t="s">
        <v>3449</v>
      </c>
    </row>
    <row r="5005" spans="2:9">
      <c r="B5005" s="388" t="s">
        <v>22681</v>
      </c>
      <c r="C5005" s="388" t="s">
        <v>22682</v>
      </c>
      <c r="D5005" s="389" t="s">
        <v>121</v>
      </c>
      <c r="E5005" s="390" t="str">
        <f t="shared" si="156"/>
        <v>76,49</v>
      </c>
      <c r="F5005" s="381" t="str">
        <f t="shared" si="157"/>
        <v>87514</v>
      </c>
      <c r="H5005" s="391">
        <v>60.51</v>
      </c>
      <c r="I5005" s="392" t="s">
        <v>22683</v>
      </c>
    </row>
    <row r="5006" spans="2:9">
      <c r="B5006" s="388" t="s">
        <v>22684</v>
      </c>
      <c r="C5006" s="388" t="s">
        <v>22685</v>
      </c>
      <c r="D5006" s="389" t="s">
        <v>121</v>
      </c>
      <c r="E5006" s="390" t="str">
        <f t="shared" si="156"/>
        <v>86,15</v>
      </c>
      <c r="F5006" s="381" t="str">
        <f t="shared" si="157"/>
        <v>87515</v>
      </c>
      <c r="H5006" s="391">
        <v>63.11</v>
      </c>
      <c r="I5006" s="392" t="s">
        <v>22686</v>
      </c>
    </row>
    <row r="5007" spans="2:9">
      <c r="B5007" s="388" t="s">
        <v>22687</v>
      </c>
      <c r="C5007" s="388" t="s">
        <v>22688</v>
      </c>
      <c r="D5007" s="389" t="s">
        <v>121</v>
      </c>
      <c r="E5007" s="390" t="str">
        <f t="shared" si="156"/>
        <v>87,27</v>
      </c>
      <c r="F5007" s="381" t="str">
        <f t="shared" si="157"/>
        <v>87516</v>
      </c>
      <c r="H5007" s="391">
        <v>56.27</v>
      </c>
      <c r="I5007" s="392" t="s">
        <v>22689</v>
      </c>
    </row>
    <row r="5008" spans="2:9">
      <c r="B5008" s="388" t="s">
        <v>22690</v>
      </c>
      <c r="C5008" s="388" t="s">
        <v>22691</v>
      </c>
      <c r="D5008" s="389" t="s">
        <v>121</v>
      </c>
      <c r="E5008" s="390" t="str">
        <f t="shared" si="156"/>
        <v>133,82</v>
      </c>
      <c r="F5008" s="381" t="str">
        <f t="shared" si="157"/>
        <v>87517</v>
      </c>
      <c r="H5008" s="391">
        <v>58.87</v>
      </c>
      <c r="I5008" s="392" t="s">
        <v>3576</v>
      </c>
    </row>
    <row r="5009" spans="2:9">
      <c r="B5009" s="388" t="s">
        <v>22692</v>
      </c>
      <c r="C5009" s="388" t="s">
        <v>22693</v>
      </c>
      <c r="D5009" s="389" t="s">
        <v>121</v>
      </c>
      <c r="E5009" s="390" t="str">
        <f t="shared" si="156"/>
        <v>135,25</v>
      </c>
      <c r="F5009" s="381" t="str">
        <f t="shared" si="157"/>
        <v>87518</v>
      </c>
      <c r="H5009" s="391">
        <v>67.39</v>
      </c>
      <c r="I5009" s="392" t="s">
        <v>22694</v>
      </c>
    </row>
    <row r="5010" spans="2:9">
      <c r="B5010" s="388" t="s">
        <v>22695</v>
      </c>
      <c r="C5010" s="388" t="s">
        <v>22696</v>
      </c>
      <c r="D5010" s="389" t="s">
        <v>121</v>
      </c>
      <c r="E5010" s="390" t="str">
        <f t="shared" si="156"/>
        <v>64,14</v>
      </c>
      <c r="F5010" s="381" t="str">
        <f t="shared" si="157"/>
        <v>87519</v>
      </c>
      <c r="H5010" s="391">
        <v>69.989999999999995</v>
      </c>
      <c r="I5010" s="392" t="s">
        <v>9131</v>
      </c>
    </row>
    <row r="5011" spans="2:9">
      <c r="B5011" s="388" t="s">
        <v>22697</v>
      </c>
      <c r="C5011" s="388" t="s">
        <v>22698</v>
      </c>
      <c r="D5011" s="389" t="s">
        <v>121</v>
      </c>
      <c r="E5011" s="390" t="str">
        <f t="shared" si="156"/>
        <v>65,18</v>
      </c>
      <c r="F5011" s="381" t="str">
        <f t="shared" si="157"/>
        <v>87520</v>
      </c>
      <c r="H5011" s="391">
        <v>60.51</v>
      </c>
      <c r="I5011" s="392" t="s">
        <v>22699</v>
      </c>
    </row>
    <row r="5012" spans="2:9">
      <c r="B5012" s="388" t="s">
        <v>22700</v>
      </c>
      <c r="C5012" s="388" t="s">
        <v>22701</v>
      </c>
      <c r="D5012" s="389" t="s">
        <v>121</v>
      </c>
      <c r="E5012" s="390" t="str">
        <f t="shared" si="156"/>
        <v>62,16</v>
      </c>
      <c r="F5012" s="381" t="str">
        <f t="shared" si="157"/>
        <v>87521</v>
      </c>
      <c r="H5012" s="391">
        <v>63.11</v>
      </c>
      <c r="I5012" s="392" t="s">
        <v>1422</v>
      </c>
    </row>
    <row r="5013" spans="2:9">
      <c r="B5013" s="388" t="s">
        <v>22702</v>
      </c>
      <c r="C5013" s="388" t="s">
        <v>22703</v>
      </c>
      <c r="D5013" s="389" t="s">
        <v>121</v>
      </c>
      <c r="E5013" s="390" t="str">
        <f t="shared" si="156"/>
        <v>63,48</v>
      </c>
      <c r="F5013" s="381" t="str">
        <f t="shared" si="157"/>
        <v>87522</v>
      </c>
      <c r="H5013" s="391">
        <v>68.53</v>
      </c>
      <c r="I5013" s="392" t="s">
        <v>18324</v>
      </c>
    </row>
    <row r="5014" spans="2:9">
      <c r="B5014" s="388" t="s">
        <v>22704</v>
      </c>
      <c r="C5014" s="388" t="s">
        <v>22705</v>
      </c>
      <c r="D5014" s="389" t="s">
        <v>121</v>
      </c>
      <c r="E5014" s="390" t="str">
        <f t="shared" si="156"/>
        <v>68,89</v>
      </c>
      <c r="F5014" s="381" t="str">
        <f t="shared" si="157"/>
        <v>87523</v>
      </c>
      <c r="H5014" s="391">
        <v>71.42</v>
      </c>
      <c r="I5014" s="392" t="s">
        <v>22706</v>
      </c>
    </row>
    <row r="5015" spans="2:9">
      <c r="B5015" s="388" t="s">
        <v>22707</v>
      </c>
      <c r="C5015" s="388" t="s">
        <v>22708</v>
      </c>
      <c r="D5015" s="389" t="s">
        <v>121</v>
      </c>
      <c r="E5015" s="390" t="str">
        <f t="shared" si="156"/>
        <v>70,01</v>
      </c>
      <c r="F5015" s="381" t="str">
        <f t="shared" si="157"/>
        <v>87524</v>
      </c>
      <c r="H5015" s="391">
        <v>64.37</v>
      </c>
      <c r="I5015" s="392" t="s">
        <v>22709</v>
      </c>
    </row>
    <row r="5016" spans="2:9">
      <c r="B5016" s="388" t="s">
        <v>22710</v>
      </c>
      <c r="C5016" s="388" t="s">
        <v>22711</v>
      </c>
      <c r="D5016" s="389" t="s">
        <v>121</v>
      </c>
      <c r="E5016" s="390" t="str">
        <f t="shared" si="156"/>
        <v>106,18</v>
      </c>
      <c r="F5016" s="381" t="str">
        <f t="shared" si="157"/>
        <v>87525</v>
      </c>
      <c r="H5016" s="391">
        <v>67.260000000000005</v>
      </c>
      <c r="I5016" s="392" t="s">
        <v>22712</v>
      </c>
    </row>
    <row r="5017" spans="2:9">
      <c r="B5017" s="388" t="s">
        <v>22713</v>
      </c>
      <c r="C5017" s="388" t="s">
        <v>22714</v>
      </c>
      <c r="D5017" s="389" t="s">
        <v>121</v>
      </c>
      <c r="E5017" s="390" t="str">
        <f t="shared" si="156"/>
        <v>107,61</v>
      </c>
      <c r="F5017" s="381" t="str">
        <f t="shared" si="157"/>
        <v>87526</v>
      </c>
      <c r="H5017" s="391">
        <v>76.73</v>
      </c>
      <c r="I5017" s="392" t="s">
        <v>22715</v>
      </c>
    </row>
    <row r="5018" spans="2:9">
      <c r="B5018" s="388" t="s">
        <v>22716</v>
      </c>
      <c r="C5018" s="388" t="s">
        <v>22717</v>
      </c>
      <c r="D5018" s="389" t="s">
        <v>121</v>
      </c>
      <c r="E5018" s="390" t="str">
        <f t="shared" si="156"/>
        <v>65,34</v>
      </c>
      <c r="F5018" s="381" t="str">
        <f t="shared" si="157"/>
        <v>89043</v>
      </c>
      <c r="H5018" s="391">
        <v>79.62</v>
      </c>
      <c r="I5018" s="392" t="s">
        <v>22718</v>
      </c>
    </row>
    <row r="5019" spans="2:9">
      <c r="B5019" s="388" t="s">
        <v>22719</v>
      </c>
      <c r="C5019" s="388" t="s">
        <v>22720</v>
      </c>
      <c r="D5019" s="389" t="s">
        <v>121</v>
      </c>
      <c r="E5019" s="390" t="str">
        <f t="shared" si="156"/>
        <v>67,22</v>
      </c>
      <c r="F5019" s="381" t="str">
        <f t="shared" si="157"/>
        <v>89168</v>
      </c>
      <c r="H5019" s="391">
        <v>69.28</v>
      </c>
      <c r="I5019" s="392" t="s">
        <v>22721</v>
      </c>
    </row>
    <row r="5020" spans="2:9">
      <c r="B5020" s="388" t="s">
        <v>22722</v>
      </c>
      <c r="C5020" s="388" t="s">
        <v>22723</v>
      </c>
      <c r="D5020" s="389" t="s">
        <v>121</v>
      </c>
      <c r="E5020" s="390" t="str">
        <f t="shared" si="156"/>
        <v>113,04</v>
      </c>
      <c r="F5020" s="381" t="str">
        <f t="shared" si="157"/>
        <v>89977</v>
      </c>
      <c r="H5020" s="391">
        <v>72.17</v>
      </c>
      <c r="I5020" s="392" t="s">
        <v>22724</v>
      </c>
    </row>
    <row r="5021" spans="2:9">
      <c r="B5021" s="388" t="s">
        <v>22725</v>
      </c>
      <c r="C5021" s="388" t="s">
        <v>22726</v>
      </c>
      <c r="D5021" s="389" t="s">
        <v>121</v>
      </c>
      <c r="E5021" s="390" t="str">
        <f t="shared" si="156"/>
        <v>63,79</v>
      </c>
      <c r="F5021" s="381" t="str">
        <f t="shared" si="157"/>
        <v>90112</v>
      </c>
      <c r="H5021" s="391">
        <v>138.16</v>
      </c>
      <c r="I5021" s="392" t="s">
        <v>6427</v>
      </c>
    </row>
    <row r="5022" spans="2:9">
      <c r="B5022" s="388" t="s">
        <v>22727</v>
      </c>
      <c r="C5022" s="388" t="s">
        <v>22728</v>
      </c>
      <c r="D5022" s="389" t="s">
        <v>201</v>
      </c>
      <c r="E5022" s="390" t="str">
        <f t="shared" si="156"/>
        <v>637,97</v>
      </c>
      <c r="F5022" s="381" t="str">
        <f t="shared" si="157"/>
        <v>95474</v>
      </c>
      <c r="H5022" s="391">
        <v>48.21</v>
      </c>
      <c r="I5022" s="392" t="s">
        <v>22729</v>
      </c>
    </row>
    <row r="5023" spans="2:9">
      <c r="B5023" s="388" t="s">
        <v>22730</v>
      </c>
      <c r="C5023" s="388" t="s">
        <v>22731</v>
      </c>
      <c r="D5023" s="389" t="s">
        <v>121</v>
      </c>
      <c r="E5023" s="390" t="str">
        <f t="shared" si="156"/>
        <v>53,83</v>
      </c>
      <c r="F5023" s="381" t="str">
        <f t="shared" si="157"/>
        <v>89282</v>
      </c>
      <c r="H5023" s="391">
        <v>48.7</v>
      </c>
      <c r="I5023" s="392" t="s">
        <v>22732</v>
      </c>
    </row>
    <row r="5024" spans="2:9">
      <c r="B5024" s="388" t="s">
        <v>22733</v>
      </c>
      <c r="C5024" s="388" t="s">
        <v>22734</v>
      </c>
      <c r="D5024" s="389" t="s">
        <v>121</v>
      </c>
      <c r="E5024" s="390" t="str">
        <f t="shared" si="156"/>
        <v>55,11</v>
      </c>
      <c r="F5024" s="381" t="str">
        <f t="shared" si="157"/>
        <v>89283</v>
      </c>
      <c r="H5024" s="391">
        <v>61.11</v>
      </c>
      <c r="I5024" s="392" t="s">
        <v>22735</v>
      </c>
    </row>
    <row r="5025" spans="2:9">
      <c r="B5025" s="388" t="s">
        <v>22736</v>
      </c>
      <c r="C5025" s="388" t="s">
        <v>22737</v>
      </c>
      <c r="D5025" s="389" t="s">
        <v>121</v>
      </c>
      <c r="E5025" s="390" t="str">
        <f t="shared" si="156"/>
        <v>49,27</v>
      </c>
      <c r="F5025" s="381" t="str">
        <f t="shared" si="157"/>
        <v>89284</v>
      </c>
      <c r="H5025" s="391">
        <v>62.09</v>
      </c>
      <c r="I5025" s="392" t="s">
        <v>22738</v>
      </c>
    </row>
    <row r="5026" spans="2:9">
      <c r="B5026" s="388" t="s">
        <v>22739</v>
      </c>
      <c r="C5026" s="388" t="s">
        <v>22740</v>
      </c>
      <c r="D5026" s="389" t="s">
        <v>121</v>
      </c>
      <c r="E5026" s="390" t="str">
        <f t="shared" si="156"/>
        <v>50,55</v>
      </c>
      <c r="F5026" s="381" t="str">
        <f t="shared" si="157"/>
        <v>89285</v>
      </c>
      <c r="H5026" s="391">
        <v>74.709999999999994</v>
      </c>
      <c r="I5026" s="392" t="s">
        <v>22741</v>
      </c>
    </row>
    <row r="5027" spans="2:9">
      <c r="B5027" s="388" t="s">
        <v>22742</v>
      </c>
      <c r="C5027" s="388" t="s">
        <v>22743</v>
      </c>
      <c r="D5027" s="389" t="s">
        <v>121</v>
      </c>
      <c r="E5027" s="390" t="str">
        <f t="shared" si="156"/>
        <v>58,23</v>
      </c>
      <c r="F5027" s="381" t="str">
        <f t="shared" si="157"/>
        <v>89286</v>
      </c>
      <c r="H5027" s="391">
        <v>75.14</v>
      </c>
      <c r="I5027" s="392" t="s">
        <v>22744</v>
      </c>
    </row>
    <row r="5028" spans="2:9">
      <c r="B5028" s="388" t="s">
        <v>22745</v>
      </c>
      <c r="C5028" s="388" t="s">
        <v>22746</v>
      </c>
      <c r="D5028" s="389" t="s">
        <v>121</v>
      </c>
      <c r="E5028" s="390" t="str">
        <f t="shared" si="156"/>
        <v>59,51</v>
      </c>
      <c r="F5028" s="381" t="str">
        <f t="shared" si="157"/>
        <v>89287</v>
      </c>
      <c r="H5028" s="391">
        <v>45</v>
      </c>
      <c r="I5028" s="392" t="s">
        <v>22747</v>
      </c>
    </row>
    <row r="5029" spans="2:9">
      <c r="B5029" s="388" t="s">
        <v>22748</v>
      </c>
      <c r="C5029" s="388" t="s">
        <v>22749</v>
      </c>
      <c r="D5029" s="389" t="s">
        <v>121</v>
      </c>
      <c r="E5029" s="390" t="str">
        <f t="shared" si="156"/>
        <v>51,94</v>
      </c>
      <c r="F5029" s="381" t="str">
        <f t="shared" si="157"/>
        <v>89288</v>
      </c>
      <c r="H5029" s="391">
        <v>45.84</v>
      </c>
      <c r="I5029" s="392" t="s">
        <v>3491</v>
      </c>
    </row>
    <row r="5030" spans="2:9">
      <c r="B5030" s="388" t="s">
        <v>22750</v>
      </c>
      <c r="C5030" s="388" t="s">
        <v>22751</v>
      </c>
      <c r="D5030" s="389" t="s">
        <v>121</v>
      </c>
      <c r="E5030" s="390" t="str">
        <f t="shared" si="156"/>
        <v>53,22</v>
      </c>
      <c r="F5030" s="381" t="str">
        <f t="shared" si="157"/>
        <v>89289</v>
      </c>
      <c r="H5030" s="391">
        <v>57.07</v>
      </c>
      <c r="I5030" s="392" t="s">
        <v>22752</v>
      </c>
    </row>
    <row r="5031" spans="2:9">
      <c r="B5031" s="388" t="s">
        <v>22753</v>
      </c>
      <c r="C5031" s="388" t="s">
        <v>22754</v>
      </c>
      <c r="D5031" s="389" t="s">
        <v>121</v>
      </c>
      <c r="E5031" s="390" t="str">
        <f t="shared" si="156"/>
        <v>62,49</v>
      </c>
      <c r="F5031" s="381" t="str">
        <f t="shared" si="157"/>
        <v>89290</v>
      </c>
      <c r="H5031" s="391">
        <v>58.38</v>
      </c>
      <c r="I5031" s="392" t="s">
        <v>22755</v>
      </c>
    </row>
    <row r="5032" spans="2:9">
      <c r="B5032" s="388" t="s">
        <v>22756</v>
      </c>
      <c r="C5032" s="388" t="s">
        <v>22757</v>
      </c>
      <c r="D5032" s="389" t="s">
        <v>121</v>
      </c>
      <c r="E5032" s="390" t="str">
        <f t="shared" si="156"/>
        <v>63,91</v>
      </c>
      <c r="F5032" s="381" t="str">
        <f t="shared" si="157"/>
        <v>89291</v>
      </c>
      <c r="H5032" s="391">
        <v>69.790000000000006</v>
      </c>
      <c r="I5032" s="392" t="s">
        <v>22758</v>
      </c>
    </row>
    <row r="5033" spans="2:9">
      <c r="B5033" s="388" t="s">
        <v>22759</v>
      </c>
      <c r="C5033" s="388" t="s">
        <v>22760</v>
      </c>
      <c r="D5033" s="389" t="s">
        <v>121</v>
      </c>
      <c r="E5033" s="390" t="str">
        <f t="shared" si="156"/>
        <v>58,00</v>
      </c>
      <c r="F5033" s="381" t="str">
        <f t="shared" si="157"/>
        <v>89292</v>
      </c>
      <c r="H5033" s="391">
        <v>71.02</v>
      </c>
      <c r="I5033" s="392" t="s">
        <v>16887</v>
      </c>
    </row>
    <row r="5034" spans="2:9">
      <c r="B5034" s="388" t="s">
        <v>22761</v>
      </c>
      <c r="C5034" s="388" t="s">
        <v>22762</v>
      </c>
      <c r="D5034" s="389" t="s">
        <v>121</v>
      </c>
      <c r="E5034" s="390" t="str">
        <f t="shared" si="156"/>
        <v>59,42</v>
      </c>
      <c r="F5034" s="381" t="str">
        <f t="shared" si="157"/>
        <v>89293</v>
      </c>
      <c r="H5034" s="391">
        <v>53.5</v>
      </c>
      <c r="I5034" s="392" t="s">
        <v>22763</v>
      </c>
    </row>
    <row r="5035" spans="2:9">
      <c r="B5035" s="388" t="s">
        <v>22764</v>
      </c>
      <c r="C5035" s="388" t="s">
        <v>22765</v>
      </c>
      <c r="D5035" s="389" t="s">
        <v>121</v>
      </c>
      <c r="E5035" s="390" t="str">
        <f t="shared" si="156"/>
        <v>68,40</v>
      </c>
      <c r="F5035" s="381" t="str">
        <f t="shared" si="157"/>
        <v>89294</v>
      </c>
      <c r="H5035" s="391">
        <v>54.34</v>
      </c>
      <c r="I5035" s="392" t="s">
        <v>22766</v>
      </c>
    </row>
    <row r="5036" spans="2:9">
      <c r="B5036" s="388" t="s">
        <v>22767</v>
      </c>
      <c r="C5036" s="388" t="s">
        <v>22768</v>
      </c>
      <c r="D5036" s="389" t="s">
        <v>121</v>
      </c>
      <c r="E5036" s="390" t="str">
        <f t="shared" si="156"/>
        <v>69,82</v>
      </c>
      <c r="F5036" s="381" t="str">
        <f t="shared" si="157"/>
        <v>89295</v>
      </c>
      <c r="H5036" s="391">
        <v>66.44</v>
      </c>
      <c r="I5036" s="392" t="s">
        <v>22769</v>
      </c>
    </row>
    <row r="5037" spans="2:9">
      <c r="B5037" s="388" t="s">
        <v>22770</v>
      </c>
      <c r="C5037" s="388" t="s">
        <v>22771</v>
      </c>
      <c r="D5037" s="389" t="s">
        <v>121</v>
      </c>
      <c r="E5037" s="390" t="str">
        <f t="shared" si="156"/>
        <v>61,43</v>
      </c>
      <c r="F5037" s="381" t="str">
        <f t="shared" si="157"/>
        <v>89296</v>
      </c>
      <c r="H5037" s="391">
        <v>67.42</v>
      </c>
      <c r="I5037" s="392" t="s">
        <v>22772</v>
      </c>
    </row>
    <row r="5038" spans="2:9">
      <c r="B5038" s="388" t="s">
        <v>22773</v>
      </c>
      <c r="C5038" s="388" t="s">
        <v>22774</v>
      </c>
      <c r="D5038" s="389" t="s">
        <v>121</v>
      </c>
      <c r="E5038" s="390" t="str">
        <f t="shared" si="156"/>
        <v>62,85</v>
      </c>
      <c r="F5038" s="381" t="str">
        <f t="shared" si="157"/>
        <v>89297</v>
      </c>
      <c r="H5038" s="391">
        <v>79.3</v>
      </c>
      <c r="I5038" s="392" t="s">
        <v>22775</v>
      </c>
    </row>
    <row r="5039" spans="2:9">
      <c r="B5039" s="388" t="s">
        <v>22776</v>
      </c>
      <c r="C5039" s="388" t="s">
        <v>22777</v>
      </c>
      <c r="D5039" s="389" t="s">
        <v>121</v>
      </c>
      <c r="E5039" s="390" t="str">
        <f t="shared" si="156"/>
        <v>63,64</v>
      </c>
      <c r="F5039" s="381" t="str">
        <f t="shared" si="157"/>
        <v>89298</v>
      </c>
      <c r="H5039" s="391">
        <v>80.53</v>
      </c>
      <c r="I5039" s="392" t="s">
        <v>22778</v>
      </c>
    </row>
    <row r="5040" spans="2:9">
      <c r="B5040" s="388" t="s">
        <v>22779</v>
      </c>
      <c r="C5040" s="388" t="s">
        <v>22780</v>
      </c>
      <c r="D5040" s="389" t="s">
        <v>121</v>
      </c>
      <c r="E5040" s="390" t="str">
        <f t="shared" si="156"/>
        <v>65,46</v>
      </c>
      <c r="F5040" s="381" t="str">
        <f t="shared" si="157"/>
        <v>89299</v>
      </c>
      <c r="H5040" s="391">
        <v>47.98</v>
      </c>
      <c r="I5040" s="392" t="s">
        <v>22781</v>
      </c>
    </row>
    <row r="5041" spans="2:9">
      <c r="B5041" s="388" t="s">
        <v>22782</v>
      </c>
      <c r="C5041" s="388" t="s">
        <v>22783</v>
      </c>
      <c r="D5041" s="389" t="s">
        <v>121</v>
      </c>
      <c r="E5041" s="390" t="str">
        <f t="shared" si="156"/>
        <v>59,08</v>
      </c>
      <c r="F5041" s="381" t="str">
        <f t="shared" si="157"/>
        <v>89300</v>
      </c>
      <c r="H5041" s="391">
        <v>48.82</v>
      </c>
      <c r="I5041" s="392" t="s">
        <v>22784</v>
      </c>
    </row>
    <row r="5042" spans="2:9">
      <c r="B5042" s="388" t="s">
        <v>22785</v>
      </c>
      <c r="C5042" s="388" t="s">
        <v>22786</v>
      </c>
      <c r="D5042" s="389" t="s">
        <v>121</v>
      </c>
      <c r="E5042" s="390" t="str">
        <f t="shared" si="156"/>
        <v>60,90</v>
      </c>
      <c r="F5042" s="381" t="str">
        <f t="shared" si="157"/>
        <v>89301</v>
      </c>
      <c r="H5042" s="391">
        <v>60.43</v>
      </c>
      <c r="I5042" s="392" t="s">
        <v>22787</v>
      </c>
    </row>
    <row r="5043" spans="2:9">
      <c r="B5043" s="388" t="s">
        <v>22788</v>
      </c>
      <c r="C5043" s="388" t="s">
        <v>22789</v>
      </c>
      <c r="D5043" s="389" t="s">
        <v>121</v>
      </c>
      <c r="E5043" s="390" t="str">
        <f t="shared" si="156"/>
        <v>71,00</v>
      </c>
      <c r="F5043" s="381" t="str">
        <f t="shared" si="157"/>
        <v>89302</v>
      </c>
      <c r="H5043" s="391">
        <v>61.41</v>
      </c>
      <c r="I5043" s="392" t="s">
        <v>22790</v>
      </c>
    </row>
    <row r="5044" spans="2:9">
      <c r="B5044" s="388" t="s">
        <v>22791</v>
      </c>
      <c r="C5044" s="388" t="s">
        <v>22792</v>
      </c>
      <c r="D5044" s="389" t="s">
        <v>121</v>
      </c>
      <c r="E5044" s="390" t="str">
        <f t="shared" si="156"/>
        <v>72,82</v>
      </c>
      <c r="F5044" s="381" t="str">
        <f t="shared" si="157"/>
        <v>89303</v>
      </c>
      <c r="H5044" s="391">
        <v>73.319999999999993</v>
      </c>
      <c r="I5044" s="392" t="s">
        <v>22793</v>
      </c>
    </row>
    <row r="5045" spans="2:9">
      <c r="B5045" s="388" t="s">
        <v>22794</v>
      </c>
      <c r="C5045" s="388" t="s">
        <v>22795</v>
      </c>
      <c r="D5045" s="389" t="s">
        <v>121</v>
      </c>
      <c r="E5045" s="390" t="str">
        <f t="shared" si="156"/>
        <v>63,59</v>
      </c>
      <c r="F5045" s="381" t="str">
        <f t="shared" si="157"/>
        <v>89304</v>
      </c>
      <c r="H5045" s="391">
        <v>74.55</v>
      </c>
      <c r="I5045" s="392" t="s">
        <v>22796</v>
      </c>
    </row>
    <row r="5046" spans="2:9">
      <c r="B5046" s="388" t="s">
        <v>22797</v>
      </c>
      <c r="C5046" s="388" t="s">
        <v>22798</v>
      </c>
      <c r="D5046" s="389" t="s">
        <v>121</v>
      </c>
      <c r="E5046" s="390" t="str">
        <f t="shared" si="156"/>
        <v>65,41</v>
      </c>
      <c r="F5046" s="381" t="str">
        <f t="shared" si="157"/>
        <v>89305</v>
      </c>
      <c r="H5046" s="391">
        <v>48.08</v>
      </c>
      <c r="I5046" s="392" t="s">
        <v>22799</v>
      </c>
    </row>
    <row r="5047" spans="2:9">
      <c r="B5047" s="388" t="s">
        <v>22800</v>
      </c>
      <c r="C5047" s="388" t="s">
        <v>22801</v>
      </c>
      <c r="D5047" s="389" t="s">
        <v>121</v>
      </c>
      <c r="E5047" s="390" t="str">
        <f t="shared" si="156"/>
        <v>72,53</v>
      </c>
      <c r="F5047" s="381" t="str">
        <f t="shared" si="157"/>
        <v>89306</v>
      </c>
      <c r="H5047" s="391">
        <v>48.78</v>
      </c>
      <c r="I5047" s="392" t="s">
        <v>22802</v>
      </c>
    </row>
    <row r="5048" spans="2:9">
      <c r="B5048" s="388" t="s">
        <v>22803</v>
      </c>
      <c r="C5048" s="388" t="s">
        <v>22804</v>
      </c>
      <c r="D5048" s="389" t="s">
        <v>121</v>
      </c>
      <c r="E5048" s="390" t="str">
        <f t="shared" si="156"/>
        <v>74,54</v>
      </c>
      <c r="F5048" s="381" t="str">
        <f t="shared" si="157"/>
        <v>89307</v>
      </c>
      <c r="H5048" s="391">
        <v>61.38</v>
      </c>
      <c r="I5048" s="392" t="s">
        <v>22805</v>
      </c>
    </row>
    <row r="5049" spans="2:9">
      <c r="B5049" s="388" t="s">
        <v>22806</v>
      </c>
      <c r="C5049" s="388" t="s">
        <v>22807</v>
      </c>
      <c r="D5049" s="389" t="s">
        <v>121</v>
      </c>
      <c r="E5049" s="390" t="str">
        <f t="shared" si="156"/>
        <v>68,03</v>
      </c>
      <c r="F5049" s="381" t="str">
        <f t="shared" si="157"/>
        <v>89308</v>
      </c>
      <c r="H5049" s="391">
        <v>114.52</v>
      </c>
      <c r="I5049" s="392" t="s">
        <v>22808</v>
      </c>
    </row>
    <row r="5050" spans="2:9">
      <c r="B5050" s="388" t="s">
        <v>22809</v>
      </c>
      <c r="C5050" s="388" t="s">
        <v>22810</v>
      </c>
      <c r="D5050" s="389" t="s">
        <v>121</v>
      </c>
      <c r="E5050" s="390" t="str">
        <f t="shared" si="156"/>
        <v>70,04</v>
      </c>
      <c r="F5050" s="381" t="str">
        <f t="shared" si="157"/>
        <v>89309</v>
      </c>
      <c r="H5050" s="391">
        <v>114.69</v>
      </c>
      <c r="I5050" s="392" t="s">
        <v>22811</v>
      </c>
    </row>
    <row r="5051" spans="2:9">
      <c r="B5051" s="388" t="s">
        <v>22812</v>
      </c>
      <c r="C5051" s="388" t="s">
        <v>22813</v>
      </c>
      <c r="D5051" s="389" t="s">
        <v>121</v>
      </c>
      <c r="E5051" s="390" t="str">
        <f t="shared" si="156"/>
        <v>82,84</v>
      </c>
      <c r="F5051" s="381" t="str">
        <f t="shared" si="157"/>
        <v>89310</v>
      </c>
      <c r="H5051" s="391">
        <v>202.72</v>
      </c>
      <c r="I5051" s="392" t="s">
        <v>8059</v>
      </c>
    </row>
    <row r="5052" spans="2:9">
      <c r="B5052" s="388" t="s">
        <v>22814</v>
      </c>
      <c r="C5052" s="388" t="s">
        <v>22815</v>
      </c>
      <c r="D5052" s="389" t="s">
        <v>121</v>
      </c>
      <c r="E5052" s="390" t="str">
        <f t="shared" si="156"/>
        <v>84,85</v>
      </c>
      <c r="F5052" s="381" t="str">
        <f t="shared" si="157"/>
        <v>89311</v>
      </c>
      <c r="H5052" s="391">
        <v>56.17</v>
      </c>
      <c r="I5052" s="392" t="s">
        <v>22816</v>
      </c>
    </row>
    <row r="5053" spans="2:9">
      <c r="B5053" s="388" t="s">
        <v>22817</v>
      </c>
      <c r="C5053" s="388" t="s">
        <v>22818</v>
      </c>
      <c r="D5053" s="389" t="s">
        <v>121</v>
      </c>
      <c r="E5053" s="390" t="str">
        <f t="shared" si="156"/>
        <v>73,29</v>
      </c>
      <c r="F5053" s="381" t="str">
        <f t="shared" si="157"/>
        <v>89312</v>
      </c>
      <c r="H5053" s="391">
        <v>53.62</v>
      </c>
      <c r="I5053" s="392" t="s">
        <v>22819</v>
      </c>
    </row>
    <row r="5054" spans="2:9">
      <c r="B5054" s="388" t="s">
        <v>22820</v>
      </c>
      <c r="C5054" s="388" t="s">
        <v>22821</v>
      </c>
      <c r="D5054" s="389" t="s">
        <v>121</v>
      </c>
      <c r="E5054" s="390" t="str">
        <f t="shared" si="156"/>
        <v>75,30</v>
      </c>
      <c r="F5054" s="381" t="str">
        <f t="shared" si="157"/>
        <v>89313</v>
      </c>
      <c r="H5054" s="391">
        <v>69.540000000000006</v>
      </c>
      <c r="I5054" s="392" t="s">
        <v>22822</v>
      </c>
    </row>
    <row r="5055" spans="2:9">
      <c r="B5055" s="388" t="s">
        <v>22823</v>
      </c>
      <c r="C5055" s="388" t="s">
        <v>22824</v>
      </c>
      <c r="D5055" s="389" t="s">
        <v>121</v>
      </c>
      <c r="E5055" s="390" t="str">
        <f t="shared" si="156"/>
        <v>140,78</v>
      </c>
      <c r="F5055" s="381" t="str">
        <f t="shared" si="157"/>
        <v>95465</v>
      </c>
      <c r="H5055" s="391">
        <v>66.45</v>
      </c>
      <c r="I5055" s="392" t="s">
        <v>22825</v>
      </c>
    </row>
    <row r="5056" spans="2:9">
      <c r="B5056" s="388" t="s">
        <v>22826</v>
      </c>
      <c r="C5056" s="388" t="s">
        <v>22827</v>
      </c>
      <c r="D5056" s="389" t="s">
        <v>121</v>
      </c>
      <c r="E5056" s="390" t="str">
        <f t="shared" si="156"/>
        <v>50,72</v>
      </c>
      <c r="F5056" s="381" t="str">
        <f t="shared" si="157"/>
        <v>87447</v>
      </c>
      <c r="H5056" s="391">
        <v>59.72</v>
      </c>
      <c r="I5056" s="392" t="s">
        <v>22828</v>
      </c>
    </row>
    <row r="5057" spans="2:9">
      <c r="B5057" s="388" t="s">
        <v>22829</v>
      </c>
      <c r="C5057" s="388" t="s">
        <v>22830</v>
      </c>
      <c r="D5057" s="389" t="s">
        <v>121</v>
      </c>
      <c r="E5057" s="390" t="str">
        <f t="shared" si="156"/>
        <v>51,30</v>
      </c>
      <c r="F5057" s="381" t="str">
        <f t="shared" si="157"/>
        <v>87448</v>
      </c>
      <c r="H5057" s="391">
        <v>55.6</v>
      </c>
      <c r="I5057" s="392" t="s">
        <v>22831</v>
      </c>
    </row>
    <row r="5058" spans="2:9">
      <c r="B5058" s="388" t="s">
        <v>22832</v>
      </c>
      <c r="C5058" s="388" t="s">
        <v>22833</v>
      </c>
      <c r="D5058" s="389" t="s">
        <v>121</v>
      </c>
      <c r="E5058" s="390" t="str">
        <f t="shared" ref="E5058:E5121" si="158">IF($K$2=$H$1,H5058,I5058)</f>
        <v>64,35</v>
      </c>
      <c r="F5058" s="381" t="str">
        <f t="shared" ref="F5058:F5121" si="159">IF(LEN($B5058)=7,CONCATENATE(MID($B5058,1,6),"00",RIGHT($B5058,1)),IF(LEN($B5058)=8,CONCATENATE(MID($B5058,1,6),"0",RIGHT($B5058,2)),$B5058))</f>
        <v>87449</v>
      </c>
      <c r="H5058" s="391">
        <v>74.48</v>
      </c>
      <c r="I5058" s="392" t="s">
        <v>22834</v>
      </c>
    </row>
    <row r="5059" spans="2:9">
      <c r="B5059" s="388" t="s">
        <v>22835</v>
      </c>
      <c r="C5059" s="388" t="s">
        <v>22836</v>
      </c>
      <c r="D5059" s="389" t="s">
        <v>121</v>
      </c>
      <c r="E5059" s="390" t="str">
        <f t="shared" si="158"/>
        <v>65,44</v>
      </c>
      <c r="F5059" s="381" t="str">
        <f t="shared" si="159"/>
        <v>87450</v>
      </c>
      <c r="H5059" s="391">
        <v>69.430000000000007</v>
      </c>
      <c r="I5059" s="392" t="s">
        <v>8868</v>
      </c>
    </row>
    <row r="5060" spans="2:9">
      <c r="B5060" s="388" t="s">
        <v>22837</v>
      </c>
      <c r="C5060" s="388" t="s">
        <v>22838</v>
      </c>
      <c r="D5060" s="389" t="s">
        <v>121</v>
      </c>
      <c r="E5060" s="390" t="str">
        <f t="shared" si="158"/>
        <v>79,98</v>
      </c>
      <c r="F5060" s="381" t="str">
        <f t="shared" si="159"/>
        <v>87451</v>
      </c>
      <c r="H5060" s="391">
        <v>64.709999999999994</v>
      </c>
      <c r="I5060" s="392" t="s">
        <v>22839</v>
      </c>
    </row>
    <row r="5061" spans="2:9">
      <c r="B5061" s="388" t="s">
        <v>22840</v>
      </c>
      <c r="C5061" s="388" t="s">
        <v>22841</v>
      </c>
      <c r="D5061" s="389" t="s">
        <v>121</v>
      </c>
      <c r="E5061" s="390" t="str">
        <f t="shared" si="158"/>
        <v>80,43</v>
      </c>
      <c r="F5061" s="381" t="str">
        <f t="shared" si="159"/>
        <v>87452</v>
      </c>
      <c r="H5061" s="391">
        <v>62.41</v>
      </c>
      <c r="I5061" s="392" t="s">
        <v>22842</v>
      </c>
    </row>
    <row r="5062" spans="2:9">
      <c r="B5062" s="388" t="s">
        <v>22843</v>
      </c>
      <c r="C5062" s="388" t="s">
        <v>22844</v>
      </c>
      <c r="D5062" s="389" t="s">
        <v>121</v>
      </c>
      <c r="E5062" s="390" t="str">
        <f t="shared" si="158"/>
        <v>47,19</v>
      </c>
      <c r="F5062" s="381" t="str">
        <f t="shared" si="159"/>
        <v>87453</v>
      </c>
      <c r="H5062" s="391">
        <v>86.69</v>
      </c>
      <c r="I5062" s="392" t="s">
        <v>22845</v>
      </c>
    </row>
    <row r="5063" spans="2:9">
      <c r="B5063" s="388" t="s">
        <v>22846</v>
      </c>
      <c r="C5063" s="388" t="s">
        <v>22847</v>
      </c>
      <c r="D5063" s="389" t="s">
        <v>121</v>
      </c>
      <c r="E5063" s="390" t="str">
        <f t="shared" si="158"/>
        <v>48,12</v>
      </c>
      <c r="F5063" s="381" t="str">
        <f t="shared" si="159"/>
        <v>87454</v>
      </c>
      <c r="H5063" s="391">
        <v>83.97</v>
      </c>
      <c r="I5063" s="392" t="s">
        <v>8343</v>
      </c>
    </row>
    <row r="5064" spans="2:9">
      <c r="B5064" s="388" t="s">
        <v>22848</v>
      </c>
      <c r="C5064" s="388" t="s">
        <v>22849</v>
      </c>
      <c r="D5064" s="389" t="s">
        <v>121</v>
      </c>
      <c r="E5064" s="390" t="str">
        <f t="shared" si="158"/>
        <v>59,99</v>
      </c>
      <c r="F5064" s="381" t="str">
        <f t="shared" si="159"/>
        <v>87455</v>
      </c>
      <c r="H5064" s="391">
        <v>68.400000000000006</v>
      </c>
      <c r="I5064" s="392" t="s">
        <v>22850</v>
      </c>
    </row>
    <row r="5065" spans="2:9">
      <c r="B5065" s="388" t="s">
        <v>22851</v>
      </c>
      <c r="C5065" s="388" t="s">
        <v>22852</v>
      </c>
      <c r="D5065" s="389" t="s">
        <v>121</v>
      </c>
      <c r="E5065" s="390" t="str">
        <f t="shared" si="158"/>
        <v>61,43</v>
      </c>
      <c r="F5065" s="381" t="str">
        <f t="shared" si="159"/>
        <v>87456</v>
      </c>
      <c r="H5065" s="391">
        <v>64.38</v>
      </c>
      <c r="I5065" s="392" t="s">
        <v>22772</v>
      </c>
    </row>
    <row r="5066" spans="2:9">
      <c r="B5066" s="388" t="s">
        <v>22853</v>
      </c>
      <c r="C5066" s="388" t="s">
        <v>22854</v>
      </c>
      <c r="D5066" s="389" t="s">
        <v>121</v>
      </c>
      <c r="E5066" s="390" t="str">
        <f t="shared" si="158"/>
        <v>73,99</v>
      </c>
      <c r="F5066" s="381" t="str">
        <f t="shared" si="159"/>
        <v>87457</v>
      </c>
      <c r="H5066" s="391">
        <v>91.25</v>
      </c>
      <c r="I5066" s="392" t="s">
        <v>3832</v>
      </c>
    </row>
    <row r="5067" spans="2:9">
      <c r="B5067" s="388" t="s">
        <v>22855</v>
      </c>
      <c r="C5067" s="388" t="s">
        <v>22856</v>
      </c>
      <c r="D5067" s="389" t="s">
        <v>121</v>
      </c>
      <c r="E5067" s="390" t="str">
        <f t="shared" si="158"/>
        <v>75,36</v>
      </c>
      <c r="F5067" s="381" t="str">
        <f t="shared" si="159"/>
        <v>87458</v>
      </c>
      <c r="H5067" s="391">
        <v>86.37</v>
      </c>
      <c r="I5067" s="392" t="s">
        <v>22857</v>
      </c>
    </row>
    <row r="5068" spans="2:9">
      <c r="B5068" s="388" t="s">
        <v>22858</v>
      </c>
      <c r="C5068" s="388" t="s">
        <v>22859</v>
      </c>
      <c r="D5068" s="389" t="s">
        <v>121</v>
      </c>
      <c r="E5068" s="390" t="str">
        <f t="shared" si="158"/>
        <v>56,47</v>
      </c>
      <c r="F5068" s="381" t="str">
        <f t="shared" si="159"/>
        <v>87459</v>
      </c>
      <c r="H5068" s="391">
        <v>66.819999999999993</v>
      </c>
      <c r="I5068" s="392" t="s">
        <v>22573</v>
      </c>
    </row>
    <row r="5069" spans="2:9">
      <c r="B5069" s="388" t="s">
        <v>22860</v>
      </c>
      <c r="C5069" s="388" t="s">
        <v>22861</v>
      </c>
      <c r="D5069" s="389" t="s">
        <v>121</v>
      </c>
      <c r="E5069" s="390" t="str">
        <f t="shared" si="158"/>
        <v>57,40</v>
      </c>
      <c r="F5069" s="381" t="str">
        <f t="shared" si="159"/>
        <v>87460</v>
      </c>
      <c r="H5069" s="391">
        <v>64.27</v>
      </c>
      <c r="I5069" s="392" t="s">
        <v>2444</v>
      </c>
    </row>
    <row r="5070" spans="2:9">
      <c r="B5070" s="388" t="s">
        <v>22862</v>
      </c>
      <c r="C5070" s="388" t="s">
        <v>22863</v>
      </c>
      <c r="D5070" s="389" t="s">
        <v>121</v>
      </c>
      <c r="E5070" s="390" t="str">
        <f t="shared" si="158"/>
        <v>70,14</v>
      </c>
      <c r="F5070" s="381" t="str">
        <f t="shared" si="159"/>
        <v>87461</v>
      </c>
      <c r="H5070" s="391">
        <v>79.97</v>
      </c>
      <c r="I5070" s="392" t="s">
        <v>22864</v>
      </c>
    </row>
    <row r="5071" spans="2:9">
      <c r="B5071" s="388" t="s">
        <v>22865</v>
      </c>
      <c r="C5071" s="388" t="s">
        <v>22866</v>
      </c>
      <c r="D5071" s="389" t="s">
        <v>121</v>
      </c>
      <c r="E5071" s="390" t="str">
        <f t="shared" si="158"/>
        <v>71,23</v>
      </c>
      <c r="F5071" s="381" t="str">
        <f t="shared" si="159"/>
        <v>87462</v>
      </c>
      <c r="H5071" s="391">
        <v>77.05</v>
      </c>
      <c r="I5071" s="392" t="s">
        <v>22867</v>
      </c>
    </row>
    <row r="5072" spans="2:9">
      <c r="B5072" s="388" t="s">
        <v>22868</v>
      </c>
      <c r="C5072" s="388" t="s">
        <v>22869</v>
      </c>
      <c r="D5072" s="389" t="s">
        <v>121</v>
      </c>
      <c r="E5072" s="390" t="str">
        <f t="shared" si="158"/>
        <v>84,92</v>
      </c>
      <c r="F5072" s="381" t="str">
        <f t="shared" si="159"/>
        <v>87463</v>
      </c>
      <c r="H5072" s="391">
        <v>73.36</v>
      </c>
      <c r="I5072" s="392" t="s">
        <v>22870</v>
      </c>
    </row>
    <row r="5073" spans="2:9">
      <c r="B5073" s="388" t="s">
        <v>22871</v>
      </c>
      <c r="C5073" s="388" t="s">
        <v>22872</v>
      </c>
      <c r="D5073" s="389" t="s">
        <v>121</v>
      </c>
      <c r="E5073" s="390" t="str">
        <f t="shared" si="158"/>
        <v>86,29</v>
      </c>
      <c r="F5073" s="381" t="str">
        <f t="shared" si="159"/>
        <v>87464</v>
      </c>
      <c r="H5073" s="391">
        <v>67.900000000000006</v>
      </c>
      <c r="I5073" s="392" t="s">
        <v>22873</v>
      </c>
    </row>
    <row r="5074" spans="2:9">
      <c r="B5074" s="388" t="s">
        <v>22874</v>
      </c>
      <c r="C5074" s="388" t="s">
        <v>22875</v>
      </c>
      <c r="D5074" s="389" t="s">
        <v>121</v>
      </c>
      <c r="E5074" s="390" t="str">
        <f t="shared" si="158"/>
        <v>50,45</v>
      </c>
      <c r="F5074" s="381" t="str">
        <f t="shared" si="159"/>
        <v>87465</v>
      </c>
      <c r="H5074" s="391">
        <v>88.08</v>
      </c>
      <c r="I5074" s="392" t="s">
        <v>22876</v>
      </c>
    </row>
    <row r="5075" spans="2:9">
      <c r="B5075" s="388" t="s">
        <v>22877</v>
      </c>
      <c r="C5075" s="388" t="s">
        <v>22878</v>
      </c>
      <c r="D5075" s="389" t="s">
        <v>121</v>
      </c>
      <c r="E5075" s="390" t="str">
        <f t="shared" si="158"/>
        <v>51,38</v>
      </c>
      <c r="F5075" s="381" t="str">
        <f t="shared" si="159"/>
        <v>87466</v>
      </c>
      <c r="H5075" s="391">
        <v>81.849999999999994</v>
      </c>
      <c r="I5075" s="392" t="s">
        <v>22879</v>
      </c>
    </row>
    <row r="5076" spans="2:9">
      <c r="B5076" s="388" t="s">
        <v>22880</v>
      </c>
      <c r="C5076" s="388" t="s">
        <v>22881</v>
      </c>
      <c r="D5076" s="389" t="s">
        <v>121</v>
      </c>
      <c r="E5076" s="390" t="str">
        <f t="shared" si="158"/>
        <v>63,63</v>
      </c>
      <c r="F5076" s="381" t="str">
        <f t="shared" si="159"/>
        <v>87467</v>
      </c>
      <c r="H5076" s="391">
        <v>75.569999999999993</v>
      </c>
      <c r="I5076" s="392" t="s">
        <v>22882</v>
      </c>
    </row>
    <row r="5077" spans="2:9">
      <c r="B5077" s="388" t="s">
        <v>22883</v>
      </c>
      <c r="C5077" s="388" t="s">
        <v>22884</v>
      </c>
      <c r="D5077" s="389" t="s">
        <v>121</v>
      </c>
      <c r="E5077" s="390" t="str">
        <f t="shared" si="158"/>
        <v>64,72</v>
      </c>
      <c r="F5077" s="381" t="str">
        <f t="shared" si="159"/>
        <v>87468</v>
      </c>
      <c r="H5077" s="391">
        <v>73.260000000000005</v>
      </c>
      <c r="I5077" s="392" t="s">
        <v>22885</v>
      </c>
    </row>
    <row r="5078" spans="2:9">
      <c r="B5078" s="388" t="s">
        <v>22886</v>
      </c>
      <c r="C5078" s="388" t="s">
        <v>22887</v>
      </c>
      <c r="D5078" s="389" t="s">
        <v>121</v>
      </c>
      <c r="E5078" s="390" t="str">
        <f t="shared" si="158"/>
        <v>77,80</v>
      </c>
      <c r="F5078" s="381" t="str">
        <f t="shared" si="159"/>
        <v>87469</v>
      </c>
      <c r="H5078" s="391">
        <v>97.31</v>
      </c>
      <c r="I5078" s="392" t="s">
        <v>22888</v>
      </c>
    </row>
    <row r="5079" spans="2:9">
      <c r="B5079" s="388" t="s">
        <v>22889</v>
      </c>
      <c r="C5079" s="388" t="s">
        <v>22890</v>
      </c>
      <c r="D5079" s="389" t="s">
        <v>121</v>
      </c>
      <c r="E5079" s="390" t="str">
        <f t="shared" si="158"/>
        <v>79,17</v>
      </c>
      <c r="F5079" s="381" t="str">
        <f t="shared" si="159"/>
        <v>87470</v>
      </c>
      <c r="H5079" s="391">
        <v>94.75</v>
      </c>
      <c r="I5079" s="392" t="s">
        <v>22891</v>
      </c>
    </row>
    <row r="5080" spans="2:9">
      <c r="B5080" s="388" t="s">
        <v>22892</v>
      </c>
      <c r="C5080" s="388" t="s">
        <v>22893</v>
      </c>
      <c r="D5080" s="389" t="s">
        <v>121</v>
      </c>
      <c r="E5080" s="390" t="str">
        <f t="shared" si="158"/>
        <v>50,56</v>
      </c>
      <c r="F5080" s="381" t="str">
        <f t="shared" si="159"/>
        <v>89044</v>
      </c>
      <c r="H5080" s="391">
        <v>82.24</v>
      </c>
      <c r="I5080" s="392" t="s">
        <v>6929</v>
      </c>
    </row>
    <row r="5081" spans="2:9">
      <c r="B5081" s="388" t="s">
        <v>22894</v>
      </c>
      <c r="C5081" s="388" t="s">
        <v>22895</v>
      </c>
      <c r="D5081" s="389" t="s">
        <v>121</v>
      </c>
      <c r="E5081" s="390" t="str">
        <f t="shared" si="158"/>
        <v>51,32</v>
      </c>
      <c r="F5081" s="381" t="str">
        <f t="shared" si="159"/>
        <v>89169</v>
      </c>
      <c r="H5081" s="391">
        <v>77.05</v>
      </c>
      <c r="I5081" s="392" t="s">
        <v>22896</v>
      </c>
    </row>
    <row r="5082" spans="2:9">
      <c r="B5082" s="388" t="s">
        <v>22897</v>
      </c>
      <c r="C5082" s="388" t="s">
        <v>22898</v>
      </c>
      <c r="D5082" s="389" t="s">
        <v>121</v>
      </c>
      <c r="E5082" s="390" t="str">
        <f t="shared" si="158"/>
        <v>64,64</v>
      </c>
      <c r="F5082" s="381" t="str">
        <f t="shared" si="159"/>
        <v>89978</v>
      </c>
      <c r="H5082" s="391">
        <v>105.03</v>
      </c>
      <c r="I5082" s="392" t="s">
        <v>22899</v>
      </c>
    </row>
    <row r="5083" spans="2:9">
      <c r="B5083" s="388" t="s">
        <v>22900</v>
      </c>
      <c r="C5083" s="388" t="s">
        <v>22901</v>
      </c>
      <c r="D5083" s="389" t="s">
        <v>121</v>
      </c>
      <c r="E5083" s="390" t="str">
        <f t="shared" si="158"/>
        <v>119,81</v>
      </c>
      <c r="F5083" s="381" t="str">
        <f t="shared" si="159"/>
        <v>73937/001</v>
      </c>
      <c r="H5083" s="391">
        <v>98.98</v>
      </c>
      <c r="I5083" s="392" t="s">
        <v>3870</v>
      </c>
    </row>
    <row r="5084" spans="2:9">
      <c r="B5084" s="388" t="s">
        <v>22902</v>
      </c>
      <c r="C5084" s="388" t="s">
        <v>22903</v>
      </c>
      <c r="D5084" s="389" t="s">
        <v>121</v>
      </c>
      <c r="E5084" s="390" t="str">
        <f t="shared" si="158"/>
        <v>120,03</v>
      </c>
      <c r="F5084" s="381" t="str">
        <f t="shared" si="159"/>
        <v>73937/003</v>
      </c>
      <c r="H5084" s="391">
        <v>56.16</v>
      </c>
      <c r="I5084" s="392" t="s">
        <v>3915</v>
      </c>
    </row>
    <row r="5085" spans="2:9">
      <c r="B5085" s="388" t="s">
        <v>22904</v>
      </c>
      <c r="C5085" s="388" t="s">
        <v>22905</v>
      </c>
      <c r="D5085" s="389" t="s">
        <v>121</v>
      </c>
      <c r="E5085" s="390" t="str">
        <f t="shared" si="158"/>
        <v>211,24</v>
      </c>
      <c r="F5085" s="381" t="str">
        <f t="shared" si="159"/>
        <v>73937/005</v>
      </c>
      <c r="H5085" s="391">
        <v>64.849999999999994</v>
      </c>
      <c r="I5085" s="392" t="s">
        <v>22906</v>
      </c>
    </row>
    <row r="5086" spans="2:9">
      <c r="B5086" s="388" t="s">
        <v>22907</v>
      </c>
      <c r="C5086" s="388" t="s">
        <v>22908</v>
      </c>
      <c r="D5086" s="389" t="s">
        <v>121</v>
      </c>
      <c r="E5086" s="390" t="str">
        <f t="shared" si="158"/>
        <v>58,65</v>
      </c>
      <c r="F5086" s="381" t="str">
        <f t="shared" si="159"/>
        <v>89453</v>
      </c>
      <c r="H5086" s="391">
        <v>512.74</v>
      </c>
      <c r="I5086" s="392" t="s">
        <v>22909</v>
      </c>
    </row>
    <row r="5087" spans="2:9">
      <c r="B5087" s="388" t="s">
        <v>22910</v>
      </c>
      <c r="C5087" s="388" t="s">
        <v>22911</v>
      </c>
      <c r="D5087" s="389" t="s">
        <v>121</v>
      </c>
      <c r="E5087" s="390" t="str">
        <f t="shared" si="158"/>
        <v>55,92</v>
      </c>
      <c r="F5087" s="381" t="str">
        <f t="shared" si="159"/>
        <v>89454</v>
      </c>
      <c r="H5087" s="391">
        <v>516.74</v>
      </c>
      <c r="I5087" s="392" t="s">
        <v>1512</v>
      </c>
    </row>
    <row r="5088" spans="2:9">
      <c r="B5088" s="388" t="s">
        <v>22912</v>
      </c>
      <c r="C5088" s="388" t="s">
        <v>22913</v>
      </c>
      <c r="D5088" s="389" t="s">
        <v>121</v>
      </c>
      <c r="E5088" s="390" t="str">
        <f t="shared" si="158"/>
        <v>72,91</v>
      </c>
      <c r="F5088" s="381" t="str">
        <f t="shared" si="159"/>
        <v>89455</v>
      </c>
      <c r="H5088" s="391">
        <v>520.74</v>
      </c>
      <c r="I5088" s="392" t="s">
        <v>22914</v>
      </c>
    </row>
    <row r="5089" spans="2:9">
      <c r="B5089" s="388" t="s">
        <v>22915</v>
      </c>
      <c r="C5089" s="388" t="s">
        <v>22916</v>
      </c>
      <c r="D5089" s="389" t="s">
        <v>121</v>
      </c>
      <c r="E5089" s="390" t="str">
        <f t="shared" si="158"/>
        <v>69,62</v>
      </c>
      <c r="F5089" s="381" t="str">
        <f t="shared" si="159"/>
        <v>89456</v>
      </c>
      <c r="H5089" s="391">
        <v>23.1</v>
      </c>
      <c r="I5089" s="392" t="s">
        <v>2160</v>
      </c>
    </row>
    <row r="5090" spans="2:9">
      <c r="B5090" s="388" t="s">
        <v>22917</v>
      </c>
      <c r="C5090" s="388" t="s">
        <v>22918</v>
      </c>
      <c r="D5090" s="389" t="s">
        <v>121</v>
      </c>
      <c r="E5090" s="390" t="str">
        <f t="shared" si="158"/>
        <v>62,44</v>
      </c>
      <c r="F5090" s="381" t="str">
        <f t="shared" si="159"/>
        <v>89457</v>
      </c>
      <c r="H5090" s="391">
        <v>45.45</v>
      </c>
      <c r="I5090" s="392" t="s">
        <v>22919</v>
      </c>
    </row>
    <row r="5091" spans="2:9">
      <c r="B5091" s="388" t="s">
        <v>22920</v>
      </c>
      <c r="C5091" s="388" t="s">
        <v>22921</v>
      </c>
      <c r="D5091" s="389" t="s">
        <v>121</v>
      </c>
      <c r="E5091" s="390" t="str">
        <f t="shared" si="158"/>
        <v>58,04</v>
      </c>
      <c r="F5091" s="381" t="str">
        <f t="shared" si="159"/>
        <v>89458</v>
      </c>
      <c r="H5091" s="391">
        <v>14.46</v>
      </c>
      <c r="I5091" s="392" t="s">
        <v>22922</v>
      </c>
    </row>
    <row r="5092" spans="2:9">
      <c r="B5092" s="388" t="s">
        <v>22923</v>
      </c>
      <c r="C5092" s="388" t="s">
        <v>22924</v>
      </c>
      <c r="D5092" s="389" t="s">
        <v>121</v>
      </c>
      <c r="E5092" s="390" t="str">
        <f t="shared" si="158"/>
        <v>78,19</v>
      </c>
      <c r="F5092" s="381" t="str">
        <f t="shared" si="159"/>
        <v>89459</v>
      </c>
      <c r="H5092" s="391">
        <v>29.36</v>
      </c>
      <c r="I5092" s="392" t="s">
        <v>22925</v>
      </c>
    </row>
    <row r="5093" spans="2:9">
      <c r="B5093" s="388" t="s">
        <v>22926</v>
      </c>
      <c r="C5093" s="388" t="s">
        <v>22927</v>
      </c>
      <c r="D5093" s="389" t="s">
        <v>121</v>
      </c>
      <c r="E5093" s="390" t="str">
        <f t="shared" si="158"/>
        <v>72,79</v>
      </c>
      <c r="F5093" s="381" t="str">
        <f t="shared" si="159"/>
        <v>89460</v>
      </c>
      <c r="H5093" s="391">
        <v>265.3</v>
      </c>
      <c r="I5093" s="392" t="s">
        <v>22928</v>
      </c>
    </row>
    <row r="5094" spans="2:9">
      <c r="B5094" s="388" t="s">
        <v>22929</v>
      </c>
      <c r="C5094" s="388" t="s">
        <v>22930</v>
      </c>
      <c r="D5094" s="389" t="s">
        <v>121</v>
      </c>
      <c r="E5094" s="390" t="str">
        <f t="shared" si="158"/>
        <v>67,65</v>
      </c>
      <c r="F5094" s="381" t="str">
        <f t="shared" si="159"/>
        <v>89462</v>
      </c>
      <c r="H5094" s="391">
        <v>185.47</v>
      </c>
      <c r="I5094" s="392" t="s">
        <v>22931</v>
      </c>
    </row>
    <row r="5095" spans="2:9">
      <c r="B5095" s="388" t="s">
        <v>22932</v>
      </c>
      <c r="C5095" s="388" t="s">
        <v>22933</v>
      </c>
      <c r="D5095" s="389" t="s">
        <v>121</v>
      </c>
      <c r="E5095" s="390" t="str">
        <f t="shared" si="158"/>
        <v>65,21</v>
      </c>
      <c r="F5095" s="381" t="str">
        <f t="shared" si="159"/>
        <v>89463</v>
      </c>
      <c r="H5095" s="391">
        <v>529.21</v>
      </c>
      <c r="I5095" s="392" t="s">
        <v>22934</v>
      </c>
    </row>
    <row r="5096" spans="2:9">
      <c r="B5096" s="388" t="s">
        <v>22935</v>
      </c>
      <c r="C5096" s="388" t="s">
        <v>22936</v>
      </c>
      <c r="D5096" s="389" t="s">
        <v>121</v>
      </c>
      <c r="E5096" s="390" t="str">
        <f t="shared" si="158"/>
        <v>90,79</v>
      </c>
      <c r="F5096" s="381" t="str">
        <f t="shared" si="159"/>
        <v>89464</v>
      </c>
      <c r="H5096" s="391">
        <v>618.79999999999995</v>
      </c>
      <c r="I5096" s="392" t="s">
        <v>22937</v>
      </c>
    </row>
    <row r="5097" spans="2:9">
      <c r="B5097" s="388" t="s">
        <v>22938</v>
      </c>
      <c r="C5097" s="388" t="s">
        <v>22939</v>
      </c>
      <c r="D5097" s="389" t="s">
        <v>121</v>
      </c>
      <c r="E5097" s="390" t="str">
        <f t="shared" si="158"/>
        <v>87,86</v>
      </c>
      <c r="F5097" s="381" t="str">
        <f t="shared" si="159"/>
        <v>89465</v>
      </c>
      <c r="H5097" s="391">
        <v>78.86</v>
      </c>
      <c r="I5097" s="392" t="s">
        <v>22940</v>
      </c>
    </row>
    <row r="5098" spans="2:9">
      <c r="B5098" s="388" t="s">
        <v>22941</v>
      </c>
      <c r="C5098" s="388" t="s">
        <v>22942</v>
      </c>
      <c r="D5098" s="389" t="s">
        <v>121</v>
      </c>
      <c r="E5098" s="390" t="str">
        <f t="shared" si="158"/>
        <v>71,62</v>
      </c>
      <c r="F5098" s="381" t="str">
        <f t="shared" si="159"/>
        <v>89466</v>
      </c>
      <c r="H5098" s="391">
        <v>86.82</v>
      </c>
      <c r="I5098" s="392" t="s">
        <v>22943</v>
      </c>
    </row>
    <row r="5099" spans="2:9">
      <c r="B5099" s="388" t="s">
        <v>22944</v>
      </c>
      <c r="C5099" s="388" t="s">
        <v>22945</v>
      </c>
      <c r="D5099" s="389" t="s">
        <v>121</v>
      </c>
      <c r="E5099" s="390" t="str">
        <f t="shared" si="158"/>
        <v>67,33</v>
      </c>
      <c r="F5099" s="381" t="str">
        <f t="shared" si="159"/>
        <v>89467</v>
      </c>
      <c r="H5099" s="391">
        <v>100.3</v>
      </c>
      <c r="I5099" s="392" t="s">
        <v>9118</v>
      </c>
    </row>
    <row r="5100" spans="2:9">
      <c r="B5100" s="388" t="s">
        <v>22946</v>
      </c>
      <c r="C5100" s="388" t="s">
        <v>22947</v>
      </c>
      <c r="D5100" s="389" t="s">
        <v>121</v>
      </c>
      <c r="E5100" s="390" t="str">
        <f t="shared" si="158"/>
        <v>95,67</v>
      </c>
      <c r="F5100" s="381" t="str">
        <f t="shared" si="159"/>
        <v>89468</v>
      </c>
      <c r="H5100" s="391">
        <v>115.85</v>
      </c>
      <c r="I5100" s="392" t="s">
        <v>22948</v>
      </c>
    </row>
    <row r="5101" spans="2:9">
      <c r="B5101" s="388" t="s">
        <v>22949</v>
      </c>
      <c r="C5101" s="388" t="s">
        <v>22950</v>
      </c>
      <c r="D5101" s="389" t="s">
        <v>121</v>
      </c>
      <c r="E5101" s="390" t="str">
        <f t="shared" si="158"/>
        <v>90,48</v>
      </c>
      <c r="F5101" s="381" t="str">
        <f t="shared" si="159"/>
        <v>89469</v>
      </c>
      <c r="H5101" s="391">
        <v>104.12</v>
      </c>
      <c r="I5101" s="392" t="s">
        <v>22951</v>
      </c>
    </row>
    <row r="5102" spans="2:9">
      <c r="B5102" s="388" t="s">
        <v>22952</v>
      </c>
      <c r="C5102" s="388" t="s">
        <v>22953</v>
      </c>
      <c r="D5102" s="389" t="s">
        <v>121</v>
      </c>
      <c r="E5102" s="390" t="str">
        <f t="shared" si="158"/>
        <v>70,00</v>
      </c>
      <c r="F5102" s="381" t="str">
        <f t="shared" si="159"/>
        <v>89470</v>
      </c>
      <c r="H5102" s="391">
        <v>112.33</v>
      </c>
      <c r="I5102" s="392" t="s">
        <v>22954</v>
      </c>
    </row>
    <row r="5103" spans="2:9">
      <c r="B5103" s="388" t="s">
        <v>22955</v>
      </c>
      <c r="C5103" s="388" t="s">
        <v>22956</v>
      </c>
      <c r="D5103" s="389" t="s">
        <v>121</v>
      </c>
      <c r="E5103" s="390" t="str">
        <f t="shared" si="158"/>
        <v>67,27</v>
      </c>
      <c r="F5103" s="381" t="str">
        <f t="shared" si="159"/>
        <v>89471</v>
      </c>
      <c r="H5103" s="391">
        <v>125.58</v>
      </c>
      <c r="I5103" s="392" t="s">
        <v>22957</v>
      </c>
    </row>
    <row r="5104" spans="2:9">
      <c r="B5104" s="388" t="s">
        <v>22958</v>
      </c>
      <c r="C5104" s="388" t="s">
        <v>22959</v>
      </c>
      <c r="D5104" s="389" t="s">
        <v>121</v>
      </c>
      <c r="E5104" s="390" t="str">
        <f t="shared" si="158"/>
        <v>84,20</v>
      </c>
      <c r="F5104" s="381" t="str">
        <f t="shared" si="159"/>
        <v>89472</v>
      </c>
      <c r="H5104" s="391">
        <v>141.34</v>
      </c>
      <c r="I5104" s="392" t="s">
        <v>22960</v>
      </c>
    </row>
    <row r="5105" spans="2:9">
      <c r="B5105" s="388" t="s">
        <v>22961</v>
      </c>
      <c r="C5105" s="388" t="s">
        <v>22962</v>
      </c>
      <c r="D5105" s="389" t="s">
        <v>121</v>
      </c>
      <c r="E5105" s="390" t="str">
        <f t="shared" si="158"/>
        <v>81,10</v>
      </c>
      <c r="F5105" s="381" t="str">
        <f t="shared" si="159"/>
        <v>89473</v>
      </c>
      <c r="H5105" s="391">
        <v>129.38</v>
      </c>
      <c r="I5105" s="392" t="s">
        <v>22963</v>
      </c>
    </row>
    <row r="5106" spans="2:9">
      <c r="B5106" s="388" t="s">
        <v>22964</v>
      </c>
      <c r="C5106" s="388" t="s">
        <v>22965</v>
      </c>
      <c r="D5106" s="389" t="s">
        <v>121</v>
      </c>
      <c r="E5106" s="390" t="str">
        <f t="shared" si="158"/>
        <v>77,06</v>
      </c>
      <c r="F5106" s="381" t="str">
        <f t="shared" si="159"/>
        <v>89474</v>
      </c>
      <c r="H5106" s="391">
        <v>137.80000000000001</v>
      </c>
      <c r="I5106" s="392" t="s">
        <v>22966</v>
      </c>
    </row>
    <row r="5107" spans="2:9">
      <c r="B5107" s="388" t="s">
        <v>22967</v>
      </c>
      <c r="C5107" s="388" t="s">
        <v>22968</v>
      </c>
      <c r="D5107" s="389" t="s">
        <v>121</v>
      </c>
      <c r="E5107" s="390" t="str">
        <f t="shared" si="158"/>
        <v>71,18</v>
      </c>
      <c r="F5107" s="381" t="str">
        <f t="shared" si="159"/>
        <v>89475</v>
      </c>
      <c r="H5107" s="391">
        <v>150.83000000000001</v>
      </c>
      <c r="I5107" s="392" t="s">
        <v>15245</v>
      </c>
    </row>
    <row r="5108" spans="2:9">
      <c r="B5108" s="388" t="s">
        <v>22969</v>
      </c>
      <c r="C5108" s="388" t="s">
        <v>22970</v>
      </c>
      <c r="D5108" s="389" t="s">
        <v>121</v>
      </c>
      <c r="E5108" s="390" t="str">
        <f t="shared" si="158"/>
        <v>92,93</v>
      </c>
      <c r="F5108" s="381" t="str">
        <f t="shared" si="159"/>
        <v>89476</v>
      </c>
      <c r="H5108" s="391">
        <v>166.83</v>
      </c>
      <c r="I5108" s="392" t="s">
        <v>22971</v>
      </c>
    </row>
    <row r="5109" spans="2:9">
      <c r="B5109" s="388" t="s">
        <v>22972</v>
      </c>
      <c r="C5109" s="388" t="s">
        <v>22973</v>
      </c>
      <c r="D5109" s="389" t="s">
        <v>121</v>
      </c>
      <c r="E5109" s="390" t="str">
        <f t="shared" si="158"/>
        <v>86,27</v>
      </c>
      <c r="F5109" s="381" t="str">
        <f t="shared" si="159"/>
        <v>89477</v>
      </c>
      <c r="H5109" s="391">
        <v>50.5</v>
      </c>
      <c r="I5109" s="392" t="s">
        <v>21806</v>
      </c>
    </row>
    <row r="5110" spans="2:9">
      <c r="B5110" s="388" t="s">
        <v>22974</v>
      </c>
      <c r="C5110" s="388" t="s">
        <v>22975</v>
      </c>
      <c r="D5110" s="389" t="s">
        <v>121</v>
      </c>
      <c r="E5110" s="390" t="str">
        <f t="shared" si="158"/>
        <v>79,19</v>
      </c>
      <c r="F5110" s="381" t="str">
        <f t="shared" si="159"/>
        <v>89478</v>
      </c>
      <c r="H5110" s="391">
        <v>58.34</v>
      </c>
      <c r="I5110" s="392" t="s">
        <v>22976</v>
      </c>
    </row>
    <row r="5111" spans="2:9">
      <c r="B5111" s="388" t="s">
        <v>22977</v>
      </c>
      <c r="C5111" s="388" t="s">
        <v>22978</v>
      </c>
      <c r="D5111" s="389" t="s">
        <v>121</v>
      </c>
      <c r="E5111" s="390" t="str">
        <f t="shared" si="158"/>
        <v>76,74</v>
      </c>
      <c r="F5111" s="381" t="str">
        <f t="shared" si="159"/>
        <v>89479</v>
      </c>
      <c r="H5111" s="391">
        <v>26.32</v>
      </c>
      <c r="I5111" s="392" t="s">
        <v>22979</v>
      </c>
    </row>
    <row r="5112" spans="2:9">
      <c r="B5112" s="388" t="s">
        <v>22980</v>
      </c>
      <c r="C5112" s="388" t="s">
        <v>22981</v>
      </c>
      <c r="D5112" s="389" t="s">
        <v>121</v>
      </c>
      <c r="E5112" s="390" t="str">
        <f t="shared" si="158"/>
        <v>102,29</v>
      </c>
      <c r="F5112" s="381" t="str">
        <f t="shared" si="159"/>
        <v>89480</v>
      </c>
      <c r="H5112" s="391">
        <v>7.69</v>
      </c>
      <c r="I5112" s="392" t="s">
        <v>22982</v>
      </c>
    </row>
    <row r="5113" spans="2:9">
      <c r="B5113" s="388" t="s">
        <v>22983</v>
      </c>
      <c r="C5113" s="388" t="s">
        <v>22984</v>
      </c>
      <c r="D5113" s="389" t="s">
        <v>121</v>
      </c>
      <c r="E5113" s="390" t="str">
        <f t="shared" si="158"/>
        <v>99,56</v>
      </c>
      <c r="F5113" s="381" t="str">
        <f t="shared" si="159"/>
        <v>89483</v>
      </c>
      <c r="H5113" s="391">
        <v>14.9</v>
      </c>
      <c r="I5113" s="392" t="s">
        <v>22985</v>
      </c>
    </row>
    <row r="5114" spans="2:9">
      <c r="B5114" s="388" t="s">
        <v>22986</v>
      </c>
      <c r="C5114" s="388" t="s">
        <v>22987</v>
      </c>
      <c r="D5114" s="389" t="s">
        <v>121</v>
      </c>
      <c r="E5114" s="390" t="str">
        <f t="shared" si="158"/>
        <v>86,41</v>
      </c>
      <c r="F5114" s="381" t="str">
        <f t="shared" si="159"/>
        <v>89484</v>
      </c>
      <c r="H5114" s="391">
        <v>53.79</v>
      </c>
      <c r="I5114" s="392" t="s">
        <v>22988</v>
      </c>
    </row>
    <row r="5115" spans="2:9">
      <c r="B5115" s="388" t="s">
        <v>22989</v>
      </c>
      <c r="C5115" s="388" t="s">
        <v>22990</v>
      </c>
      <c r="D5115" s="389" t="s">
        <v>121</v>
      </c>
      <c r="E5115" s="390" t="str">
        <f t="shared" si="158"/>
        <v>80,86</v>
      </c>
      <c r="F5115" s="381" t="str">
        <f t="shared" si="159"/>
        <v>89486</v>
      </c>
      <c r="H5115" s="391">
        <v>110.05</v>
      </c>
      <c r="I5115" s="392" t="s">
        <v>22991</v>
      </c>
    </row>
    <row r="5116" spans="2:9">
      <c r="B5116" s="388" t="s">
        <v>22992</v>
      </c>
      <c r="C5116" s="388" t="s">
        <v>22993</v>
      </c>
      <c r="D5116" s="389" t="s">
        <v>121</v>
      </c>
      <c r="E5116" s="390" t="str">
        <f t="shared" si="158"/>
        <v>110,63</v>
      </c>
      <c r="F5116" s="381" t="str">
        <f t="shared" si="159"/>
        <v>89487</v>
      </c>
      <c r="H5116" s="391">
        <v>53.8</v>
      </c>
      <c r="I5116" s="392" t="s">
        <v>22994</v>
      </c>
    </row>
    <row r="5117" spans="2:9">
      <c r="B5117" s="388" t="s">
        <v>22995</v>
      </c>
      <c r="C5117" s="388" t="s">
        <v>22996</v>
      </c>
      <c r="D5117" s="389" t="s">
        <v>121</v>
      </c>
      <c r="E5117" s="390" t="str">
        <f t="shared" si="158"/>
        <v>104,15</v>
      </c>
      <c r="F5117" s="381" t="str">
        <f t="shared" si="159"/>
        <v>89488</v>
      </c>
      <c r="H5117" s="391">
        <v>39.200000000000003</v>
      </c>
      <c r="I5117" s="392" t="s">
        <v>22997</v>
      </c>
    </row>
    <row r="5118" spans="2:9">
      <c r="B5118" s="388" t="s">
        <v>22998</v>
      </c>
      <c r="C5118" s="388" t="s">
        <v>22999</v>
      </c>
      <c r="D5118" s="389" t="s">
        <v>121</v>
      </c>
      <c r="E5118" s="390" t="str">
        <f t="shared" si="158"/>
        <v>58,64</v>
      </c>
      <c r="F5118" s="381" t="str">
        <f t="shared" si="159"/>
        <v>91815</v>
      </c>
      <c r="H5118" s="391">
        <v>14.3</v>
      </c>
      <c r="I5118" s="392" t="s">
        <v>23000</v>
      </c>
    </row>
    <row r="5119" spans="2:9">
      <c r="B5119" s="388" t="s">
        <v>23001</v>
      </c>
      <c r="C5119" s="388" t="s">
        <v>23002</v>
      </c>
      <c r="D5119" s="389" t="s">
        <v>121</v>
      </c>
      <c r="E5119" s="390" t="str">
        <f t="shared" si="158"/>
        <v>67,83</v>
      </c>
      <c r="F5119" s="381" t="str">
        <f t="shared" si="159"/>
        <v>91816</v>
      </c>
      <c r="H5119" s="391">
        <v>28.31</v>
      </c>
      <c r="I5119" s="392" t="s">
        <v>23003</v>
      </c>
    </row>
    <row r="5120" spans="2:9">
      <c r="B5120" s="388" t="s">
        <v>23004</v>
      </c>
      <c r="C5120" s="388" t="s">
        <v>23005</v>
      </c>
      <c r="D5120" s="389" t="s">
        <v>121</v>
      </c>
      <c r="E5120" s="390" t="str">
        <f t="shared" si="158"/>
        <v>504,89</v>
      </c>
      <c r="F5120" s="381" t="str">
        <f t="shared" si="159"/>
        <v>72139</v>
      </c>
      <c r="H5120" s="391">
        <v>7.04</v>
      </c>
      <c r="I5120" s="392" t="s">
        <v>23006</v>
      </c>
    </row>
    <row r="5121" spans="2:9">
      <c r="B5121" s="388" t="s">
        <v>23007</v>
      </c>
      <c r="C5121" s="388" t="s">
        <v>23008</v>
      </c>
      <c r="D5121" s="389" t="s">
        <v>121</v>
      </c>
      <c r="E5121" s="390" t="str">
        <f t="shared" si="158"/>
        <v>508,64</v>
      </c>
      <c r="F5121" s="381" t="str">
        <f t="shared" si="159"/>
        <v>72175</v>
      </c>
      <c r="H5121" s="391">
        <v>10.87</v>
      </c>
      <c r="I5121" s="392" t="s">
        <v>23009</v>
      </c>
    </row>
    <row r="5122" spans="2:9">
      <c r="B5122" s="388" t="s">
        <v>23010</v>
      </c>
      <c r="C5122" s="388" t="s">
        <v>23011</v>
      </c>
      <c r="D5122" s="389" t="s">
        <v>121</v>
      </c>
      <c r="E5122" s="390" t="str">
        <f t="shared" ref="E5122:E5185" si="160">IF($K$2=$H$1,H5122,I5122)</f>
        <v>512,39</v>
      </c>
      <c r="F5122" s="381" t="str">
        <f t="shared" ref="F5122:F5185" si="161">IF(LEN($B5122)=7,CONCATENATE(MID($B5122,1,6),"00",RIGHT($B5122,1)),IF(LEN($B5122)=8,CONCATENATE(MID($B5122,1,6),"0",RIGHT($B5122,2)),$B5122))</f>
        <v>72176</v>
      </c>
      <c r="H5122" s="391">
        <v>29.08</v>
      </c>
      <c r="I5122" s="392" t="s">
        <v>23012</v>
      </c>
    </row>
    <row r="5123" spans="2:9">
      <c r="B5123" s="388" t="s">
        <v>23013</v>
      </c>
      <c r="C5123" s="388" t="s">
        <v>23014</v>
      </c>
      <c r="D5123" s="389" t="s">
        <v>121</v>
      </c>
      <c r="E5123" s="390" t="str">
        <f t="shared" si="160"/>
        <v>25,35</v>
      </c>
      <c r="F5123" s="381" t="str">
        <f t="shared" si="161"/>
        <v>72178</v>
      </c>
      <c r="H5123" s="391">
        <v>42.72</v>
      </c>
      <c r="I5123" s="392" t="s">
        <v>23015</v>
      </c>
    </row>
    <row r="5124" spans="2:9">
      <c r="B5124" s="388" t="s">
        <v>23016</v>
      </c>
      <c r="C5124" s="388" t="s">
        <v>23017</v>
      </c>
      <c r="D5124" s="389" t="s">
        <v>121</v>
      </c>
      <c r="E5124" s="390" t="str">
        <f t="shared" si="160"/>
        <v>49,70</v>
      </c>
      <c r="F5124" s="381" t="str">
        <f t="shared" si="161"/>
        <v>72179</v>
      </c>
      <c r="H5124" s="391">
        <v>58.7</v>
      </c>
      <c r="I5124" s="392" t="s">
        <v>23018</v>
      </c>
    </row>
    <row r="5125" spans="2:9">
      <c r="B5125" s="388" t="s">
        <v>23019</v>
      </c>
      <c r="C5125" s="388" t="s">
        <v>23020</v>
      </c>
      <c r="D5125" s="389" t="s">
        <v>121</v>
      </c>
      <c r="E5125" s="390" t="str">
        <f t="shared" si="160"/>
        <v>15,65</v>
      </c>
      <c r="F5125" s="381" t="str">
        <f t="shared" si="161"/>
        <v>72180</v>
      </c>
      <c r="H5125" s="391">
        <v>69.81</v>
      </c>
      <c r="I5125" s="392" t="s">
        <v>5252</v>
      </c>
    </row>
    <row r="5126" spans="2:9">
      <c r="B5126" s="388" t="s">
        <v>23021</v>
      </c>
      <c r="C5126" s="388" t="s">
        <v>23022</v>
      </c>
      <c r="D5126" s="389" t="s">
        <v>121</v>
      </c>
      <c r="E5126" s="390" t="str">
        <f t="shared" si="160"/>
        <v>31,72</v>
      </c>
      <c r="F5126" s="381" t="str">
        <f t="shared" si="161"/>
        <v>72181</v>
      </c>
      <c r="H5126" s="391">
        <v>59.68</v>
      </c>
      <c r="I5126" s="392" t="s">
        <v>23023</v>
      </c>
    </row>
    <row r="5127" spans="2:9">
      <c r="B5127" s="388" t="s">
        <v>23024</v>
      </c>
      <c r="C5127" s="388" t="s">
        <v>23025</v>
      </c>
      <c r="D5127" s="389" t="s">
        <v>121</v>
      </c>
      <c r="E5127" s="390" t="str">
        <f t="shared" si="160"/>
        <v>284,39</v>
      </c>
      <c r="F5127" s="381" t="str">
        <f t="shared" si="161"/>
        <v>73774/001</v>
      </c>
      <c r="H5127" s="391">
        <v>1.24</v>
      </c>
      <c r="I5127" s="392" t="s">
        <v>23026</v>
      </c>
    </row>
    <row r="5128" spans="2:9">
      <c r="B5128" s="388" t="s">
        <v>23027</v>
      </c>
      <c r="C5128" s="388" t="s">
        <v>23028</v>
      </c>
      <c r="D5128" s="389" t="s">
        <v>121</v>
      </c>
      <c r="E5128" s="390" t="str">
        <f t="shared" si="160"/>
        <v>199,09</v>
      </c>
      <c r="F5128" s="381" t="str">
        <f t="shared" si="161"/>
        <v>73909/001</v>
      </c>
      <c r="H5128" s="391">
        <v>6.28</v>
      </c>
      <c r="I5128" s="392" t="s">
        <v>23029</v>
      </c>
    </row>
    <row r="5129" spans="2:9">
      <c r="B5129" s="388" t="s">
        <v>23030</v>
      </c>
      <c r="C5129" s="388" t="s">
        <v>23031</v>
      </c>
      <c r="D5129" s="389" t="s">
        <v>121</v>
      </c>
      <c r="E5129" s="390" t="str">
        <f t="shared" si="160"/>
        <v>533,00</v>
      </c>
      <c r="F5129" s="381" t="str">
        <f t="shared" si="161"/>
        <v>74229/001</v>
      </c>
      <c r="H5129" s="391">
        <v>6.01</v>
      </c>
      <c r="I5129" s="392" t="s">
        <v>23032</v>
      </c>
    </row>
    <row r="5130" spans="2:9">
      <c r="B5130" s="388" t="s">
        <v>23033</v>
      </c>
      <c r="C5130" s="388" t="s">
        <v>23034</v>
      </c>
      <c r="D5130" s="389" t="s">
        <v>121</v>
      </c>
      <c r="E5130" s="390" t="str">
        <f t="shared" si="160"/>
        <v>630,21</v>
      </c>
      <c r="F5130" s="381" t="str">
        <f t="shared" si="161"/>
        <v>79627</v>
      </c>
      <c r="H5130" s="391">
        <v>30.49</v>
      </c>
      <c r="I5130" s="392" t="s">
        <v>23035</v>
      </c>
    </row>
    <row r="5131" spans="2:9">
      <c r="B5131" s="388" t="s">
        <v>23036</v>
      </c>
      <c r="C5131" s="388" t="s">
        <v>23037</v>
      </c>
      <c r="D5131" s="389" t="s">
        <v>121</v>
      </c>
      <c r="E5131" s="390" t="str">
        <f t="shared" si="160"/>
        <v>79,18</v>
      </c>
      <c r="F5131" s="381" t="str">
        <f t="shared" si="161"/>
        <v>96358</v>
      </c>
      <c r="H5131" s="391">
        <v>51.64</v>
      </c>
      <c r="I5131" s="392" t="s">
        <v>829</v>
      </c>
    </row>
    <row r="5132" spans="2:9">
      <c r="B5132" s="388" t="s">
        <v>23038</v>
      </c>
      <c r="C5132" s="388" t="s">
        <v>23039</v>
      </c>
      <c r="D5132" s="389" t="s">
        <v>121</v>
      </c>
      <c r="E5132" s="390" t="str">
        <f t="shared" si="160"/>
        <v>87,08</v>
      </c>
      <c r="F5132" s="381" t="str">
        <f t="shared" si="161"/>
        <v>96359</v>
      </c>
      <c r="H5132" s="391">
        <v>72.430000000000007</v>
      </c>
      <c r="I5132" s="392" t="s">
        <v>23040</v>
      </c>
    </row>
    <row r="5133" spans="2:9">
      <c r="B5133" s="388" t="s">
        <v>23041</v>
      </c>
      <c r="C5133" s="388" t="s">
        <v>23042</v>
      </c>
      <c r="D5133" s="389" t="s">
        <v>121</v>
      </c>
      <c r="E5133" s="390" t="str">
        <f t="shared" si="160"/>
        <v>100,38</v>
      </c>
      <c r="F5133" s="381" t="str">
        <f t="shared" si="161"/>
        <v>96360</v>
      </c>
      <c r="H5133" s="391">
        <v>97.06</v>
      </c>
      <c r="I5133" s="392" t="s">
        <v>23043</v>
      </c>
    </row>
    <row r="5134" spans="2:9">
      <c r="B5134" s="388" t="s">
        <v>23044</v>
      </c>
      <c r="C5134" s="388" t="s">
        <v>23045</v>
      </c>
      <c r="D5134" s="389" t="s">
        <v>121</v>
      </c>
      <c r="E5134" s="390" t="str">
        <f t="shared" si="160"/>
        <v>115,78</v>
      </c>
      <c r="F5134" s="381" t="str">
        <f t="shared" si="161"/>
        <v>96361</v>
      </c>
      <c r="H5134" s="391">
        <v>119.68</v>
      </c>
      <c r="I5134" s="392" t="s">
        <v>11396</v>
      </c>
    </row>
    <row r="5135" spans="2:9">
      <c r="B5135" s="388" t="s">
        <v>23046</v>
      </c>
      <c r="C5135" s="388" t="s">
        <v>23047</v>
      </c>
      <c r="D5135" s="389" t="s">
        <v>121</v>
      </c>
      <c r="E5135" s="390" t="str">
        <f t="shared" si="160"/>
        <v>104,68</v>
      </c>
      <c r="F5135" s="381" t="str">
        <f t="shared" si="161"/>
        <v>96362</v>
      </c>
      <c r="H5135" s="391">
        <v>157.26</v>
      </c>
      <c r="I5135" s="392" t="s">
        <v>23048</v>
      </c>
    </row>
    <row r="5136" spans="2:9">
      <c r="B5136" s="388" t="s">
        <v>23049</v>
      </c>
      <c r="C5136" s="388" t="s">
        <v>23050</v>
      </c>
      <c r="D5136" s="389" t="s">
        <v>121</v>
      </c>
      <c r="E5136" s="390" t="str">
        <f t="shared" si="160"/>
        <v>112,84</v>
      </c>
      <c r="F5136" s="381" t="str">
        <f t="shared" si="161"/>
        <v>96363</v>
      </c>
      <c r="H5136" s="391">
        <v>172.65</v>
      </c>
      <c r="I5136" s="392" t="s">
        <v>23051</v>
      </c>
    </row>
    <row r="5137" spans="2:9">
      <c r="B5137" s="388" t="s">
        <v>23052</v>
      </c>
      <c r="C5137" s="388" t="s">
        <v>23053</v>
      </c>
      <c r="D5137" s="389" t="s">
        <v>121</v>
      </c>
      <c r="E5137" s="390" t="str">
        <f t="shared" si="160"/>
        <v>125,88</v>
      </c>
      <c r="F5137" s="381" t="str">
        <f t="shared" si="161"/>
        <v>96364</v>
      </c>
      <c r="H5137" s="391">
        <v>98.65</v>
      </c>
      <c r="I5137" s="392" t="s">
        <v>23054</v>
      </c>
    </row>
    <row r="5138" spans="2:9">
      <c r="B5138" s="388" t="s">
        <v>23055</v>
      </c>
      <c r="C5138" s="388" t="s">
        <v>23056</v>
      </c>
      <c r="D5138" s="389" t="s">
        <v>121</v>
      </c>
      <c r="E5138" s="390" t="str">
        <f t="shared" si="160"/>
        <v>141,52</v>
      </c>
      <c r="F5138" s="381" t="str">
        <f t="shared" si="161"/>
        <v>96365</v>
      </c>
      <c r="H5138" s="391">
        <v>107.77</v>
      </c>
      <c r="I5138" s="392" t="s">
        <v>23057</v>
      </c>
    </row>
    <row r="5139" spans="2:9">
      <c r="B5139" s="388" t="s">
        <v>23058</v>
      </c>
      <c r="C5139" s="388" t="s">
        <v>23059</v>
      </c>
      <c r="D5139" s="389" t="s">
        <v>121</v>
      </c>
      <c r="E5139" s="390" t="str">
        <f t="shared" si="160"/>
        <v>130,17</v>
      </c>
      <c r="F5139" s="381" t="str">
        <f t="shared" si="161"/>
        <v>96366</v>
      </c>
      <c r="H5139" s="391">
        <v>7.85</v>
      </c>
      <c r="I5139" s="392" t="s">
        <v>23060</v>
      </c>
    </row>
    <row r="5140" spans="2:9">
      <c r="B5140" s="388" t="s">
        <v>23061</v>
      </c>
      <c r="C5140" s="388" t="s">
        <v>23062</v>
      </c>
      <c r="D5140" s="389" t="s">
        <v>121</v>
      </c>
      <c r="E5140" s="390" t="str">
        <f t="shared" si="160"/>
        <v>138,57</v>
      </c>
      <c r="F5140" s="381" t="str">
        <f t="shared" si="161"/>
        <v>96367</v>
      </c>
      <c r="H5140" s="391">
        <v>1.52</v>
      </c>
      <c r="I5140" s="392" t="s">
        <v>23063</v>
      </c>
    </row>
    <row r="5141" spans="2:9">
      <c r="B5141" s="388" t="s">
        <v>23064</v>
      </c>
      <c r="C5141" s="388" t="s">
        <v>23065</v>
      </c>
      <c r="D5141" s="389" t="s">
        <v>121</v>
      </c>
      <c r="E5141" s="390" t="str">
        <f t="shared" si="160"/>
        <v>151,37</v>
      </c>
      <c r="F5141" s="381" t="str">
        <f t="shared" si="161"/>
        <v>96368</v>
      </c>
      <c r="H5141" s="391">
        <v>72.91</v>
      </c>
      <c r="I5141" s="392" t="s">
        <v>23066</v>
      </c>
    </row>
    <row r="5142" spans="2:9">
      <c r="B5142" s="388" t="s">
        <v>23067</v>
      </c>
      <c r="C5142" s="388" t="s">
        <v>23068</v>
      </c>
      <c r="D5142" s="389" t="s">
        <v>121</v>
      </c>
      <c r="E5142" s="390" t="str">
        <f t="shared" si="160"/>
        <v>167,27</v>
      </c>
      <c r="F5142" s="381" t="str">
        <f t="shared" si="161"/>
        <v>96369</v>
      </c>
      <c r="H5142" s="391">
        <v>1.86</v>
      </c>
      <c r="I5142" s="392" t="s">
        <v>23069</v>
      </c>
    </row>
    <row r="5143" spans="2:9">
      <c r="B5143" s="388" t="s">
        <v>23070</v>
      </c>
      <c r="C5143" s="388" t="s">
        <v>23071</v>
      </c>
      <c r="D5143" s="389" t="s">
        <v>121</v>
      </c>
      <c r="E5143" s="390" t="str">
        <f t="shared" si="160"/>
        <v>50,56</v>
      </c>
      <c r="F5143" s="381" t="str">
        <f t="shared" si="161"/>
        <v>96370</v>
      </c>
      <c r="H5143" s="391">
        <v>1.99</v>
      </c>
      <c r="I5143" s="392" t="s">
        <v>6929</v>
      </c>
    </row>
    <row r="5144" spans="2:9">
      <c r="B5144" s="388" t="s">
        <v>23072</v>
      </c>
      <c r="C5144" s="388" t="s">
        <v>23073</v>
      </c>
      <c r="D5144" s="389" t="s">
        <v>121</v>
      </c>
      <c r="E5144" s="390" t="str">
        <f t="shared" si="160"/>
        <v>58,33</v>
      </c>
      <c r="F5144" s="381" t="str">
        <f t="shared" si="161"/>
        <v>96371</v>
      </c>
      <c r="H5144" s="391">
        <v>0.78</v>
      </c>
      <c r="I5144" s="392" t="s">
        <v>23074</v>
      </c>
    </row>
    <row r="5145" spans="2:9">
      <c r="B5145" s="388" t="s">
        <v>23075</v>
      </c>
      <c r="C5145" s="388" t="s">
        <v>23076</v>
      </c>
      <c r="D5145" s="389" t="s">
        <v>121</v>
      </c>
      <c r="E5145" s="390" t="str">
        <f t="shared" si="160"/>
        <v>22,30</v>
      </c>
      <c r="F5145" s="381" t="str">
        <f t="shared" si="161"/>
        <v>96372</v>
      </c>
      <c r="H5145" s="391">
        <v>1.47</v>
      </c>
      <c r="I5145" s="392" t="s">
        <v>23077</v>
      </c>
    </row>
    <row r="5146" spans="2:9">
      <c r="B5146" s="388" t="s">
        <v>23078</v>
      </c>
      <c r="C5146" s="388" t="s">
        <v>23079</v>
      </c>
      <c r="D5146" s="389" t="s">
        <v>9706</v>
      </c>
      <c r="E5146" s="390" t="str">
        <f t="shared" si="160"/>
        <v>7,61</v>
      </c>
      <c r="F5146" s="381" t="str">
        <f t="shared" si="161"/>
        <v>96373</v>
      </c>
      <c r="H5146" s="391">
        <v>4.9000000000000004</v>
      </c>
      <c r="I5146" s="392" t="s">
        <v>10008</v>
      </c>
    </row>
    <row r="5147" spans="2:9">
      <c r="B5147" s="388" t="s">
        <v>23080</v>
      </c>
      <c r="C5147" s="388" t="s">
        <v>23081</v>
      </c>
      <c r="D5147" s="389" t="s">
        <v>9706</v>
      </c>
      <c r="E5147" s="390" t="str">
        <f t="shared" si="160"/>
        <v>15,98</v>
      </c>
      <c r="F5147" s="381" t="str">
        <f t="shared" si="161"/>
        <v>96374</v>
      </c>
      <c r="H5147" s="391">
        <v>0.55000000000000004</v>
      </c>
      <c r="I5147" s="392" t="s">
        <v>23082</v>
      </c>
    </row>
    <row r="5148" spans="2:9">
      <c r="B5148" s="388" t="s">
        <v>23083</v>
      </c>
      <c r="C5148" s="388" t="s">
        <v>23084</v>
      </c>
      <c r="D5148" s="389" t="s">
        <v>121</v>
      </c>
      <c r="E5148" s="390" t="str">
        <f t="shared" si="160"/>
        <v>60,62</v>
      </c>
      <c r="F5148" s="381" t="str">
        <f t="shared" si="161"/>
        <v>73863/001</v>
      </c>
      <c r="H5148" s="391">
        <v>4.9000000000000004</v>
      </c>
      <c r="I5148" s="392" t="s">
        <v>23085</v>
      </c>
    </row>
    <row r="5149" spans="2:9">
      <c r="B5149" s="388" t="s">
        <v>23086</v>
      </c>
      <c r="C5149" s="388" t="s">
        <v>23087</v>
      </c>
      <c r="D5149" s="389" t="s">
        <v>121</v>
      </c>
      <c r="E5149" s="390" t="str">
        <f t="shared" si="160"/>
        <v>124,04</v>
      </c>
      <c r="F5149" s="381" t="str">
        <f t="shared" si="161"/>
        <v>73863/002</v>
      </c>
      <c r="H5149" s="391">
        <v>9.3699999999999992</v>
      </c>
      <c r="I5149" s="392" t="s">
        <v>23088</v>
      </c>
    </row>
    <row r="5150" spans="2:9">
      <c r="B5150" s="388" t="s">
        <v>23089</v>
      </c>
      <c r="C5150" s="388" t="s">
        <v>23090</v>
      </c>
      <c r="D5150" s="389" t="s">
        <v>121</v>
      </c>
      <c r="E5150" s="390" t="str">
        <f t="shared" si="160"/>
        <v>56,27</v>
      </c>
      <c r="F5150" s="381" t="str">
        <f t="shared" si="161"/>
        <v>73790/002</v>
      </c>
      <c r="H5150" s="391">
        <v>4.6500000000000004</v>
      </c>
      <c r="I5150" s="392" t="s">
        <v>23091</v>
      </c>
    </row>
    <row r="5151" spans="2:9">
      <c r="B5151" s="388" t="s">
        <v>23092</v>
      </c>
      <c r="C5151" s="388" t="s">
        <v>23093</v>
      </c>
      <c r="D5151" s="389" t="s">
        <v>121</v>
      </c>
      <c r="E5151" s="390" t="str">
        <f t="shared" si="160"/>
        <v>42,91</v>
      </c>
      <c r="F5151" s="381" t="str">
        <f t="shared" si="161"/>
        <v>73790/004</v>
      </c>
      <c r="H5151" s="391">
        <v>891.55</v>
      </c>
      <c r="I5151" s="392" t="s">
        <v>23094</v>
      </c>
    </row>
    <row r="5152" spans="2:9">
      <c r="B5152" s="388" t="s">
        <v>23095</v>
      </c>
      <c r="C5152" s="388" t="s">
        <v>23096</v>
      </c>
      <c r="D5152" s="389" t="s">
        <v>121</v>
      </c>
      <c r="E5152" s="390" t="str">
        <f t="shared" si="160"/>
        <v>15,21</v>
      </c>
      <c r="F5152" s="381" t="str">
        <f t="shared" si="161"/>
        <v>83694</v>
      </c>
      <c r="H5152" s="391">
        <v>662.18</v>
      </c>
      <c r="I5152" s="392" t="s">
        <v>20690</v>
      </c>
    </row>
    <row r="5153" spans="2:9">
      <c r="B5153" s="388" t="s">
        <v>23097</v>
      </c>
      <c r="C5153" s="388" t="s">
        <v>23098</v>
      </c>
      <c r="D5153" s="389" t="s">
        <v>121</v>
      </c>
      <c r="E5153" s="390" t="str">
        <f t="shared" si="160"/>
        <v>28,04</v>
      </c>
      <c r="F5153" s="381" t="str">
        <f t="shared" si="161"/>
        <v>83695/001</v>
      </c>
      <c r="H5153" s="391">
        <v>58.78</v>
      </c>
      <c r="I5153" s="392" t="s">
        <v>23099</v>
      </c>
    </row>
    <row r="5154" spans="2:9">
      <c r="B5154" s="388" t="s">
        <v>23100</v>
      </c>
      <c r="C5154" s="388" t="s">
        <v>23101</v>
      </c>
      <c r="D5154" s="389" t="s">
        <v>201</v>
      </c>
      <c r="E5154" s="390" t="str">
        <f t="shared" si="160"/>
        <v>6,85</v>
      </c>
      <c r="F5154" s="381" t="str">
        <f t="shared" si="161"/>
        <v>83771</v>
      </c>
      <c r="H5154" s="391">
        <v>61.71</v>
      </c>
      <c r="I5154" s="392" t="s">
        <v>10672</v>
      </c>
    </row>
    <row r="5155" spans="2:9">
      <c r="B5155" s="388" t="s">
        <v>23102</v>
      </c>
      <c r="C5155" s="388" t="s">
        <v>23103</v>
      </c>
      <c r="D5155" s="389" t="s">
        <v>121</v>
      </c>
      <c r="E5155" s="390" t="str">
        <f t="shared" si="160"/>
        <v>11,03</v>
      </c>
      <c r="F5155" s="381" t="str">
        <f t="shared" si="161"/>
        <v>92970</v>
      </c>
      <c r="H5155" s="391">
        <v>52.61</v>
      </c>
      <c r="I5155" s="392" t="s">
        <v>3068</v>
      </c>
    </row>
    <row r="5156" spans="2:9">
      <c r="B5156" s="388" t="s">
        <v>23104</v>
      </c>
      <c r="C5156" s="388" t="s">
        <v>23105</v>
      </c>
      <c r="D5156" s="389" t="s">
        <v>121</v>
      </c>
      <c r="E5156" s="390" t="str">
        <f t="shared" si="160"/>
        <v>1,33</v>
      </c>
      <c r="F5156" s="381" t="str">
        <f t="shared" si="161"/>
        <v>100576</v>
      </c>
      <c r="H5156" s="391">
        <v>56.48</v>
      </c>
      <c r="I5156" s="392" t="s">
        <v>5131</v>
      </c>
    </row>
    <row r="5157" spans="2:9">
      <c r="B5157" s="388" t="s">
        <v>188</v>
      </c>
      <c r="C5157" s="388" t="s">
        <v>23106</v>
      </c>
      <c r="D5157" s="389" t="s">
        <v>121</v>
      </c>
      <c r="E5157" s="390" t="str">
        <f t="shared" si="160"/>
        <v>0,61</v>
      </c>
      <c r="F5157" s="381" t="str">
        <f t="shared" si="161"/>
        <v>100577</v>
      </c>
      <c r="H5157" s="391">
        <v>71.47</v>
      </c>
      <c r="I5157" s="392" t="s">
        <v>1997</v>
      </c>
    </row>
    <row r="5158" spans="2:9">
      <c r="B5158" s="388" t="s">
        <v>197</v>
      </c>
      <c r="C5158" s="388" t="s">
        <v>23107</v>
      </c>
      <c r="D5158" s="389" t="s">
        <v>201</v>
      </c>
      <c r="E5158" s="390" t="str">
        <f t="shared" si="160"/>
        <v>6,24</v>
      </c>
      <c r="F5158" s="381" t="str">
        <f t="shared" si="161"/>
        <v>96388</v>
      </c>
      <c r="H5158" s="391">
        <v>62.17</v>
      </c>
      <c r="I5158" s="392" t="s">
        <v>12179</v>
      </c>
    </row>
    <row r="5159" spans="2:9">
      <c r="B5159" s="388" t="s">
        <v>23108</v>
      </c>
      <c r="C5159" s="388" t="s">
        <v>23109</v>
      </c>
      <c r="D5159" s="389" t="s">
        <v>201</v>
      </c>
      <c r="E5159" s="390" t="str">
        <f t="shared" si="160"/>
        <v>33,15</v>
      </c>
      <c r="F5159" s="381" t="str">
        <f t="shared" si="161"/>
        <v>96389</v>
      </c>
      <c r="H5159" s="391">
        <v>51.84</v>
      </c>
      <c r="I5159" s="392" t="s">
        <v>8174</v>
      </c>
    </row>
    <row r="5160" spans="2:9">
      <c r="B5160" s="388" t="s">
        <v>23110</v>
      </c>
      <c r="C5160" s="388" t="s">
        <v>23111</v>
      </c>
      <c r="D5160" s="389" t="s">
        <v>201</v>
      </c>
      <c r="E5160" s="390" t="str">
        <f t="shared" si="160"/>
        <v>54,04</v>
      </c>
      <c r="F5160" s="381" t="str">
        <f t="shared" si="161"/>
        <v>96390</v>
      </c>
      <c r="H5160" s="391">
        <v>58.15</v>
      </c>
      <c r="I5160" s="392" t="s">
        <v>23112</v>
      </c>
    </row>
    <row r="5161" spans="2:9">
      <c r="B5161" s="388" t="s">
        <v>23113</v>
      </c>
      <c r="C5161" s="388" t="s">
        <v>23114</v>
      </c>
      <c r="D5161" s="389" t="s">
        <v>201</v>
      </c>
      <c r="E5161" s="390" t="str">
        <f t="shared" si="160"/>
        <v>75,87</v>
      </c>
      <c r="F5161" s="381" t="str">
        <f t="shared" si="161"/>
        <v>96391</v>
      </c>
      <c r="H5161" s="391">
        <v>59.28</v>
      </c>
      <c r="I5161" s="392" t="s">
        <v>23115</v>
      </c>
    </row>
    <row r="5162" spans="2:9">
      <c r="B5162" s="388" t="s">
        <v>23116</v>
      </c>
      <c r="C5162" s="388" t="s">
        <v>23117</v>
      </c>
      <c r="D5162" s="389" t="s">
        <v>201</v>
      </c>
      <c r="E5162" s="390" t="str">
        <f t="shared" si="160"/>
        <v>96,97</v>
      </c>
      <c r="F5162" s="381" t="str">
        <f t="shared" si="161"/>
        <v>96392</v>
      </c>
      <c r="H5162" s="391">
        <v>71.27</v>
      </c>
      <c r="I5162" s="392" t="s">
        <v>23118</v>
      </c>
    </row>
    <row r="5163" spans="2:9">
      <c r="B5163" s="388" t="s">
        <v>23119</v>
      </c>
      <c r="C5163" s="388" t="s">
        <v>23120</v>
      </c>
      <c r="D5163" s="389" t="s">
        <v>201</v>
      </c>
      <c r="E5163" s="390" t="str">
        <f t="shared" si="160"/>
        <v>138,44</v>
      </c>
      <c r="F5163" s="381" t="str">
        <f t="shared" si="161"/>
        <v>96396</v>
      </c>
      <c r="H5163" s="391">
        <v>72.489999999999995</v>
      </c>
      <c r="I5163" s="392" t="s">
        <v>8519</v>
      </c>
    </row>
    <row r="5164" spans="2:9">
      <c r="B5164" s="388" t="s">
        <v>23121</v>
      </c>
      <c r="C5164" s="388" t="s">
        <v>23122</v>
      </c>
      <c r="D5164" s="389" t="s">
        <v>201</v>
      </c>
      <c r="E5164" s="390" t="str">
        <f t="shared" si="160"/>
        <v>177,33</v>
      </c>
      <c r="F5164" s="381" t="str">
        <f t="shared" si="161"/>
        <v>96397</v>
      </c>
      <c r="H5164" s="391">
        <v>63.62</v>
      </c>
      <c r="I5164" s="392" t="s">
        <v>23123</v>
      </c>
    </row>
    <row r="5165" spans="2:9">
      <c r="B5165" s="388" t="s">
        <v>23124</v>
      </c>
      <c r="C5165" s="388" t="s">
        <v>23125</v>
      </c>
      <c r="D5165" s="389" t="s">
        <v>201</v>
      </c>
      <c r="E5165" s="390" t="str">
        <f t="shared" si="160"/>
        <v>193,09</v>
      </c>
      <c r="F5165" s="381" t="str">
        <f t="shared" si="161"/>
        <v>96398</v>
      </c>
      <c r="H5165" s="391">
        <v>53.18</v>
      </c>
      <c r="I5165" s="392" t="s">
        <v>23126</v>
      </c>
    </row>
    <row r="5166" spans="2:9">
      <c r="B5166" s="388" t="s">
        <v>23127</v>
      </c>
      <c r="C5166" s="388" t="s">
        <v>23128</v>
      </c>
      <c r="D5166" s="389" t="s">
        <v>201</v>
      </c>
      <c r="E5166" s="390" t="str">
        <f t="shared" si="160"/>
        <v>100,04</v>
      </c>
      <c r="F5166" s="381" t="str">
        <f t="shared" si="161"/>
        <v>96399</v>
      </c>
      <c r="H5166" s="391">
        <v>59.47</v>
      </c>
      <c r="I5166" s="392" t="s">
        <v>23129</v>
      </c>
    </row>
    <row r="5167" spans="2:9">
      <c r="B5167" s="388" t="s">
        <v>23130</v>
      </c>
      <c r="C5167" s="388" t="s">
        <v>23131</v>
      </c>
      <c r="D5167" s="389" t="s">
        <v>201</v>
      </c>
      <c r="E5167" s="390" t="str">
        <f t="shared" si="160"/>
        <v>126,71</v>
      </c>
      <c r="F5167" s="381" t="str">
        <f t="shared" si="161"/>
        <v>96400</v>
      </c>
      <c r="H5167" s="391">
        <v>60.58</v>
      </c>
      <c r="I5167" s="392" t="s">
        <v>23132</v>
      </c>
    </row>
    <row r="5168" spans="2:9">
      <c r="B5168" s="388" t="s">
        <v>23133</v>
      </c>
      <c r="C5168" s="388" t="s">
        <v>23134</v>
      </c>
      <c r="D5168" s="389" t="s">
        <v>121</v>
      </c>
      <c r="E5168" s="390" t="str">
        <f t="shared" si="160"/>
        <v>7,70</v>
      </c>
      <c r="F5168" s="381" t="str">
        <f t="shared" si="161"/>
        <v>96401</v>
      </c>
      <c r="H5168" s="391">
        <v>72.61</v>
      </c>
      <c r="I5168" s="392" t="s">
        <v>6044</v>
      </c>
    </row>
    <row r="5169" spans="2:9">
      <c r="B5169" s="388" t="s">
        <v>23135</v>
      </c>
      <c r="C5169" s="388" t="s">
        <v>23136</v>
      </c>
      <c r="D5169" s="389" t="s">
        <v>121</v>
      </c>
      <c r="E5169" s="390" t="str">
        <f t="shared" si="160"/>
        <v>2,05</v>
      </c>
      <c r="F5169" s="381" t="str">
        <f t="shared" si="161"/>
        <v>96402</v>
      </c>
      <c r="H5169" s="391">
        <v>73.8</v>
      </c>
      <c r="I5169" s="392" t="s">
        <v>3413</v>
      </c>
    </row>
    <row r="5170" spans="2:9">
      <c r="B5170" s="388" t="s">
        <v>23137</v>
      </c>
      <c r="C5170" s="388" t="s">
        <v>23138</v>
      </c>
      <c r="D5170" s="389" t="s">
        <v>201</v>
      </c>
      <c r="E5170" s="390" t="str">
        <f t="shared" si="160"/>
        <v>78,77</v>
      </c>
      <c r="F5170" s="381" t="str">
        <f t="shared" si="161"/>
        <v>100564</v>
      </c>
      <c r="H5170" s="391">
        <v>67.900000000000006</v>
      </c>
      <c r="I5170" s="392" t="s">
        <v>23139</v>
      </c>
    </row>
    <row r="5171" spans="2:9">
      <c r="B5171" s="388" t="s">
        <v>23140</v>
      </c>
      <c r="C5171" s="388" t="s">
        <v>23141</v>
      </c>
      <c r="D5171" s="389" t="s">
        <v>201</v>
      </c>
      <c r="E5171" s="390" t="str">
        <f t="shared" si="160"/>
        <v>67,81</v>
      </c>
      <c r="F5171" s="381" t="str">
        <f t="shared" si="161"/>
        <v>100565</v>
      </c>
      <c r="H5171" s="391">
        <v>57.31</v>
      </c>
      <c r="I5171" s="392" t="s">
        <v>23142</v>
      </c>
    </row>
    <row r="5172" spans="2:9">
      <c r="B5172" s="388" t="s">
        <v>23143</v>
      </c>
      <c r="C5172" s="388" t="s">
        <v>23144</v>
      </c>
      <c r="D5172" s="389" t="s">
        <v>201</v>
      </c>
      <c r="E5172" s="390" t="str">
        <f t="shared" si="160"/>
        <v>121,71</v>
      </c>
      <c r="F5172" s="381" t="str">
        <f t="shared" si="161"/>
        <v>100566</v>
      </c>
      <c r="H5172" s="391">
        <v>69.099999999999994</v>
      </c>
      <c r="I5172" s="392" t="s">
        <v>23145</v>
      </c>
    </row>
    <row r="5173" spans="2:9">
      <c r="B5173" s="388" t="s">
        <v>23146</v>
      </c>
      <c r="C5173" s="388" t="s">
        <v>23147</v>
      </c>
      <c r="D5173" s="389" t="s">
        <v>201</v>
      </c>
      <c r="E5173" s="390" t="str">
        <f t="shared" si="160"/>
        <v>141,81</v>
      </c>
      <c r="F5173" s="381" t="str">
        <f t="shared" si="161"/>
        <v>100567</v>
      </c>
      <c r="H5173" s="391">
        <v>70.34</v>
      </c>
      <c r="I5173" s="392" t="s">
        <v>23148</v>
      </c>
    </row>
    <row r="5174" spans="2:9">
      <c r="B5174" s="388" t="s">
        <v>23149</v>
      </c>
      <c r="C5174" s="388" t="s">
        <v>23150</v>
      </c>
      <c r="D5174" s="389" t="s">
        <v>201</v>
      </c>
      <c r="E5174" s="390" t="str">
        <f t="shared" si="160"/>
        <v>161,55</v>
      </c>
      <c r="F5174" s="381" t="str">
        <f t="shared" si="161"/>
        <v>100568</v>
      </c>
      <c r="H5174" s="391">
        <v>0.31</v>
      </c>
      <c r="I5174" s="392" t="s">
        <v>23151</v>
      </c>
    </row>
    <row r="5175" spans="2:9">
      <c r="B5175" s="388" t="s">
        <v>23152</v>
      </c>
      <c r="C5175" s="388" t="s">
        <v>23153</v>
      </c>
      <c r="D5175" s="389" t="s">
        <v>201</v>
      </c>
      <c r="E5175" s="390" t="str">
        <f t="shared" si="160"/>
        <v>111,15</v>
      </c>
      <c r="F5175" s="381" t="str">
        <f t="shared" si="161"/>
        <v>100569</v>
      </c>
      <c r="H5175" s="391">
        <v>30.82</v>
      </c>
      <c r="I5175" s="392" t="s">
        <v>23154</v>
      </c>
    </row>
    <row r="5176" spans="2:9">
      <c r="B5176" s="388" t="s">
        <v>23155</v>
      </c>
      <c r="C5176" s="388" t="s">
        <v>23156</v>
      </c>
      <c r="D5176" s="389" t="s">
        <v>201</v>
      </c>
      <c r="E5176" s="390" t="str">
        <f t="shared" si="160"/>
        <v>132,72</v>
      </c>
      <c r="F5176" s="381" t="str">
        <f t="shared" si="161"/>
        <v>100570</v>
      </c>
      <c r="H5176" s="391">
        <v>6.5</v>
      </c>
      <c r="I5176" s="392" t="s">
        <v>23157</v>
      </c>
    </row>
    <row r="5177" spans="2:9">
      <c r="B5177" s="388" t="s">
        <v>23158</v>
      </c>
      <c r="C5177" s="388" t="s">
        <v>23159</v>
      </c>
      <c r="D5177" s="389" t="s">
        <v>201</v>
      </c>
      <c r="E5177" s="390" t="str">
        <f t="shared" si="160"/>
        <v>151,47</v>
      </c>
      <c r="F5177" s="381" t="str">
        <f t="shared" si="161"/>
        <v>100571</v>
      </c>
      <c r="H5177" s="391">
        <v>4.1500000000000004</v>
      </c>
      <c r="I5177" s="392" t="s">
        <v>23160</v>
      </c>
    </row>
    <row r="5178" spans="2:9">
      <c r="B5178" s="388" t="s">
        <v>23161</v>
      </c>
      <c r="C5178" s="388" t="s">
        <v>23162</v>
      </c>
      <c r="D5178" s="389" t="s">
        <v>201</v>
      </c>
      <c r="E5178" s="390" t="str">
        <f t="shared" si="160"/>
        <v>81,78</v>
      </c>
      <c r="F5178" s="381" t="str">
        <f t="shared" si="161"/>
        <v>100572</v>
      </c>
      <c r="H5178" s="391">
        <v>5.01</v>
      </c>
      <c r="I5178" s="392" t="s">
        <v>23163</v>
      </c>
    </row>
    <row r="5179" spans="2:9">
      <c r="B5179" s="388" t="s">
        <v>23164</v>
      </c>
      <c r="C5179" s="388" t="s">
        <v>23165</v>
      </c>
      <c r="D5179" s="389" t="s">
        <v>201</v>
      </c>
      <c r="E5179" s="390" t="str">
        <f t="shared" si="160"/>
        <v>70,82</v>
      </c>
      <c r="F5179" s="381" t="str">
        <f t="shared" si="161"/>
        <v>100573</v>
      </c>
      <c r="H5179" s="391">
        <v>8.8800000000000008</v>
      </c>
      <c r="I5179" s="392" t="s">
        <v>2681</v>
      </c>
    </row>
    <row r="5180" spans="2:9">
      <c r="B5180" s="388" t="s">
        <v>195</v>
      </c>
      <c r="C5180" s="388" t="s">
        <v>23166</v>
      </c>
      <c r="D5180" s="389" t="s">
        <v>201</v>
      </c>
      <c r="E5180" s="390" t="str">
        <f t="shared" si="160"/>
        <v>0,82</v>
      </c>
      <c r="F5180" s="381" t="str">
        <f t="shared" si="161"/>
        <v>100574</v>
      </c>
      <c r="H5180" s="391">
        <v>10.91</v>
      </c>
      <c r="I5180" s="392" t="s">
        <v>394</v>
      </c>
    </row>
    <row r="5181" spans="2:9">
      <c r="B5181" s="388" t="s">
        <v>191</v>
      </c>
      <c r="C5181" s="388" t="s">
        <v>23167</v>
      </c>
      <c r="D5181" s="389" t="s">
        <v>121</v>
      </c>
      <c r="E5181" s="390" t="str">
        <f t="shared" si="160"/>
        <v>0,06</v>
      </c>
      <c r="F5181" s="381" t="str">
        <f t="shared" si="161"/>
        <v>100575</v>
      </c>
      <c r="H5181" s="391">
        <v>12.63</v>
      </c>
      <c r="I5181" s="392" t="s">
        <v>340</v>
      </c>
    </row>
    <row r="5182" spans="2:9">
      <c r="B5182" s="388" t="s">
        <v>23168</v>
      </c>
      <c r="C5182" s="388" t="s">
        <v>23169</v>
      </c>
      <c r="D5182" s="389" t="s">
        <v>121</v>
      </c>
      <c r="E5182" s="390" t="str">
        <f t="shared" si="160"/>
        <v>78,94</v>
      </c>
      <c r="F5182" s="381" t="str">
        <f t="shared" si="161"/>
        <v>72799</v>
      </c>
      <c r="H5182" s="391">
        <v>15.8</v>
      </c>
      <c r="I5182" s="392" t="s">
        <v>6814</v>
      </c>
    </row>
    <row r="5183" spans="2:9">
      <c r="B5183" s="388" t="s">
        <v>23170</v>
      </c>
      <c r="C5183" s="388" t="s">
        <v>23171</v>
      </c>
      <c r="D5183" s="389" t="s">
        <v>121</v>
      </c>
      <c r="E5183" s="390" t="str">
        <f t="shared" si="160"/>
        <v>2,54</v>
      </c>
      <c r="F5183" s="381" t="str">
        <f t="shared" si="161"/>
        <v>72942</v>
      </c>
      <c r="H5183" s="391">
        <v>17.829999999999998</v>
      </c>
      <c r="I5183" s="392" t="s">
        <v>1612</v>
      </c>
    </row>
    <row r="5184" spans="2:9">
      <c r="B5184" s="388" t="s">
        <v>23172</v>
      </c>
      <c r="C5184" s="388" t="s">
        <v>23173</v>
      </c>
      <c r="D5184" s="389" t="s">
        <v>121</v>
      </c>
      <c r="E5184" s="390" t="str">
        <f t="shared" si="160"/>
        <v>2,24</v>
      </c>
      <c r="F5184" s="381" t="str">
        <f t="shared" si="161"/>
        <v>72943</v>
      </c>
      <c r="H5184" s="391">
        <v>19.57</v>
      </c>
      <c r="I5184" s="392" t="s">
        <v>1339</v>
      </c>
    </row>
    <row r="5185" spans="2:9">
      <c r="B5185" s="388" t="s">
        <v>23174</v>
      </c>
      <c r="C5185" s="388" t="s">
        <v>23175</v>
      </c>
      <c r="D5185" s="389" t="s">
        <v>121</v>
      </c>
      <c r="E5185" s="390" t="str">
        <f t="shared" si="160"/>
        <v>0,85</v>
      </c>
      <c r="F5185" s="381" t="str">
        <f t="shared" si="161"/>
        <v>72972</v>
      </c>
      <c r="H5185" s="391">
        <v>4.3099999999999996</v>
      </c>
      <c r="I5185" s="392" t="s">
        <v>1080</v>
      </c>
    </row>
    <row r="5186" spans="2:9">
      <c r="B5186" s="388" t="s">
        <v>23176</v>
      </c>
      <c r="C5186" s="388" t="s">
        <v>23177</v>
      </c>
      <c r="D5186" s="389" t="s">
        <v>9706</v>
      </c>
      <c r="E5186" s="390" t="str">
        <f t="shared" ref="E5186:E5249" si="162">IF($K$2=$H$1,H5186,I5186)</f>
        <v>1,59</v>
      </c>
      <c r="F5186" s="381" t="str">
        <f t="shared" ref="F5186:F5249" si="163">IF(LEN($B5186)=7,CONCATENATE(MID($B5186,1,6),"00",RIGHT($B5186,1)),IF(LEN($B5186)=8,CONCATENATE(MID($B5186,1,6),"0",RIGHT($B5186,2)),$B5186))</f>
        <v>72973</v>
      </c>
      <c r="H5186" s="391">
        <v>5.17</v>
      </c>
      <c r="I5186" s="392" t="s">
        <v>3411</v>
      </c>
    </row>
    <row r="5187" spans="2:9">
      <c r="B5187" s="388" t="s">
        <v>23178</v>
      </c>
      <c r="C5187" s="388" t="s">
        <v>23179</v>
      </c>
      <c r="D5187" s="389" t="s">
        <v>121</v>
      </c>
      <c r="E5187" s="390" t="str">
        <f t="shared" si="162"/>
        <v>5,31</v>
      </c>
      <c r="F5187" s="381" t="str">
        <f t="shared" si="163"/>
        <v>72974</v>
      </c>
      <c r="H5187" s="391">
        <v>9.3699999999999992</v>
      </c>
      <c r="I5187" s="392" t="s">
        <v>4083</v>
      </c>
    </row>
    <row r="5188" spans="2:9">
      <c r="B5188" s="388" t="s">
        <v>23180</v>
      </c>
      <c r="C5188" s="388" t="s">
        <v>23181</v>
      </c>
      <c r="D5188" s="389" t="s">
        <v>121</v>
      </c>
      <c r="E5188" s="390" t="str">
        <f t="shared" si="162"/>
        <v>0,59</v>
      </c>
      <c r="F5188" s="381" t="str">
        <f t="shared" si="163"/>
        <v>72975</v>
      </c>
      <c r="H5188" s="391">
        <v>11.4</v>
      </c>
      <c r="I5188" s="392" t="s">
        <v>1316</v>
      </c>
    </row>
    <row r="5189" spans="2:9">
      <c r="B5189" s="388" t="s">
        <v>23182</v>
      </c>
      <c r="C5189" s="388" t="s">
        <v>23183</v>
      </c>
      <c r="D5189" s="389" t="s">
        <v>9706</v>
      </c>
      <c r="E5189" s="390" t="str">
        <f t="shared" si="162"/>
        <v>5,31</v>
      </c>
      <c r="F5189" s="381" t="str">
        <f t="shared" si="163"/>
        <v>72978</v>
      </c>
      <c r="H5189" s="391">
        <v>13.3</v>
      </c>
      <c r="I5189" s="392" t="s">
        <v>4083</v>
      </c>
    </row>
    <row r="5190" spans="2:9">
      <c r="B5190" s="388" t="s">
        <v>23184</v>
      </c>
      <c r="C5190" s="388" t="s">
        <v>23185</v>
      </c>
      <c r="D5190" s="389" t="s">
        <v>121</v>
      </c>
      <c r="E5190" s="390" t="str">
        <f t="shared" si="162"/>
        <v>10,15</v>
      </c>
      <c r="F5190" s="381" t="str">
        <f t="shared" si="163"/>
        <v>72979</v>
      </c>
      <c r="H5190" s="391">
        <v>16.8</v>
      </c>
      <c r="I5190" s="392" t="s">
        <v>20465</v>
      </c>
    </row>
    <row r="5191" spans="2:9">
      <c r="B5191" s="388" t="s">
        <v>23186</v>
      </c>
      <c r="C5191" s="388" t="s">
        <v>23187</v>
      </c>
      <c r="D5191" s="389" t="s">
        <v>121</v>
      </c>
      <c r="E5191" s="390" t="str">
        <f t="shared" si="162"/>
        <v>5,21</v>
      </c>
      <c r="F5191" s="381" t="str">
        <f t="shared" si="163"/>
        <v>73760/001</v>
      </c>
      <c r="H5191" s="391">
        <v>18.82</v>
      </c>
      <c r="I5191" s="392" t="s">
        <v>16277</v>
      </c>
    </row>
    <row r="5192" spans="2:9">
      <c r="B5192" s="388" t="s">
        <v>23188</v>
      </c>
      <c r="C5192" s="388" t="s">
        <v>23189</v>
      </c>
      <c r="D5192" s="389" t="s">
        <v>201</v>
      </c>
      <c r="E5192" s="390" t="str">
        <f t="shared" si="162"/>
        <v>831,34</v>
      </c>
      <c r="F5192" s="381" t="str">
        <f t="shared" si="163"/>
        <v>73849/001</v>
      </c>
      <c r="H5192" s="391">
        <v>20.74</v>
      </c>
      <c r="I5192" s="392" t="s">
        <v>23190</v>
      </c>
    </row>
    <row r="5193" spans="2:9">
      <c r="B5193" s="388" t="s">
        <v>23191</v>
      </c>
      <c r="C5193" s="388" t="s">
        <v>23192</v>
      </c>
      <c r="D5193" s="389" t="s">
        <v>201</v>
      </c>
      <c r="E5193" s="390" t="str">
        <f t="shared" si="162"/>
        <v>691,91</v>
      </c>
      <c r="F5193" s="381" t="str">
        <f t="shared" si="163"/>
        <v>73849/002</v>
      </c>
      <c r="H5193" s="391">
        <v>10.79</v>
      </c>
      <c r="I5193" s="392" t="s">
        <v>23193</v>
      </c>
    </row>
    <row r="5194" spans="2:9">
      <c r="B5194" s="388" t="s">
        <v>23194</v>
      </c>
      <c r="C5194" s="388" t="s">
        <v>23195</v>
      </c>
      <c r="D5194" s="389" t="s">
        <v>121</v>
      </c>
      <c r="E5194" s="390" t="str">
        <f t="shared" si="162"/>
        <v>60,48</v>
      </c>
      <c r="F5194" s="381" t="str">
        <f t="shared" si="163"/>
        <v>92391</v>
      </c>
      <c r="H5194" s="391">
        <v>3.28</v>
      </c>
      <c r="I5194" s="392" t="s">
        <v>23196</v>
      </c>
    </row>
    <row r="5195" spans="2:9">
      <c r="B5195" s="388" t="s">
        <v>23197</v>
      </c>
      <c r="C5195" s="388" t="s">
        <v>23198</v>
      </c>
      <c r="D5195" s="389" t="s">
        <v>121</v>
      </c>
      <c r="E5195" s="390" t="str">
        <f t="shared" si="162"/>
        <v>63,50</v>
      </c>
      <c r="F5195" s="381" t="str">
        <f t="shared" si="163"/>
        <v>92392</v>
      </c>
      <c r="H5195" s="391">
        <v>487.59</v>
      </c>
      <c r="I5195" s="392" t="s">
        <v>5565</v>
      </c>
    </row>
    <row r="5196" spans="2:9">
      <c r="B5196" s="388" t="s">
        <v>23199</v>
      </c>
      <c r="C5196" s="388" t="s">
        <v>23200</v>
      </c>
      <c r="D5196" s="389" t="s">
        <v>121</v>
      </c>
      <c r="E5196" s="390" t="str">
        <f t="shared" si="162"/>
        <v>54,26</v>
      </c>
      <c r="F5196" s="381" t="str">
        <f t="shared" si="163"/>
        <v>92393</v>
      </c>
      <c r="H5196" s="391">
        <v>419.25</v>
      </c>
      <c r="I5196" s="392" t="s">
        <v>4058</v>
      </c>
    </row>
    <row r="5197" spans="2:9">
      <c r="B5197" s="388" t="s">
        <v>23201</v>
      </c>
      <c r="C5197" s="388" t="s">
        <v>23202</v>
      </c>
      <c r="D5197" s="389" t="s">
        <v>121</v>
      </c>
      <c r="E5197" s="390" t="str">
        <f t="shared" si="162"/>
        <v>58,37</v>
      </c>
      <c r="F5197" s="381" t="str">
        <f t="shared" si="163"/>
        <v>92394</v>
      </c>
      <c r="H5197" s="391">
        <v>4.8600000000000003</v>
      </c>
      <c r="I5197" s="392" t="s">
        <v>23203</v>
      </c>
    </row>
    <row r="5198" spans="2:9">
      <c r="B5198" s="388" t="s">
        <v>23204</v>
      </c>
      <c r="C5198" s="388" t="s">
        <v>23205</v>
      </c>
      <c r="D5198" s="389" t="s">
        <v>121</v>
      </c>
      <c r="E5198" s="390" t="str">
        <f t="shared" si="162"/>
        <v>73,91</v>
      </c>
      <c r="F5198" s="381" t="str">
        <f t="shared" si="163"/>
        <v>92395</v>
      </c>
      <c r="H5198" s="391">
        <v>329.03</v>
      </c>
      <c r="I5198" s="392" t="s">
        <v>23206</v>
      </c>
    </row>
    <row r="5199" spans="2:9">
      <c r="B5199" s="388" t="s">
        <v>23207</v>
      </c>
      <c r="C5199" s="388" t="s">
        <v>23208</v>
      </c>
      <c r="D5199" s="389" t="s">
        <v>121</v>
      </c>
      <c r="E5199" s="390" t="str">
        <f t="shared" si="162"/>
        <v>64,87</v>
      </c>
      <c r="F5199" s="381" t="str">
        <f t="shared" si="163"/>
        <v>92396</v>
      </c>
      <c r="H5199" s="391">
        <v>276.02</v>
      </c>
      <c r="I5199" s="392" t="s">
        <v>23209</v>
      </c>
    </row>
    <row r="5200" spans="2:9">
      <c r="B5200" s="388" t="s">
        <v>23210</v>
      </c>
      <c r="C5200" s="388" t="s">
        <v>23211</v>
      </c>
      <c r="D5200" s="389" t="s">
        <v>121</v>
      </c>
      <c r="E5200" s="390" t="str">
        <f t="shared" si="162"/>
        <v>53,49</v>
      </c>
      <c r="F5200" s="381" t="str">
        <f t="shared" si="163"/>
        <v>92397</v>
      </c>
      <c r="H5200" s="391">
        <v>523.03</v>
      </c>
      <c r="I5200" s="392" t="s">
        <v>23212</v>
      </c>
    </row>
    <row r="5201" spans="2:9">
      <c r="B5201" s="388" t="s">
        <v>23213</v>
      </c>
      <c r="C5201" s="388" t="s">
        <v>23214</v>
      </c>
      <c r="D5201" s="389" t="s">
        <v>121</v>
      </c>
      <c r="E5201" s="390" t="str">
        <f t="shared" si="162"/>
        <v>60,16</v>
      </c>
      <c r="F5201" s="381" t="str">
        <f t="shared" si="163"/>
        <v>92398</v>
      </c>
      <c r="H5201" s="391">
        <v>957.24</v>
      </c>
      <c r="I5201" s="392" t="s">
        <v>21625</v>
      </c>
    </row>
    <row r="5202" spans="2:9">
      <c r="B5202" s="388" t="s">
        <v>23215</v>
      </c>
      <c r="C5202" s="388" t="s">
        <v>23216</v>
      </c>
      <c r="D5202" s="389" t="s">
        <v>121</v>
      </c>
      <c r="E5202" s="390" t="str">
        <f t="shared" si="162"/>
        <v>61,42</v>
      </c>
      <c r="F5202" s="381" t="str">
        <f t="shared" si="163"/>
        <v>92399</v>
      </c>
      <c r="H5202" s="391">
        <v>895.93</v>
      </c>
      <c r="I5202" s="392" t="s">
        <v>23217</v>
      </c>
    </row>
    <row r="5203" spans="2:9">
      <c r="B5203" s="388" t="s">
        <v>23218</v>
      </c>
      <c r="C5203" s="388" t="s">
        <v>23219</v>
      </c>
      <c r="D5203" s="389" t="s">
        <v>121</v>
      </c>
      <c r="E5203" s="390" t="str">
        <f t="shared" si="162"/>
        <v>73,82</v>
      </c>
      <c r="F5203" s="381" t="str">
        <f t="shared" si="163"/>
        <v>92400</v>
      </c>
      <c r="H5203" s="391">
        <v>927.1</v>
      </c>
      <c r="I5203" s="392" t="s">
        <v>23220</v>
      </c>
    </row>
    <row r="5204" spans="2:9">
      <c r="B5204" s="388" t="s">
        <v>23221</v>
      </c>
      <c r="C5204" s="388" t="s">
        <v>23222</v>
      </c>
      <c r="D5204" s="389" t="s">
        <v>121</v>
      </c>
      <c r="E5204" s="390" t="str">
        <f t="shared" si="162"/>
        <v>75,20</v>
      </c>
      <c r="F5204" s="381" t="str">
        <f t="shared" si="163"/>
        <v>92401</v>
      </c>
      <c r="H5204" s="391">
        <v>874.17</v>
      </c>
      <c r="I5204" s="392" t="s">
        <v>8882</v>
      </c>
    </row>
    <row r="5205" spans="2:9">
      <c r="B5205" s="388" t="s">
        <v>23223</v>
      </c>
      <c r="C5205" s="388" t="s">
        <v>23224</v>
      </c>
      <c r="D5205" s="389" t="s">
        <v>121</v>
      </c>
      <c r="E5205" s="390" t="str">
        <f t="shared" si="162"/>
        <v>66,42</v>
      </c>
      <c r="F5205" s="381" t="str">
        <f t="shared" si="163"/>
        <v>92402</v>
      </c>
      <c r="H5205" s="391">
        <v>908.32</v>
      </c>
      <c r="I5205" s="392" t="s">
        <v>23225</v>
      </c>
    </row>
    <row r="5206" spans="2:9">
      <c r="B5206" s="388" t="s">
        <v>23226</v>
      </c>
      <c r="C5206" s="388" t="s">
        <v>23227</v>
      </c>
      <c r="D5206" s="389" t="s">
        <v>121</v>
      </c>
      <c r="E5206" s="390" t="str">
        <f t="shared" si="162"/>
        <v>54,93</v>
      </c>
      <c r="F5206" s="381" t="str">
        <f t="shared" si="163"/>
        <v>92403</v>
      </c>
      <c r="H5206" s="391">
        <v>860.62</v>
      </c>
      <c r="I5206" s="392" t="s">
        <v>23228</v>
      </c>
    </row>
    <row r="5207" spans="2:9">
      <c r="B5207" s="388" t="s">
        <v>23229</v>
      </c>
      <c r="C5207" s="388" t="s">
        <v>23230</v>
      </c>
      <c r="D5207" s="389" t="s">
        <v>121</v>
      </c>
      <c r="E5207" s="390" t="str">
        <f t="shared" si="162"/>
        <v>61,58</v>
      </c>
      <c r="F5207" s="381" t="str">
        <f t="shared" si="163"/>
        <v>92404</v>
      </c>
      <c r="H5207" s="391">
        <v>896.87</v>
      </c>
      <c r="I5207" s="392" t="s">
        <v>23231</v>
      </c>
    </row>
    <row r="5208" spans="2:9">
      <c r="B5208" s="388" t="s">
        <v>23232</v>
      </c>
      <c r="C5208" s="388" t="s">
        <v>23233</v>
      </c>
      <c r="D5208" s="389" t="s">
        <v>121</v>
      </c>
      <c r="E5208" s="390" t="str">
        <f t="shared" si="162"/>
        <v>62,84</v>
      </c>
      <c r="F5208" s="381" t="str">
        <f t="shared" si="163"/>
        <v>92405</v>
      </c>
      <c r="H5208" s="391">
        <v>852.36</v>
      </c>
      <c r="I5208" s="392" t="s">
        <v>23234</v>
      </c>
    </row>
    <row r="5209" spans="2:9">
      <c r="B5209" s="388" t="s">
        <v>23235</v>
      </c>
      <c r="C5209" s="388" t="s">
        <v>23236</v>
      </c>
      <c r="D5209" s="389" t="s">
        <v>121</v>
      </c>
      <c r="E5209" s="390" t="str">
        <f t="shared" si="162"/>
        <v>75,26</v>
      </c>
      <c r="F5209" s="381" t="str">
        <f t="shared" si="163"/>
        <v>92406</v>
      </c>
      <c r="H5209" s="391">
        <v>888.7</v>
      </c>
      <c r="I5209" s="392" t="s">
        <v>23237</v>
      </c>
    </row>
    <row r="5210" spans="2:9">
      <c r="B5210" s="388" t="s">
        <v>23238</v>
      </c>
      <c r="C5210" s="388" t="s">
        <v>23239</v>
      </c>
      <c r="D5210" s="389" t="s">
        <v>121</v>
      </c>
      <c r="E5210" s="390" t="str">
        <f t="shared" si="162"/>
        <v>76,60</v>
      </c>
      <c r="F5210" s="381" t="str">
        <f t="shared" si="163"/>
        <v>92407</v>
      </c>
      <c r="H5210" s="391">
        <v>846.5</v>
      </c>
      <c r="I5210" s="392" t="s">
        <v>23240</v>
      </c>
    </row>
    <row r="5211" spans="2:9">
      <c r="B5211" s="388" t="s">
        <v>23241</v>
      </c>
      <c r="C5211" s="388" t="s">
        <v>23242</v>
      </c>
      <c r="D5211" s="389" t="s">
        <v>121</v>
      </c>
      <c r="E5211" s="390" t="str">
        <f t="shared" si="162"/>
        <v>70,74</v>
      </c>
      <c r="F5211" s="381" t="str">
        <f t="shared" si="163"/>
        <v>93679</v>
      </c>
      <c r="H5211" s="391">
        <v>5.27</v>
      </c>
      <c r="I5211" s="392" t="s">
        <v>23243</v>
      </c>
    </row>
    <row r="5212" spans="2:9">
      <c r="B5212" s="388" t="s">
        <v>23244</v>
      </c>
      <c r="C5212" s="388" t="s">
        <v>23245</v>
      </c>
      <c r="D5212" s="389" t="s">
        <v>121</v>
      </c>
      <c r="E5212" s="390" t="str">
        <f t="shared" si="162"/>
        <v>59,11</v>
      </c>
      <c r="F5212" s="381" t="str">
        <f t="shared" si="163"/>
        <v>93680</v>
      </c>
      <c r="H5212" s="391">
        <v>6.04</v>
      </c>
      <c r="I5212" s="392" t="s">
        <v>23246</v>
      </c>
    </row>
    <row r="5213" spans="2:9">
      <c r="B5213" s="388" t="s">
        <v>23247</v>
      </c>
      <c r="C5213" s="388" t="s">
        <v>23248</v>
      </c>
      <c r="D5213" s="389" t="s">
        <v>121</v>
      </c>
      <c r="E5213" s="390" t="str">
        <f t="shared" si="162"/>
        <v>71,38</v>
      </c>
      <c r="F5213" s="381" t="str">
        <f t="shared" si="163"/>
        <v>93681</v>
      </c>
      <c r="H5213" s="391">
        <v>113.95</v>
      </c>
      <c r="I5213" s="392" t="s">
        <v>23249</v>
      </c>
    </row>
    <row r="5214" spans="2:9">
      <c r="B5214" s="388" t="s">
        <v>23250</v>
      </c>
      <c r="C5214" s="388" t="s">
        <v>23251</v>
      </c>
      <c r="D5214" s="389" t="s">
        <v>121</v>
      </c>
      <c r="E5214" s="390" t="str">
        <f t="shared" si="162"/>
        <v>72,76</v>
      </c>
      <c r="F5214" s="381" t="str">
        <f t="shared" si="163"/>
        <v>93682</v>
      </c>
      <c r="H5214" s="391">
        <v>150.88999999999999</v>
      </c>
      <c r="I5214" s="392" t="s">
        <v>23252</v>
      </c>
    </row>
    <row r="5215" spans="2:9">
      <c r="B5215" s="388" t="s">
        <v>23253</v>
      </c>
      <c r="C5215" s="388" t="s">
        <v>23254</v>
      </c>
      <c r="D5215" s="389" t="s">
        <v>9706</v>
      </c>
      <c r="E5215" s="390" t="str">
        <f t="shared" si="162"/>
        <v>0,38</v>
      </c>
      <c r="F5215" s="381" t="str">
        <f t="shared" si="163"/>
        <v>97114</v>
      </c>
      <c r="H5215" s="391">
        <v>166.94</v>
      </c>
      <c r="I5215" s="392" t="s">
        <v>4482</v>
      </c>
    </row>
    <row r="5216" spans="2:9">
      <c r="B5216" s="388" t="s">
        <v>23255</v>
      </c>
      <c r="C5216" s="388" t="s">
        <v>23256</v>
      </c>
      <c r="D5216" s="389" t="s">
        <v>10325</v>
      </c>
      <c r="E5216" s="390" t="str">
        <f t="shared" si="162"/>
        <v>30,10</v>
      </c>
      <c r="F5216" s="381" t="str">
        <f t="shared" si="163"/>
        <v>97115</v>
      </c>
      <c r="H5216" s="391">
        <v>7.9</v>
      </c>
      <c r="I5216" s="392" t="s">
        <v>18000</v>
      </c>
    </row>
    <row r="5217" spans="2:9">
      <c r="B5217" s="388" t="s">
        <v>23257</v>
      </c>
      <c r="C5217" s="388" t="s">
        <v>23258</v>
      </c>
      <c r="D5217" s="389" t="s">
        <v>10325</v>
      </c>
      <c r="E5217" s="390" t="str">
        <f t="shared" si="162"/>
        <v>6,89</v>
      </c>
      <c r="F5217" s="381" t="str">
        <f t="shared" si="163"/>
        <v>97120</v>
      </c>
      <c r="H5217" s="391">
        <v>17.649999999999999</v>
      </c>
      <c r="I5217" s="392" t="s">
        <v>8403</v>
      </c>
    </row>
    <row r="5218" spans="2:9">
      <c r="B5218" s="388" t="s">
        <v>23259</v>
      </c>
      <c r="C5218" s="388" t="s">
        <v>23260</v>
      </c>
      <c r="D5218" s="389" t="s">
        <v>121</v>
      </c>
      <c r="E5218" s="390" t="str">
        <f t="shared" si="162"/>
        <v>4,65</v>
      </c>
      <c r="F5218" s="381" t="str">
        <f t="shared" si="163"/>
        <v>97802</v>
      </c>
      <c r="H5218" s="391">
        <v>14.16</v>
      </c>
      <c r="I5218" s="392" t="s">
        <v>640</v>
      </c>
    </row>
    <row r="5219" spans="2:9">
      <c r="B5219" s="388" t="s">
        <v>23261</v>
      </c>
      <c r="C5219" s="388" t="s">
        <v>23262</v>
      </c>
      <c r="D5219" s="389" t="s">
        <v>121</v>
      </c>
      <c r="E5219" s="390" t="str">
        <f t="shared" si="162"/>
        <v>5,64</v>
      </c>
      <c r="F5219" s="381" t="str">
        <f t="shared" si="163"/>
        <v>97803</v>
      </c>
      <c r="H5219" s="391">
        <v>17.649999999999999</v>
      </c>
      <c r="I5219" s="392" t="s">
        <v>372</v>
      </c>
    </row>
    <row r="5220" spans="2:9">
      <c r="B5220" s="388" t="s">
        <v>23263</v>
      </c>
      <c r="C5220" s="388" t="s">
        <v>23264</v>
      </c>
      <c r="D5220" s="389" t="s">
        <v>121</v>
      </c>
      <c r="E5220" s="390" t="str">
        <f t="shared" si="162"/>
        <v>9,87</v>
      </c>
      <c r="F5220" s="381" t="str">
        <f t="shared" si="163"/>
        <v>97805</v>
      </c>
      <c r="H5220" s="391">
        <v>43.07</v>
      </c>
      <c r="I5220" s="392" t="s">
        <v>1271</v>
      </c>
    </row>
    <row r="5221" spans="2:9">
      <c r="B5221" s="388" t="s">
        <v>23265</v>
      </c>
      <c r="C5221" s="388" t="s">
        <v>23266</v>
      </c>
      <c r="D5221" s="389" t="s">
        <v>121</v>
      </c>
      <c r="E5221" s="390" t="str">
        <f t="shared" si="162"/>
        <v>12,20</v>
      </c>
      <c r="F5221" s="381" t="str">
        <f t="shared" si="163"/>
        <v>97806</v>
      </c>
      <c r="H5221" s="391">
        <v>10.65</v>
      </c>
      <c r="I5221" s="392" t="s">
        <v>7897</v>
      </c>
    </row>
    <row r="5222" spans="2:9">
      <c r="B5222" s="388" t="s">
        <v>23267</v>
      </c>
      <c r="C5222" s="388" t="s">
        <v>23268</v>
      </c>
      <c r="D5222" s="389" t="s">
        <v>121</v>
      </c>
      <c r="E5222" s="390" t="str">
        <f t="shared" si="162"/>
        <v>14,08</v>
      </c>
      <c r="F5222" s="381" t="str">
        <f t="shared" si="163"/>
        <v>97807</v>
      </c>
      <c r="H5222" s="391">
        <v>8.73</v>
      </c>
      <c r="I5222" s="392" t="s">
        <v>4934</v>
      </c>
    </row>
    <row r="5223" spans="2:9">
      <c r="B5223" s="388" t="s">
        <v>23269</v>
      </c>
      <c r="C5223" s="388" t="s">
        <v>23270</v>
      </c>
      <c r="D5223" s="389" t="s">
        <v>121</v>
      </c>
      <c r="E5223" s="390" t="str">
        <f t="shared" si="162"/>
        <v>17,50</v>
      </c>
      <c r="F5223" s="381" t="str">
        <f t="shared" si="163"/>
        <v>97809</v>
      </c>
      <c r="H5223" s="391">
        <v>1.69</v>
      </c>
      <c r="I5223" s="392" t="s">
        <v>10694</v>
      </c>
    </row>
    <row r="5224" spans="2:9">
      <c r="B5224" s="388" t="s">
        <v>23271</v>
      </c>
      <c r="C5224" s="388" t="s">
        <v>23272</v>
      </c>
      <c r="D5224" s="389" t="s">
        <v>121</v>
      </c>
      <c r="E5224" s="390" t="str">
        <f t="shared" si="162"/>
        <v>19,83</v>
      </c>
      <c r="F5224" s="381" t="str">
        <f t="shared" si="163"/>
        <v>97810</v>
      </c>
      <c r="H5224" s="391">
        <v>1.18</v>
      </c>
      <c r="I5224" s="392" t="s">
        <v>23273</v>
      </c>
    </row>
    <row r="5225" spans="2:9">
      <c r="B5225" s="388" t="s">
        <v>23274</v>
      </c>
      <c r="C5225" s="388" t="s">
        <v>23275</v>
      </c>
      <c r="D5225" s="389" t="s">
        <v>121</v>
      </c>
      <c r="E5225" s="390" t="str">
        <f t="shared" si="162"/>
        <v>21,73</v>
      </c>
      <c r="F5225" s="381" t="str">
        <f t="shared" si="163"/>
        <v>97811</v>
      </c>
      <c r="H5225" s="391">
        <v>2.72</v>
      </c>
      <c r="I5225" s="392" t="s">
        <v>2747</v>
      </c>
    </row>
    <row r="5226" spans="2:9">
      <c r="B5226" s="388" t="s">
        <v>23276</v>
      </c>
      <c r="C5226" s="388" t="s">
        <v>23277</v>
      </c>
      <c r="D5226" s="389" t="s">
        <v>121</v>
      </c>
      <c r="E5226" s="390" t="str">
        <f t="shared" si="162"/>
        <v>4,81</v>
      </c>
      <c r="F5226" s="381" t="str">
        <f t="shared" si="163"/>
        <v>97813</v>
      </c>
      <c r="H5226" s="391">
        <v>3.05</v>
      </c>
      <c r="I5226" s="392" t="s">
        <v>3209</v>
      </c>
    </row>
    <row r="5227" spans="2:9">
      <c r="B5227" s="388" t="s">
        <v>23278</v>
      </c>
      <c r="C5227" s="388" t="s">
        <v>23279</v>
      </c>
      <c r="D5227" s="389" t="s">
        <v>121</v>
      </c>
      <c r="E5227" s="390" t="str">
        <f t="shared" si="162"/>
        <v>5,80</v>
      </c>
      <c r="F5227" s="381" t="str">
        <f t="shared" si="163"/>
        <v>97814</v>
      </c>
      <c r="H5227" s="391">
        <v>1.86</v>
      </c>
      <c r="I5227" s="392" t="s">
        <v>1101</v>
      </c>
    </row>
    <row r="5228" spans="2:9">
      <c r="B5228" s="388" t="s">
        <v>23280</v>
      </c>
      <c r="C5228" s="388" t="s">
        <v>23281</v>
      </c>
      <c r="D5228" s="389" t="s">
        <v>121</v>
      </c>
      <c r="E5228" s="390" t="str">
        <f t="shared" si="162"/>
        <v>10,33</v>
      </c>
      <c r="F5228" s="381" t="str">
        <f t="shared" si="163"/>
        <v>97816</v>
      </c>
      <c r="H5228" s="391">
        <v>14.19</v>
      </c>
      <c r="I5228" s="392" t="s">
        <v>9981</v>
      </c>
    </row>
    <row r="5229" spans="2:9">
      <c r="B5229" s="388" t="s">
        <v>23282</v>
      </c>
      <c r="C5229" s="388" t="s">
        <v>23283</v>
      </c>
      <c r="D5229" s="389" t="s">
        <v>121</v>
      </c>
      <c r="E5229" s="390" t="str">
        <f t="shared" si="162"/>
        <v>12,66</v>
      </c>
      <c r="F5229" s="381" t="str">
        <f t="shared" si="163"/>
        <v>97817</v>
      </c>
      <c r="H5229" s="391">
        <v>12.37</v>
      </c>
      <c r="I5229" s="392" t="s">
        <v>1798</v>
      </c>
    </row>
    <row r="5230" spans="2:9">
      <c r="B5230" s="388" t="s">
        <v>23284</v>
      </c>
      <c r="C5230" s="388" t="s">
        <v>23285</v>
      </c>
      <c r="D5230" s="389" t="s">
        <v>121</v>
      </c>
      <c r="E5230" s="390" t="str">
        <f t="shared" si="162"/>
        <v>14,71</v>
      </c>
      <c r="F5230" s="381" t="str">
        <f t="shared" si="163"/>
        <v>97818</v>
      </c>
      <c r="H5230" s="391">
        <v>17.87</v>
      </c>
      <c r="I5230" s="392" t="s">
        <v>605</v>
      </c>
    </row>
    <row r="5231" spans="2:9">
      <c r="B5231" s="388" t="s">
        <v>23286</v>
      </c>
      <c r="C5231" s="388" t="s">
        <v>23287</v>
      </c>
      <c r="D5231" s="389" t="s">
        <v>121</v>
      </c>
      <c r="E5231" s="390" t="str">
        <f t="shared" si="162"/>
        <v>18,44</v>
      </c>
      <c r="F5231" s="381" t="str">
        <f t="shared" si="163"/>
        <v>97820</v>
      </c>
      <c r="H5231" s="391">
        <v>19.03</v>
      </c>
      <c r="I5231" s="392" t="s">
        <v>23288</v>
      </c>
    </row>
    <row r="5232" spans="2:9">
      <c r="B5232" s="388" t="s">
        <v>23289</v>
      </c>
      <c r="C5232" s="388" t="s">
        <v>23290</v>
      </c>
      <c r="D5232" s="389" t="s">
        <v>121</v>
      </c>
      <c r="E5232" s="390" t="str">
        <f t="shared" si="162"/>
        <v>20,76</v>
      </c>
      <c r="F5232" s="381" t="str">
        <f t="shared" si="163"/>
        <v>97821</v>
      </c>
      <c r="H5232" s="391">
        <v>14.76</v>
      </c>
      <c r="I5232" s="392" t="s">
        <v>23291</v>
      </c>
    </row>
    <row r="5233" spans="2:9">
      <c r="B5233" s="388" t="s">
        <v>23292</v>
      </c>
      <c r="C5233" s="388" t="s">
        <v>23293</v>
      </c>
      <c r="D5233" s="389" t="s">
        <v>121</v>
      </c>
      <c r="E5233" s="390" t="str">
        <f t="shared" si="162"/>
        <v>22,82</v>
      </c>
      <c r="F5233" s="381" t="str">
        <f t="shared" si="163"/>
        <v>97822</v>
      </c>
      <c r="H5233" s="391">
        <v>16.690000000000001</v>
      </c>
      <c r="I5233" s="392" t="s">
        <v>23294</v>
      </c>
    </row>
    <row r="5234" spans="2:9">
      <c r="B5234" s="388" t="s">
        <v>23295</v>
      </c>
      <c r="C5234" s="388" t="s">
        <v>23296</v>
      </c>
      <c r="D5234" s="389" t="s">
        <v>121</v>
      </c>
      <c r="E5234" s="390" t="str">
        <f t="shared" si="162"/>
        <v>10,95</v>
      </c>
      <c r="F5234" s="381" t="str">
        <f t="shared" si="163"/>
        <v>72947</v>
      </c>
      <c r="H5234" s="391">
        <v>13.55</v>
      </c>
      <c r="I5234" s="392" t="s">
        <v>994</v>
      </c>
    </row>
    <row r="5235" spans="2:9">
      <c r="B5235" s="388" t="s">
        <v>23297</v>
      </c>
      <c r="C5235" s="388" t="s">
        <v>23298</v>
      </c>
      <c r="D5235" s="389" t="s">
        <v>121</v>
      </c>
      <c r="E5235" s="390" t="str">
        <f t="shared" si="162"/>
        <v>3,52</v>
      </c>
      <c r="F5235" s="381" t="str">
        <f t="shared" si="163"/>
        <v>83693</v>
      </c>
      <c r="H5235" s="391">
        <v>23.02</v>
      </c>
      <c r="I5235" s="392" t="s">
        <v>364</v>
      </c>
    </row>
    <row r="5236" spans="2:9">
      <c r="B5236" s="388" t="s">
        <v>23299</v>
      </c>
      <c r="C5236" s="388" t="s">
        <v>23300</v>
      </c>
      <c r="D5236" s="389" t="s">
        <v>9706</v>
      </c>
      <c r="E5236" s="390" t="str">
        <f t="shared" si="162"/>
        <v>504,43</v>
      </c>
      <c r="F5236" s="381" t="str">
        <f t="shared" si="163"/>
        <v>73770/001</v>
      </c>
      <c r="H5236" s="391">
        <v>25.04</v>
      </c>
      <c r="I5236" s="392" t="s">
        <v>23301</v>
      </c>
    </row>
    <row r="5237" spans="2:9">
      <c r="B5237" s="388" t="s">
        <v>23302</v>
      </c>
      <c r="C5237" s="388" t="s">
        <v>23303</v>
      </c>
      <c r="D5237" s="389" t="s">
        <v>9706</v>
      </c>
      <c r="E5237" s="390" t="str">
        <f t="shared" si="162"/>
        <v>432,88</v>
      </c>
      <c r="F5237" s="381" t="str">
        <f t="shared" si="163"/>
        <v>73770/002</v>
      </c>
      <c r="H5237" s="391">
        <v>17.68</v>
      </c>
      <c r="I5237" s="392" t="s">
        <v>23304</v>
      </c>
    </row>
    <row r="5238" spans="2:9">
      <c r="B5238" s="388" t="s">
        <v>23305</v>
      </c>
      <c r="C5238" s="388" t="s">
        <v>23306</v>
      </c>
      <c r="D5238" s="389" t="s">
        <v>121</v>
      </c>
      <c r="E5238" s="390" t="str">
        <f t="shared" si="162"/>
        <v>5,22</v>
      </c>
      <c r="F5238" s="381" t="str">
        <f t="shared" si="163"/>
        <v>83696/001</v>
      </c>
      <c r="H5238" s="391">
        <v>12.9</v>
      </c>
      <c r="I5238" s="392" t="s">
        <v>2406</v>
      </c>
    </row>
    <row r="5239" spans="2:9">
      <c r="B5239" s="388" t="s">
        <v>23307</v>
      </c>
      <c r="C5239" s="388" t="s">
        <v>23308</v>
      </c>
      <c r="D5239" s="389" t="s">
        <v>22426</v>
      </c>
      <c r="E5239" s="390" t="str">
        <f t="shared" si="162"/>
        <v>322,56</v>
      </c>
      <c r="F5239" s="381" t="str">
        <f t="shared" si="163"/>
        <v>72962</v>
      </c>
      <c r="H5239" s="391">
        <v>2.06</v>
      </c>
      <c r="I5239" s="392" t="s">
        <v>23309</v>
      </c>
    </row>
    <row r="5240" spans="2:9">
      <c r="B5240" s="388" t="s">
        <v>23310</v>
      </c>
      <c r="C5240" s="388" t="s">
        <v>23311</v>
      </c>
      <c r="D5240" s="389" t="s">
        <v>22426</v>
      </c>
      <c r="E5240" s="390" t="str">
        <f t="shared" si="162"/>
        <v>271,11</v>
      </c>
      <c r="F5240" s="381" t="str">
        <f t="shared" si="163"/>
        <v>72963</v>
      </c>
      <c r="H5240" s="391">
        <v>1.84</v>
      </c>
      <c r="I5240" s="392" t="s">
        <v>23312</v>
      </c>
    </row>
    <row r="5241" spans="2:9">
      <c r="B5241" s="388" t="s">
        <v>23313</v>
      </c>
      <c r="C5241" s="388" t="s">
        <v>23314</v>
      </c>
      <c r="D5241" s="389" t="s">
        <v>201</v>
      </c>
      <c r="E5241" s="390" t="str">
        <f t="shared" si="162"/>
        <v>491,00</v>
      </c>
      <c r="F5241" s="381" t="str">
        <f t="shared" si="163"/>
        <v>73759/002</v>
      </c>
      <c r="H5241" s="391">
        <v>1.87</v>
      </c>
      <c r="I5241" s="392" t="s">
        <v>23315</v>
      </c>
    </row>
    <row r="5242" spans="2:9">
      <c r="B5242" s="388" t="s">
        <v>23316</v>
      </c>
      <c r="C5242" s="388" t="s">
        <v>23317</v>
      </c>
      <c r="D5242" s="389" t="s">
        <v>201</v>
      </c>
      <c r="E5242" s="390" t="str">
        <f t="shared" si="162"/>
        <v>906,28</v>
      </c>
      <c r="F5242" s="381" t="str">
        <f t="shared" si="163"/>
        <v>95995</v>
      </c>
      <c r="H5242" s="391">
        <v>1.57</v>
      </c>
      <c r="I5242" s="392" t="s">
        <v>23318</v>
      </c>
    </row>
    <row r="5243" spans="2:9">
      <c r="B5243" s="388" t="s">
        <v>23319</v>
      </c>
      <c r="C5243" s="388" t="s">
        <v>23320</v>
      </c>
      <c r="D5243" s="389" t="s">
        <v>201</v>
      </c>
      <c r="E5243" s="390" t="str">
        <f t="shared" si="162"/>
        <v>860,49</v>
      </c>
      <c r="F5243" s="381" t="str">
        <f t="shared" si="163"/>
        <v>95996</v>
      </c>
      <c r="H5243" s="391">
        <v>9.32</v>
      </c>
      <c r="I5243" s="392" t="s">
        <v>23321</v>
      </c>
    </row>
    <row r="5244" spans="2:9">
      <c r="B5244" s="388" t="s">
        <v>23322</v>
      </c>
      <c r="C5244" s="388" t="s">
        <v>23323</v>
      </c>
      <c r="D5244" s="389" t="s">
        <v>121</v>
      </c>
      <c r="E5244" s="390" t="str">
        <f t="shared" si="162"/>
        <v>5,02</v>
      </c>
      <c r="F5244" s="381" t="str">
        <f t="shared" si="163"/>
        <v>96001</v>
      </c>
      <c r="H5244" s="391">
        <v>8.33</v>
      </c>
      <c r="I5244" s="392" t="s">
        <v>5290</v>
      </c>
    </row>
    <row r="5245" spans="2:9">
      <c r="B5245" s="388" t="s">
        <v>23324</v>
      </c>
      <c r="C5245" s="388" t="s">
        <v>23325</v>
      </c>
      <c r="D5245" s="389" t="s">
        <v>201</v>
      </c>
      <c r="E5245" s="390" t="str">
        <f t="shared" si="162"/>
        <v>131,52</v>
      </c>
      <c r="F5245" s="381" t="str">
        <f t="shared" si="163"/>
        <v>96393</v>
      </c>
      <c r="H5245" s="391">
        <v>11.93</v>
      </c>
      <c r="I5245" s="392" t="s">
        <v>3834</v>
      </c>
    </row>
    <row r="5246" spans="2:9">
      <c r="B5246" s="388" t="s">
        <v>23326</v>
      </c>
      <c r="C5246" s="388" t="s">
        <v>23327</v>
      </c>
      <c r="D5246" s="389" t="s">
        <v>201</v>
      </c>
      <c r="E5246" s="390" t="str">
        <f t="shared" si="162"/>
        <v>169,51</v>
      </c>
      <c r="F5246" s="381" t="str">
        <f t="shared" si="163"/>
        <v>96394</v>
      </c>
      <c r="H5246" s="391">
        <v>10.54</v>
      </c>
      <c r="I5246" s="392" t="s">
        <v>23328</v>
      </c>
    </row>
    <row r="5247" spans="2:9">
      <c r="B5247" s="388" t="s">
        <v>23329</v>
      </c>
      <c r="C5247" s="388" t="s">
        <v>23330</v>
      </c>
      <c r="D5247" s="389" t="s">
        <v>201</v>
      </c>
      <c r="E5247" s="390" t="str">
        <f t="shared" si="162"/>
        <v>186,17</v>
      </c>
      <c r="F5247" s="381" t="str">
        <f t="shared" si="163"/>
        <v>96395</v>
      </c>
      <c r="H5247" s="391">
        <v>6.78</v>
      </c>
      <c r="I5247" s="392" t="s">
        <v>23331</v>
      </c>
    </row>
    <row r="5248" spans="2:9">
      <c r="B5248" s="388" t="s">
        <v>23332</v>
      </c>
      <c r="C5248" s="388" t="s">
        <v>23333</v>
      </c>
      <c r="D5248" s="389" t="s">
        <v>121</v>
      </c>
      <c r="E5248" s="390" t="str">
        <f t="shared" si="162"/>
        <v>8,56</v>
      </c>
      <c r="F5248" s="381" t="str">
        <f t="shared" si="163"/>
        <v>73445</v>
      </c>
      <c r="H5248" s="391">
        <v>6.54</v>
      </c>
      <c r="I5248" s="392" t="s">
        <v>7846</v>
      </c>
    </row>
    <row r="5249" spans="2:9">
      <c r="B5249" s="388" t="s">
        <v>23334</v>
      </c>
      <c r="C5249" s="388" t="s">
        <v>23335</v>
      </c>
      <c r="D5249" s="389" t="s">
        <v>121</v>
      </c>
      <c r="E5249" s="390" t="str">
        <f t="shared" si="162"/>
        <v>19,07</v>
      </c>
      <c r="F5249" s="381" t="str">
        <f t="shared" si="163"/>
        <v>73446</v>
      </c>
      <c r="H5249" s="391">
        <v>8.1300000000000008</v>
      </c>
      <c r="I5249" s="392" t="s">
        <v>8391</v>
      </c>
    </row>
    <row r="5250" spans="2:9">
      <c r="B5250" s="388" t="s">
        <v>23336</v>
      </c>
      <c r="C5250" s="388" t="s">
        <v>23337</v>
      </c>
      <c r="D5250" s="389" t="s">
        <v>121</v>
      </c>
      <c r="E5250" s="390" t="str">
        <f t="shared" ref="E5250:E5313" si="164">IF($K$2=$H$1,H5250,I5250)</f>
        <v>16,11</v>
      </c>
      <c r="F5250" s="381" t="str">
        <f t="shared" ref="F5250:F5313" si="165">IF(LEN($B5250)=7,CONCATENATE(MID($B5250,1,6),"00",RIGHT($B5250,1)),IF(LEN($B5250)=8,CONCATENATE(MID($B5250,1,6),"0",RIGHT($B5250,2)),$B5250))</f>
        <v>74133/001</v>
      </c>
      <c r="H5250" s="391">
        <v>7.79</v>
      </c>
      <c r="I5250" s="392" t="s">
        <v>19243</v>
      </c>
    </row>
    <row r="5251" spans="2:9">
      <c r="B5251" s="388" t="s">
        <v>23338</v>
      </c>
      <c r="C5251" s="388" t="s">
        <v>23339</v>
      </c>
      <c r="D5251" s="389" t="s">
        <v>121</v>
      </c>
      <c r="E5251" s="390" t="str">
        <f t="shared" si="164"/>
        <v>20,14</v>
      </c>
      <c r="F5251" s="381" t="str">
        <f t="shared" si="165"/>
        <v>74133/002</v>
      </c>
      <c r="H5251" s="391">
        <v>14.34</v>
      </c>
      <c r="I5251" s="392" t="s">
        <v>23340</v>
      </c>
    </row>
    <row r="5252" spans="2:9">
      <c r="B5252" s="388" t="s">
        <v>23341</v>
      </c>
      <c r="C5252" s="388" t="s">
        <v>23342</v>
      </c>
      <c r="D5252" s="389" t="s">
        <v>121</v>
      </c>
      <c r="E5252" s="390" t="str">
        <f t="shared" si="164"/>
        <v>50,71</v>
      </c>
      <c r="F5252" s="381" t="str">
        <f t="shared" si="165"/>
        <v>79462</v>
      </c>
      <c r="H5252" s="391">
        <v>7.67</v>
      </c>
      <c r="I5252" s="392" t="s">
        <v>4518</v>
      </c>
    </row>
    <row r="5253" spans="2:9">
      <c r="B5253" s="388" t="s">
        <v>23343</v>
      </c>
      <c r="C5253" s="388" t="s">
        <v>23344</v>
      </c>
      <c r="D5253" s="389" t="s">
        <v>121</v>
      </c>
      <c r="E5253" s="390" t="str">
        <f t="shared" si="164"/>
        <v>11,42</v>
      </c>
      <c r="F5253" s="381" t="str">
        <f t="shared" si="165"/>
        <v>79494/001</v>
      </c>
      <c r="H5253" s="391">
        <v>19.440000000000001</v>
      </c>
      <c r="I5253" s="392" t="s">
        <v>23345</v>
      </c>
    </row>
    <row r="5254" spans="2:9">
      <c r="B5254" s="388" t="s">
        <v>23346</v>
      </c>
      <c r="C5254" s="388" t="s">
        <v>23347</v>
      </c>
      <c r="D5254" s="389" t="s">
        <v>121</v>
      </c>
      <c r="E5254" s="390" t="str">
        <f t="shared" si="164"/>
        <v>9,60</v>
      </c>
      <c r="F5254" s="381" t="str">
        <f t="shared" si="165"/>
        <v>84651</v>
      </c>
      <c r="H5254" s="391">
        <v>10.54</v>
      </c>
      <c r="I5254" s="392" t="s">
        <v>4006</v>
      </c>
    </row>
    <row r="5255" spans="2:9">
      <c r="B5255" s="388" t="s">
        <v>23348</v>
      </c>
      <c r="C5255" s="388" t="s">
        <v>23349</v>
      </c>
      <c r="D5255" s="389" t="s">
        <v>121</v>
      </c>
      <c r="E5255" s="390" t="str">
        <f t="shared" si="164"/>
        <v>1,81</v>
      </c>
      <c r="F5255" s="381" t="str">
        <f t="shared" si="165"/>
        <v>88411</v>
      </c>
      <c r="H5255" s="391">
        <v>10.94</v>
      </c>
      <c r="I5255" s="392" t="s">
        <v>3711</v>
      </c>
    </row>
    <row r="5256" spans="2:9">
      <c r="B5256" s="388" t="s">
        <v>23350</v>
      </c>
      <c r="C5256" s="388" t="s">
        <v>23351</v>
      </c>
      <c r="D5256" s="389" t="s">
        <v>121</v>
      </c>
      <c r="E5256" s="390" t="str">
        <f t="shared" si="164"/>
        <v>1,25</v>
      </c>
      <c r="F5256" s="381" t="str">
        <f t="shared" si="165"/>
        <v>88412</v>
      </c>
      <c r="H5256" s="391">
        <v>12.71</v>
      </c>
      <c r="I5256" s="392" t="s">
        <v>2315</v>
      </c>
    </row>
    <row r="5257" spans="2:9">
      <c r="B5257" s="388" t="s">
        <v>23352</v>
      </c>
      <c r="C5257" s="388" t="s">
        <v>23353</v>
      </c>
      <c r="D5257" s="389" t="s">
        <v>121</v>
      </c>
      <c r="E5257" s="390" t="str">
        <f t="shared" si="164"/>
        <v>2,93</v>
      </c>
      <c r="F5257" s="381" t="str">
        <f t="shared" si="165"/>
        <v>88413</v>
      </c>
      <c r="H5257" s="391">
        <v>10.68</v>
      </c>
      <c r="I5257" s="392" t="s">
        <v>1397</v>
      </c>
    </row>
    <row r="5258" spans="2:9">
      <c r="B5258" s="388" t="s">
        <v>23354</v>
      </c>
      <c r="C5258" s="388" t="s">
        <v>23355</v>
      </c>
      <c r="D5258" s="389" t="s">
        <v>121</v>
      </c>
      <c r="E5258" s="390" t="str">
        <f t="shared" si="164"/>
        <v>3,29</v>
      </c>
      <c r="F5258" s="381" t="str">
        <f t="shared" si="165"/>
        <v>88414</v>
      </c>
      <c r="H5258" s="391">
        <v>8.19</v>
      </c>
      <c r="I5258" s="392" t="s">
        <v>4120</v>
      </c>
    </row>
    <row r="5259" spans="2:9">
      <c r="B5259" s="388" t="s">
        <v>23356</v>
      </c>
      <c r="C5259" s="388" t="s">
        <v>23357</v>
      </c>
      <c r="D5259" s="389" t="s">
        <v>121</v>
      </c>
      <c r="E5259" s="390" t="str">
        <f t="shared" si="164"/>
        <v>1,99</v>
      </c>
      <c r="F5259" s="381" t="str">
        <f t="shared" si="165"/>
        <v>88415</v>
      </c>
      <c r="H5259" s="391">
        <v>15.73</v>
      </c>
      <c r="I5259" s="392" t="s">
        <v>1406</v>
      </c>
    </row>
    <row r="5260" spans="2:9">
      <c r="B5260" s="388" t="s">
        <v>23358</v>
      </c>
      <c r="C5260" s="388" t="s">
        <v>23359</v>
      </c>
      <c r="D5260" s="389" t="s">
        <v>121</v>
      </c>
      <c r="E5260" s="390" t="str">
        <f t="shared" si="164"/>
        <v>15,25</v>
      </c>
      <c r="F5260" s="381" t="str">
        <f t="shared" si="165"/>
        <v>88416</v>
      </c>
      <c r="H5260" s="391">
        <v>17.329999999999998</v>
      </c>
      <c r="I5260" s="392" t="s">
        <v>2130</v>
      </c>
    </row>
    <row r="5261" spans="2:9">
      <c r="B5261" s="388" t="s">
        <v>23360</v>
      </c>
      <c r="C5261" s="388" t="s">
        <v>23361</v>
      </c>
      <c r="D5261" s="389" t="s">
        <v>121</v>
      </c>
      <c r="E5261" s="390" t="str">
        <f t="shared" si="164"/>
        <v>13,28</v>
      </c>
      <c r="F5261" s="381" t="str">
        <f t="shared" si="165"/>
        <v>88417</v>
      </c>
      <c r="H5261" s="391">
        <v>11.48</v>
      </c>
      <c r="I5261" s="392" t="s">
        <v>14860</v>
      </c>
    </row>
    <row r="5262" spans="2:9">
      <c r="B5262" s="388" t="s">
        <v>23362</v>
      </c>
      <c r="C5262" s="388" t="s">
        <v>23363</v>
      </c>
      <c r="D5262" s="389" t="s">
        <v>121</v>
      </c>
      <c r="E5262" s="390" t="str">
        <f t="shared" si="164"/>
        <v>19,25</v>
      </c>
      <c r="F5262" s="381" t="str">
        <f t="shared" si="165"/>
        <v>88420</v>
      </c>
      <c r="H5262" s="391">
        <v>12.65</v>
      </c>
      <c r="I5262" s="392" t="s">
        <v>8065</v>
      </c>
    </row>
    <row r="5263" spans="2:9">
      <c r="B5263" s="388" t="s">
        <v>23364</v>
      </c>
      <c r="C5263" s="388" t="s">
        <v>23365</v>
      </c>
      <c r="D5263" s="389" t="s">
        <v>121</v>
      </c>
      <c r="E5263" s="390" t="str">
        <f t="shared" si="164"/>
        <v>20,51</v>
      </c>
      <c r="F5263" s="381" t="str">
        <f t="shared" si="165"/>
        <v>88421</v>
      </c>
      <c r="H5263" s="391">
        <v>9.5500000000000007</v>
      </c>
      <c r="I5263" s="392" t="s">
        <v>23366</v>
      </c>
    </row>
    <row r="5264" spans="2:9">
      <c r="B5264" s="388" t="s">
        <v>23367</v>
      </c>
      <c r="C5264" s="388" t="s">
        <v>23368</v>
      </c>
      <c r="D5264" s="389" t="s">
        <v>121</v>
      </c>
      <c r="E5264" s="390" t="str">
        <f t="shared" si="164"/>
        <v>15,88</v>
      </c>
      <c r="F5264" s="381" t="str">
        <f t="shared" si="165"/>
        <v>88423</v>
      </c>
      <c r="H5264" s="391">
        <v>18.940000000000001</v>
      </c>
      <c r="I5264" s="392" t="s">
        <v>3738</v>
      </c>
    </row>
    <row r="5265" spans="2:9">
      <c r="B5265" s="388" t="s">
        <v>23369</v>
      </c>
      <c r="C5265" s="388" t="s">
        <v>23370</v>
      </c>
      <c r="D5265" s="389" t="s">
        <v>121</v>
      </c>
      <c r="E5265" s="390" t="str">
        <f t="shared" si="164"/>
        <v>17,97</v>
      </c>
      <c r="F5265" s="381" t="str">
        <f t="shared" si="165"/>
        <v>88424</v>
      </c>
      <c r="H5265" s="391">
        <v>20.95</v>
      </c>
      <c r="I5265" s="392" t="s">
        <v>21320</v>
      </c>
    </row>
    <row r="5266" spans="2:9">
      <c r="B5266" s="388" t="s">
        <v>23371</v>
      </c>
      <c r="C5266" s="388" t="s">
        <v>23372</v>
      </c>
      <c r="D5266" s="389" t="s">
        <v>121</v>
      </c>
      <c r="E5266" s="390" t="str">
        <f t="shared" si="164"/>
        <v>14,56</v>
      </c>
      <c r="F5266" s="381" t="str">
        <f t="shared" si="165"/>
        <v>88426</v>
      </c>
      <c r="H5266" s="391">
        <v>13.63</v>
      </c>
      <c r="I5266" s="392" t="s">
        <v>3390</v>
      </c>
    </row>
    <row r="5267" spans="2:9">
      <c r="B5267" s="388" t="s">
        <v>23373</v>
      </c>
      <c r="C5267" s="388" t="s">
        <v>23374</v>
      </c>
      <c r="D5267" s="389" t="s">
        <v>121</v>
      </c>
      <c r="E5267" s="390" t="str">
        <f t="shared" si="164"/>
        <v>24,84</v>
      </c>
      <c r="F5267" s="381" t="str">
        <f t="shared" si="165"/>
        <v>88428</v>
      </c>
      <c r="H5267" s="391">
        <v>17.440000000000001</v>
      </c>
      <c r="I5267" s="392" t="s">
        <v>23375</v>
      </c>
    </row>
    <row r="5268" spans="2:9">
      <c r="B5268" s="388" t="s">
        <v>23376</v>
      </c>
      <c r="C5268" s="388" t="s">
        <v>23377</v>
      </c>
      <c r="D5268" s="389" t="s">
        <v>121</v>
      </c>
      <c r="E5268" s="390" t="str">
        <f t="shared" si="164"/>
        <v>27,04</v>
      </c>
      <c r="F5268" s="381" t="str">
        <f t="shared" si="165"/>
        <v>88429</v>
      </c>
      <c r="H5268" s="391">
        <v>13.3</v>
      </c>
      <c r="I5268" s="392" t="s">
        <v>2638</v>
      </c>
    </row>
    <row r="5269" spans="2:9">
      <c r="B5269" s="388" t="s">
        <v>23378</v>
      </c>
      <c r="C5269" s="388" t="s">
        <v>23379</v>
      </c>
      <c r="D5269" s="389" t="s">
        <v>121</v>
      </c>
      <c r="E5269" s="390" t="str">
        <f t="shared" si="164"/>
        <v>19,05</v>
      </c>
      <c r="F5269" s="381" t="str">
        <f t="shared" si="165"/>
        <v>88431</v>
      </c>
      <c r="H5269" s="391">
        <v>25.8</v>
      </c>
      <c r="I5269" s="392" t="s">
        <v>4309</v>
      </c>
    </row>
    <row r="5270" spans="2:9">
      <c r="B5270" s="388" t="s">
        <v>23380</v>
      </c>
      <c r="C5270" s="388" t="s">
        <v>23381</v>
      </c>
      <c r="D5270" s="389" t="s">
        <v>121</v>
      </c>
      <c r="E5270" s="390" t="str">
        <f t="shared" si="164"/>
        <v>13,96</v>
      </c>
      <c r="F5270" s="381" t="str">
        <f t="shared" si="165"/>
        <v>88432</v>
      </c>
      <c r="H5270" s="391">
        <v>28.46</v>
      </c>
      <c r="I5270" s="392" t="s">
        <v>7452</v>
      </c>
    </row>
    <row r="5271" spans="2:9">
      <c r="B5271" s="388" t="s">
        <v>23382</v>
      </c>
      <c r="C5271" s="388" t="s">
        <v>23383</v>
      </c>
      <c r="D5271" s="389" t="s">
        <v>121</v>
      </c>
      <c r="E5271" s="390" t="str">
        <f t="shared" si="164"/>
        <v>2,17</v>
      </c>
      <c r="F5271" s="381" t="str">
        <f t="shared" si="165"/>
        <v>88482</v>
      </c>
      <c r="H5271" s="391">
        <v>18.760000000000002</v>
      </c>
      <c r="I5271" s="392" t="s">
        <v>2317</v>
      </c>
    </row>
    <row r="5272" spans="2:9">
      <c r="B5272" s="388" t="s">
        <v>23384</v>
      </c>
      <c r="C5272" s="388" t="s">
        <v>23385</v>
      </c>
      <c r="D5272" s="389" t="s">
        <v>121</v>
      </c>
      <c r="E5272" s="390" t="str">
        <f t="shared" si="164"/>
        <v>1,93</v>
      </c>
      <c r="F5272" s="381" t="str">
        <f t="shared" si="165"/>
        <v>88483</v>
      </c>
      <c r="H5272" s="391">
        <v>38.159999999999997</v>
      </c>
      <c r="I5272" s="392" t="s">
        <v>4881</v>
      </c>
    </row>
    <row r="5273" spans="2:9">
      <c r="B5273" s="388" t="s">
        <v>23386</v>
      </c>
      <c r="C5273" s="388" t="s">
        <v>23387</v>
      </c>
      <c r="D5273" s="389" t="s">
        <v>121</v>
      </c>
      <c r="E5273" s="390" t="str">
        <f t="shared" si="164"/>
        <v>2,01</v>
      </c>
      <c r="F5273" s="381" t="str">
        <f t="shared" si="165"/>
        <v>88484</v>
      </c>
      <c r="H5273" s="391">
        <v>37.72</v>
      </c>
      <c r="I5273" s="392" t="s">
        <v>6268</v>
      </c>
    </row>
    <row r="5274" spans="2:9">
      <c r="B5274" s="388" t="s">
        <v>23388</v>
      </c>
      <c r="C5274" s="388" t="s">
        <v>23389</v>
      </c>
      <c r="D5274" s="389" t="s">
        <v>121</v>
      </c>
      <c r="E5274" s="390" t="str">
        <f t="shared" si="164"/>
        <v>1,67</v>
      </c>
      <c r="F5274" s="381" t="str">
        <f t="shared" si="165"/>
        <v>88485</v>
      </c>
      <c r="H5274" s="391">
        <v>53.31</v>
      </c>
      <c r="I5274" s="392" t="s">
        <v>2742</v>
      </c>
    </row>
    <row r="5275" spans="2:9">
      <c r="B5275" s="388" t="s">
        <v>23390</v>
      </c>
      <c r="C5275" s="388" t="s">
        <v>23391</v>
      </c>
      <c r="D5275" s="389" t="s">
        <v>121</v>
      </c>
      <c r="E5275" s="390" t="str">
        <f t="shared" si="164"/>
        <v>10,03</v>
      </c>
      <c r="F5275" s="381" t="str">
        <f t="shared" si="165"/>
        <v>88486</v>
      </c>
      <c r="H5275" s="391">
        <v>118.81</v>
      </c>
      <c r="I5275" s="392" t="s">
        <v>8219</v>
      </c>
    </row>
    <row r="5276" spans="2:9">
      <c r="B5276" s="388" t="s">
        <v>23392</v>
      </c>
      <c r="C5276" s="388" t="s">
        <v>23393</v>
      </c>
      <c r="D5276" s="389" t="s">
        <v>121</v>
      </c>
      <c r="E5276" s="390" t="str">
        <f t="shared" si="164"/>
        <v>8,97</v>
      </c>
      <c r="F5276" s="381" t="str">
        <f t="shared" si="165"/>
        <v>88487</v>
      </c>
      <c r="H5276" s="391">
        <v>28.28</v>
      </c>
      <c r="I5276" s="392" t="s">
        <v>15485</v>
      </c>
    </row>
    <row r="5277" spans="2:9">
      <c r="B5277" s="388" t="s">
        <v>23394</v>
      </c>
      <c r="C5277" s="388" t="s">
        <v>23395</v>
      </c>
      <c r="D5277" s="389" t="s">
        <v>121</v>
      </c>
      <c r="E5277" s="390" t="str">
        <f t="shared" si="164"/>
        <v>12,88</v>
      </c>
      <c r="F5277" s="381" t="str">
        <f t="shared" si="165"/>
        <v>88488</v>
      </c>
      <c r="H5277" s="391">
        <v>14.73</v>
      </c>
      <c r="I5277" s="392" t="s">
        <v>23396</v>
      </c>
    </row>
    <row r="5278" spans="2:9">
      <c r="B5278" s="388" t="s">
        <v>23397</v>
      </c>
      <c r="C5278" s="388" t="s">
        <v>23398</v>
      </c>
      <c r="D5278" s="389" t="s">
        <v>121</v>
      </c>
      <c r="E5278" s="390" t="str">
        <f t="shared" si="164"/>
        <v>11,37</v>
      </c>
      <c r="F5278" s="381" t="str">
        <f t="shared" si="165"/>
        <v>88489</v>
      </c>
      <c r="H5278" s="391">
        <v>18.28</v>
      </c>
      <c r="I5278" s="392" t="s">
        <v>22405</v>
      </c>
    </row>
    <row r="5279" spans="2:9">
      <c r="B5279" s="388" t="s">
        <v>23399</v>
      </c>
      <c r="C5279" s="388" t="s">
        <v>23400</v>
      </c>
      <c r="D5279" s="389" t="s">
        <v>121</v>
      </c>
      <c r="E5279" s="390" t="str">
        <f t="shared" si="164"/>
        <v>7,26</v>
      </c>
      <c r="F5279" s="381" t="str">
        <f t="shared" si="165"/>
        <v>88490</v>
      </c>
      <c r="H5279" s="391">
        <v>14.73</v>
      </c>
      <c r="I5279" s="392" t="s">
        <v>2959</v>
      </c>
    </row>
    <row r="5280" spans="2:9">
      <c r="B5280" s="388" t="s">
        <v>23401</v>
      </c>
      <c r="C5280" s="388" t="s">
        <v>23402</v>
      </c>
      <c r="D5280" s="389" t="s">
        <v>121</v>
      </c>
      <c r="E5280" s="390" t="str">
        <f t="shared" si="164"/>
        <v>7,02</v>
      </c>
      <c r="F5280" s="381" t="str">
        <f t="shared" si="165"/>
        <v>88491</v>
      </c>
      <c r="H5280" s="391">
        <v>20.440000000000001</v>
      </c>
      <c r="I5280" s="392" t="s">
        <v>21888</v>
      </c>
    </row>
    <row r="5281" spans="2:9">
      <c r="B5281" s="388" t="s">
        <v>23403</v>
      </c>
      <c r="C5281" s="388" t="s">
        <v>23404</v>
      </c>
      <c r="D5281" s="389" t="s">
        <v>121</v>
      </c>
      <c r="E5281" s="390" t="str">
        <f t="shared" si="164"/>
        <v>8,73</v>
      </c>
      <c r="F5281" s="381" t="str">
        <f t="shared" si="165"/>
        <v>88492</v>
      </c>
      <c r="H5281" s="391">
        <v>20.100000000000001</v>
      </c>
      <c r="I5281" s="392" t="s">
        <v>2537</v>
      </c>
    </row>
    <row r="5282" spans="2:9">
      <c r="B5282" s="388" t="s">
        <v>23405</v>
      </c>
      <c r="C5282" s="388" t="s">
        <v>23406</v>
      </c>
      <c r="D5282" s="389" t="s">
        <v>121</v>
      </c>
      <c r="E5282" s="390" t="str">
        <f t="shared" si="164"/>
        <v>8,35</v>
      </c>
      <c r="F5282" s="381" t="str">
        <f t="shared" si="165"/>
        <v>88493</v>
      </c>
      <c r="H5282" s="391">
        <v>20</v>
      </c>
      <c r="I5282" s="392" t="s">
        <v>2542</v>
      </c>
    </row>
    <row r="5283" spans="2:9">
      <c r="B5283" s="388" t="s">
        <v>23407</v>
      </c>
      <c r="C5283" s="388" t="s">
        <v>23408</v>
      </c>
      <c r="D5283" s="389" t="s">
        <v>121</v>
      </c>
      <c r="E5283" s="390" t="str">
        <f t="shared" si="164"/>
        <v>15,84</v>
      </c>
      <c r="F5283" s="381" t="str">
        <f t="shared" si="165"/>
        <v>88494</v>
      </c>
      <c r="H5283" s="391">
        <v>12.52</v>
      </c>
      <c r="I5283" s="392" t="s">
        <v>23409</v>
      </c>
    </row>
    <row r="5284" spans="2:9">
      <c r="B5284" s="388" t="s">
        <v>23410</v>
      </c>
      <c r="C5284" s="388" t="s">
        <v>23411</v>
      </c>
      <c r="D5284" s="389" t="s">
        <v>121</v>
      </c>
      <c r="E5284" s="390" t="str">
        <f t="shared" si="164"/>
        <v>8,60</v>
      </c>
      <c r="F5284" s="381" t="str">
        <f t="shared" si="165"/>
        <v>88495</v>
      </c>
      <c r="H5284" s="391">
        <v>16.72</v>
      </c>
      <c r="I5284" s="392" t="s">
        <v>2982</v>
      </c>
    </row>
    <row r="5285" spans="2:9">
      <c r="B5285" s="388" t="s">
        <v>23412</v>
      </c>
      <c r="C5285" s="388" t="s">
        <v>23413</v>
      </c>
      <c r="D5285" s="389" t="s">
        <v>121</v>
      </c>
      <c r="E5285" s="390" t="str">
        <f t="shared" si="164"/>
        <v>21,50</v>
      </c>
      <c r="F5285" s="381" t="str">
        <f t="shared" si="165"/>
        <v>88496</v>
      </c>
      <c r="H5285" s="391">
        <v>15.74</v>
      </c>
      <c r="I5285" s="392" t="s">
        <v>23414</v>
      </c>
    </row>
    <row r="5286" spans="2:9">
      <c r="B5286" s="388" t="s">
        <v>23415</v>
      </c>
      <c r="C5286" s="388" t="s">
        <v>23416</v>
      </c>
      <c r="D5286" s="389" t="s">
        <v>121</v>
      </c>
      <c r="E5286" s="390" t="str">
        <f t="shared" si="164"/>
        <v>11,82</v>
      </c>
      <c r="F5286" s="381" t="str">
        <f t="shared" si="165"/>
        <v>88497</v>
      </c>
      <c r="H5286" s="391">
        <v>20.72</v>
      </c>
      <c r="I5286" s="392" t="s">
        <v>6074</v>
      </c>
    </row>
    <row r="5287" spans="2:9">
      <c r="B5287" s="388" t="s">
        <v>23417</v>
      </c>
      <c r="C5287" s="388" t="s">
        <v>23418</v>
      </c>
      <c r="D5287" s="389" t="s">
        <v>121</v>
      </c>
      <c r="E5287" s="390" t="str">
        <f t="shared" si="164"/>
        <v>11,80</v>
      </c>
      <c r="F5287" s="381" t="str">
        <f t="shared" si="165"/>
        <v>95305</v>
      </c>
      <c r="H5287" s="391">
        <v>15.54</v>
      </c>
      <c r="I5287" s="392" t="s">
        <v>20589</v>
      </c>
    </row>
    <row r="5288" spans="2:9">
      <c r="B5288" s="388" t="s">
        <v>23419</v>
      </c>
      <c r="C5288" s="388" t="s">
        <v>23420</v>
      </c>
      <c r="D5288" s="389" t="s">
        <v>121</v>
      </c>
      <c r="E5288" s="390" t="str">
        <f t="shared" si="164"/>
        <v>13,72</v>
      </c>
      <c r="F5288" s="381" t="str">
        <f t="shared" si="165"/>
        <v>95306</v>
      </c>
      <c r="H5288" s="391">
        <v>7.93</v>
      </c>
      <c r="I5288" s="392" t="s">
        <v>6472</v>
      </c>
    </row>
    <row r="5289" spans="2:9">
      <c r="B5289" s="388" t="s">
        <v>23421</v>
      </c>
      <c r="C5289" s="388" t="s">
        <v>23422</v>
      </c>
      <c r="D5289" s="389" t="s">
        <v>121</v>
      </c>
      <c r="E5289" s="390" t="str">
        <f t="shared" si="164"/>
        <v>11,55</v>
      </c>
      <c r="F5289" s="381" t="str">
        <f t="shared" si="165"/>
        <v>95622</v>
      </c>
      <c r="H5289" s="391">
        <v>13.67</v>
      </c>
      <c r="I5289" s="392" t="s">
        <v>4592</v>
      </c>
    </row>
    <row r="5290" spans="2:9">
      <c r="B5290" s="388" t="s">
        <v>23423</v>
      </c>
      <c r="C5290" s="388" t="s">
        <v>23424</v>
      </c>
      <c r="D5290" s="389" t="s">
        <v>121</v>
      </c>
      <c r="E5290" s="390" t="str">
        <f t="shared" si="164"/>
        <v>8,85</v>
      </c>
      <c r="F5290" s="381" t="str">
        <f t="shared" si="165"/>
        <v>95623</v>
      </c>
      <c r="H5290" s="391">
        <v>16.68</v>
      </c>
      <c r="I5290" s="392" t="s">
        <v>8414</v>
      </c>
    </row>
    <row r="5291" spans="2:9">
      <c r="B5291" s="388" t="s">
        <v>23425</v>
      </c>
      <c r="C5291" s="388" t="s">
        <v>23426</v>
      </c>
      <c r="D5291" s="389" t="s">
        <v>121</v>
      </c>
      <c r="E5291" s="390" t="str">
        <f t="shared" si="164"/>
        <v>17,05</v>
      </c>
      <c r="F5291" s="381" t="str">
        <f t="shared" si="165"/>
        <v>95624</v>
      </c>
      <c r="H5291" s="391">
        <v>18.350000000000001</v>
      </c>
      <c r="I5291" s="392" t="s">
        <v>11254</v>
      </c>
    </row>
    <row r="5292" spans="2:9">
      <c r="B5292" s="388" t="s">
        <v>23427</v>
      </c>
      <c r="C5292" s="388" t="s">
        <v>23428</v>
      </c>
      <c r="D5292" s="389" t="s">
        <v>121</v>
      </c>
      <c r="E5292" s="390" t="str">
        <f t="shared" si="164"/>
        <v>18,79</v>
      </c>
      <c r="F5292" s="381" t="str">
        <f t="shared" si="165"/>
        <v>95625</v>
      </c>
      <c r="H5292" s="391">
        <v>31.04</v>
      </c>
      <c r="I5292" s="392" t="s">
        <v>11183</v>
      </c>
    </row>
    <row r="5293" spans="2:9">
      <c r="B5293" s="388" t="s">
        <v>23429</v>
      </c>
      <c r="C5293" s="388" t="s">
        <v>23430</v>
      </c>
      <c r="D5293" s="389" t="s">
        <v>121</v>
      </c>
      <c r="E5293" s="390" t="str">
        <f t="shared" si="164"/>
        <v>12,44</v>
      </c>
      <c r="F5293" s="381" t="str">
        <f t="shared" si="165"/>
        <v>95626</v>
      </c>
      <c r="H5293" s="391">
        <v>8.14</v>
      </c>
      <c r="I5293" s="392" t="s">
        <v>3386</v>
      </c>
    </row>
    <row r="5294" spans="2:9">
      <c r="B5294" s="388" t="s">
        <v>23431</v>
      </c>
      <c r="C5294" s="388" t="s">
        <v>23432</v>
      </c>
      <c r="D5294" s="389" t="s">
        <v>121</v>
      </c>
      <c r="E5294" s="390" t="str">
        <f t="shared" si="164"/>
        <v>14,26</v>
      </c>
      <c r="F5294" s="381" t="str">
        <f t="shared" si="165"/>
        <v>96126</v>
      </c>
      <c r="H5294" s="391">
        <v>22.36</v>
      </c>
      <c r="I5294" s="392" t="s">
        <v>1254</v>
      </c>
    </row>
    <row r="5295" spans="2:9">
      <c r="B5295" s="388" t="s">
        <v>23433</v>
      </c>
      <c r="C5295" s="388" t="s">
        <v>23434</v>
      </c>
      <c r="D5295" s="389" t="s">
        <v>121</v>
      </c>
      <c r="E5295" s="390" t="str">
        <f t="shared" si="164"/>
        <v>10,88</v>
      </c>
      <c r="F5295" s="381" t="str">
        <f t="shared" si="165"/>
        <v>96127</v>
      </c>
      <c r="H5295" s="391">
        <v>22.46</v>
      </c>
      <c r="I5295" s="392" t="s">
        <v>3460</v>
      </c>
    </row>
    <row r="5296" spans="2:9">
      <c r="B5296" s="388" t="s">
        <v>23435</v>
      </c>
      <c r="C5296" s="388" t="s">
        <v>23436</v>
      </c>
      <c r="D5296" s="389" t="s">
        <v>121</v>
      </c>
      <c r="E5296" s="390" t="str">
        <f t="shared" si="164"/>
        <v>21,10</v>
      </c>
      <c r="F5296" s="381" t="str">
        <f t="shared" si="165"/>
        <v>96128</v>
      </c>
      <c r="H5296" s="391">
        <v>22.8</v>
      </c>
      <c r="I5296" s="392" t="s">
        <v>10064</v>
      </c>
    </row>
    <row r="5297" spans="2:9">
      <c r="B5297" s="388" t="s">
        <v>23437</v>
      </c>
      <c r="C5297" s="388" t="s">
        <v>23438</v>
      </c>
      <c r="D5297" s="389" t="s">
        <v>121</v>
      </c>
      <c r="E5297" s="390" t="str">
        <f t="shared" si="164"/>
        <v>23,27</v>
      </c>
      <c r="F5297" s="381" t="str">
        <f t="shared" si="165"/>
        <v>96129</v>
      </c>
      <c r="H5297" s="391">
        <v>17.32</v>
      </c>
      <c r="I5297" s="392" t="s">
        <v>9589</v>
      </c>
    </row>
    <row r="5298" spans="2:9">
      <c r="B5298" s="388" t="s">
        <v>23439</v>
      </c>
      <c r="C5298" s="388" t="s">
        <v>23440</v>
      </c>
      <c r="D5298" s="389" t="s">
        <v>121</v>
      </c>
      <c r="E5298" s="390" t="str">
        <f t="shared" si="164"/>
        <v>15,32</v>
      </c>
      <c r="F5298" s="381" t="str">
        <f t="shared" si="165"/>
        <v>96130</v>
      </c>
      <c r="H5298" s="391">
        <v>11.32</v>
      </c>
      <c r="I5298" s="392" t="s">
        <v>14924</v>
      </c>
    </row>
    <row r="5299" spans="2:9">
      <c r="B5299" s="388" t="s">
        <v>23441</v>
      </c>
      <c r="C5299" s="388" t="s">
        <v>23442</v>
      </c>
      <c r="D5299" s="389" t="s">
        <v>121</v>
      </c>
      <c r="E5299" s="390" t="str">
        <f t="shared" si="164"/>
        <v>19,71</v>
      </c>
      <c r="F5299" s="381" t="str">
        <f t="shared" si="165"/>
        <v>96131</v>
      </c>
      <c r="H5299" s="391">
        <v>15.12</v>
      </c>
      <c r="I5299" s="392" t="s">
        <v>16688</v>
      </c>
    </row>
    <row r="5300" spans="2:9">
      <c r="B5300" s="388" t="s">
        <v>23443</v>
      </c>
      <c r="C5300" s="388" t="s">
        <v>23444</v>
      </c>
      <c r="D5300" s="389" t="s">
        <v>121</v>
      </c>
      <c r="E5300" s="390" t="str">
        <f t="shared" si="164"/>
        <v>15,22</v>
      </c>
      <c r="F5300" s="381" t="str">
        <f t="shared" si="165"/>
        <v>96132</v>
      </c>
      <c r="H5300" s="391">
        <v>14.07</v>
      </c>
      <c r="I5300" s="392" t="s">
        <v>23445</v>
      </c>
    </row>
    <row r="5301" spans="2:9">
      <c r="B5301" s="388" t="s">
        <v>23446</v>
      </c>
      <c r="C5301" s="388" t="s">
        <v>23447</v>
      </c>
      <c r="D5301" s="389" t="s">
        <v>121</v>
      </c>
      <c r="E5301" s="390" t="str">
        <f t="shared" si="164"/>
        <v>28,80</v>
      </c>
      <c r="F5301" s="381" t="str">
        <f t="shared" si="165"/>
        <v>96133</v>
      </c>
      <c r="H5301" s="391">
        <v>17.89</v>
      </c>
      <c r="I5301" s="392" t="s">
        <v>23448</v>
      </c>
    </row>
    <row r="5302" spans="2:9">
      <c r="B5302" s="388" t="s">
        <v>23449</v>
      </c>
      <c r="C5302" s="388" t="s">
        <v>23450</v>
      </c>
      <c r="D5302" s="389" t="s">
        <v>121</v>
      </c>
      <c r="E5302" s="390" t="str">
        <f t="shared" si="164"/>
        <v>31,70</v>
      </c>
      <c r="F5302" s="381" t="str">
        <f t="shared" si="165"/>
        <v>96134</v>
      </c>
      <c r="H5302" s="391">
        <v>28.79</v>
      </c>
      <c r="I5302" s="392" t="s">
        <v>23451</v>
      </c>
    </row>
    <row r="5303" spans="2:9">
      <c r="B5303" s="388" t="s">
        <v>23452</v>
      </c>
      <c r="C5303" s="388" t="s">
        <v>23453</v>
      </c>
      <c r="D5303" s="389" t="s">
        <v>121</v>
      </c>
      <c r="E5303" s="390" t="str">
        <f t="shared" si="164"/>
        <v>21,15</v>
      </c>
      <c r="F5303" s="381" t="str">
        <f t="shared" si="165"/>
        <v>96135</v>
      </c>
      <c r="H5303" s="391">
        <v>5.73</v>
      </c>
      <c r="I5303" s="392" t="s">
        <v>23454</v>
      </c>
    </row>
    <row r="5304" spans="2:9">
      <c r="B5304" s="388" t="s">
        <v>23455</v>
      </c>
      <c r="C5304" s="388" t="s">
        <v>23456</v>
      </c>
      <c r="D5304" s="389" t="s">
        <v>121</v>
      </c>
      <c r="E5304" s="390" t="str">
        <f t="shared" si="164"/>
        <v>40,22</v>
      </c>
      <c r="F5304" s="381" t="str">
        <f t="shared" si="165"/>
        <v>79460</v>
      </c>
      <c r="H5304" s="391">
        <v>14.52</v>
      </c>
      <c r="I5304" s="392" t="s">
        <v>8302</v>
      </c>
    </row>
    <row r="5305" spans="2:9">
      <c r="B5305" s="388" t="s">
        <v>23457</v>
      </c>
      <c r="C5305" s="388" t="s">
        <v>23458</v>
      </c>
      <c r="D5305" s="389" t="s">
        <v>121</v>
      </c>
      <c r="E5305" s="390" t="str">
        <f t="shared" si="164"/>
        <v>38,74</v>
      </c>
      <c r="F5305" s="381" t="str">
        <f t="shared" si="165"/>
        <v>79465</v>
      </c>
      <c r="H5305" s="391">
        <v>22.98</v>
      </c>
      <c r="I5305" s="392" t="s">
        <v>795</v>
      </c>
    </row>
    <row r="5306" spans="2:9">
      <c r="B5306" s="388" t="s">
        <v>23459</v>
      </c>
      <c r="C5306" s="388" t="s">
        <v>23460</v>
      </c>
      <c r="D5306" s="389" t="s">
        <v>121</v>
      </c>
      <c r="E5306" s="390" t="str">
        <f t="shared" si="164"/>
        <v>56,08</v>
      </c>
      <c r="F5306" s="381" t="str">
        <f t="shared" si="165"/>
        <v>79514/001</v>
      </c>
      <c r="H5306" s="391">
        <v>33.75</v>
      </c>
      <c r="I5306" s="392" t="s">
        <v>23461</v>
      </c>
    </row>
    <row r="5307" spans="2:9">
      <c r="B5307" s="388" t="s">
        <v>23462</v>
      </c>
      <c r="C5307" s="388" t="s">
        <v>23463</v>
      </c>
      <c r="D5307" s="389" t="s">
        <v>121</v>
      </c>
      <c r="E5307" s="390" t="str">
        <f t="shared" si="164"/>
        <v>128,97</v>
      </c>
      <c r="F5307" s="381" t="str">
        <f t="shared" si="165"/>
        <v>84647</v>
      </c>
      <c r="H5307" s="391">
        <v>9.7799999999999994</v>
      </c>
      <c r="I5307" s="392" t="s">
        <v>23464</v>
      </c>
    </row>
    <row r="5308" spans="2:9">
      <c r="B5308" s="388" t="s">
        <v>23465</v>
      </c>
      <c r="C5308" s="388" t="s">
        <v>23466</v>
      </c>
      <c r="D5308" s="389" t="s">
        <v>121</v>
      </c>
      <c r="E5308" s="390" t="str">
        <f t="shared" si="164"/>
        <v>31,04</v>
      </c>
      <c r="F5308" s="381" t="str">
        <f t="shared" si="165"/>
        <v>84656</v>
      </c>
      <c r="H5308" s="391">
        <v>15.84</v>
      </c>
      <c r="I5308" s="392" t="s">
        <v>3191</v>
      </c>
    </row>
    <row r="5309" spans="2:9">
      <c r="B5309" s="388" t="s">
        <v>23467</v>
      </c>
      <c r="C5309" s="388" t="s">
        <v>23468</v>
      </c>
      <c r="D5309" s="389" t="s">
        <v>121</v>
      </c>
      <c r="E5309" s="390" t="str">
        <f t="shared" si="164"/>
        <v>15,97</v>
      </c>
      <c r="F5309" s="381" t="str">
        <f t="shared" si="165"/>
        <v>6082</v>
      </c>
      <c r="H5309" s="391">
        <v>12.46</v>
      </c>
      <c r="I5309" s="392" t="s">
        <v>23469</v>
      </c>
    </row>
    <row r="5310" spans="2:9">
      <c r="B5310" s="388" t="s">
        <v>23470</v>
      </c>
      <c r="C5310" s="388" t="s">
        <v>23471</v>
      </c>
      <c r="D5310" s="389" t="s">
        <v>121</v>
      </c>
      <c r="E5310" s="390" t="str">
        <f t="shared" si="164"/>
        <v>19,72</v>
      </c>
      <c r="F5310" s="381" t="str">
        <f t="shared" si="165"/>
        <v>40905</v>
      </c>
      <c r="H5310" s="391">
        <v>12.13</v>
      </c>
      <c r="I5310" s="392" t="s">
        <v>23472</v>
      </c>
    </row>
    <row r="5311" spans="2:9">
      <c r="B5311" s="388" t="s">
        <v>23473</v>
      </c>
      <c r="C5311" s="388" t="s">
        <v>23474</v>
      </c>
      <c r="D5311" s="389" t="s">
        <v>121</v>
      </c>
      <c r="E5311" s="390" t="str">
        <f t="shared" si="164"/>
        <v>15,82</v>
      </c>
      <c r="F5311" s="381" t="str">
        <f t="shared" si="165"/>
        <v>73739/001</v>
      </c>
      <c r="H5311" s="391">
        <v>17.399999999999999</v>
      </c>
      <c r="I5311" s="392" t="s">
        <v>23475</v>
      </c>
    </row>
    <row r="5312" spans="2:9">
      <c r="B5312" s="388" t="s">
        <v>23476</v>
      </c>
      <c r="C5312" s="388" t="s">
        <v>23477</v>
      </c>
      <c r="D5312" s="389" t="s">
        <v>121</v>
      </c>
      <c r="E5312" s="390" t="str">
        <f t="shared" si="164"/>
        <v>22,43</v>
      </c>
      <c r="F5312" s="381" t="str">
        <f t="shared" si="165"/>
        <v>74065/001</v>
      </c>
      <c r="H5312" s="391">
        <v>18.71</v>
      </c>
      <c r="I5312" s="392" t="s">
        <v>8269</v>
      </c>
    </row>
    <row r="5313" spans="2:9">
      <c r="B5313" s="388" t="s">
        <v>23478</v>
      </c>
      <c r="C5313" s="388" t="s">
        <v>23479</v>
      </c>
      <c r="D5313" s="389" t="s">
        <v>121</v>
      </c>
      <c r="E5313" s="390" t="str">
        <f t="shared" si="164"/>
        <v>22,07</v>
      </c>
      <c r="F5313" s="381" t="str">
        <f t="shared" si="165"/>
        <v>74065/002</v>
      </c>
      <c r="H5313" s="391">
        <v>16.98</v>
      </c>
      <c r="I5313" s="392" t="s">
        <v>2584</v>
      </c>
    </row>
    <row r="5314" spans="2:9">
      <c r="B5314" s="388" t="s">
        <v>23480</v>
      </c>
      <c r="C5314" s="388" t="s">
        <v>23481</v>
      </c>
      <c r="D5314" s="389" t="s">
        <v>121</v>
      </c>
      <c r="E5314" s="390" t="str">
        <f t="shared" ref="E5314:E5377" si="166">IF($K$2=$H$1,H5314,I5314)</f>
        <v>21,97</v>
      </c>
      <c r="F5314" s="381" t="str">
        <f t="shared" ref="F5314:F5377" si="167">IF(LEN($B5314)=7,CONCATENATE(MID($B5314,1,6),"00",RIGHT($B5314,1)),IF(LEN($B5314)=8,CONCATENATE(MID($B5314,1,6),"0",RIGHT($B5314,2)),$B5314))</f>
        <v>74065/003</v>
      </c>
      <c r="H5314" s="391">
        <v>18.48</v>
      </c>
      <c r="I5314" s="392" t="s">
        <v>2326</v>
      </c>
    </row>
    <row r="5315" spans="2:9">
      <c r="B5315" s="388" t="s">
        <v>23482</v>
      </c>
      <c r="C5315" s="388" t="s">
        <v>23483</v>
      </c>
      <c r="D5315" s="389" t="s">
        <v>121</v>
      </c>
      <c r="E5315" s="390" t="str">
        <f t="shared" si="166"/>
        <v>13,49</v>
      </c>
      <c r="F5315" s="381" t="str">
        <f t="shared" si="167"/>
        <v>79463</v>
      </c>
      <c r="H5315" s="391">
        <v>16.7</v>
      </c>
      <c r="I5315" s="392" t="s">
        <v>15665</v>
      </c>
    </row>
    <row r="5316" spans="2:9">
      <c r="B5316" s="388" t="s">
        <v>23484</v>
      </c>
      <c r="C5316" s="388" t="s">
        <v>23485</v>
      </c>
      <c r="D5316" s="389" t="s">
        <v>121</v>
      </c>
      <c r="E5316" s="390" t="str">
        <f t="shared" si="166"/>
        <v>17,99</v>
      </c>
      <c r="F5316" s="381" t="str">
        <f t="shared" si="167"/>
        <v>79464</v>
      </c>
      <c r="H5316" s="391">
        <v>71.05</v>
      </c>
      <c r="I5316" s="392" t="s">
        <v>4960</v>
      </c>
    </row>
    <row r="5317" spans="2:9">
      <c r="B5317" s="388" t="s">
        <v>23486</v>
      </c>
      <c r="C5317" s="388" t="s">
        <v>23487</v>
      </c>
      <c r="D5317" s="389" t="s">
        <v>121</v>
      </c>
      <c r="E5317" s="390" t="str">
        <f t="shared" si="166"/>
        <v>16,95</v>
      </c>
      <c r="F5317" s="381" t="str">
        <f t="shared" si="167"/>
        <v>79466</v>
      </c>
      <c r="H5317" s="391">
        <v>19.829999999999998</v>
      </c>
      <c r="I5317" s="392" t="s">
        <v>4766</v>
      </c>
    </row>
    <row r="5318" spans="2:9">
      <c r="B5318" s="388" t="s">
        <v>23488</v>
      </c>
      <c r="C5318" s="388" t="s">
        <v>23489</v>
      </c>
      <c r="D5318" s="389" t="s">
        <v>121</v>
      </c>
      <c r="E5318" s="390" t="str">
        <f t="shared" si="166"/>
        <v>22,27</v>
      </c>
      <c r="F5318" s="381" t="str">
        <f t="shared" si="167"/>
        <v>79497/001</v>
      </c>
      <c r="H5318" s="391">
        <v>53.79</v>
      </c>
      <c r="I5318" s="392" t="s">
        <v>5996</v>
      </c>
    </row>
    <row r="5319" spans="2:9">
      <c r="B5319" s="388" t="s">
        <v>23490</v>
      </c>
      <c r="C5319" s="388" t="s">
        <v>23491</v>
      </c>
      <c r="D5319" s="389" t="s">
        <v>121</v>
      </c>
      <c r="E5319" s="390" t="str">
        <f t="shared" si="166"/>
        <v>16,74</v>
      </c>
      <c r="F5319" s="381" t="str">
        <f t="shared" si="167"/>
        <v>84645</v>
      </c>
      <c r="H5319" s="391">
        <v>132.5</v>
      </c>
      <c r="I5319" s="392" t="s">
        <v>6354</v>
      </c>
    </row>
    <row r="5320" spans="2:9">
      <c r="B5320" s="388" t="s">
        <v>23492</v>
      </c>
      <c r="C5320" s="388" t="s">
        <v>23493</v>
      </c>
      <c r="D5320" s="389" t="s">
        <v>121</v>
      </c>
      <c r="E5320" s="390" t="str">
        <f t="shared" si="166"/>
        <v>9,03</v>
      </c>
      <c r="F5320" s="381" t="str">
        <f t="shared" si="167"/>
        <v>84657</v>
      </c>
      <c r="H5320" s="391">
        <v>157.69</v>
      </c>
      <c r="I5320" s="392" t="s">
        <v>11069</v>
      </c>
    </row>
    <row r="5321" spans="2:9">
      <c r="B5321" s="388" t="s">
        <v>23494</v>
      </c>
      <c r="C5321" s="388" t="s">
        <v>23495</v>
      </c>
      <c r="D5321" s="389" t="s">
        <v>121</v>
      </c>
      <c r="E5321" s="390" t="str">
        <f t="shared" si="166"/>
        <v>14,63</v>
      </c>
      <c r="F5321" s="381" t="str">
        <f t="shared" si="167"/>
        <v>84659</v>
      </c>
      <c r="H5321" s="391">
        <v>128.68</v>
      </c>
      <c r="I5321" s="392" t="s">
        <v>10610</v>
      </c>
    </row>
    <row r="5322" spans="2:9">
      <c r="B5322" s="388" t="s">
        <v>23496</v>
      </c>
      <c r="C5322" s="388" t="s">
        <v>23497</v>
      </c>
      <c r="D5322" s="389" t="s">
        <v>121</v>
      </c>
      <c r="E5322" s="390" t="str">
        <f t="shared" si="166"/>
        <v>19,00</v>
      </c>
      <c r="F5322" s="381" t="str">
        <f t="shared" si="167"/>
        <v>84679</v>
      </c>
      <c r="H5322" s="391">
        <v>38.25</v>
      </c>
      <c r="I5322" s="392" t="s">
        <v>23498</v>
      </c>
    </row>
    <row r="5323" spans="2:9">
      <c r="B5323" s="388" t="s">
        <v>23499</v>
      </c>
      <c r="C5323" s="388" t="s">
        <v>23500</v>
      </c>
      <c r="D5323" s="389" t="s">
        <v>121</v>
      </c>
      <c r="E5323" s="390" t="str">
        <f t="shared" si="166"/>
        <v>19,80</v>
      </c>
      <c r="F5323" s="381" t="str">
        <f t="shared" si="167"/>
        <v>95464</v>
      </c>
      <c r="H5323" s="391">
        <v>33.200000000000003</v>
      </c>
      <c r="I5323" s="392" t="s">
        <v>2596</v>
      </c>
    </row>
    <row r="5324" spans="2:9">
      <c r="B5324" s="388" t="s">
        <v>23501</v>
      </c>
      <c r="C5324" s="388" t="s">
        <v>23502</v>
      </c>
      <c r="D5324" s="389" t="s">
        <v>121</v>
      </c>
      <c r="E5324" s="390" t="str">
        <f t="shared" si="166"/>
        <v>33,62</v>
      </c>
      <c r="F5324" s="381" t="str">
        <f t="shared" si="167"/>
        <v>73794/001</v>
      </c>
      <c r="H5324" s="391">
        <v>29.02</v>
      </c>
      <c r="I5324" s="392" t="s">
        <v>23503</v>
      </c>
    </row>
    <row r="5325" spans="2:9">
      <c r="B5325" s="388" t="s">
        <v>23504</v>
      </c>
      <c r="C5325" s="388" t="s">
        <v>23505</v>
      </c>
      <c r="D5325" s="389" t="s">
        <v>121</v>
      </c>
      <c r="E5325" s="390" t="str">
        <f t="shared" si="166"/>
        <v>8,45</v>
      </c>
      <c r="F5325" s="381" t="str">
        <f t="shared" si="167"/>
        <v>73865/001</v>
      </c>
      <c r="H5325" s="391">
        <v>43.13</v>
      </c>
      <c r="I5325" s="392" t="s">
        <v>4584</v>
      </c>
    </row>
    <row r="5326" spans="2:9">
      <c r="B5326" s="388" t="s">
        <v>23506</v>
      </c>
      <c r="C5326" s="388" t="s">
        <v>23507</v>
      </c>
      <c r="D5326" s="389" t="s">
        <v>121</v>
      </c>
      <c r="E5326" s="390" t="str">
        <f t="shared" si="166"/>
        <v>24,22</v>
      </c>
      <c r="F5326" s="381" t="str">
        <f t="shared" si="167"/>
        <v>73924/001</v>
      </c>
      <c r="H5326" s="391">
        <v>35.130000000000003</v>
      </c>
      <c r="I5326" s="392" t="s">
        <v>8271</v>
      </c>
    </row>
    <row r="5327" spans="2:9">
      <c r="B5327" s="388" t="s">
        <v>23508</v>
      </c>
      <c r="C5327" s="388" t="s">
        <v>23509</v>
      </c>
      <c r="D5327" s="389" t="s">
        <v>121</v>
      </c>
      <c r="E5327" s="390" t="str">
        <f t="shared" si="166"/>
        <v>24,32</v>
      </c>
      <c r="F5327" s="381" t="str">
        <f t="shared" si="167"/>
        <v>73924/002</v>
      </c>
      <c r="H5327" s="391">
        <v>29.9</v>
      </c>
      <c r="I5327" s="392" t="s">
        <v>23510</v>
      </c>
    </row>
    <row r="5328" spans="2:9">
      <c r="B5328" s="388" t="s">
        <v>23511</v>
      </c>
      <c r="C5328" s="388" t="s">
        <v>23512</v>
      </c>
      <c r="D5328" s="389" t="s">
        <v>121</v>
      </c>
      <c r="E5328" s="390" t="str">
        <f t="shared" si="166"/>
        <v>24,68</v>
      </c>
      <c r="F5328" s="381" t="str">
        <f t="shared" si="167"/>
        <v>73924/003</v>
      </c>
      <c r="H5328" s="391">
        <v>67.930000000000007</v>
      </c>
      <c r="I5328" s="392" t="s">
        <v>8379</v>
      </c>
    </row>
    <row r="5329" spans="2:9">
      <c r="B5329" s="388" t="s">
        <v>23513</v>
      </c>
      <c r="C5329" s="388" t="s">
        <v>23514</v>
      </c>
      <c r="D5329" s="389" t="s">
        <v>121</v>
      </c>
      <c r="E5329" s="390" t="str">
        <f t="shared" si="166"/>
        <v>18,56</v>
      </c>
      <c r="F5329" s="381" t="str">
        <f t="shared" si="167"/>
        <v>74064/001</v>
      </c>
      <c r="H5329" s="391">
        <v>58.48</v>
      </c>
      <c r="I5329" s="392" t="s">
        <v>23515</v>
      </c>
    </row>
    <row r="5330" spans="2:9">
      <c r="B5330" s="388" t="s">
        <v>23516</v>
      </c>
      <c r="C5330" s="388" t="s">
        <v>23517</v>
      </c>
      <c r="D5330" s="389" t="s">
        <v>121</v>
      </c>
      <c r="E5330" s="390" t="str">
        <f t="shared" si="166"/>
        <v>12,17</v>
      </c>
      <c r="F5330" s="381" t="str">
        <f t="shared" si="167"/>
        <v>74064/002</v>
      </c>
      <c r="H5330" s="391">
        <v>52.38</v>
      </c>
      <c r="I5330" s="392" t="s">
        <v>23518</v>
      </c>
    </row>
    <row r="5331" spans="2:9">
      <c r="B5331" s="388" t="s">
        <v>23519</v>
      </c>
      <c r="C5331" s="388" t="s">
        <v>23520</v>
      </c>
      <c r="D5331" s="389" t="s">
        <v>121</v>
      </c>
      <c r="E5331" s="390" t="str">
        <f t="shared" si="166"/>
        <v>16,13</v>
      </c>
      <c r="F5331" s="381" t="str">
        <f t="shared" si="167"/>
        <v>74145/001</v>
      </c>
      <c r="H5331" s="391">
        <v>91.01</v>
      </c>
      <c r="I5331" s="392" t="s">
        <v>19076</v>
      </c>
    </row>
    <row r="5332" spans="2:9">
      <c r="B5332" s="388" t="s">
        <v>23521</v>
      </c>
      <c r="C5332" s="388" t="s">
        <v>23522</v>
      </c>
      <c r="D5332" s="389" t="s">
        <v>121</v>
      </c>
      <c r="E5332" s="390" t="str">
        <f t="shared" si="166"/>
        <v>15,23</v>
      </c>
      <c r="F5332" s="381" t="str">
        <f t="shared" si="167"/>
        <v>79498/001</v>
      </c>
      <c r="H5332" s="391">
        <v>82.06</v>
      </c>
      <c r="I5332" s="392" t="s">
        <v>2245</v>
      </c>
    </row>
    <row r="5333" spans="2:9">
      <c r="B5333" s="388" t="s">
        <v>23523</v>
      </c>
      <c r="C5333" s="388" t="s">
        <v>23524</v>
      </c>
      <c r="D5333" s="389" t="s">
        <v>121</v>
      </c>
      <c r="E5333" s="390" t="str">
        <f t="shared" si="166"/>
        <v>30,98</v>
      </c>
      <c r="F5333" s="381" t="str">
        <f t="shared" si="167"/>
        <v>79515/001</v>
      </c>
      <c r="H5333" s="391">
        <v>76.709999999999994</v>
      </c>
      <c r="I5333" s="392" t="s">
        <v>1048</v>
      </c>
    </row>
    <row r="5334" spans="2:9">
      <c r="B5334" s="388" t="s">
        <v>23525</v>
      </c>
      <c r="C5334" s="388" t="s">
        <v>23526</v>
      </c>
      <c r="D5334" s="389" t="s">
        <v>121</v>
      </c>
      <c r="E5334" s="390" t="str">
        <f t="shared" si="166"/>
        <v>6,03</v>
      </c>
      <c r="F5334" s="381" t="str">
        <f t="shared" si="167"/>
        <v>84660</v>
      </c>
      <c r="H5334" s="391">
        <v>103.93</v>
      </c>
      <c r="I5334" s="392" t="s">
        <v>8299</v>
      </c>
    </row>
    <row r="5335" spans="2:9">
      <c r="B5335" s="388" t="s">
        <v>23527</v>
      </c>
      <c r="C5335" s="388" t="s">
        <v>23528</v>
      </c>
      <c r="D5335" s="389" t="s">
        <v>121</v>
      </c>
      <c r="E5335" s="390" t="str">
        <f t="shared" si="166"/>
        <v>15,62</v>
      </c>
      <c r="F5335" s="381" t="str">
        <f t="shared" si="167"/>
        <v>84661</v>
      </c>
      <c r="H5335" s="391">
        <v>93.64</v>
      </c>
      <c r="I5335" s="392" t="s">
        <v>13986</v>
      </c>
    </row>
    <row r="5336" spans="2:9">
      <c r="B5336" s="388" t="s">
        <v>23529</v>
      </c>
      <c r="C5336" s="388" t="s">
        <v>23530</v>
      </c>
      <c r="D5336" s="389" t="s">
        <v>121</v>
      </c>
      <c r="E5336" s="390" t="str">
        <f t="shared" si="166"/>
        <v>24,74</v>
      </c>
      <c r="F5336" s="381" t="str">
        <f t="shared" si="167"/>
        <v>84662</v>
      </c>
      <c r="H5336" s="391">
        <v>87.33</v>
      </c>
      <c r="I5336" s="392" t="s">
        <v>23531</v>
      </c>
    </row>
    <row r="5337" spans="2:9">
      <c r="B5337" s="388" t="s">
        <v>23532</v>
      </c>
      <c r="C5337" s="388" t="s">
        <v>23533</v>
      </c>
      <c r="D5337" s="389" t="s">
        <v>121</v>
      </c>
      <c r="E5337" s="390" t="str">
        <f t="shared" si="166"/>
        <v>36,44</v>
      </c>
      <c r="F5337" s="381" t="str">
        <f t="shared" si="167"/>
        <v>95468</v>
      </c>
      <c r="H5337" s="391">
        <v>32.950000000000003</v>
      </c>
      <c r="I5337" s="392" t="s">
        <v>15208</v>
      </c>
    </row>
    <row r="5338" spans="2:9">
      <c r="B5338" s="388" t="s">
        <v>23534</v>
      </c>
      <c r="C5338" s="388" t="s">
        <v>23535</v>
      </c>
      <c r="D5338" s="389" t="s">
        <v>9706</v>
      </c>
      <c r="E5338" s="390" t="str">
        <f t="shared" si="166"/>
        <v>10,58</v>
      </c>
      <c r="F5338" s="381" t="str">
        <f t="shared" si="167"/>
        <v>41595</v>
      </c>
      <c r="H5338" s="391">
        <v>30.92</v>
      </c>
      <c r="I5338" s="392" t="s">
        <v>827</v>
      </c>
    </row>
    <row r="5339" spans="2:9">
      <c r="B5339" s="388" t="s">
        <v>23536</v>
      </c>
      <c r="C5339" s="388" t="s">
        <v>23537</v>
      </c>
      <c r="D5339" s="389" t="s">
        <v>121</v>
      </c>
      <c r="E5339" s="390" t="str">
        <f t="shared" si="166"/>
        <v>16,34</v>
      </c>
      <c r="F5339" s="381" t="str">
        <f t="shared" si="167"/>
        <v>73978/001</v>
      </c>
      <c r="H5339" s="391">
        <v>34.94</v>
      </c>
      <c r="I5339" s="392" t="s">
        <v>8814</v>
      </c>
    </row>
    <row r="5340" spans="2:9">
      <c r="B5340" s="388" t="s">
        <v>23538</v>
      </c>
      <c r="C5340" s="388" t="s">
        <v>23539</v>
      </c>
      <c r="D5340" s="389" t="s">
        <v>121</v>
      </c>
      <c r="E5340" s="390" t="str">
        <f t="shared" si="166"/>
        <v>13,50</v>
      </c>
      <c r="F5340" s="381" t="str">
        <f t="shared" si="167"/>
        <v>74245/001</v>
      </c>
      <c r="H5340" s="391">
        <v>29.96</v>
      </c>
      <c r="I5340" s="392" t="s">
        <v>300</v>
      </c>
    </row>
    <row r="5341" spans="2:9">
      <c r="B5341" s="388" t="s">
        <v>23540</v>
      </c>
      <c r="C5341" s="388" t="s">
        <v>23541</v>
      </c>
      <c r="D5341" s="389" t="s">
        <v>23542</v>
      </c>
      <c r="E5341" s="390" t="str">
        <f t="shared" si="166"/>
        <v>12,87</v>
      </c>
      <c r="F5341" s="381" t="str">
        <f t="shared" si="167"/>
        <v>79467</v>
      </c>
      <c r="H5341" s="391">
        <v>25.78</v>
      </c>
      <c r="I5341" s="392" t="s">
        <v>22134</v>
      </c>
    </row>
    <row r="5342" spans="2:9">
      <c r="B5342" s="388" t="s">
        <v>23543</v>
      </c>
      <c r="C5342" s="388" t="s">
        <v>23544</v>
      </c>
      <c r="D5342" s="389" t="s">
        <v>121</v>
      </c>
      <c r="E5342" s="390" t="str">
        <f t="shared" si="166"/>
        <v>18,85</v>
      </c>
      <c r="F5342" s="381" t="str">
        <f t="shared" si="167"/>
        <v>79500/002</v>
      </c>
      <c r="H5342" s="391">
        <v>195.14</v>
      </c>
      <c r="I5342" s="392" t="s">
        <v>17723</v>
      </c>
    </row>
    <row r="5343" spans="2:9">
      <c r="B5343" s="388" t="s">
        <v>23545</v>
      </c>
      <c r="C5343" s="388" t="s">
        <v>23546</v>
      </c>
      <c r="D5343" s="389" t="s">
        <v>121</v>
      </c>
      <c r="E5343" s="390" t="str">
        <f t="shared" si="166"/>
        <v>20,20</v>
      </c>
      <c r="F5343" s="381" t="str">
        <f t="shared" si="167"/>
        <v>84663</v>
      </c>
      <c r="H5343" s="391">
        <v>40.880000000000003</v>
      </c>
      <c r="I5343" s="392" t="s">
        <v>16496</v>
      </c>
    </row>
    <row r="5344" spans="2:9">
      <c r="B5344" s="388" t="s">
        <v>23547</v>
      </c>
      <c r="C5344" s="388" t="s">
        <v>23548</v>
      </c>
      <c r="D5344" s="389" t="s">
        <v>121</v>
      </c>
      <c r="E5344" s="390" t="str">
        <f t="shared" si="166"/>
        <v>18,32</v>
      </c>
      <c r="F5344" s="381" t="str">
        <f t="shared" si="167"/>
        <v>84665</v>
      </c>
      <c r="H5344" s="391">
        <v>138.57</v>
      </c>
      <c r="I5344" s="392" t="s">
        <v>22311</v>
      </c>
    </row>
    <row r="5345" spans="2:9">
      <c r="B5345" s="388" t="s">
        <v>23549</v>
      </c>
      <c r="C5345" s="388" t="s">
        <v>23550</v>
      </c>
      <c r="D5345" s="389" t="s">
        <v>121</v>
      </c>
      <c r="E5345" s="390" t="str">
        <f t="shared" si="166"/>
        <v>20,01</v>
      </c>
      <c r="F5345" s="381" t="str">
        <f t="shared" si="167"/>
        <v>84666</v>
      </c>
      <c r="H5345" s="391">
        <v>124.02</v>
      </c>
      <c r="I5345" s="392" t="s">
        <v>11239</v>
      </c>
    </row>
    <row r="5346" spans="2:9">
      <c r="B5346" s="388" t="s">
        <v>23551</v>
      </c>
      <c r="C5346" s="388" t="s">
        <v>23552</v>
      </c>
      <c r="D5346" s="389" t="s">
        <v>121</v>
      </c>
      <c r="E5346" s="390" t="str">
        <f t="shared" si="166"/>
        <v>17,70</v>
      </c>
      <c r="F5346" s="381" t="str">
        <f t="shared" si="167"/>
        <v>75889</v>
      </c>
      <c r="H5346" s="391">
        <v>303.75</v>
      </c>
      <c r="I5346" s="392" t="s">
        <v>5284</v>
      </c>
    </row>
    <row r="5347" spans="2:9">
      <c r="B5347" s="388" t="s">
        <v>23553</v>
      </c>
      <c r="C5347" s="388" t="s">
        <v>23554</v>
      </c>
      <c r="D5347" s="389" t="s">
        <v>121</v>
      </c>
      <c r="E5347" s="390" t="str">
        <f t="shared" si="166"/>
        <v>76,46</v>
      </c>
      <c r="F5347" s="381" t="str">
        <f t="shared" si="167"/>
        <v>72191</v>
      </c>
      <c r="H5347" s="391">
        <v>352.89</v>
      </c>
      <c r="I5347" s="392" t="s">
        <v>6781</v>
      </c>
    </row>
    <row r="5348" spans="2:9">
      <c r="B5348" s="388" t="s">
        <v>23555</v>
      </c>
      <c r="C5348" s="388" t="s">
        <v>23556</v>
      </c>
      <c r="D5348" s="389" t="s">
        <v>121</v>
      </c>
      <c r="E5348" s="390" t="str">
        <f t="shared" si="166"/>
        <v>159,12</v>
      </c>
      <c r="F5348" s="381" t="str">
        <f t="shared" si="167"/>
        <v>73734/001</v>
      </c>
      <c r="H5348" s="391">
        <v>122.61</v>
      </c>
      <c r="I5348" s="392" t="s">
        <v>23557</v>
      </c>
    </row>
    <row r="5349" spans="2:9">
      <c r="B5349" s="388" t="s">
        <v>23558</v>
      </c>
      <c r="C5349" s="388" t="s">
        <v>23559</v>
      </c>
      <c r="D5349" s="389" t="s">
        <v>121</v>
      </c>
      <c r="E5349" s="390" t="str">
        <f t="shared" si="166"/>
        <v>128,07</v>
      </c>
      <c r="F5349" s="381" t="str">
        <f t="shared" si="167"/>
        <v>84181</v>
      </c>
      <c r="H5349" s="391">
        <v>23.63</v>
      </c>
      <c r="I5349" s="392" t="s">
        <v>7418</v>
      </c>
    </row>
    <row r="5350" spans="2:9">
      <c r="B5350" s="388" t="s">
        <v>23560</v>
      </c>
      <c r="C5350" s="388" t="s">
        <v>23561</v>
      </c>
      <c r="D5350" s="389" t="s">
        <v>121</v>
      </c>
      <c r="E5350" s="390" t="str">
        <f t="shared" si="166"/>
        <v>37,81</v>
      </c>
      <c r="F5350" s="381" t="str">
        <f t="shared" si="167"/>
        <v>87246</v>
      </c>
      <c r="H5350" s="391">
        <v>29.6</v>
      </c>
      <c r="I5350" s="392" t="s">
        <v>23562</v>
      </c>
    </row>
    <row r="5351" spans="2:9">
      <c r="B5351" s="388" t="s">
        <v>23563</v>
      </c>
      <c r="C5351" s="388" t="s">
        <v>23564</v>
      </c>
      <c r="D5351" s="389" t="s">
        <v>121</v>
      </c>
      <c r="E5351" s="390" t="str">
        <f t="shared" si="166"/>
        <v>32,38</v>
      </c>
      <c r="F5351" s="381" t="str">
        <f t="shared" si="167"/>
        <v>87247</v>
      </c>
      <c r="H5351" s="391">
        <v>21.97</v>
      </c>
      <c r="I5351" s="392" t="s">
        <v>23565</v>
      </c>
    </row>
    <row r="5352" spans="2:9">
      <c r="B5352" s="388" t="s">
        <v>23566</v>
      </c>
      <c r="C5352" s="388" t="s">
        <v>23567</v>
      </c>
      <c r="D5352" s="389" t="s">
        <v>121</v>
      </c>
      <c r="E5352" s="390" t="str">
        <f t="shared" si="166"/>
        <v>27,81</v>
      </c>
      <c r="F5352" s="381" t="str">
        <f t="shared" si="167"/>
        <v>87248</v>
      </c>
      <c r="H5352" s="391">
        <v>27.94</v>
      </c>
      <c r="I5352" s="392" t="s">
        <v>23568</v>
      </c>
    </row>
    <row r="5353" spans="2:9">
      <c r="B5353" s="388" t="s">
        <v>23569</v>
      </c>
      <c r="C5353" s="388" t="s">
        <v>23570</v>
      </c>
      <c r="D5353" s="389" t="s">
        <v>121</v>
      </c>
      <c r="E5353" s="390" t="str">
        <f t="shared" si="166"/>
        <v>43,08</v>
      </c>
      <c r="F5353" s="381" t="str">
        <f t="shared" si="167"/>
        <v>87249</v>
      </c>
      <c r="H5353" s="391">
        <v>55.15</v>
      </c>
      <c r="I5353" s="392" t="s">
        <v>23571</v>
      </c>
    </row>
    <row r="5354" spans="2:9">
      <c r="B5354" s="388" t="s">
        <v>23572</v>
      </c>
      <c r="C5354" s="388" t="s">
        <v>23573</v>
      </c>
      <c r="D5354" s="389" t="s">
        <v>121</v>
      </c>
      <c r="E5354" s="390" t="str">
        <f t="shared" si="166"/>
        <v>34,46</v>
      </c>
      <c r="F5354" s="381" t="str">
        <f t="shared" si="167"/>
        <v>87250</v>
      </c>
      <c r="H5354" s="391">
        <v>28.79</v>
      </c>
      <c r="I5354" s="392" t="s">
        <v>23574</v>
      </c>
    </row>
    <row r="5355" spans="2:9">
      <c r="B5355" s="388" t="s">
        <v>23575</v>
      </c>
      <c r="C5355" s="388" t="s">
        <v>23576</v>
      </c>
      <c r="D5355" s="389" t="s">
        <v>121</v>
      </c>
      <c r="E5355" s="390" t="str">
        <f t="shared" si="166"/>
        <v>28,79</v>
      </c>
      <c r="F5355" s="381" t="str">
        <f t="shared" si="167"/>
        <v>87251</v>
      </c>
      <c r="H5355" s="391">
        <v>32.94</v>
      </c>
      <c r="I5355" s="392" t="s">
        <v>12427</v>
      </c>
    </row>
    <row r="5356" spans="2:9">
      <c r="B5356" s="388" t="s">
        <v>23577</v>
      </c>
      <c r="C5356" s="388" t="s">
        <v>23578</v>
      </c>
      <c r="D5356" s="389" t="s">
        <v>121</v>
      </c>
      <c r="E5356" s="390" t="str">
        <f t="shared" si="166"/>
        <v>65,84</v>
      </c>
      <c r="F5356" s="381" t="str">
        <f t="shared" si="167"/>
        <v>87255</v>
      </c>
      <c r="H5356" s="391">
        <v>78.37</v>
      </c>
      <c r="I5356" s="392" t="s">
        <v>1280</v>
      </c>
    </row>
    <row r="5357" spans="2:9">
      <c r="B5357" s="388" t="s">
        <v>23579</v>
      </c>
      <c r="C5357" s="388" t="s">
        <v>23580</v>
      </c>
      <c r="D5357" s="389" t="s">
        <v>121</v>
      </c>
      <c r="E5357" s="390" t="str">
        <f t="shared" si="166"/>
        <v>55,81</v>
      </c>
      <c r="F5357" s="381" t="str">
        <f t="shared" si="167"/>
        <v>87256</v>
      </c>
      <c r="H5357" s="391">
        <v>160.29</v>
      </c>
      <c r="I5357" s="392" t="s">
        <v>23581</v>
      </c>
    </row>
    <row r="5358" spans="2:9">
      <c r="B5358" s="388" t="s">
        <v>23582</v>
      </c>
      <c r="C5358" s="388" t="s">
        <v>23583</v>
      </c>
      <c r="D5358" s="389" t="s">
        <v>121</v>
      </c>
      <c r="E5358" s="390" t="str">
        <f t="shared" si="166"/>
        <v>49,22</v>
      </c>
      <c r="F5358" s="381" t="str">
        <f t="shared" si="167"/>
        <v>87257</v>
      </c>
      <c r="H5358" s="391">
        <v>160.29</v>
      </c>
      <c r="I5358" s="392" t="s">
        <v>23584</v>
      </c>
    </row>
    <row r="5359" spans="2:9">
      <c r="B5359" s="388" t="s">
        <v>23585</v>
      </c>
      <c r="C5359" s="388" t="s">
        <v>23586</v>
      </c>
      <c r="D5359" s="389" t="s">
        <v>121</v>
      </c>
      <c r="E5359" s="390" t="str">
        <f t="shared" si="166"/>
        <v>88,44</v>
      </c>
      <c r="F5359" s="381" t="str">
        <f t="shared" si="167"/>
        <v>87258</v>
      </c>
      <c r="H5359" s="391">
        <v>143.84</v>
      </c>
      <c r="I5359" s="392" t="s">
        <v>23587</v>
      </c>
    </row>
    <row r="5360" spans="2:9">
      <c r="B5360" s="388" t="s">
        <v>23588</v>
      </c>
      <c r="C5360" s="388" t="s">
        <v>23589</v>
      </c>
      <c r="D5360" s="389" t="s">
        <v>121</v>
      </c>
      <c r="E5360" s="390" t="str">
        <f t="shared" si="166"/>
        <v>78,97</v>
      </c>
      <c r="F5360" s="381" t="str">
        <f t="shared" si="167"/>
        <v>87259</v>
      </c>
      <c r="H5360" s="391">
        <v>61.3</v>
      </c>
      <c r="I5360" s="392" t="s">
        <v>23590</v>
      </c>
    </row>
    <row r="5361" spans="2:9">
      <c r="B5361" s="388" t="s">
        <v>23591</v>
      </c>
      <c r="C5361" s="388" t="s">
        <v>23592</v>
      </c>
      <c r="D5361" s="389" t="s">
        <v>121</v>
      </c>
      <c r="E5361" s="390" t="str">
        <f t="shared" si="166"/>
        <v>73,22</v>
      </c>
      <c r="F5361" s="381" t="str">
        <f t="shared" si="167"/>
        <v>87260</v>
      </c>
      <c r="H5361" s="391">
        <v>10.59</v>
      </c>
      <c r="I5361" s="392" t="s">
        <v>23593</v>
      </c>
    </row>
    <row r="5362" spans="2:9">
      <c r="B5362" s="388" t="s">
        <v>23594</v>
      </c>
      <c r="C5362" s="388" t="s">
        <v>23595</v>
      </c>
      <c r="D5362" s="389" t="s">
        <v>121</v>
      </c>
      <c r="E5362" s="390" t="str">
        <f t="shared" si="166"/>
        <v>100,34</v>
      </c>
      <c r="F5362" s="381" t="str">
        <f t="shared" si="167"/>
        <v>87261</v>
      </c>
      <c r="H5362" s="391">
        <v>73.47</v>
      </c>
      <c r="I5362" s="392" t="s">
        <v>23596</v>
      </c>
    </row>
    <row r="5363" spans="2:9">
      <c r="B5363" s="388" t="s">
        <v>23597</v>
      </c>
      <c r="C5363" s="388" t="s">
        <v>23598</v>
      </c>
      <c r="D5363" s="389" t="s">
        <v>121</v>
      </c>
      <c r="E5363" s="390" t="str">
        <f t="shared" si="166"/>
        <v>89,57</v>
      </c>
      <c r="F5363" s="381" t="str">
        <f t="shared" si="167"/>
        <v>87262</v>
      </c>
      <c r="H5363" s="391">
        <v>86.72</v>
      </c>
      <c r="I5363" s="392" t="s">
        <v>23599</v>
      </c>
    </row>
    <row r="5364" spans="2:9">
      <c r="B5364" s="388" t="s">
        <v>23600</v>
      </c>
      <c r="C5364" s="388" t="s">
        <v>23601</v>
      </c>
      <c r="D5364" s="389" t="s">
        <v>121</v>
      </c>
      <c r="E5364" s="390" t="str">
        <f t="shared" si="166"/>
        <v>82,80</v>
      </c>
      <c r="F5364" s="381" t="str">
        <f t="shared" si="167"/>
        <v>87263</v>
      </c>
      <c r="H5364" s="391">
        <v>42.45</v>
      </c>
      <c r="I5364" s="392" t="s">
        <v>3292</v>
      </c>
    </row>
    <row r="5365" spans="2:9">
      <c r="B5365" s="388" t="s">
        <v>23602</v>
      </c>
      <c r="C5365" s="388" t="s">
        <v>23603</v>
      </c>
      <c r="D5365" s="389" t="s">
        <v>121</v>
      </c>
      <c r="E5365" s="390" t="str">
        <f t="shared" si="166"/>
        <v>32,09</v>
      </c>
      <c r="F5365" s="381" t="str">
        <f t="shared" si="167"/>
        <v>89046</v>
      </c>
      <c r="H5365" s="391">
        <v>105.5</v>
      </c>
      <c r="I5365" s="392" t="s">
        <v>17113</v>
      </c>
    </row>
    <row r="5366" spans="2:9">
      <c r="B5366" s="388" t="s">
        <v>23604</v>
      </c>
      <c r="C5366" s="388" t="s">
        <v>23605</v>
      </c>
      <c r="D5366" s="389" t="s">
        <v>121</v>
      </c>
      <c r="E5366" s="390" t="str">
        <f t="shared" si="166"/>
        <v>29,88</v>
      </c>
      <c r="F5366" s="381" t="str">
        <f t="shared" si="167"/>
        <v>89171</v>
      </c>
      <c r="H5366" s="391">
        <v>30.04</v>
      </c>
      <c r="I5366" s="392" t="s">
        <v>2573</v>
      </c>
    </row>
    <row r="5367" spans="2:9">
      <c r="B5367" s="388" t="s">
        <v>23606</v>
      </c>
      <c r="C5367" s="388" t="s">
        <v>23607</v>
      </c>
      <c r="D5367" s="389" t="s">
        <v>121</v>
      </c>
      <c r="E5367" s="390" t="str">
        <f t="shared" si="166"/>
        <v>34,88</v>
      </c>
      <c r="F5367" s="381" t="str">
        <f t="shared" si="167"/>
        <v>93389</v>
      </c>
      <c r="H5367" s="391">
        <v>63.31</v>
      </c>
      <c r="I5367" s="392" t="s">
        <v>23608</v>
      </c>
    </row>
    <row r="5368" spans="2:9">
      <c r="B5368" s="388" t="s">
        <v>23609</v>
      </c>
      <c r="C5368" s="388" t="s">
        <v>23610</v>
      </c>
      <c r="D5368" s="389" t="s">
        <v>121</v>
      </c>
      <c r="E5368" s="390" t="str">
        <f t="shared" si="166"/>
        <v>29,51</v>
      </c>
      <c r="F5368" s="381" t="str">
        <f t="shared" si="167"/>
        <v>93390</v>
      </c>
      <c r="H5368" s="391">
        <v>41.77</v>
      </c>
      <c r="I5368" s="392" t="s">
        <v>9795</v>
      </c>
    </row>
    <row r="5369" spans="2:9">
      <c r="B5369" s="388" t="s">
        <v>23611</v>
      </c>
      <c r="C5369" s="388" t="s">
        <v>23612</v>
      </c>
      <c r="D5369" s="389" t="s">
        <v>121</v>
      </c>
      <c r="E5369" s="390" t="str">
        <f t="shared" si="166"/>
        <v>24,94</v>
      </c>
      <c r="F5369" s="381" t="str">
        <f t="shared" si="167"/>
        <v>93391</v>
      </c>
      <c r="H5369" s="391">
        <v>15.72</v>
      </c>
      <c r="I5369" s="392" t="s">
        <v>3081</v>
      </c>
    </row>
    <row r="5370" spans="2:9">
      <c r="B5370" s="388" t="s">
        <v>23613</v>
      </c>
      <c r="C5370" s="388" t="s">
        <v>23614</v>
      </c>
      <c r="D5370" s="389" t="s">
        <v>121</v>
      </c>
      <c r="E5370" s="390" t="str">
        <f t="shared" si="166"/>
        <v>347,41</v>
      </c>
      <c r="F5370" s="381" t="str">
        <f t="shared" si="167"/>
        <v>73743/001</v>
      </c>
      <c r="H5370" s="391">
        <v>16.86</v>
      </c>
      <c r="I5370" s="392" t="s">
        <v>23615</v>
      </c>
    </row>
    <row r="5371" spans="2:9">
      <c r="B5371" s="388" t="s">
        <v>23616</v>
      </c>
      <c r="C5371" s="388" t="s">
        <v>23617</v>
      </c>
      <c r="D5371" s="389" t="s">
        <v>121</v>
      </c>
      <c r="E5371" s="390" t="str">
        <f t="shared" si="166"/>
        <v>69,41</v>
      </c>
      <c r="F5371" s="381" t="str">
        <f t="shared" si="167"/>
        <v>73921/002</v>
      </c>
      <c r="H5371" s="391">
        <v>4.53</v>
      </c>
      <c r="I5371" s="392" t="s">
        <v>23618</v>
      </c>
    </row>
    <row r="5372" spans="2:9">
      <c r="B5372" s="388" t="s">
        <v>23619</v>
      </c>
      <c r="C5372" s="388" t="s">
        <v>23620</v>
      </c>
      <c r="D5372" s="389" t="s">
        <v>121</v>
      </c>
      <c r="E5372" s="390" t="str">
        <f t="shared" si="166"/>
        <v>236,63</v>
      </c>
      <c r="F5372" s="381" t="str">
        <f t="shared" si="167"/>
        <v>84183</v>
      </c>
      <c r="H5372" s="391">
        <v>5.09</v>
      </c>
      <c r="I5372" s="392" t="s">
        <v>23621</v>
      </c>
    </row>
    <row r="5373" spans="2:9">
      <c r="B5373" s="388" t="s">
        <v>23622</v>
      </c>
      <c r="C5373" s="388" t="s">
        <v>23623</v>
      </c>
      <c r="D5373" s="389" t="s">
        <v>121</v>
      </c>
      <c r="E5373" s="390" t="str">
        <f t="shared" si="166"/>
        <v>129,29</v>
      </c>
      <c r="F5373" s="381" t="str">
        <f t="shared" si="167"/>
        <v>98670</v>
      </c>
      <c r="H5373" s="391">
        <v>9.4600000000000009</v>
      </c>
      <c r="I5373" s="392" t="s">
        <v>23624</v>
      </c>
    </row>
    <row r="5374" spans="2:9">
      <c r="B5374" s="388" t="s">
        <v>23625</v>
      </c>
      <c r="C5374" s="388" t="s">
        <v>23626</v>
      </c>
      <c r="D5374" s="389" t="s">
        <v>121</v>
      </c>
      <c r="E5374" s="390" t="str">
        <f t="shared" si="166"/>
        <v>307,90</v>
      </c>
      <c r="F5374" s="381" t="str">
        <f t="shared" si="167"/>
        <v>98671</v>
      </c>
      <c r="H5374" s="391">
        <v>4.1500000000000004</v>
      </c>
      <c r="I5374" s="392" t="s">
        <v>23627</v>
      </c>
    </row>
    <row r="5375" spans="2:9">
      <c r="B5375" s="388" t="s">
        <v>23628</v>
      </c>
      <c r="C5375" s="388" t="s">
        <v>23629</v>
      </c>
      <c r="D5375" s="389" t="s">
        <v>121</v>
      </c>
      <c r="E5375" s="390" t="str">
        <f t="shared" si="166"/>
        <v>351,24</v>
      </c>
      <c r="F5375" s="381" t="str">
        <f t="shared" si="167"/>
        <v>98672</v>
      </c>
      <c r="H5375" s="391">
        <v>22.4</v>
      </c>
      <c r="I5375" s="392" t="s">
        <v>23630</v>
      </c>
    </row>
    <row r="5376" spans="2:9">
      <c r="B5376" s="388" t="s">
        <v>23631</v>
      </c>
      <c r="C5376" s="388" t="s">
        <v>23632</v>
      </c>
      <c r="D5376" s="389" t="s">
        <v>121</v>
      </c>
      <c r="E5376" s="390" t="str">
        <f t="shared" si="166"/>
        <v>128,62</v>
      </c>
      <c r="F5376" s="381" t="str">
        <f t="shared" si="167"/>
        <v>98673</v>
      </c>
      <c r="H5376" s="391">
        <v>18.29</v>
      </c>
      <c r="I5376" s="392" t="s">
        <v>23633</v>
      </c>
    </row>
    <row r="5377" spans="2:9">
      <c r="B5377" s="388" t="s">
        <v>23634</v>
      </c>
      <c r="C5377" s="388" t="s">
        <v>23635</v>
      </c>
      <c r="D5377" s="389" t="s">
        <v>121</v>
      </c>
      <c r="E5377" s="390" t="str">
        <f t="shared" si="166"/>
        <v>24,75</v>
      </c>
      <c r="F5377" s="381" t="str">
        <f t="shared" si="167"/>
        <v>98679</v>
      </c>
      <c r="H5377" s="391">
        <v>41.25</v>
      </c>
      <c r="I5377" s="392" t="s">
        <v>15265</v>
      </c>
    </row>
    <row r="5378" spans="2:9">
      <c r="B5378" s="388" t="s">
        <v>23636</v>
      </c>
      <c r="C5378" s="388" t="s">
        <v>23637</v>
      </c>
      <c r="D5378" s="389" t="s">
        <v>121</v>
      </c>
      <c r="E5378" s="390" t="str">
        <f t="shared" ref="E5378:E5441" si="168">IF($K$2=$H$1,H5378,I5378)</f>
        <v>30,89</v>
      </c>
      <c r="F5378" s="381" t="str">
        <f t="shared" ref="F5378:F5441" si="169">IF(LEN($B5378)=7,CONCATENATE(MID($B5378,1,6),"00",RIGHT($B5378,1)),IF(LEN($B5378)=8,CONCATENATE(MID($B5378,1,6),"0",RIGHT($B5378,2)),$B5378))</f>
        <v>98680</v>
      </c>
      <c r="H5378" s="391">
        <v>41.52</v>
      </c>
      <c r="I5378" s="392" t="s">
        <v>17225</v>
      </c>
    </row>
    <row r="5379" spans="2:9">
      <c r="B5379" s="388" t="s">
        <v>23638</v>
      </c>
      <c r="C5379" s="388" t="s">
        <v>23639</v>
      </c>
      <c r="D5379" s="389" t="s">
        <v>121</v>
      </c>
      <c r="E5379" s="390" t="str">
        <f t="shared" si="168"/>
        <v>22,95</v>
      </c>
      <c r="F5379" s="381" t="str">
        <f t="shared" si="169"/>
        <v>98681</v>
      </c>
      <c r="H5379" s="391">
        <v>74.11</v>
      </c>
      <c r="I5379" s="392" t="s">
        <v>2663</v>
      </c>
    </row>
    <row r="5380" spans="2:9">
      <c r="B5380" s="388" t="s">
        <v>23640</v>
      </c>
      <c r="C5380" s="388" t="s">
        <v>23641</v>
      </c>
      <c r="D5380" s="389" t="s">
        <v>121</v>
      </c>
      <c r="E5380" s="390" t="str">
        <f t="shared" si="168"/>
        <v>29,09</v>
      </c>
      <c r="F5380" s="381" t="str">
        <f t="shared" si="169"/>
        <v>98682</v>
      </c>
      <c r="H5380" s="391">
        <v>10.9</v>
      </c>
      <c r="I5380" s="392" t="s">
        <v>23642</v>
      </c>
    </row>
    <row r="5381" spans="2:9">
      <c r="B5381" s="388" t="s">
        <v>23643</v>
      </c>
      <c r="C5381" s="388" t="s">
        <v>23644</v>
      </c>
      <c r="D5381" s="389" t="s">
        <v>9706</v>
      </c>
      <c r="E5381" s="390" t="str">
        <f t="shared" si="168"/>
        <v>56,04</v>
      </c>
      <c r="F5381" s="381" t="str">
        <f t="shared" si="169"/>
        <v>98685</v>
      </c>
      <c r="H5381" s="391">
        <v>20.149999999999999</v>
      </c>
      <c r="I5381" s="392" t="s">
        <v>23645</v>
      </c>
    </row>
    <row r="5382" spans="2:9">
      <c r="B5382" s="388" t="s">
        <v>23646</v>
      </c>
      <c r="C5382" s="388" t="s">
        <v>23647</v>
      </c>
      <c r="D5382" s="389" t="s">
        <v>9706</v>
      </c>
      <c r="E5382" s="390" t="str">
        <f t="shared" si="168"/>
        <v>30,65</v>
      </c>
      <c r="F5382" s="381" t="str">
        <f t="shared" si="169"/>
        <v>98686</v>
      </c>
      <c r="H5382" s="391">
        <v>517.64</v>
      </c>
      <c r="I5382" s="392" t="s">
        <v>23648</v>
      </c>
    </row>
    <row r="5383" spans="2:9">
      <c r="B5383" s="388" t="s">
        <v>23649</v>
      </c>
      <c r="C5383" s="388" t="s">
        <v>23650</v>
      </c>
      <c r="D5383" s="389" t="s">
        <v>9706</v>
      </c>
      <c r="E5383" s="390" t="str">
        <f t="shared" si="168"/>
        <v>34,19</v>
      </c>
      <c r="F5383" s="381" t="str">
        <f t="shared" si="169"/>
        <v>98688</v>
      </c>
      <c r="H5383" s="391">
        <v>473.39</v>
      </c>
      <c r="I5383" s="392" t="s">
        <v>23651</v>
      </c>
    </row>
    <row r="5384" spans="2:9">
      <c r="B5384" s="388" t="s">
        <v>23652</v>
      </c>
      <c r="C5384" s="388" t="s">
        <v>23653</v>
      </c>
      <c r="D5384" s="389" t="s">
        <v>9706</v>
      </c>
      <c r="E5384" s="390" t="str">
        <f t="shared" si="168"/>
        <v>79,87</v>
      </c>
      <c r="F5384" s="381" t="str">
        <f t="shared" si="169"/>
        <v>98689</v>
      </c>
      <c r="H5384" s="391">
        <v>56.88</v>
      </c>
      <c r="I5384" s="392" t="s">
        <v>23654</v>
      </c>
    </row>
    <row r="5385" spans="2:9">
      <c r="B5385" s="388" t="s">
        <v>23655</v>
      </c>
      <c r="C5385" s="388" t="s">
        <v>23656</v>
      </c>
      <c r="D5385" s="389" t="s">
        <v>121</v>
      </c>
      <c r="E5385" s="390" t="str">
        <f t="shared" si="168"/>
        <v>168,30</v>
      </c>
      <c r="F5385" s="381" t="str">
        <f t="shared" si="169"/>
        <v>72187</v>
      </c>
      <c r="H5385" s="391">
        <v>54.22</v>
      </c>
      <c r="I5385" s="392" t="s">
        <v>23657</v>
      </c>
    </row>
    <row r="5386" spans="2:9">
      <c r="B5386" s="388" t="s">
        <v>23658</v>
      </c>
      <c r="C5386" s="388" t="s">
        <v>23659</v>
      </c>
      <c r="D5386" s="389" t="s">
        <v>121</v>
      </c>
      <c r="E5386" s="390" t="str">
        <f t="shared" si="168"/>
        <v>168,30</v>
      </c>
      <c r="F5386" s="381" t="str">
        <f t="shared" si="169"/>
        <v>72188</v>
      </c>
      <c r="H5386" s="391">
        <v>68.069999999999993</v>
      </c>
      <c r="I5386" s="392" t="s">
        <v>23657</v>
      </c>
    </row>
    <row r="5387" spans="2:9">
      <c r="B5387" s="388" t="s">
        <v>23660</v>
      </c>
      <c r="C5387" s="388" t="s">
        <v>23661</v>
      </c>
      <c r="D5387" s="389" t="s">
        <v>121</v>
      </c>
      <c r="E5387" s="390" t="str">
        <f t="shared" si="168"/>
        <v>150,75</v>
      </c>
      <c r="F5387" s="381" t="str">
        <f t="shared" si="169"/>
        <v>73876/001</v>
      </c>
      <c r="H5387" s="391">
        <v>64.52</v>
      </c>
      <c r="I5387" s="392" t="s">
        <v>23662</v>
      </c>
    </row>
    <row r="5388" spans="2:9">
      <c r="B5388" s="388" t="s">
        <v>23663</v>
      </c>
      <c r="C5388" s="388" t="s">
        <v>23664</v>
      </c>
      <c r="D5388" s="389" t="s">
        <v>121</v>
      </c>
      <c r="E5388" s="390" t="str">
        <f t="shared" si="168"/>
        <v>64,34</v>
      </c>
      <c r="F5388" s="381" t="str">
        <f t="shared" si="169"/>
        <v>84186</v>
      </c>
      <c r="H5388" s="391">
        <v>78.62</v>
      </c>
      <c r="I5388" s="392" t="s">
        <v>23665</v>
      </c>
    </row>
    <row r="5389" spans="2:9">
      <c r="B5389" s="388" t="s">
        <v>23666</v>
      </c>
      <c r="C5389" s="388" t="s">
        <v>23667</v>
      </c>
      <c r="D5389" s="389" t="s">
        <v>121</v>
      </c>
      <c r="E5389" s="390" t="str">
        <f t="shared" si="168"/>
        <v>11,26</v>
      </c>
      <c r="F5389" s="381" t="str">
        <f t="shared" si="169"/>
        <v>84187</v>
      </c>
      <c r="H5389" s="391">
        <v>74.19</v>
      </c>
      <c r="I5389" s="392" t="s">
        <v>8672</v>
      </c>
    </row>
    <row r="5390" spans="2:9">
      <c r="B5390" s="388" t="s">
        <v>23668</v>
      </c>
      <c r="C5390" s="388" t="s">
        <v>23669</v>
      </c>
      <c r="D5390" s="389" t="s">
        <v>121</v>
      </c>
      <c r="E5390" s="390" t="str">
        <f t="shared" si="168"/>
        <v>44,92</v>
      </c>
      <c r="F5390" s="381" t="str">
        <f t="shared" si="169"/>
        <v>72815</v>
      </c>
      <c r="H5390" s="391">
        <v>88.96</v>
      </c>
      <c r="I5390" s="392" t="s">
        <v>23670</v>
      </c>
    </row>
    <row r="5391" spans="2:9">
      <c r="B5391" s="388" t="s">
        <v>23671</v>
      </c>
      <c r="C5391" s="388" t="s">
        <v>23672</v>
      </c>
      <c r="D5391" s="389" t="s">
        <v>121</v>
      </c>
      <c r="E5391" s="390" t="str">
        <f t="shared" si="168"/>
        <v>108,23</v>
      </c>
      <c r="F5391" s="381" t="str">
        <f t="shared" si="169"/>
        <v>84191</v>
      </c>
      <c r="H5391" s="391">
        <v>83.65</v>
      </c>
      <c r="I5391" s="392" t="s">
        <v>23673</v>
      </c>
    </row>
    <row r="5392" spans="2:9">
      <c r="B5392" s="388" t="s">
        <v>23674</v>
      </c>
      <c r="C5392" s="388" t="s">
        <v>23675</v>
      </c>
      <c r="D5392" s="389" t="s">
        <v>9706</v>
      </c>
      <c r="E5392" s="390" t="str">
        <f t="shared" si="168"/>
        <v>29,95</v>
      </c>
      <c r="F5392" s="381" t="str">
        <f t="shared" si="169"/>
        <v>74111/001</v>
      </c>
      <c r="H5392" s="391">
        <v>22.91</v>
      </c>
      <c r="I5392" s="392" t="s">
        <v>2640</v>
      </c>
    </row>
    <row r="5393" spans="2:9">
      <c r="B5393" s="388" t="s">
        <v>23676</v>
      </c>
      <c r="C5393" s="388" t="s">
        <v>23677</v>
      </c>
      <c r="D5393" s="389" t="s">
        <v>9706</v>
      </c>
      <c r="E5393" s="390" t="str">
        <f t="shared" si="168"/>
        <v>63,92</v>
      </c>
      <c r="F5393" s="381" t="str">
        <f t="shared" si="169"/>
        <v>98695</v>
      </c>
      <c r="H5393" s="391">
        <v>25.85</v>
      </c>
      <c r="I5393" s="392" t="s">
        <v>21741</v>
      </c>
    </row>
    <row r="5394" spans="2:9">
      <c r="B5394" s="388" t="s">
        <v>23678</v>
      </c>
      <c r="C5394" s="388" t="s">
        <v>23679</v>
      </c>
      <c r="D5394" s="389" t="s">
        <v>9706</v>
      </c>
      <c r="E5394" s="390" t="str">
        <f t="shared" si="168"/>
        <v>41,97</v>
      </c>
      <c r="F5394" s="381" t="str">
        <f t="shared" si="169"/>
        <v>98697</v>
      </c>
      <c r="H5394" s="391">
        <v>54.33</v>
      </c>
      <c r="I5394" s="392" t="s">
        <v>11037</v>
      </c>
    </row>
    <row r="5395" spans="2:9">
      <c r="B5395" s="388" t="s">
        <v>23680</v>
      </c>
      <c r="C5395" s="388" t="s">
        <v>23681</v>
      </c>
      <c r="D5395" s="389" t="s">
        <v>9706</v>
      </c>
      <c r="E5395" s="390" t="str">
        <f t="shared" si="168"/>
        <v>16,03</v>
      </c>
      <c r="F5395" s="381" t="str">
        <f t="shared" si="169"/>
        <v>73886/001</v>
      </c>
      <c r="H5395" s="391">
        <v>59.62</v>
      </c>
      <c r="I5395" s="392" t="s">
        <v>23682</v>
      </c>
    </row>
    <row r="5396" spans="2:9">
      <c r="B5396" s="388" t="s">
        <v>23683</v>
      </c>
      <c r="C5396" s="388" t="s">
        <v>23684</v>
      </c>
      <c r="D5396" s="389" t="s">
        <v>9706</v>
      </c>
      <c r="E5396" s="390" t="str">
        <f t="shared" si="168"/>
        <v>17,15</v>
      </c>
      <c r="F5396" s="381" t="str">
        <f t="shared" si="169"/>
        <v>84162</v>
      </c>
      <c r="H5396" s="391">
        <v>28.44</v>
      </c>
      <c r="I5396" s="392" t="s">
        <v>6921</v>
      </c>
    </row>
    <row r="5397" spans="2:9">
      <c r="B5397" s="388" t="s">
        <v>23685</v>
      </c>
      <c r="C5397" s="388" t="s">
        <v>23686</v>
      </c>
      <c r="D5397" s="389" t="s">
        <v>9706</v>
      </c>
      <c r="E5397" s="390" t="str">
        <f t="shared" si="168"/>
        <v>4,50</v>
      </c>
      <c r="F5397" s="381" t="str">
        <f t="shared" si="169"/>
        <v>88648</v>
      </c>
      <c r="H5397" s="391">
        <v>32.53</v>
      </c>
      <c r="I5397" s="392" t="s">
        <v>455</v>
      </c>
    </row>
    <row r="5398" spans="2:9">
      <c r="B5398" s="388" t="s">
        <v>23687</v>
      </c>
      <c r="C5398" s="388" t="s">
        <v>23688</v>
      </c>
      <c r="D5398" s="389" t="s">
        <v>9706</v>
      </c>
      <c r="E5398" s="390" t="str">
        <f t="shared" si="168"/>
        <v>5,01</v>
      </c>
      <c r="F5398" s="381" t="str">
        <f t="shared" si="169"/>
        <v>88649</v>
      </c>
      <c r="H5398" s="391">
        <v>72.12</v>
      </c>
      <c r="I5398" s="392" t="s">
        <v>12172</v>
      </c>
    </row>
    <row r="5399" spans="2:9">
      <c r="B5399" s="388" t="s">
        <v>23689</v>
      </c>
      <c r="C5399" s="388" t="s">
        <v>23690</v>
      </c>
      <c r="D5399" s="389" t="s">
        <v>9706</v>
      </c>
      <c r="E5399" s="390" t="str">
        <f t="shared" si="168"/>
        <v>8,94</v>
      </c>
      <c r="F5399" s="381" t="str">
        <f t="shared" si="169"/>
        <v>88650</v>
      </c>
      <c r="H5399" s="391">
        <v>79.48</v>
      </c>
      <c r="I5399" s="392" t="s">
        <v>2772</v>
      </c>
    </row>
    <row r="5400" spans="2:9">
      <c r="B5400" s="388" t="s">
        <v>23691</v>
      </c>
      <c r="C5400" s="388" t="s">
        <v>23692</v>
      </c>
      <c r="D5400" s="389" t="s">
        <v>9706</v>
      </c>
      <c r="E5400" s="390" t="str">
        <f t="shared" si="168"/>
        <v>4,17</v>
      </c>
      <c r="F5400" s="381" t="str">
        <f t="shared" si="169"/>
        <v>96467</v>
      </c>
      <c r="H5400" s="391">
        <v>32.909999999999997</v>
      </c>
      <c r="I5400" s="392" t="s">
        <v>11461</v>
      </c>
    </row>
    <row r="5401" spans="2:9">
      <c r="B5401" s="388" t="s">
        <v>23693</v>
      </c>
      <c r="C5401" s="388" t="s">
        <v>23694</v>
      </c>
      <c r="D5401" s="389" t="s">
        <v>9706</v>
      </c>
      <c r="E5401" s="390" t="str">
        <f t="shared" si="168"/>
        <v>24,12</v>
      </c>
      <c r="F5401" s="381" t="str">
        <f t="shared" si="169"/>
        <v>73850/001</v>
      </c>
      <c r="H5401" s="391">
        <v>37.93</v>
      </c>
      <c r="I5401" s="392" t="s">
        <v>23695</v>
      </c>
    </row>
    <row r="5402" spans="2:9">
      <c r="B5402" s="388" t="s">
        <v>23696</v>
      </c>
      <c r="C5402" s="388" t="s">
        <v>23697</v>
      </c>
      <c r="D5402" s="389" t="s">
        <v>9706</v>
      </c>
      <c r="E5402" s="390" t="str">
        <f t="shared" si="168"/>
        <v>29,56</v>
      </c>
      <c r="F5402" s="381" t="str">
        <f t="shared" si="169"/>
        <v>84168</v>
      </c>
      <c r="H5402" s="391">
        <v>86.62</v>
      </c>
      <c r="I5402" s="392" t="s">
        <v>8728</v>
      </c>
    </row>
    <row r="5403" spans="2:9">
      <c r="B5403" s="388" t="s">
        <v>23698</v>
      </c>
      <c r="C5403" s="388" t="s">
        <v>23699</v>
      </c>
      <c r="D5403" s="389" t="s">
        <v>121</v>
      </c>
      <c r="E5403" s="390" t="str">
        <f t="shared" si="168"/>
        <v>43,05</v>
      </c>
      <c r="F5403" s="381" t="str">
        <f t="shared" si="169"/>
        <v>68325</v>
      </c>
      <c r="H5403" s="391">
        <v>95.67</v>
      </c>
      <c r="I5403" s="392" t="s">
        <v>21823</v>
      </c>
    </row>
    <row r="5404" spans="2:9">
      <c r="B5404" s="388" t="s">
        <v>23700</v>
      </c>
      <c r="C5404" s="388" t="s">
        <v>23701</v>
      </c>
      <c r="D5404" s="389" t="s">
        <v>121</v>
      </c>
      <c r="E5404" s="390" t="str">
        <f t="shared" si="168"/>
        <v>44,53</v>
      </c>
      <c r="F5404" s="381" t="str">
        <f t="shared" si="169"/>
        <v>68333</v>
      </c>
      <c r="H5404" s="391">
        <v>27.19</v>
      </c>
      <c r="I5404" s="392" t="s">
        <v>23702</v>
      </c>
    </row>
    <row r="5405" spans="2:9">
      <c r="B5405" s="388" t="s">
        <v>23703</v>
      </c>
      <c r="C5405" s="388" t="s">
        <v>23704</v>
      </c>
      <c r="D5405" s="389" t="s">
        <v>121</v>
      </c>
      <c r="E5405" s="390" t="str">
        <f t="shared" si="168"/>
        <v>77,90</v>
      </c>
      <c r="F5405" s="381" t="str">
        <f t="shared" si="169"/>
        <v>72183</v>
      </c>
      <c r="H5405" s="391">
        <v>32.21</v>
      </c>
      <c r="I5405" s="392" t="s">
        <v>19852</v>
      </c>
    </row>
    <row r="5406" spans="2:9">
      <c r="B5406" s="388" t="s">
        <v>23705</v>
      </c>
      <c r="C5406" s="388" t="s">
        <v>23706</v>
      </c>
      <c r="D5406" s="389" t="s">
        <v>201</v>
      </c>
      <c r="E5406" s="390" t="str">
        <f t="shared" si="168"/>
        <v>552,27</v>
      </c>
      <c r="F5406" s="381" t="str">
        <f t="shared" si="169"/>
        <v>94990</v>
      </c>
      <c r="H5406" s="391">
        <v>80.900000000000006</v>
      </c>
      <c r="I5406" s="392" t="s">
        <v>23707</v>
      </c>
    </row>
    <row r="5407" spans="2:9">
      <c r="B5407" s="388" t="s">
        <v>23708</v>
      </c>
      <c r="C5407" s="388" t="s">
        <v>23709</v>
      </c>
      <c r="D5407" s="389" t="s">
        <v>201</v>
      </c>
      <c r="E5407" s="390" t="str">
        <f t="shared" si="168"/>
        <v>516,95</v>
      </c>
      <c r="F5407" s="381" t="str">
        <f t="shared" si="169"/>
        <v>94991</v>
      </c>
      <c r="H5407" s="391">
        <v>89.95</v>
      </c>
      <c r="I5407" s="392" t="s">
        <v>23710</v>
      </c>
    </row>
    <row r="5408" spans="2:9">
      <c r="B5408" s="388" t="s">
        <v>23711</v>
      </c>
      <c r="C5408" s="388" t="s">
        <v>23712</v>
      </c>
      <c r="D5408" s="389" t="s">
        <v>121</v>
      </c>
      <c r="E5408" s="390" t="str">
        <f t="shared" si="168"/>
        <v>58,89</v>
      </c>
      <c r="F5408" s="381" t="str">
        <f t="shared" si="169"/>
        <v>94992</v>
      </c>
      <c r="H5408" s="391">
        <v>31.59</v>
      </c>
      <c r="I5408" s="392" t="s">
        <v>22652</v>
      </c>
    </row>
    <row r="5409" spans="2:9">
      <c r="B5409" s="388" t="s">
        <v>23713</v>
      </c>
      <c r="C5409" s="388" t="s">
        <v>23714</v>
      </c>
      <c r="D5409" s="389" t="s">
        <v>121</v>
      </c>
      <c r="E5409" s="390" t="str">
        <f t="shared" si="168"/>
        <v>56,77</v>
      </c>
      <c r="F5409" s="381" t="str">
        <f t="shared" si="169"/>
        <v>94993</v>
      </c>
      <c r="H5409" s="391">
        <v>37.35</v>
      </c>
      <c r="I5409" s="392" t="s">
        <v>23715</v>
      </c>
    </row>
    <row r="5410" spans="2:9">
      <c r="B5410" s="388" t="s">
        <v>23716</v>
      </c>
      <c r="C5410" s="388" t="s">
        <v>23717</v>
      </c>
      <c r="D5410" s="389" t="s">
        <v>121</v>
      </c>
      <c r="E5410" s="390" t="str">
        <f t="shared" si="168"/>
        <v>70,94</v>
      </c>
      <c r="F5410" s="381" t="str">
        <f t="shared" si="169"/>
        <v>94994</v>
      </c>
      <c r="H5410" s="391">
        <v>93.11</v>
      </c>
      <c r="I5410" s="392" t="s">
        <v>23718</v>
      </c>
    </row>
    <row r="5411" spans="2:9">
      <c r="B5411" s="388" t="s">
        <v>23719</v>
      </c>
      <c r="C5411" s="388" t="s">
        <v>23720</v>
      </c>
      <c r="D5411" s="389" t="s">
        <v>121</v>
      </c>
      <c r="E5411" s="390" t="str">
        <f t="shared" si="168"/>
        <v>68,10</v>
      </c>
      <c r="F5411" s="381" t="str">
        <f t="shared" si="169"/>
        <v>94995</v>
      </c>
      <c r="H5411" s="391">
        <v>103.47</v>
      </c>
      <c r="I5411" s="392" t="s">
        <v>23721</v>
      </c>
    </row>
    <row r="5412" spans="2:9">
      <c r="B5412" s="388" t="s">
        <v>23722</v>
      </c>
      <c r="C5412" s="388" t="s">
        <v>23723</v>
      </c>
      <c r="D5412" s="389" t="s">
        <v>121</v>
      </c>
      <c r="E5412" s="390" t="str">
        <f t="shared" si="168"/>
        <v>82,21</v>
      </c>
      <c r="F5412" s="381" t="str">
        <f t="shared" si="169"/>
        <v>94996</v>
      </c>
      <c r="H5412" s="391">
        <v>34.119999999999997</v>
      </c>
      <c r="I5412" s="392" t="s">
        <v>23724</v>
      </c>
    </row>
    <row r="5413" spans="2:9">
      <c r="B5413" s="388" t="s">
        <v>23725</v>
      </c>
      <c r="C5413" s="388" t="s">
        <v>23726</v>
      </c>
      <c r="D5413" s="389" t="s">
        <v>121</v>
      </c>
      <c r="E5413" s="390" t="str">
        <f t="shared" si="168"/>
        <v>78,68</v>
      </c>
      <c r="F5413" s="381" t="str">
        <f t="shared" si="169"/>
        <v>94997</v>
      </c>
      <c r="H5413" s="391">
        <v>40.380000000000003</v>
      </c>
      <c r="I5413" s="392" t="s">
        <v>23727</v>
      </c>
    </row>
    <row r="5414" spans="2:9">
      <c r="B5414" s="388" t="s">
        <v>23728</v>
      </c>
      <c r="C5414" s="388" t="s">
        <v>23729</v>
      </c>
      <c r="D5414" s="389" t="s">
        <v>121</v>
      </c>
      <c r="E5414" s="390" t="str">
        <f t="shared" si="168"/>
        <v>93,25</v>
      </c>
      <c r="F5414" s="381" t="str">
        <f t="shared" si="169"/>
        <v>94998</v>
      </c>
      <c r="H5414" s="391">
        <v>101.11</v>
      </c>
      <c r="I5414" s="392" t="s">
        <v>23730</v>
      </c>
    </row>
    <row r="5415" spans="2:9">
      <c r="B5415" s="388" t="s">
        <v>23731</v>
      </c>
      <c r="C5415" s="388" t="s">
        <v>23732</v>
      </c>
      <c r="D5415" s="389" t="s">
        <v>121</v>
      </c>
      <c r="E5415" s="390" t="str">
        <f t="shared" si="168"/>
        <v>89,01</v>
      </c>
      <c r="F5415" s="381" t="str">
        <f t="shared" si="169"/>
        <v>94999</v>
      </c>
      <c r="H5415" s="391">
        <v>112.4</v>
      </c>
      <c r="I5415" s="392" t="s">
        <v>23733</v>
      </c>
    </row>
    <row r="5416" spans="2:9">
      <c r="B5416" s="388" t="s">
        <v>23734</v>
      </c>
      <c r="C5416" s="388" t="s">
        <v>23735</v>
      </c>
      <c r="D5416" s="389" t="s">
        <v>121</v>
      </c>
      <c r="E5416" s="390" t="str">
        <f t="shared" si="168"/>
        <v>25,03</v>
      </c>
      <c r="F5416" s="381" t="str">
        <f t="shared" si="169"/>
        <v>87620</v>
      </c>
      <c r="H5416" s="391">
        <v>30.56</v>
      </c>
      <c r="I5416" s="392" t="s">
        <v>23736</v>
      </c>
    </row>
    <row r="5417" spans="2:9">
      <c r="B5417" s="388" t="s">
        <v>23737</v>
      </c>
      <c r="C5417" s="388" t="s">
        <v>23738</v>
      </c>
      <c r="D5417" s="389" t="s">
        <v>121</v>
      </c>
      <c r="E5417" s="390" t="str">
        <f t="shared" si="168"/>
        <v>28,15</v>
      </c>
      <c r="F5417" s="381" t="str">
        <f t="shared" si="169"/>
        <v>87622</v>
      </c>
      <c r="H5417" s="391">
        <v>33.5</v>
      </c>
      <c r="I5417" s="392" t="s">
        <v>23739</v>
      </c>
    </row>
    <row r="5418" spans="2:9">
      <c r="B5418" s="388" t="s">
        <v>23740</v>
      </c>
      <c r="C5418" s="388" t="s">
        <v>23741</v>
      </c>
      <c r="D5418" s="389" t="s">
        <v>121</v>
      </c>
      <c r="E5418" s="390" t="str">
        <f t="shared" si="168"/>
        <v>60,29</v>
      </c>
      <c r="F5418" s="381" t="str">
        <f t="shared" si="169"/>
        <v>87623</v>
      </c>
      <c r="H5418" s="391">
        <v>61.98</v>
      </c>
      <c r="I5418" s="392" t="s">
        <v>23742</v>
      </c>
    </row>
    <row r="5419" spans="2:9">
      <c r="B5419" s="388" t="s">
        <v>23743</v>
      </c>
      <c r="C5419" s="388" t="s">
        <v>23744</v>
      </c>
      <c r="D5419" s="389" t="s">
        <v>121</v>
      </c>
      <c r="E5419" s="390" t="str">
        <f t="shared" si="168"/>
        <v>65,71</v>
      </c>
      <c r="F5419" s="381" t="str">
        <f t="shared" si="169"/>
        <v>87624</v>
      </c>
      <c r="H5419" s="391">
        <v>67.27</v>
      </c>
      <c r="I5419" s="392" t="s">
        <v>23745</v>
      </c>
    </row>
    <row r="5420" spans="2:9">
      <c r="B5420" s="388" t="s">
        <v>23746</v>
      </c>
      <c r="C5420" s="388" t="s">
        <v>23747</v>
      </c>
      <c r="D5420" s="389" t="s">
        <v>121</v>
      </c>
      <c r="E5420" s="390" t="str">
        <f t="shared" si="168"/>
        <v>30,77</v>
      </c>
      <c r="F5420" s="381" t="str">
        <f t="shared" si="169"/>
        <v>87630</v>
      </c>
      <c r="H5420" s="391">
        <v>36.11</v>
      </c>
      <c r="I5420" s="392" t="s">
        <v>23748</v>
      </c>
    </row>
    <row r="5421" spans="2:9">
      <c r="B5421" s="388" t="s">
        <v>23749</v>
      </c>
      <c r="C5421" s="388" t="s">
        <v>23750</v>
      </c>
      <c r="D5421" s="389" t="s">
        <v>121</v>
      </c>
      <c r="E5421" s="390" t="str">
        <f t="shared" si="168"/>
        <v>35,12</v>
      </c>
      <c r="F5421" s="381" t="str">
        <f t="shared" si="169"/>
        <v>87632</v>
      </c>
      <c r="H5421" s="391">
        <v>40.200000000000003</v>
      </c>
      <c r="I5421" s="392" t="s">
        <v>23751</v>
      </c>
    </row>
    <row r="5422" spans="2:9">
      <c r="B5422" s="388" t="s">
        <v>23752</v>
      </c>
      <c r="C5422" s="388" t="s">
        <v>23753</v>
      </c>
      <c r="D5422" s="389" t="s">
        <v>121</v>
      </c>
      <c r="E5422" s="390" t="str">
        <f t="shared" si="168"/>
        <v>79,80</v>
      </c>
      <c r="F5422" s="381" t="str">
        <f t="shared" si="169"/>
        <v>87633</v>
      </c>
      <c r="H5422" s="391">
        <v>79.790000000000006</v>
      </c>
      <c r="I5422" s="392" t="s">
        <v>23754</v>
      </c>
    </row>
    <row r="5423" spans="2:9">
      <c r="B5423" s="388" t="s">
        <v>23755</v>
      </c>
      <c r="C5423" s="388" t="s">
        <v>23756</v>
      </c>
      <c r="D5423" s="389" t="s">
        <v>121</v>
      </c>
      <c r="E5423" s="390" t="str">
        <f t="shared" si="168"/>
        <v>87,33</v>
      </c>
      <c r="F5423" s="381" t="str">
        <f t="shared" si="169"/>
        <v>87634</v>
      </c>
      <c r="H5423" s="391">
        <v>87.15</v>
      </c>
      <c r="I5423" s="392" t="s">
        <v>23757</v>
      </c>
    </row>
    <row r="5424" spans="2:9">
      <c r="B5424" s="388" t="s">
        <v>23758</v>
      </c>
      <c r="C5424" s="388" t="s">
        <v>23759</v>
      </c>
      <c r="D5424" s="389" t="s">
        <v>121</v>
      </c>
      <c r="E5424" s="390" t="str">
        <f t="shared" si="168"/>
        <v>35,39</v>
      </c>
      <c r="F5424" s="381" t="str">
        <f t="shared" si="169"/>
        <v>87640</v>
      </c>
      <c r="H5424" s="391">
        <v>33.159999999999997</v>
      </c>
      <c r="I5424" s="392" t="s">
        <v>1651</v>
      </c>
    </row>
    <row r="5425" spans="2:9">
      <c r="B5425" s="388" t="s">
        <v>23760</v>
      </c>
      <c r="C5425" s="388" t="s">
        <v>23761</v>
      </c>
      <c r="D5425" s="389" t="s">
        <v>121</v>
      </c>
      <c r="E5425" s="390" t="str">
        <f t="shared" si="168"/>
        <v>40,73</v>
      </c>
      <c r="F5425" s="381" t="str">
        <f t="shared" si="169"/>
        <v>87642</v>
      </c>
      <c r="H5425" s="391">
        <v>37.25</v>
      </c>
      <c r="I5425" s="392" t="s">
        <v>23762</v>
      </c>
    </row>
    <row r="5426" spans="2:9">
      <c r="B5426" s="388" t="s">
        <v>23763</v>
      </c>
      <c r="C5426" s="388" t="s">
        <v>23764</v>
      </c>
      <c r="D5426" s="389" t="s">
        <v>121</v>
      </c>
      <c r="E5426" s="390" t="str">
        <f t="shared" si="168"/>
        <v>95,67</v>
      </c>
      <c r="F5426" s="381" t="str">
        <f t="shared" si="169"/>
        <v>87643</v>
      </c>
      <c r="H5426" s="391">
        <v>76.84</v>
      </c>
      <c r="I5426" s="392" t="s">
        <v>22948</v>
      </c>
    </row>
    <row r="5427" spans="2:9">
      <c r="B5427" s="388" t="s">
        <v>23765</v>
      </c>
      <c r="C5427" s="388" t="s">
        <v>23766</v>
      </c>
      <c r="D5427" s="389" t="s">
        <v>121</v>
      </c>
      <c r="E5427" s="390" t="str">
        <f t="shared" si="168"/>
        <v>104,93</v>
      </c>
      <c r="F5427" s="381" t="str">
        <f t="shared" si="169"/>
        <v>87644</v>
      </c>
      <c r="H5427" s="391">
        <v>84.2</v>
      </c>
      <c r="I5427" s="392" t="s">
        <v>23767</v>
      </c>
    </row>
    <row r="5428" spans="2:9">
      <c r="B5428" s="388" t="s">
        <v>23768</v>
      </c>
      <c r="C5428" s="388" t="s">
        <v>23769</v>
      </c>
      <c r="D5428" s="389" t="s">
        <v>121</v>
      </c>
      <c r="E5428" s="390" t="str">
        <f t="shared" si="168"/>
        <v>28,32</v>
      </c>
      <c r="F5428" s="381" t="str">
        <f t="shared" si="169"/>
        <v>87680</v>
      </c>
      <c r="H5428" s="391">
        <v>37.630000000000003</v>
      </c>
      <c r="I5428" s="392" t="s">
        <v>17846</v>
      </c>
    </row>
    <row r="5429" spans="2:9">
      <c r="B5429" s="388" t="s">
        <v>23770</v>
      </c>
      <c r="C5429" s="388" t="s">
        <v>23771</v>
      </c>
      <c r="D5429" s="389" t="s">
        <v>121</v>
      </c>
      <c r="E5429" s="390" t="str">
        <f t="shared" si="168"/>
        <v>33,66</v>
      </c>
      <c r="F5429" s="381" t="str">
        <f t="shared" si="169"/>
        <v>87682</v>
      </c>
      <c r="H5429" s="391">
        <v>42.65</v>
      </c>
      <c r="I5429" s="392" t="s">
        <v>5332</v>
      </c>
    </row>
    <row r="5430" spans="2:9">
      <c r="B5430" s="388" t="s">
        <v>23772</v>
      </c>
      <c r="C5430" s="388" t="s">
        <v>23773</v>
      </c>
      <c r="D5430" s="389" t="s">
        <v>121</v>
      </c>
      <c r="E5430" s="390" t="str">
        <f t="shared" si="168"/>
        <v>88,60</v>
      </c>
      <c r="F5430" s="381" t="str">
        <f t="shared" si="169"/>
        <v>87683</v>
      </c>
      <c r="H5430" s="391">
        <v>91.34</v>
      </c>
      <c r="I5430" s="392" t="s">
        <v>23774</v>
      </c>
    </row>
    <row r="5431" spans="2:9">
      <c r="B5431" s="388" t="s">
        <v>23775</v>
      </c>
      <c r="C5431" s="388" t="s">
        <v>23776</v>
      </c>
      <c r="D5431" s="389" t="s">
        <v>121</v>
      </c>
      <c r="E5431" s="390" t="str">
        <f t="shared" si="168"/>
        <v>97,86</v>
      </c>
      <c r="F5431" s="381" t="str">
        <f t="shared" si="169"/>
        <v>87684</v>
      </c>
      <c r="H5431" s="391">
        <v>100.39</v>
      </c>
      <c r="I5431" s="392" t="s">
        <v>23777</v>
      </c>
    </row>
    <row r="5432" spans="2:9">
      <c r="B5432" s="388" t="s">
        <v>23778</v>
      </c>
      <c r="C5432" s="388" t="s">
        <v>23779</v>
      </c>
      <c r="D5432" s="389" t="s">
        <v>121</v>
      </c>
      <c r="E5432" s="390" t="str">
        <f t="shared" si="168"/>
        <v>32,93</v>
      </c>
      <c r="F5432" s="381" t="str">
        <f t="shared" si="169"/>
        <v>87690</v>
      </c>
      <c r="H5432" s="391">
        <v>21.95</v>
      </c>
      <c r="I5432" s="392" t="s">
        <v>23780</v>
      </c>
    </row>
    <row r="5433" spans="2:9">
      <c r="B5433" s="388" t="s">
        <v>23781</v>
      </c>
      <c r="C5433" s="388" t="s">
        <v>23782</v>
      </c>
      <c r="D5433" s="389" t="s">
        <v>121</v>
      </c>
      <c r="E5433" s="390" t="str">
        <f t="shared" si="168"/>
        <v>39,05</v>
      </c>
      <c r="F5433" s="381" t="str">
        <f t="shared" si="169"/>
        <v>87692</v>
      </c>
      <c r="H5433" s="391">
        <v>27.13</v>
      </c>
      <c r="I5433" s="392" t="s">
        <v>23783</v>
      </c>
    </row>
    <row r="5434" spans="2:9">
      <c r="B5434" s="388" t="s">
        <v>23784</v>
      </c>
      <c r="C5434" s="388" t="s">
        <v>23785</v>
      </c>
      <c r="D5434" s="389" t="s">
        <v>121</v>
      </c>
      <c r="E5434" s="390" t="str">
        <f t="shared" si="168"/>
        <v>101,97</v>
      </c>
      <c r="F5434" s="381" t="str">
        <f t="shared" si="169"/>
        <v>87693</v>
      </c>
      <c r="H5434" s="391">
        <v>31.18</v>
      </c>
      <c r="I5434" s="392" t="s">
        <v>23786</v>
      </c>
    </row>
    <row r="5435" spans="2:9">
      <c r="B5435" s="388" t="s">
        <v>23787</v>
      </c>
      <c r="C5435" s="388" t="s">
        <v>23788</v>
      </c>
      <c r="D5435" s="389" t="s">
        <v>121</v>
      </c>
      <c r="E5435" s="390" t="str">
        <f t="shared" si="168"/>
        <v>112,57</v>
      </c>
      <c r="F5435" s="381" t="str">
        <f t="shared" si="169"/>
        <v>87694</v>
      </c>
      <c r="H5435" s="391">
        <v>17.55</v>
      </c>
      <c r="I5435" s="392" t="s">
        <v>23789</v>
      </c>
    </row>
    <row r="5436" spans="2:9">
      <c r="B5436" s="388" t="s">
        <v>23790</v>
      </c>
      <c r="C5436" s="388" t="s">
        <v>23791</v>
      </c>
      <c r="D5436" s="389" t="s">
        <v>121</v>
      </c>
      <c r="E5436" s="390" t="str">
        <f t="shared" si="168"/>
        <v>35,55</v>
      </c>
      <c r="F5436" s="381" t="str">
        <f t="shared" si="169"/>
        <v>87700</v>
      </c>
      <c r="H5436" s="391">
        <v>24.15</v>
      </c>
      <c r="I5436" s="392" t="s">
        <v>23792</v>
      </c>
    </row>
    <row r="5437" spans="2:9">
      <c r="B5437" s="388" t="s">
        <v>23793</v>
      </c>
      <c r="C5437" s="388" t="s">
        <v>23794</v>
      </c>
      <c r="D5437" s="389" t="s">
        <v>121</v>
      </c>
      <c r="E5437" s="390" t="str">
        <f t="shared" si="168"/>
        <v>42,21</v>
      </c>
      <c r="F5437" s="381" t="str">
        <f t="shared" si="169"/>
        <v>87702</v>
      </c>
      <c r="H5437" s="391">
        <v>29.51</v>
      </c>
      <c r="I5437" s="392" t="s">
        <v>23795</v>
      </c>
    </row>
    <row r="5438" spans="2:9">
      <c r="B5438" s="388" t="s">
        <v>23796</v>
      </c>
      <c r="C5438" s="388" t="s">
        <v>23797</v>
      </c>
      <c r="D5438" s="389" t="s">
        <v>121</v>
      </c>
      <c r="E5438" s="390" t="str">
        <f t="shared" si="168"/>
        <v>110,74</v>
      </c>
      <c r="F5438" s="381" t="str">
        <f t="shared" si="169"/>
        <v>87703</v>
      </c>
      <c r="H5438" s="391">
        <v>57.36</v>
      </c>
      <c r="I5438" s="392" t="s">
        <v>23798</v>
      </c>
    </row>
    <row r="5439" spans="2:9">
      <c r="B5439" s="388" t="s">
        <v>23799</v>
      </c>
      <c r="C5439" s="388" t="s">
        <v>23800</v>
      </c>
      <c r="D5439" s="389" t="s">
        <v>121</v>
      </c>
      <c r="E5439" s="390" t="str">
        <f t="shared" si="168"/>
        <v>122,28</v>
      </c>
      <c r="F5439" s="381" t="str">
        <f t="shared" si="169"/>
        <v>87704</v>
      </c>
      <c r="H5439" s="391">
        <v>63.12</v>
      </c>
      <c r="I5439" s="392" t="s">
        <v>23801</v>
      </c>
    </row>
    <row r="5440" spans="2:9">
      <c r="B5440" s="388" t="s">
        <v>23802</v>
      </c>
      <c r="C5440" s="388" t="s">
        <v>23803</v>
      </c>
      <c r="D5440" s="389" t="s">
        <v>121</v>
      </c>
      <c r="E5440" s="390" t="str">
        <f t="shared" si="168"/>
        <v>33,38</v>
      </c>
      <c r="F5440" s="381" t="str">
        <f t="shared" si="169"/>
        <v>87735</v>
      </c>
      <c r="H5440" s="391">
        <v>118.88</v>
      </c>
      <c r="I5440" s="392" t="s">
        <v>5783</v>
      </c>
    </row>
    <row r="5441" spans="2:9">
      <c r="B5441" s="388" t="s">
        <v>23804</v>
      </c>
      <c r="C5441" s="388" t="s">
        <v>23805</v>
      </c>
      <c r="D5441" s="389" t="s">
        <v>121</v>
      </c>
      <c r="E5441" s="390" t="str">
        <f t="shared" si="168"/>
        <v>36,50</v>
      </c>
      <c r="F5441" s="381" t="str">
        <f t="shared" si="169"/>
        <v>87737</v>
      </c>
      <c r="H5441" s="391">
        <v>129.24</v>
      </c>
      <c r="I5441" s="392" t="s">
        <v>23806</v>
      </c>
    </row>
    <row r="5442" spans="2:9">
      <c r="B5442" s="388" t="s">
        <v>23807</v>
      </c>
      <c r="C5442" s="388" t="s">
        <v>23808</v>
      </c>
      <c r="D5442" s="389" t="s">
        <v>121</v>
      </c>
      <c r="E5442" s="390" t="str">
        <f t="shared" ref="E5442:E5505" si="170">IF($K$2=$H$1,H5442,I5442)</f>
        <v>68,64</v>
      </c>
      <c r="F5442" s="381" t="str">
        <f t="shared" ref="F5442:F5505" si="171">IF(LEN($B5442)=7,CONCATENATE(MID($B5442,1,6),"00",RIGHT($B5442,1)),IF(LEN($B5442)=8,CONCATENATE(MID($B5442,1,6),"0",RIGHT($B5442,2)),$B5442))</f>
        <v>87738</v>
      </c>
      <c r="H5442" s="391">
        <v>60.58</v>
      </c>
      <c r="I5442" s="392" t="s">
        <v>23809</v>
      </c>
    </row>
    <row r="5443" spans="2:9">
      <c r="B5443" s="388" t="s">
        <v>23810</v>
      </c>
      <c r="C5443" s="388" t="s">
        <v>23811</v>
      </c>
      <c r="D5443" s="389" t="s">
        <v>121</v>
      </c>
      <c r="E5443" s="390" t="str">
        <f t="shared" si="170"/>
        <v>74,06</v>
      </c>
      <c r="F5443" s="381" t="str">
        <f t="shared" si="171"/>
        <v>87739</v>
      </c>
      <c r="H5443" s="391">
        <v>66.84</v>
      </c>
      <c r="I5443" s="392" t="s">
        <v>23812</v>
      </c>
    </row>
    <row r="5444" spans="2:9">
      <c r="B5444" s="388" t="s">
        <v>23813</v>
      </c>
      <c r="C5444" s="388" t="s">
        <v>23814</v>
      </c>
      <c r="D5444" s="389" t="s">
        <v>121</v>
      </c>
      <c r="E5444" s="390" t="str">
        <f t="shared" si="170"/>
        <v>39,12</v>
      </c>
      <c r="F5444" s="381" t="str">
        <f t="shared" si="171"/>
        <v>87745</v>
      </c>
      <c r="H5444" s="391">
        <v>127.57</v>
      </c>
      <c r="I5444" s="392" t="s">
        <v>8426</v>
      </c>
    </row>
    <row r="5445" spans="2:9">
      <c r="B5445" s="388" t="s">
        <v>23815</v>
      </c>
      <c r="C5445" s="388" t="s">
        <v>23816</v>
      </c>
      <c r="D5445" s="389" t="s">
        <v>121</v>
      </c>
      <c r="E5445" s="390" t="str">
        <f t="shared" si="170"/>
        <v>43,47</v>
      </c>
      <c r="F5445" s="381" t="str">
        <f t="shared" si="171"/>
        <v>87747</v>
      </c>
      <c r="H5445" s="391">
        <v>138.86000000000001</v>
      </c>
      <c r="I5445" s="392" t="s">
        <v>1430</v>
      </c>
    </row>
    <row r="5446" spans="2:9">
      <c r="B5446" s="388" t="s">
        <v>23817</v>
      </c>
      <c r="C5446" s="388" t="s">
        <v>23818</v>
      </c>
      <c r="D5446" s="389" t="s">
        <v>121</v>
      </c>
      <c r="E5446" s="390" t="str">
        <f t="shared" si="170"/>
        <v>88,15</v>
      </c>
      <c r="F5446" s="381" t="str">
        <f t="shared" si="171"/>
        <v>87748</v>
      </c>
      <c r="H5446" s="391">
        <v>66.53</v>
      </c>
      <c r="I5446" s="392" t="s">
        <v>23819</v>
      </c>
    </row>
    <row r="5447" spans="2:9">
      <c r="B5447" s="388" t="s">
        <v>23820</v>
      </c>
      <c r="C5447" s="388" t="s">
        <v>23821</v>
      </c>
      <c r="D5447" s="389" t="s">
        <v>121</v>
      </c>
      <c r="E5447" s="390" t="str">
        <f t="shared" si="170"/>
        <v>95,68</v>
      </c>
      <c r="F5447" s="381" t="str">
        <f t="shared" si="171"/>
        <v>87749</v>
      </c>
      <c r="H5447" s="391">
        <v>73.73</v>
      </c>
      <c r="I5447" s="392" t="s">
        <v>23822</v>
      </c>
    </row>
    <row r="5448" spans="2:9">
      <c r="B5448" s="388" t="s">
        <v>23823</v>
      </c>
      <c r="C5448" s="388" t="s">
        <v>23824</v>
      </c>
      <c r="D5448" s="389" t="s">
        <v>121</v>
      </c>
      <c r="E5448" s="390" t="str">
        <f t="shared" si="170"/>
        <v>35,08</v>
      </c>
      <c r="F5448" s="381" t="str">
        <f t="shared" si="171"/>
        <v>87755</v>
      </c>
      <c r="H5448" s="391">
        <v>143.56</v>
      </c>
      <c r="I5448" s="392" t="s">
        <v>8735</v>
      </c>
    </row>
    <row r="5449" spans="2:9">
      <c r="B5449" s="388" t="s">
        <v>23825</v>
      </c>
      <c r="C5449" s="388" t="s">
        <v>23826</v>
      </c>
      <c r="D5449" s="389" t="s">
        <v>121</v>
      </c>
      <c r="E5449" s="390" t="str">
        <f t="shared" si="170"/>
        <v>39,43</v>
      </c>
      <c r="F5449" s="381" t="str">
        <f t="shared" si="171"/>
        <v>87757</v>
      </c>
      <c r="H5449" s="391">
        <v>156.53</v>
      </c>
      <c r="I5449" s="392" t="s">
        <v>19570</v>
      </c>
    </row>
    <row r="5450" spans="2:9">
      <c r="B5450" s="388" t="s">
        <v>23827</v>
      </c>
      <c r="C5450" s="388" t="s">
        <v>23828</v>
      </c>
      <c r="D5450" s="389" t="s">
        <v>121</v>
      </c>
      <c r="E5450" s="390" t="str">
        <f t="shared" si="170"/>
        <v>84,11</v>
      </c>
      <c r="F5450" s="381" t="str">
        <f t="shared" si="171"/>
        <v>87758</v>
      </c>
      <c r="H5450" s="391">
        <v>52.42</v>
      </c>
      <c r="I5450" s="392" t="s">
        <v>23829</v>
      </c>
    </row>
    <row r="5451" spans="2:9">
      <c r="B5451" s="388" t="s">
        <v>23830</v>
      </c>
      <c r="C5451" s="388" t="s">
        <v>23831</v>
      </c>
      <c r="D5451" s="389" t="s">
        <v>121</v>
      </c>
      <c r="E5451" s="390" t="str">
        <f t="shared" si="170"/>
        <v>91,64</v>
      </c>
      <c r="F5451" s="381" t="str">
        <f t="shared" si="171"/>
        <v>87759</v>
      </c>
      <c r="H5451" s="391">
        <v>58.18</v>
      </c>
      <c r="I5451" s="392" t="s">
        <v>23832</v>
      </c>
    </row>
    <row r="5452" spans="2:9">
      <c r="B5452" s="388" t="s">
        <v>23833</v>
      </c>
      <c r="C5452" s="388" t="s">
        <v>23834</v>
      </c>
      <c r="D5452" s="389" t="s">
        <v>121</v>
      </c>
      <c r="E5452" s="390" t="str">
        <f t="shared" si="170"/>
        <v>39,70</v>
      </c>
      <c r="F5452" s="381" t="str">
        <f t="shared" si="171"/>
        <v>87765</v>
      </c>
      <c r="H5452" s="391">
        <v>113.94</v>
      </c>
      <c r="I5452" s="392" t="s">
        <v>23835</v>
      </c>
    </row>
    <row r="5453" spans="2:9">
      <c r="B5453" s="388" t="s">
        <v>23836</v>
      </c>
      <c r="C5453" s="388" t="s">
        <v>23837</v>
      </c>
      <c r="D5453" s="389" t="s">
        <v>121</v>
      </c>
      <c r="E5453" s="390" t="str">
        <f t="shared" si="170"/>
        <v>45,04</v>
      </c>
      <c r="F5453" s="381" t="str">
        <f t="shared" si="171"/>
        <v>87767</v>
      </c>
      <c r="H5453" s="391">
        <v>124.3</v>
      </c>
      <c r="I5453" s="392" t="s">
        <v>19359</v>
      </c>
    </row>
    <row r="5454" spans="2:9">
      <c r="B5454" s="388" t="s">
        <v>23838</v>
      </c>
      <c r="C5454" s="388" t="s">
        <v>23839</v>
      </c>
      <c r="D5454" s="389" t="s">
        <v>121</v>
      </c>
      <c r="E5454" s="390" t="str">
        <f t="shared" si="170"/>
        <v>99,98</v>
      </c>
      <c r="F5454" s="381" t="str">
        <f t="shared" si="171"/>
        <v>87768</v>
      </c>
      <c r="H5454" s="391">
        <v>55.67</v>
      </c>
      <c r="I5454" s="392" t="s">
        <v>5866</v>
      </c>
    </row>
    <row r="5455" spans="2:9">
      <c r="B5455" s="388" t="s">
        <v>23840</v>
      </c>
      <c r="C5455" s="388" t="s">
        <v>23841</v>
      </c>
      <c r="D5455" s="389" t="s">
        <v>121</v>
      </c>
      <c r="E5455" s="390" t="str">
        <f t="shared" si="170"/>
        <v>109,24</v>
      </c>
      <c r="F5455" s="381" t="str">
        <f t="shared" si="171"/>
        <v>87769</v>
      </c>
      <c r="H5455" s="391">
        <v>61.93</v>
      </c>
      <c r="I5455" s="392" t="s">
        <v>23842</v>
      </c>
    </row>
    <row r="5456" spans="2:9">
      <c r="B5456" s="388" t="s">
        <v>23843</v>
      </c>
      <c r="C5456" s="388" t="s">
        <v>23844</v>
      </c>
      <c r="D5456" s="389" t="s">
        <v>121</v>
      </c>
      <c r="E5456" s="390" t="str">
        <f t="shared" si="170"/>
        <v>24,03</v>
      </c>
      <c r="F5456" s="381" t="str">
        <f t="shared" si="171"/>
        <v>88470</v>
      </c>
      <c r="H5456" s="391">
        <v>122.66</v>
      </c>
      <c r="I5456" s="392" t="s">
        <v>23845</v>
      </c>
    </row>
    <row r="5457" spans="2:9">
      <c r="B5457" s="388" t="s">
        <v>23846</v>
      </c>
      <c r="C5457" s="388" t="s">
        <v>23847</v>
      </c>
      <c r="D5457" s="389" t="s">
        <v>121</v>
      </c>
      <c r="E5457" s="390" t="str">
        <f t="shared" si="170"/>
        <v>29,67</v>
      </c>
      <c r="F5457" s="381" t="str">
        <f t="shared" si="171"/>
        <v>88471</v>
      </c>
      <c r="H5457" s="391">
        <v>133.94999999999999</v>
      </c>
      <c r="I5457" s="392" t="s">
        <v>5240</v>
      </c>
    </row>
    <row r="5458" spans="2:9">
      <c r="B5458" s="388" t="s">
        <v>23848</v>
      </c>
      <c r="C5458" s="388" t="s">
        <v>23849</v>
      </c>
      <c r="D5458" s="389" t="s">
        <v>121</v>
      </c>
      <c r="E5458" s="390" t="str">
        <f t="shared" si="170"/>
        <v>34,10</v>
      </c>
      <c r="F5458" s="381" t="str">
        <f t="shared" si="171"/>
        <v>88472</v>
      </c>
      <c r="H5458" s="391">
        <v>61.59</v>
      </c>
      <c r="I5458" s="392" t="s">
        <v>23850</v>
      </c>
    </row>
    <row r="5459" spans="2:9">
      <c r="B5459" s="388" t="s">
        <v>23851</v>
      </c>
      <c r="C5459" s="388" t="s">
        <v>23852</v>
      </c>
      <c r="D5459" s="389" t="s">
        <v>121</v>
      </c>
      <c r="E5459" s="390" t="str">
        <f t="shared" si="170"/>
        <v>19,58</v>
      </c>
      <c r="F5459" s="381" t="str">
        <f t="shared" si="171"/>
        <v>88476</v>
      </c>
      <c r="H5459" s="391">
        <v>68.790000000000006</v>
      </c>
      <c r="I5459" s="392" t="s">
        <v>5254</v>
      </c>
    </row>
    <row r="5460" spans="2:9">
      <c r="B5460" s="388" t="s">
        <v>23853</v>
      </c>
      <c r="C5460" s="388" t="s">
        <v>23854</v>
      </c>
      <c r="D5460" s="389" t="s">
        <v>121</v>
      </c>
      <c r="E5460" s="390" t="str">
        <f t="shared" si="170"/>
        <v>26,80</v>
      </c>
      <c r="F5460" s="381" t="str">
        <f t="shared" si="171"/>
        <v>88477</v>
      </c>
      <c r="H5460" s="391">
        <v>138.62</v>
      </c>
      <c r="I5460" s="392" t="s">
        <v>16029</v>
      </c>
    </row>
    <row r="5461" spans="2:9">
      <c r="B5461" s="388" t="s">
        <v>23855</v>
      </c>
      <c r="C5461" s="388" t="s">
        <v>23856</v>
      </c>
      <c r="D5461" s="389" t="s">
        <v>121</v>
      </c>
      <c r="E5461" s="390" t="str">
        <f t="shared" si="170"/>
        <v>32,66</v>
      </c>
      <c r="F5461" s="381" t="str">
        <f t="shared" si="171"/>
        <v>88478</v>
      </c>
      <c r="H5461" s="391">
        <v>151.59</v>
      </c>
      <c r="I5461" s="392" t="s">
        <v>3429</v>
      </c>
    </row>
    <row r="5462" spans="2:9">
      <c r="B5462" s="388" t="s">
        <v>23857</v>
      </c>
      <c r="C5462" s="388" t="s">
        <v>23858</v>
      </c>
      <c r="D5462" s="389" t="s">
        <v>121</v>
      </c>
      <c r="E5462" s="390" t="str">
        <f t="shared" si="170"/>
        <v>57,32</v>
      </c>
      <c r="F5462" s="381" t="str">
        <f t="shared" si="171"/>
        <v>90900</v>
      </c>
      <c r="H5462" s="391">
        <v>30.72</v>
      </c>
      <c r="I5462" s="392" t="s">
        <v>23859</v>
      </c>
    </row>
    <row r="5463" spans="2:9">
      <c r="B5463" s="388" t="s">
        <v>23860</v>
      </c>
      <c r="C5463" s="388" t="s">
        <v>23861</v>
      </c>
      <c r="D5463" s="389" t="s">
        <v>121</v>
      </c>
      <c r="E5463" s="390" t="str">
        <f t="shared" si="170"/>
        <v>63,44</v>
      </c>
      <c r="F5463" s="381" t="str">
        <f t="shared" si="171"/>
        <v>90902</v>
      </c>
      <c r="H5463" s="391">
        <v>34.29</v>
      </c>
      <c r="I5463" s="392" t="s">
        <v>23862</v>
      </c>
    </row>
    <row r="5464" spans="2:9">
      <c r="B5464" s="388" t="s">
        <v>23863</v>
      </c>
      <c r="C5464" s="388" t="s">
        <v>23864</v>
      </c>
      <c r="D5464" s="389" t="s">
        <v>121</v>
      </c>
      <c r="E5464" s="390" t="str">
        <f t="shared" si="170"/>
        <v>126,36</v>
      </c>
      <c r="F5464" s="381" t="str">
        <f t="shared" si="171"/>
        <v>90903</v>
      </c>
      <c r="H5464" s="391">
        <v>29.83</v>
      </c>
      <c r="I5464" s="392" t="s">
        <v>23865</v>
      </c>
    </row>
    <row r="5465" spans="2:9">
      <c r="B5465" s="388" t="s">
        <v>23866</v>
      </c>
      <c r="C5465" s="388" t="s">
        <v>23867</v>
      </c>
      <c r="D5465" s="389" t="s">
        <v>121</v>
      </c>
      <c r="E5465" s="390" t="str">
        <f t="shared" si="170"/>
        <v>136,96</v>
      </c>
      <c r="F5465" s="381" t="str">
        <f t="shared" si="171"/>
        <v>90904</v>
      </c>
      <c r="H5465" s="391">
        <v>33.79</v>
      </c>
      <c r="I5465" s="392" t="s">
        <v>23868</v>
      </c>
    </row>
    <row r="5466" spans="2:9">
      <c r="B5466" s="388" t="s">
        <v>23869</v>
      </c>
      <c r="C5466" s="388" t="s">
        <v>23870</v>
      </c>
      <c r="D5466" s="389" t="s">
        <v>121</v>
      </c>
      <c r="E5466" s="390" t="str">
        <f t="shared" si="170"/>
        <v>60,68</v>
      </c>
      <c r="F5466" s="381" t="str">
        <f t="shared" si="171"/>
        <v>90910</v>
      </c>
      <c r="H5466" s="391">
        <v>27.46</v>
      </c>
      <c r="I5466" s="392" t="s">
        <v>13916</v>
      </c>
    </row>
    <row r="5467" spans="2:9">
      <c r="B5467" s="388" t="s">
        <v>23871</v>
      </c>
      <c r="C5467" s="388" t="s">
        <v>23872</v>
      </c>
      <c r="D5467" s="389" t="s">
        <v>121</v>
      </c>
      <c r="E5467" s="390" t="str">
        <f t="shared" si="170"/>
        <v>67,34</v>
      </c>
      <c r="F5467" s="381" t="str">
        <f t="shared" si="171"/>
        <v>90912</v>
      </c>
      <c r="H5467" s="391">
        <v>15.48</v>
      </c>
      <c r="I5467" s="392" t="s">
        <v>23873</v>
      </c>
    </row>
    <row r="5468" spans="2:9">
      <c r="B5468" s="388" t="s">
        <v>23874</v>
      </c>
      <c r="C5468" s="388" t="s">
        <v>23875</v>
      </c>
      <c r="D5468" s="389" t="s">
        <v>121</v>
      </c>
      <c r="E5468" s="390" t="str">
        <f t="shared" si="170"/>
        <v>135,87</v>
      </c>
      <c r="F5468" s="381" t="str">
        <f t="shared" si="171"/>
        <v>90913</v>
      </c>
      <c r="H5468" s="391">
        <v>14.85</v>
      </c>
      <c r="I5468" s="392" t="s">
        <v>23876</v>
      </c>
    </row>
    <row r="5469" spans="2:9">
      <c r="B5469" s="388" t="s">
        <v>23877</v>
      </c>
      <c r="C5469" s="388" t="s">
        <v>23878</v>
      </c>
      <c r="D5469" s="389" t="s">
        <v>121</v>
      </c>
      <c r="E5469" s="390" t="str">
        <f t="shared" si="170"/>
        <v>147,41</v>
      </c>
      <c r="F5469" s="381" t="str">
        <f t="shared" si="171"/>
        <v>90914</v>
      </c>
      <c r="H5469" s="391">
        <v>3.7</v>
      </c>
      <c r="I5469" s="392" t="s">
        <v>23879</v>
      </c>
    </row>
    <row r="5470" spans="2:9">
      <c r="B5470" s="388" t="s">
        <v>23880</v>
      </c>
      <c r="C5470" s="388" t="s">
        <v>23881</v>
      </c>
      <c r="D5470" s="389" t="s">
        <v>121</v>
      </c>
      <c r="E5470" s="390" t="str">
        <f t="shared" si="170"/>
        <v>66,91</v>
      </c>
      <c r="F5470" s="381" t="str">
        <f t="shared" si="171"/>
        <v>90920</v>
      </c>
      <c r="H5470" s="391">
        <v>3.57</v>
      </c>
      <c r="I5470" s="392" t="s">
        <v>23882</v>
      </c>
    </row>
    <row r="5471" spans="2:9">
      <c r="B5471" s="388" t="s">
        <v>23883</v>
      </c>
      <c r="C5471" s="388" t="s">
        <v>23884</v>
      </c>
      <c r="D5471" s="389" t="s">
        <v>121</v>
      </c>
      <c r="E5471" s="390" t="str">
        <f t="shared" si="170"/>
        <v>74,57</v>
      </c>
      <c r="F5471" s="381" t="str">
        <f t="shared" si="171"/>
        <v>90922</v>
      </c>
      <c r="H5471" s="391">
        <v>8.33</v>
      </c>
      <c r="I5471" s="392" t="s">
        <v>15152</v>
      </c>
    </row>
    <row r="5472" spans="2:9">
      <c r="B5472" s="388" t="s">
        <v>23885</v>
      </c>
      <c r="C5472" s="388" t="s">
        <v>23886</v>
      </c>
      <c r="D5472" s="389" t="s">
        <v>121</v>
      </c>
      <c r="E5472" s="390" t="str">
        <f t="shared" si="170"/>
        <v>153,36</v>
      </c>
      <c r="F5472" s="381" t="str">
        <f t="shared" si="171"/>
        <v>90923</v>
      </c>
      <c r="H5472" s="391">
        <v>8.0500000000000007</v>
      </c>
      <c r="I5472" s="392" t="s">
        <v>23887</v>
      </c>
    </row>
    <row r="5473" spans="2:9">
      <c r="B5473" s="388" t="s">
        <v>23888</v>
      </c>
      <c r="C5473" s="388" t="s">
        <v>23889</v>
      </c>
      <c r="D5473" s="389" t="s">
        <v>121</v>
      </c>
      <c r="E5473" s="390" t="str">
        <f t="shared" si="170"/>
        <v>166,63</v>
      </c>
      <c r="F5473" s="381" t="str">
        <f t="shared" si="171"/>
        <v>90924</v>
      </c>
      <c r="H5473" s="391">
        <v>3.12</v>
      </c>
      <c r="I5473" s="392" t="s">
        <v>23890</v>
      </c>
    </row>
    <row r="5474" spans="2:9">
      <c r="B5474" s="388" t="s">
        <v>23891</v>
      </c>
      <c r="C5474" s="388" t="s">
        <v>23892</v>
      </c>
      <c r="D5474" s="389" t="s">
        <v>121</v>
      </c>
      <c r="E5474" s="390" t="str">
        <f t="shared" si="170"/>
        <v>52,00</v>
      </c>
      <c r="F5474" s="381" t="str">
        <f t="shared" si="171"/>
        <v>90930</v>
      </c>
      <c r="H5474" s="391">
        <v>2.71</v>
      </c>
      <c r="I5474" s="392" t="s">
        <v>7422</v>
      </c>
    </row>
    <row r="5475" spans="2:9">
      <c r="B5475" s="388" t="s">
        <v>23893</v>
      </c>
      <c r="C5475" s="388" t="s">
        <v>23894</v>
      </c>
      <c r="D5475" s="389" t="s">
        <v>121</v>
      </c>
      <c r="E5475" s="390" t="str">
        <f t="shared" si="170"/>
        <v>58,12</v>
      </c>
      <c r="F5475" s="381" t="str">
        <f t="shared" si="171"/>
        <v>90932</v>
      </c>
      <c r="H5475" s="391">
        <v>3.62</v>
      </c>
      <c r="I5475" s="392" t="s">
        <v>20801</v>
      </c>
    </row>
    <row r="5476" spans="2:9">
      <c r="B5476" s="388" t="s">
        <v>23895</v>
      </c>
      <c r="C5476" s="388" t="s">
        <v>23896</v>
      </c>
      <c r="D5476" s="389" t="s">
        <v>121</v>
      </c>
      <c r="E5476" s="390" t="str">
        <f t="shared" si="170"/>
        <v>121,04</v>
      </c>
      <c r="F5476" s="381" t="str">
        <f t="shared" si="171"/>
        <v>90933</v>
      </c>
      <c r="H5476" s="391">
        <v>3.49</v>
      </c>
      <c r="I5476" s="392" t="s">
        <v>23897</v>
      </c>
    </row>
    <row r="5477" spans="2:9">
      <c r="B5477" s="388" t="s">
        <v>23898</v>
      </c>
      <c r="C5477" s="388" t="s">
        <v>23899</v>
      </c>
      <c r="D5477" s="389" t="s">
        <v>121</v>
      </c>
      <c r="E5477" s="390" t="str">
        <f t="shared" si="170"/>
        <v>131,64</v>
      </c>
      <c r="F5477" s="381" t="str">
        <f t="shared" si="171"/>
        <v>90934</v>
      </c>
      <c r="H5477" s="391">
        <v>8.25</v>
      </c>
      <c r="I5477" s="392" t="s">
        <v>23900</v>
      </c>
    </row>
    <row r="5478" spans="2:9">
      <c r="B5478" s="388" t="s">
        <v>23901</v>
      </c>
      <c r="C5478" s="388" t="s">
        <v>23902</v>
      </c>
      <c r="D5478" s="389" t="s">
        <v>121</v>
      </c>
      <c r="E5478" s="390" t="str">
        <f t="shared" si="170"/>
        <v>55,39</v>
      </c>
      <c r="F5478" s="381" t="str">
        <f t="shared" si="171"/>
        <v>90940</v>
      </c>
      <c r="H5478" s="391">
        <v>7.97</v>
      </c>
      <c r="I5478" s="392" t="s">
        <v>16884</v>
      </c>
    </row>
    <row r="5479" spans="2:9">
      <c r="B5479" s="388" t="s">
        <v>23903</v>
      </c>
      <c r="C5479" s="388" t="s">
        <v>23904</v>
      </c>
      <c r="D5479" s="389" t="s">
        <v>121</v>
      </c>
      <c r="E5479" s="390" t="str">
        <f t="shared" si="170"/>
        <v>62,05</v>
      </c>
      <c r="F5479" s="381" t="str">
        <f t="shared" si="171"/>
        <v>90942</v>
      </c>
      <c r="H5479" s="391">
        <v>20.260000000000002</v>
      </c>
      <c r="I5479" s="392" t="s">
        <v>23905</v>
      </c>
    </row>
    <row r="5480" spans="2:9">
      <c r="B5480" s="388" t="s">
        <v>23906</v>
      </c>
      <c r="C5480" s="388" t="s">
        <v>23907</v>
      </c>
      <c r="D5480" s="389" t="s">
        <v>121</v>
      </c>
      <c r="E5480" s="390" t="str">
        <f t="shared" si="170"/>
        <v>130,58</v>
      </c>
      <c r="F5480" s="381" t="str">
        <f t="shared" si="171"/>
        <v>90943</v>
      </c>
      <c r="H5480" s="391">
        <v>19.63</v>
      </c>
      <c r="I5480" s="392" t="s">
        <v>23908</v>
      </c>
    </row>
    <row r="5481" spans="2:9">
      <c r="B5481" s="388" t="s">
        <v>23909</v>
      </c>
      <c r="C5481" s="388" t="s">
        <v>23910</v>
      </c>
      <c r="D5481" s="389" t="s">
        <v>121</v>
      </c>
      <c r="E5481" s="390" t="str">
        <f t="shared" si="170"/>
        <v>142,12</v>
      </c>
      <c r="F5481" s="381" t="str">
        <f t="shared" si="171"/>
        <v>90944</v>
      </c>
      <c r="H5481" s="391">
        <v>4.72</v>
      </c>
      <c r="I5481" s="392" t="s">
        <v>23911</v>
      </c>
    </row>
    <row r="5482" spans="2:9">
      <c r="B5482" s="388" t="s">
        <v>23912</v>
      </c>
      <c r="C5482" s="388" t="s">
        <v>23913</v>
      </c>
      <c r="D5482" s="389" t="s">
        <v>121</v>
      </c>
      <c r="E5482" s="390" t="str">
        <f t="shared" si="170"/>
        <v>61,59</v>
      </c>
      <c r="F5482" s="381" t="str">
        <f t="shared" si="171"/>
        <v>90950</v>
      </c>
      <c r="H5482" s="391">
        <v>4.59</v>
      </c>
      <c r="I5482" s="392" t="s">
        <v>17469</v>
      </c>
    </row>
    <row r="5483" spans="2:9">
      <c r="B5483" s="388" t="s">
        <v>23914</v>
      </c>
      <c r="C5483" s="388" t="s">
        <v>23915</v>
      </c>
      <c r="D5483" s="389" t="s">
        <v>121</v>
      </c>
      <c r="E5483" s="390" t="str">
        <f t="shared" si="170"/>
        <v>69,25</v>
      </c>
      <c r="F5483" s="381" t="str">
        <f t="shared" si="171"/>
        <v>90952</v>
      </c>
      <c r="H5483" s="391">
        <v>9.35</v>
      </c>
      <c r="I5483" s="392" t="s">
        <v>23916</v>
      </c>
    </row>
    <row r="5484" spans="2:9">
      <c r="B5484" s="388" t="s">
        <v>23917</v>
      </c>
      <c r="C5484" s="388" t="s">
        <v>23918</v>
      </c>
      <c r="D5484" s="389" t="s">
        <v>121</v>
      </c>
      <c r="E5484" s="390" t="str">
        <f t="shared" si="170"/>
        <v>148,04</v>
      </c>
      <c r="F5484" s="381" t="str">
        <f t="shared" si="171"/>
        <v>90953</v>
      </c>
      <c r="H5484" s="391">
        <v>9.07</v>
      </c>
      <c r="I5484" s="392" t="s">
        <v>23919</v>
      </c>
    </row>
    <row r="5485" spans="2:9">
      <c r="B5485" s="388" t="s">
        <v>23920</v>
      </c>
      <c r="C5485" s="388" t="s">
        <v>23921</v>
      </c>
      <c r="D5485" s="389" t="s">
        <v>121</v>
      </c>
      <c r="E5485" s="390" t="str">
        <f t="shared" si="170"/>
        <v>161,31</v>
      </c>
      <c r="F5485" s="381" t="str">
        <f t="shared" si="171"/>
        <v>90954</v>
      </c>
      <c r="H5485" s="391">
        <v>4.91</v>
      </c>
      <c r="I5485" s="392" t="s">
        <v>23922</v>
      </c>
    </row>
    <row r="5486" spans="2:9">
      <c r="B5486" s="388" t="s">
        <v>23923</v>
      </c>
      <c r="C5486" s="388" t="s">
        <v>23924</v>
      </c>
      <c r="D5486" s="389" t="s">
        <v>121</v>
      </c>
      <c r="E5486" s="390" t="str">
        <f t="shared" si="170"/>
        <v>33,12</v>
      </c>
      <c r="F5486" s="381" t="str">
        <f t="shared" si="171"/>
        <v>94438</v>
      </c>
      <c r="H5486" s="391">
        <v>4.5</v>
      </c>
      <c r="I5486" s="392" t="s">
        <v>23925</v>
      </c>
    </row>
    <row r="5487" spans="2:9">
      <c r="B5487" s="388" t="s">
        <v>23926</v>
      </c>
      <c r="C5487" s="388" t="s">
        <v>23927</v>
      </c>
      <c r="D5487" s="389" t="s">
        <v>121</v>
      </c>
      <c r="E5487" s="390" t="str">
        <f t="shared" si="170"/>
        <v>36,82</v>
      </c>
      <c r="F5487" s="381" t="str">
        <f t="shared" si="171"/>
        <v>94439</v>
      </c>
      <c r="H5487" s="391">
        <v>4.47</v>
      </c>
      <c r="I5487" s="392" t="s">
        <v>6414</v>
      </c>
    </row>
    <row r="5488" spans="2:9">
      <c r="B5488" s="388" t="s">
        <v>23928</v>
      </c>
      <c r="C5488" s="388" t="s">
        <v>23929</v>
      </c>
      <c r="D5488" s="389" t="s">
        <v>121</v>
      </c>
      <c r="E5488" s="390" t="str">
        <f t="shared" si="170"/>
        <v>32,17</v>
      </c>
      <c r="F5488" s="381" t="str">
        <f t="shared" si="171"/>
        <v>94779</v>
      </c>
      <c r="H5488" s="391">
        <v>4.0599999999999996</v>
      </c>
      <c r="I5488" s="392" t="s">
        <v>23930</v>
      </c>
    </row>
    <row r="5489" spans="2:9">
      <c r="B5489" s="388" t="s">
        <v>23931</v>
      </c>
      <c r="C5489" s="388" t="s">
        <v>23932</v>
      </c>
      <c r="D5489" s="389" t="s">
        <v>121</v>
      </c>
      <c r="E5489" s="390" t="str">
        <f t="shared" si="170"/>
        <v>36,28</v>
      </c>
      <c r="F5489" s="381" t="str">
        <f t="shared" si="171"/>
        <v>94782</v>
      </c>
      <c r="H5489" s="391">
        <v>5.63</v>
      </c>
      <c r="I5489" s="392" t="s">
        <v>23933</v>
      </c>
    </row>
    <row r="5490" spans="2:9">
      <c r="B5490" s="388" t="s">
        <v>23934</v>
      </c>
      <c r="C5490" s="388" t="s">
        <v>23935</v>
      </c>
      <c r="D5490" s="389" t="s">
        <v>9706</v>
      </c>
      <c r="E5490" s="390" t="str">
        <f t="shared" si="170"/>
        <v>28,98</v>
      </c>
      <c r="F5490" s="381" t="str">
        <f t="shared" si="171"/>
        <v>72190</v>
      </c>
      <c r="H5490" s="391">
        <v>5.5</v>
      </c>
      <c r="I5490" s="392" t="s">
        <v>23936</v>
      </c>
    </row>
    <row r="5491" spans="2:9">
      <c r="B5491" s="388" t="s">
        <v>23937</v>
      </c>
      <c r="C5491" s="388" t="s">
        <v>23938</v>
      </c>
      <c r="D5491" s="389" t="s">
        <v>121</v>
      </c>
      <c r="E5491" s="390" t="str">
        <f t="shared" si="170"/>
        <v>16,78</v>
      </c>
      <c r="F5491" s="381" t="str">
        <f t="shared" si="171"/>
        <v>87871</v>
      </c>
      <c r="H5491" s="391">
        <v>10.26</v>
      </c>
      <c r="I5491" s="392" t="s">
        <v>23939</v>
      </c>
    </row>
    <row r="5492" spans="2:9">
      <c r="B5492" s="388" t="s">
        <v>23940</v>
      </c>
      <c r="C5492" s="388" t="s">
        <v>23941</v>
      </c>
      <c r="D5492" s="389" t="s">
        <v>121</v>
      </c>
      <c r="E5492" s="390" t="str">
        <f t="shared" si="170"/>
        <v>16,12</v>
      </c>
      <c r="F5492" s="381" t="str">
        <f t="shared" si="171"/>
        <v>87872</v>
      </c>
      <c r="H5492" s="391">
        <v>9.98</v>
      </c>
      <c r="I5492" s="392" t="s">
        <v>12504</v>
      </c>
    </row>
    <row r="5493" spans="2:9">
      <c r="B5493" s="388" t="s">
        <v>23942</v>
      </c>
      <c r="C5493" s="388" t="s">
        <v>23943</v>
      </c>
      <c r="D5493" s="389" t="s">
        <v>121</v>
      </c>
      <c r="E5493" s="390" t="str">
        <f t="shared" si="170"/>
        <v>4,58</v>
      </c>
      <c r="F5493" s="381" t="str">
        <f t="shared" si="171"/>
        <v>87873</v>
      </c>
      <c r="H5493" s="391">
        <v>6.4</v>
      </c>
      <c r="I5493" s="392" t="s">
        <v>21853</v>
      </c>
    </row>
    <row r="5494" spans="2:9">
      <c r="B5494" s="388" t="s">
        <v>23944</v>
      </c>
      <c r="C5494" s="388" t="s">
        <v>23945</v>
      </c>
      <c r="D5494" s="389" t="s">
        <v>121</v>
      </c>
      <c r="E5494" s="390" t="str">
        <f t="shared" si="170"/>
        <v>4,44</v>
      </c>
      <c r="F5494" s="381" t="str">
        <f t="shared" si="171"/>
        <v>87874</v>
      </c>
      <c r="H5494" s="391">
        <v>5.99</v>
      </c>
      <c r="I5494" s="392" t="s">
        <v>8574</v>
      </c>
    </row>
    <row r="5495" spans="2:9">
      <c r="B5495" s="388" t="s">
        <v>23946</v>
      </c>
      <c r="C5495" s="388" t="s">
        <v>23947</v>
      </c>
      <c r="D5495" s="389" t="s">
        <v>121</v>
      </c>
      <c r="E5495" s="390" t="str">
        <f t="shared" si="170"/>
        <v>9,04</v>
      </c>
      <c r="F5495" s="381" t="str">
        <f t="shared" si="171"/>
        <v>87876</v>
      </c>
      <c r="H5495" s="391">
        <v>5.78</v>
      </c>
      <c r="I5495" s="392" t="s">
        <v>19721</v>
      </c>
    </row>
    <row r="5496" spans="2:9">
      <c r="B5496" s="388" t="s">
        <v>23948</v>
      </c>
      <c r="C5496" s="388" t="s">
        <v>23949</v>
      </c>
      <c r="D5496" s="389" t="s">
        <v>121</v>
      </c>
      <c r="E5496" s="390" t="str">
        <f t="shared" si="170"/>
        <v>8,72</v>
      </c>
      <c r="F5496" s="381" t="str">
        <f t="shared" si="171"/>
        <v>87877</v>
      </c>
      <c r="H5496" s="391">
        <v>5.37</v>
      </c>
      <c r="I5496" s="392" t="s">
        <v>18760</v>
      </c>
    </row>
    <row r="5497" spans="2:9">
      <c r="B5497" s="388" t="s">
        <v>23950</v>
      </c>
      <c r="C5497" s="388" t="s">
        <v>23951</v>
      </c>
      <c r="D5497" s="389" t="s">
        <v>121</v>
      </c>
      <c r="E5497" s="390" t="str">
        <f t="shared" si="170"/>
        <v>3,33</v>
      </c>
      <c r="F5497" s="381" t="str">
        <f t="shared" si="171"/>
        <v>87878</v>
      </c>
      <c r="H5497" s="391">
        <v>20.16</v>
      </c>
      <c r="I5497" s="392" t="s">
        <v>11358</v>
      </c>
    </row>
    <row r="5498" spans="2:9">
      <c r="B5498" s="388" t="s">
        <v>23952</v>
      </c>
      <c r="C5498" s="388" t="s">
        <v>23953</v>
      </c>
      <c r="D5498" s="389" t="s">
        <v>121</v>
      </c>
      <c r="E5498" s="390" t="str">
        <f t="shared" si="170"/>
        <v>2,87</v>
      </c>
      <c r="F5498" s="381" t="str">
        <f t="shared" si="171"/>
        <v>87879</v>
      </c>
      <c r="H5498" s="391">
        <v>19.53</v>
      </c>
      <c r="I5498" s="392" t="s">
        <v>1393</v>
      </c>
    </row>
    <row r="5499" spans="2:9">
      <c r="B5499" s="388" t="s">
        <v>23954</v>
      </c>
      <c r="C5499" s="388" t="s">
        <v>23955</v>
      </c>
      <c r="D5499" s="389" t="s">
        <v>121</v>
      </c>
      <c r="E5499" s="390" t="str">
        <f t="shared" si="170"/>
        <v>4,50</v>
      </c>
      <c r="F5499" s="381" t="str">
        <f t="shared" si="171"/>
        <v>87881</v>
      </c>
      <c r="H5499" s="391">
        <v>38.14</v>
      </c>
      <c r="I5499" s="392" t="s">
        <v>455</v>
      </c>
    </row>
    <row r="5500" spans="2:9">
      <c r="B5500" s="388" t="s">
        <v>23956</v>
      </c>
      <c r="C5500" s="388" t="s">
        <v>23957</v>
      </c>
      <c r="D5500" s="389" t="s">
        <v>121</v>
      </c>
      <c r="E5500" s="390" t="str">
        <f t="shared" si="170"/>
        <v>4,36</v>
      </c>
      <c r="F5500" s="381" t="str">
        <f t="shared" si="171"/>
        <v>87882</v>
      </c>
      <c r="H5500" s="391">
        <v>36.119999999999997</v>
      </c>
      <c r="I5500" s="392" t="s">
        <v>1355</v>
      </c>
    </row>
    <row r="5501" spans="2:9">
      <c r="B5501" s="388" t="s">
        <v>23958</v>
      </c>
      <c r="C5501" s="388" t="s">
        <v>23959</v>
      </c>
      <c r="D5501" s="389" t="s">
        <v>121</v>
      </c>
      <c r="E5501" s="390" t="str">
        <f t="shared" si="170"/>
        <v>8,96</v>
      </c>
      <c r="F5501" s="381" t="str">
        <f t="shared" si="171"/>
        <v>87884</v>
      </c>
      <c r="H5501" s="391">
        <v>34.1</v>
      </c>
      <c r="I5501" s="392" t="s">
        <v>1753</v>
      </c>
    </row>
    <row r="5502" spans="2:9">
      <c r="B5502" s="388" t="s">
        <v>23960</v>
      </c>
      <c r="C5502" s="388" t="s">
        <v>23961</v>
      </c>
      <c r="D5502" s="389" t="s">
        <v>121</v>
      </c>
      <c r="E5502" s="390" t="str">
        <f t="shared" si="170"/>
        <v>8,64</v>
      </c>
      <c r="F5502" s="381" t="str">
        <f t="shared" si="171"/>
        <v>87885</v>
      </c>
      <c r="H5502" s="391">
        <v>42.72</v>
      </c>
      <c r="I5502" s="392" t="s">
        <v>7336</v>
      </c>
    </row>
    <row r="5503" spans="2:9">
      <c r="B5503" s="388" t="s">
        <v>23962</v>
      </c>
      <c r="C5503" s="388" t="s">
        <v>23963</v>
      </c>
      <c r="D5503" s="389" t="s">
        <v>121</v>
      </c>
      <c r="E5503" s="390" t="str">
        <f t="shared" si="170"/>
        <v>22,00</v>
      </c>
      <c r="F5503" s="381" t="str">
        <f t="shared" si="171"/>
        <v>87886</v>
      </c>
      <c r="H5503" s="391">
        <v>28.79</v>
      </c>
      <c r="I5503" s="392" t="s">
        <v>7839</v>
      </c>
    </row>
    <row r="5504" spans="2:9">
      <c r="B5504" s="388" t="s">
        <v>23964</v>
      </c>
      <c r="C5504" s="388" t="s">
        <v>23965</v>
      </c>
      <c r="D5504" s="389" t="s">
        <v>121</v>
      </c>
      <c r="E5504" s="390" t="str">
        <f t="shared" si="170"/>
        <v>21,34</v>
      </c>
      <c r="F5504" s="381" t="str">
        <f t="shared" si="171"/>
        <v>87887</v>
      </c>
      <c r="H5504" s="391">
        <v>48.06</v>
      </c>
      <c r="I5504" s="392" t="s">
        <v>23966</v>
      </c>
    </row>
    <row r="5505" spans="2:9">
      <c r="B5505" s="388" t="s">
        <v>23967</v>
      </c>
      <c r="C5505" s="388" t="s">
        <v>23968</v>
      </c>
      <c r="D5505" s="389" t="s">
        <v>121</v>
      </c>
      <c r="E5505" s="390" t="str">
        <f t="shared" si="170"/>
        <v>5,71</v>
      </c>
      <c r="F5505" s="381" t="str">
        <f t="shared" si="171"/>
        <v>87888</v>
      </c>
      <c r="H5505" s="391">
        <v>29.23</v>
      </c>
      <c r="I5505" s="392" t="s">
        <v>3529</v>
      </c>
    </row>
    <row r="5506" spans="2:9">
      <c r="B5506" s="388" t="s">
        <v>23969</v>
      </c>
      <c r="C5506" s="388" t="s">
        <v>23970</v>
      </c>
      <c r="D5506" s="389" t="s">
        <v>121</v>
      </c>
      <c r="E5506" s="390" t="str">
        <f t="shared" ref="E5506:E5569" si="172">IF($K$2=$H$1,H5506,I5506)</f>
        <v>5,57</v>
      </c>
      <c r="F5506" s="381" t="str">
        <f t="shared" ref="F5506:F5569" si="173">IF(LEN($B5506)=7,CONCATENATE(MID($B5506,1,6),"00",RIGHT($B5506,1)),IF(LEN($B5506)=8,CONCATENATE(MID($B5506,1,6),"0",RIGHT($B5506,2)),$B5506))</f>
        <v>87889</v>
      </c>
      <c r="H5506" s="391">
        <v>12.18</v>
      </c>
      <c r="I5506" s="392" t="s">
        <v>9344</v>
      </c>
    </row>
    <row r="5507" spans="2:9">
      <c r="B5507" s="388" t="s">
        <v>23971</v>
      </c>
      <c r="C5507" s="388" t="s">
        <v>23972</v>
      </c>
      <c r="D5507" s="389" t="s">
        <v>121</v>
      </c>
      <c r="E5507" s="390" t="str">
        <f t="shared" si="172"/>
        <v>10,17</v>
      </c>
      <c r="F5507" s="381" t="str">
        <f t="shared" si="173"/>
        <v>87891</v>
      </c>
      <c r="H5507" s="391">
        <v>17.07</v>
      </c>
      <c r="I5507" s="392" t="s">
        <v>23973</v>
      </c>
    </row>
    <row r="5508" spans="2:9">
      <c r="B5508" s="388" t="s">
        <v>23974</v>
      </c>
      <c r="C5508" s="388" t="s">
        <v>23975</v>
      </c>
      <c r="D5508" s="389" t="s">
        <v>121</v>
      </c>
      <c r="E5508" s="390" t="str">
        <f t="shared" si="172"/>
        <v>9,85</v>
      </c>
      <c r="F5508" s="381" t="str">
        <f t="shared" si="173"/>
        <v>87892</v>
      </c>
      <c r="H5508" s="391">
        <v>19.86</v>
      </c>
      <c r="I5508" s="392" t="s">
        <v>16338</v>
      </c>
    </row>
    <row r="5509" spans="2:9">
      <c r="B5509" s="388" t="s">
        <v>23976</v>
      </c>
      <c r="C5509" s="388" t="s">
        <v>23977</v>
      </c>
      <c r="D5509" s="389" t="s">
        <v>121</v>
      </c>
      <c r="E5509" s="390" t="str">
        <f t="shared" si="172"/>
        <v>5,27</v>
      </c>
      <c r="F5509" s="381" t="str">
        <f t="shared" si="173"/>
        <v>87893</v>
      </c>
      <c r="H5509" s="391">
        <v>18.29</v>
      </c>
      <c r="I5509" s="392" t="s">
        <v>10807</v>
      </c>
    </row>
    <row r="5510" spans="2:9">
      <c r="B5510" s="388" t="s">
        <v>23978</v>
      </c>
      <c r="C5510" s="388" t="s">
        <v>23979</v>
      </c>
      <c r="D5510" s="389" t="s">
        <v>121</v>
      </c>
      <c r="E5510" s="390" t="str">
        <f t="shared" si="172"/>
        <v>4,81</v>
      </c>
      <c r="F5510" s="381" t="str">
        <f t="shared" si="173"/>
        <v>87894</v>
      </c>
      <c r="H5510" s="391">
        <v>23.04</v>
      </c>
      <c r="I5510" s="392" t="s">
        <v>3209</v>
      </c>
    </row>
    <row r="5511" spans="2:9">
      <c r="B5511" s="388" t="s">
        <v>23980</v>
      </c>
      <c r="C5511" s="388" t="s">
        <v>23981</v>
      </c>
      <c r="D5511" s="389" t="s">
        <v>121</v>
      </c>
      <c r="E5511" s="390" t="str">
        <f t="shared" si="172"/>
        <v>4,72</v>
      </c>
      <c r="F5511" s="381" t="str">
        <f t="shared" si="173"/>
        <v>87896</v>
      </c>
      <c r="H5511" s="391">
        <v>26.01</v>
      </c>
      <c r="I5511" s="392" t="s">
        <v>9322</v>
      </c>
    </row>
    <row r="5512" spans="2:9">
      <c r="B5512" s="388" t="s">
        <v>23982</v>
      </c>
      <c r="C5512" s="388" t="s">
        <v>23983</v>
      </c>
      <c r="D5512" s="389" t="s">
        <v>121</v>
      </c>
      <c r="E5512" s="390" t="str">
        <f t="shared" si="172"/>
        <v>4,26</v>
      </c>
      <c r="F5512" s="381" t="str">
        <f t="shared" si="173"/>
        <v>87897</v>
      </c>
      <c r="H5512" s="391">
        <v>12.86</v>
      </c>
      <c r="I5512" s="392" t="s">
        <v>5087</v>
      </c>
    </row>
    <row r="5513" spans="2:9">
      <c r="B5513" s="388" t="s">
        <v>23984</v>
      </c>
      <c r="C5513" s="388" t="s">
        <v>23985</v>
      </c>
      <c r="D5513" s="389" t="s">
        <v>121</v>
      </c>
      <c r="E5513" s="390" t="str">
        <f t="shared" si="172"/>
        <v>6,69</v>
      </c>
      <c r="F5513" s="381" t="str">
        <f t="shared" si="173"/>
        <v>87899</v>
      </c>
      <c r="H5513" s="391">
        <v>13.22</v>
      </c>
      <c r="I5513" s="392" t="s">
        <v>23986</v>
      </c>
    </row>
    <row r="5514" spans="2:9">
      <c r="B5514" s="388" t="s">
        <v>23987</v>
      </c>
      <c r="C5514" s="388" t="s">
        <v>23988</v>
      </c>
      <c r="D5514" s="389" t="s">
        <v>121</v>
      </c>
      <c r="E5514" s="390" t="str">
        <f t="shared" si="172"/>
        <v>6,55</v>
      </c>
      <c r="F5514" s="381" t="str">
        <f t="shared" si="173"/>
        <v>87900</v>
      </c>
      <c r="H5514" s="391">
        <v>14.28</v>
      </c>
      <c r="I5514" s="392" t="s">
        <v>1368</v>
      </c>
    </row>
    <row r="5515" spans="2:9">
      <c r="B5515" s="388" t="s">
        <v>23989</v>
      </c>
      <c r="C5515" s="388" t="s">
        <v>23990</v>
      </c>
      <c r="D5515" s="389" t="s">
        <v>121</v>
      </c>
      <c r="E5515" s="390" t="str">
        <f t="shared" si="172"/>
        <v>11,15</v>
      </c>
      <c r="F5515" s="381" t="str">
        <f t="shared" si="173"/>
        <v>87902</v>
      </c>
      <c r="H5515" s="391">
        <v>19.53</v>
      </c>
      <c r="I5515" s="392" t="s">
        <v>6387</v>
      </c>
    </row>
    <row r="5516" spans="2:9">
      <c r="B5516" s="388" t="s">
        <v>23991</v>
      </c>
      <c r="C5516" s="388" t="s">
        <v>23992</v>
      </c>
      <c r="D5516" s="389" t="s">
        <v>121</v>
      </c>
      <c r="E5516" s="390" t="str">
        <f t="shared" si="172"/>
        <v>10,83</v>
      </c>
      <c r="F5516" s="381" t="str">
        <f t="shared" si="173"/>
        <v>87903</v>
      </c>
      <c r="H5516" s="391">
        <v>19.89</v>
      </c>
      <c r="I5516" s="392" t="s">
        <v>1123</v>
      </c>
    </row>
    <row r="5517" spans="2:9">
      <c r="B5517" s="388" t="s">
        <v>23993</v>
      </c>
      <c r="C5517" s="388" t="s">
        <v>23994</v>
      </c>
      <c r="D5517" s="389" t="s">
        <v>121</v>
      </c>
      <c r="E5517" s="390" t="str">
        <f t="shared" si="172"/>
        <v>6,91</v>
      </c>
      <c r="F5517" s="381" t="str">
        <f t="shared" si="173"/>
        <v>87904</v>
      </c>
      <c r="H5517" s="391">
        <v>20.95</v>
      </c>
      <c r="I5517" s="392" t="s">
        <v>16519</v>
      </c>
    </row>
    <row r="5518" spans="2:9">
      <c r="B5518" s="388" t="s">
        <v>23995</v>
      </c>
      <c r="C5518" s="388" t="s">
        <v>23996</v>
      </c>
      <c r="D5518" s="389" t="s">
        <v>121</v>
      </c>
      <c r="E5518" s="390" t="str">
        <f t="shared" si="172"/>
        <v>6,45</v>
      </c>
      <c r="F5518" s="381" t="str">
        <f t="shared" si="173"/>
        <v>87905</v>
      </c>
      <c r="H5518" s="391">
        <v>25.47</v>
      </c>
      <c r="I5518" s="392" t="s">
        <v>2516</v>
      </c>
    </row>
    <row r="5519" spans="2:9">
      <c r="B5519" s="388" t="s">
        <v>23997</v>
      </c>
      <c r="C5519" s="388" t="s">
        <v>23998</v>
      </c>
      <c r="D5519" s="389" t="s">
        <v>121</v>
      </c>
      <c r="E5519" s="390" t="str">
        <f t="shared" si="172"/>
        <v>6,11</v>
      </c>
      <c r="F5519" s="381" t="str">
        <f t="shared" si="173"/>
        <v>87907</v>
      </c>
      <c r="H5519" s="391">
        <v>26.01</v>
      </c>
      <c r="I5519" s="392" t="s">
        <v>6070</v>
      </c>
    </row>
    <row r="5520" spans="2:9">
      <c r="B5520" s="388" t="s">
        <v>23999</v>
      </c>
      <c r="C5520" s="388" t="s">
        <v>24000</v>
      </c>
      <c r="D5520" s="389" t="s">
        <v>121</v>
      </c>
      <c r="E5520" s="390" t="str">
        <f t="shared" si="172"/>
        <v>5,65</v>
      </c>
      <c r="F5520" s="381" t="str">
        <f t="shared" si="173"/>
        <v>87908</v>
      </c>
      <c r="H5520" s="391">
        <v>26.89</v>
      </c>
      <c r="I5520" s="392" t="s">
        <v>5203</v>
      </c>
    </row>
    <row r="5521" spans="2:9">
      <c r="B5521" s="388" t="s">
        <v>24001</v>
      </c>
      <c r="C5521" s="388" t="s">
        <v>24002</v>
      </c>
      <c r="D5521" s="389" t="s">
        <v>121</v>
      </c>
      <c r="E5521" s="390" t="str">
        <f t="shared" si="172"/>
        <v>21,88</v>
      </c>
      <c r="F5521" s="381" t="str">
        <f t="shared" si="173"/>
        <v>87910</v>
      </c>
      <c r="H5521" s="391">
        <v>30.13</v>
      </c>
      <c r="I5521" s="392" t="s">
        <v>2636</v>
      </c>
    </row>
    <row r="5522" spans="2:9">
      <c r="B5522" s="388" t="s">
        <v>24003</v>
      </c>
      <c r="C5522" s="388" t="s">
        <v>24004</v>
      </c>
      <c r="D5522" s="389" t="s">
        <v>121</v>
      </c>
      <c r="E5522" s="390" t="str">
        <f t="shared" si="172"/>
        <v>21,22</v>
      </c>
      <c r="F5522" s="381" t="str">
        <f t="shared" si="173"/>
        <v>87911</v>
      </c>
      <c r="H5522" s="391">
        <v>30.67</v>
      </c>
      <c r="I5522" s="392" t="s">
        <v>20592</v>
      </c>
    </row>
    <row r="5523" spans="2:9">
      <c r="B5523" s="388" t="s">
        <v>24005</v>
      </c>
      <c r="C5523" s="388" t="s">
        <v>24006</v>
      </c>
      <c r="D5523" s="389" t="s">
        <v>121</v>
      </c>
      <c r="E5523" s="390" t="str">
        <f t="shared" si="172"/>
        <v>40,79</v>
      </c>
      <c r="F5523" s="381" t="str">
        <f t="shared" si="173"/>
        <v>5991</v>
      </c>
      <c r="H5523" s="391">
        <v>31.54</v>
      </c>
      <c r="I5523" s="392" t="s">
        <v>15198</v>
      </c>
    </row>
    <row r="5524" spans="2:9">
      <c r="B5524" s="388" t="s">
        <v>24007</v>
      </c>
      <c r="C5524" s="388" t="s">
        <v>24008</v>
      </c>
      <c r="D5524" s="389" t="s">
        <v>121</v>
      </c>
      <c r="E5524" s="390" t="str">
        <f t="shared" si="172"/>
        <v>39,33</v>
      </c>
      <c r="F5524" s="381" t="str">
        <f t="shared" si="173"/>
        <v>84023</v>
      </c>
      <c r="H5524" s="391">
        <v>14.45</v>
      </c>
      <c r="I5524" s="392" t="s">
        <v>24009</v>
      </c>
    </row>
    <row r="5525" spans="2:9">
      <c r="B5525" s="388" t="s">
        <v>24010</v>
      </c>
      <c r="C5525" s="388" t="s">
        <v>24011</v>
      </c>
      <c r="D5525" s="389" t="s">
        <v>121</v>
      </c>
      <c r="E5525" s="390" t="str">
        <f t="shared" si="172"/>
        <v>37,13</v>
      </c>
      <c r="F5525" s="381" t="str">
        <f t="shared" si="173"/>
        <v>84024</v>
      </c>
      <c r="H5525" s="391">
        <v>14.81</v>
      </c>
      <c r="I5525" s="392" t="s">
        <v>24012</v>
      </c>
    </row>
    <row r="5526" spans="2:9">
      <c r="B5526" s="388" t="s">
        <v>24013</v>
      </c>
      <c r="C5526" s="388" t="s">
        <v>24014</v>
      </c>
      <c r="D5526" s="389" t="s">
        <v>121</v>
      </c>
      <c r="E5526" s="390" t="str">
        <f t="shared" si="172"/>
        <v>45,97</v>
      </c>
      <c r="F5526" s="381" t="str">
        <f t="shared" si="173"/>
        <v>84026</v>
      </c>
      <c r="H5526" s="391">
        <v>14.99</v>
      </c>
      <c r="I5526" s="392" t="s">
        <v>24015</v>
      </c>
    </row>
    <row r="5527" spans="2:9">
      <c r="B5527" s="388" t="s">
        <v>24016</v>
      </c>
      <c r="C5527" s="388" t="s">
        <v>24017</v>
      </c>
      <c r="D5527" s="389" t="s">
        <v>121</v>
      </c>
      <c r="E5527" s="390" t="str">
        <f t="shared" si="172"/>
        <v>31,35</v>
      </c>
      <c r="F5527" s="381" t="str">
        <f t="shared" si="173"/>
        <v>84027</v>
      </c>
      <c r="H5527" s="391">
        <v>21.11</v>
      </c>
      <c r="I5527" s="392" t="s">
        <v>24018</v>
      </c>
    </row>
    <row r="5528" spans="2:9">
      <c r="B5528" s="388" t="s">
        <v>24019</v>
      </c>
      <c r="C5528" s="388" t="s">
        <v>24020</v>
      </c>
      <c r="D5528" s="389" t="s">
        <v>121</v>
      </c>
      <c r="E5528" s="390" t="str">
        <f t="shared" si="172"/>
        <v>51,32</v>
      </c>
      <c r="F5528" s="381" t="str">
        <f t="shared" si="173"/>
        <v>84028</v>
      </c>
      <c r="H5528" s="391">
        <v>21.84</v>
      </c>
      <c r="I5528" s="392" t="s">
        <v>22896</v>
      </c>
    </row>
    <row r="5529" spans="2:9">
      <c r="B5529" s="388" t="s">
        <v>24021</v>
      </c>
      <c r="C5529" s="388" t="s">
        <v>24022</v>
      </c>
      <c r="D5529" s="389" t="s">
        <v>121</v>
      </c>
      <c r="E5529" s="390" t="str">
        <f t="shared" si="172"/>
        <v>31,83</v>
      </c>
      <c r="F5529" s="381" t="str">
        <f t="shared" si="173"/>
        <v>84072</v>
      </c>
      <c r="H5529" s="391">
        <v>22.35</v>
      </c>
      <c r="I5529" s="392" t="s">
        <v>24023</v>
      </c>
    </row>
    <row r="5530" spans="2:9">
      <c r="B5530" s="388" t="s">
        <v>24024</v>
      </c>
      <c r="C5530" s="388" t="s">
        <v>24025</v>
      </c>
      <c r="D5530" s="389" t="s">
        <v>121</v>
      </c>
      <c r="E5530" s="390" t="str">
        <f t="shared" si="172"/>
        <v>12,76</v>
      </c>
      <c r="F5530" s="381" t="str">
        <f t="shared" si="173"/>
        <v>87411</v>
      </c>
      <c r="H5530" s="391">
        <v>23.4</v>
      </c>
      <c r="I5530" s="392" t="s">
        <v>24026</v>
      </c>
    </row>
    <row r="5531" spans="2:9">
      <c r="B5531" s="388" t="s">
        <v>24027</v>
      </c>
      <c r="C5531" s="388" t="s">
        <v>24028</v>
      </c>
      <c r="D5531" s="389" t="s">
        <v>121</v>
      </c>
      <c r="E5531" s="390" t="str">
        <f t="shared" si="172"/>
        <v>18,11</v>
      </c>
      <c r="F5531" s="381" t="str">
        <f t="shared" si="173"/>
        <v>87412</v>
      </c>
      <c r="H5531" s="391">
        <v>24.63</v>
      </c>
      <c r="I5531" s="392" t="s">
        <v>2211</v>
      </c>
    </row>
    <row r="5532" spans="2:9">
      <c r="B5532" s="388" t="s">
        <v>24029</v>
      </c>
      <c r="C5532" s="388" t="s">
        <v>24030</v>
      </c>
      <c r="D5532" s="389" t="s">
        <v>121</v>
      </c>
      <c r="E5532" s="390" t="str">
        <f t="shared" si="172"/>
        <v>21,16</v>
      </c>
      <c r="F5532" s="381" t="str">
        <f t="shared" si="173"/>
        <v>87413</v>
      </c>
      <c r="H5532" s="391">
        <v>25.5</v>
      </c>
      <c r="I5532" s="392" t="s">
        <v>24031</v>
      </c>
    </row>
    <row r="5533" spans="2:9">
      <c r="B5533" s="388" t="s">
        <v>24032</v>
      </c>
      <c r="C5533" s="388" t="s">
        <v>24033</v>
      </c>
      <c r="D5533" s="389" t="s">
        <v>121</v>
      </c>
      <c r="E5533" s="390" t="str">
        <f t="shared" si="172"/>
        <v>19,02</v>
      </c>
      <c r="F5533" s="381" t="str">
        <f t="shared" si="173"/>
        <v>87414</v>
      </c>
      <c r="H5533" s="391">
        <v>28.97</v>
      </c>
      <c r="I5533" s="392" t="s">
        <v>5201</v>
      </c>
    </row>
    <row r="5534" spans="2:9">
      <c r="B5534" s="388" t="s">
        <v>24034</v>
      </c>
      <c r="C5534" s="388" t="s">
        <v>24035</v>
      </c>
      <c r="D5534" s="389" t="s">
        <v>121</v>
      </c>
      <c r="E5534" s="390" t="str">
        <f t="shared" si="172"/>
        <v>24,21</v>
      </c>
      <c r="F5534" s="381" t="str">
        <f t="shared" si="173"/>
        <v>87415</v>
      </c>
      <c r="H5534" s="391">
        <v>30.53</v>
      </c>
      <c r="I5534" s="392" t="s">
        <v>14013</v>
      </c>
    </row>
    <row r="5535" spans="2:9">
      <c r="B5535" s="388" t="s">
        <v>24036</v>
      </c>
      <c r="C5535" s="388" t="s">
        <v>24037</v>
      </c>
      <c r="D5535" s="389" t="s">
        <v>121</v>
      </c>
      <c r="E5535" s="390" t="str">
        <f t="shared" si="172"/>
        <v>27,46</v>
      </c>
      <c r="F5535" s="381" t="str">
        <f t="shared" si="173"/>
        <v>87416</v>
      </c>
      <c r="H5535" s="391">
        <v>31.26</v>
      </c>
      <c r="I5535" s="392" t="s">
        <v>19752</v>
      </c>
    </row>
    <row r="5536" spans="2:9">
      <c r="B5536" s="388" t="s">
        <v>24038</v>
      </c>
      <c r="C5536" s="388" t="s">
        <v>24039</v>
      </c>
      <c r="D5536" s="389" t="s">
        <v>121</v>
      </c>
      <c r="E5536" s="390" t="str">
        <f t="shared" si="172"/>
        <v>13,51</v>
      </c>
      <c r="F5536" s="381" t="str">
        <f t="shared" si="173"/>
        <v>87417</v>
      </c>
      <c r="H5536" s="391">
        <v>26.56</v>
      </c>
      <c r="I5536" s="392" t="s">
        <v>9976</v>
      </c>
    </row>
    <row r="5537" spans="2:9">
      <c r="B5537" s="388" t="s">
        <v>24040</v>
      </c>
      <c r="C5537" s="388" t="s">
        <v>24041</v>
      </c>
      <c r="D5537" s="389" t="s">
        <v>121</v>
      </c>
      <c r="E5537" s="390" t="str">
        <f t="shared" si="172"/>
        <v>13,91</v>
      </c>
      <c r="F5537" s="381" t="str">
        <f t="shared" si="173"/>
        <v>87418</v>
      </c>
      <c r="H5537" s="391">
        <v>30.15</v>
      </c>
      <c r="I5537" s="392" t="s">
        <v>5197</v>
      </c>
    </row>
    <row r="5538" spans="2:9">
      <c r="B5538" s="388" t="s">
        <v>24042</v>
      </c>
      <c r="C5538" s="388" t="s">
        <v>24043</v>
      </c>
      <c r="D5538" s="389" t="s">
        <v>121</v>
      </c>
      <c r="E5538" s="390" t="str">
        <f t="shared" si="172"/>
        <v>15,06</v>
      </c>
      <c r="F5538" s="381" t="str">
        <f t="shared" si="173"/>
        <v>87419</v>
      </c>
      <c r="H5538" s="391">
        <v>23.97</v>
      </c>
      <c r="I5538" s="392" t="s">
        <v>19988</v>
      </c>
    </row>
    <row r="5539" spans="2:9">
      <c r="B5539" s="388" t="s">
        <v>24044</v>
      </c>
      <c r="C5539" s="388" t="s">
        <v>24045</v>
      </c>
      <c r="D5539" s="389" t="s">
        <v>121</v>
      </c>
      <c r="E5539" s="390" t="str">
        <f t="shared" si="172"/>
        <v>20,37</v>
      </c>
      <c r="F5539" s="381" t="str">
        <f t="shared" si="173"/>
        <v>87420</v>
      </c>
      <c r="H5539" s="391">
        <v>27.56</v>
      </c>
      <c r="I5539" s="392" t="s">
        <v>24046</v>
      </c>
    </row>
    <row r="5540" spans="2:9">
      <c r="B5540" s="388" t="s">
        <v>24047</v>
      </c>
      <c r="C5540" s="388" t="s">
        <v>24048</v>
      </c>
      <c r="D5540" s="389" t="s">
        <v>121</v>
      </c>
      <c r="E5540" s="390" t="str">
        <f t="shared" si="172"/>
        <v>20,77</v>
      </c>
      <c r="F5540" s="381" t="str">
        <f t="shared" si="173"/>
        <v>87421</v>
      </c>
      <c r="H5540" s="391">
        <v>23.05</v>
      </c>
      <c r="I5540" s="392" t="s">
        <v>24049</v>
      </c>
    </row>
    <row r="5541" spans="2:9">
      <c r="B5541" s="388" t="s">
        <v>24050</v>
      </c>
      <c r="C5541" s="388" t="s">
        <v>24051</v>
      </c>
      <c r="D5541" s="389" t="s">
        <v>121</v>
      </c>
      <c r="E5541" s="390" t="str">
        <f t="shared" si="172"/>
        <v>21,92</v>
      </c>
      <c r="F5541" s="381" t="str">
        <f t="shared" si="173"/>
        <v>87422</v>
      </c>
      <c r="H5541" s="391">
        <v>26.64</v>
      </c>
      <c r="I5541" s="392" t="s">
        <v>3368</v>
      </c>
    </row>
    <row r="5542" spans="2:9">
      <c r="B5542" s="388" t="s">
        <v>24052</v>
      </c>
      <c r="C5542" s="388" t="s">
        <v>24053</v>
      </c>
      <c r="D5542" s="389" t="s">
        <v>121</v>
      </c>
      <c r="E5542" s="390" t="str">
        <f t="shared" si="172"/>
        <v>26,87</v>
      </c>
      <c r="F5542" s="381" t="str">
        <f t="shared" si="173"/>
        <v>87423</v>
      </c>
      <c r="H5542" s="391">
        <v>20.46</v>
      </c>
      <c r="I5542" s="392" t="s">
        <v>3289</v>
      </c>
    </row>
    <row r="5543" spans="2:9">
      <c r="B5543" s="388" t="s">
        <v>24054</v>
      </c>
      <c r="C5543" s="388" t="s">
        <v>24055</v>
      </c>
      <c r="D5543" s="389" t="s">
        <v>121</v>
      </c>
      <c r="E5543" s="390" t="str">
        <f t="shared" si="172"/>
        <v>27,46</v>
      </c>
      <c r="F5543" s="381" t="str">
        <f t="shared" si="173"/>
        <v>87424</v>
      </c>
      <c r="H5543" s="391">
        <v>24.05</v>
      </c>
      <c r="I5543" s="392" t="s">
        <v>19752</v>
      </c>
    </row>
    <row r="5544" spans="2:9">
      <c r="B5544" s="388" t="s">
        <v>24056</v>
      </c>
      <c r="C5544" s="388" t="s">
        <v>24057</v>
      </c>
      <c r="D5544" s="389" t="s">
        <v>121</v>
      </c>
      <c r="E5544" s="390" t="str">
        <f t="shared" si="172"/>
        <v>28,41</v>
      </c>
      <c r="F5544" s="381" t="str">
        <f t="shared" si="173"/>
        <v>87425</v>
      </c>
      <c r="H5544" s="391">
        <v>48.14</v>
      </c>
      <c r="I5544" s="392" t="s">
        <v>24058</v>
      </c>
    </row>
    <row r="5545" spans="2:9">
      <c r="B5545" s="388" t="s">
        <v>24059</v>
      </c>
      <c r="C5545" s="388" t="s">
        <v>24060</v>
      </c>
      <c r="D5545" s="389" t="s">
        <v>121</v>
      </c>
      <c r="E5545" s="390" t="str">
        <f t="shared" si="172"/>
        <v>31,65</v>
      </c>
      <c r="F5545" s="381" t="str">
        <f t="shared" si="173"/>
        <v>87426</v>
      </c>
      <c r="H5545" s="391">
        <v>45.93</v>
      </c>
      <c r="I5545" s="392" t="s">
        <v>15999</v>
      </c>
    </row>
    <row r="5546" spans="2:9">
      <c r="B5546" s="388" t="s">
        <v>24061</v>
      </c>
      <c r="C5546" s="388" t="s">
        <v>24062</v>
      </c>
      <c r="D5546" s="389" t="s">
        <v>121</v>
      </c>
      <c r="E5546" s="390" t="str">
        <f t="shared" si="172"/>
        <v>32,25</v>
      </c>
      <c r="F5546" s="381" t="str">
        <f t="shared" si="173"/>
        <v>87427</v>
      </c>
      <c r="H5546" s="391">
        <v>45.16</v>
      </c>
      <c r="I5546" s="392" t="s">
        <v>24063</v>
      </c>
    </row>
    <row r="5547" spans="2:9">
      <c r="B5547" s="388" t="s">
        <v>24064</v>
      </c>
      <c r="C5547" s="388" t="s">
        <v>24065</v>
      </c>
      <c r="D5547" s="389" t="s">
        <v>121</v>
      </c>
      <c r="E5547" s="390" t="str">
        <f t="shared" si="172"/>
        <v>33,20</v>
      </c>
      <c r="F5547" s="381" t="str">
        <f t="shared" si="173"/>
        <v>87428</v>
      </c>
      <c r="H5547" s="391">
        <v>42.95</v>
      </c>
      <c r="I5547" s="392" t="s">
        <v>11259</v>
      </c>
    </row>
    <row r="5548" spans="2:9">
      <c r="B5548" s="388" t="s">
        <v>24066</v>
      </c>
      <c r="C5548" s="388" t="s">
        <v>24067</v>
      </c>
      <c r="D5548" s="389" t="s">
        <v>121</v>
      </c>
      <c r="E5548" s="390" t="str">
        <f t="shared" si="172"/>
        <v>15,12</v>
      </c>
      <c r="F5548" s="381" t="str">
        <f t="shared" si="173"/>
        <v>87429</v>
      </c>
      <c r="H5548" s="391">
        <v>15.21</v>
      </c>
      <c r="I5548" s="392" t="s">
        <v>19890</v>
      </c>
    </row>
    <row r="5549" spans="2:9">
      <c r="B5549" s="388" t="s">
        <v>24068</v>
      </c>
      <c r="C5549" s="388" t="s">
        <v>24069</v>
      </c>
      <c r="D5549" s="389" t="s">
        <v>121</v>
      </c>
      <c r="E5549" s="390" t="str">
        <f t="shared" si="172"/>
        <v>15,52</v>
      </c>
      <c r="F5549" s="381" t="str">
        <f t="shared" si="173"/>
        <v>87430</v>
      </c>
      <c r="H5549" s="391">
        <v>18.13</v>
      </c>
      <c r="I5549" s="392" t="s">
        <v>24070</v>
      </c>
    </row>
    <row r="5550" spans="2:9">
      <c r="B5550" s="388" t="s">
        <v>24071</v>
      </c>
      <c r="C5550" s="388" t="s">
        <v>24072</v>
      </c>
      <c r="D5550" s="389" t="s">
        <v>121</v>
      </c>
      <c r="E5550" s="390" t="str">
        <f t="shared" si="172"/>
        <v>15,72</v>
      </c>
      <c r="F5550" s="381" t="str">
        <f t="shared" si="173"/>
        <v>87431</v>
      </c>
      <c r="H5550" s="391">
        <v>20.16</v>
      </c>
      <c r="I5550" s="392" t="s">
        <v>24073</v>
      </c>
    </row>
    <row r="5551" spans="2:9">
      <c r="B5551" s="388" t="s">
        <v>24074</v>
      </c>
      <c r="C5551" s="388" t="s">
        <v>24075</v>
      </c>
      <c r="D5551" s="389" t="s">
        <v>121</v>
      </c>
      <c r="E5551" s="390" t="str">
        <f t="shared" si="172"/>
        <v>21,87</v>
      </c>
      <c r="F5551" s="381" t="str">
        <f t="shared" si="173"/>
        <v>87432</v>
      </c>
      <c r="H5551" s="391">
        <v>15.56</v>
      </c>
      <c r="I5551" s="392" t="s">
        <v>4002</v>
      </c>
    </row>
    <row r="5552" spans="2:9">
      <c r="B5552" s="388" t="s">
        <v>24076</v>
      </c>
      <c r="C5552" s="388" t="s">
        <v>24077</v>
      </c>
      <c r="D5552" s="389" t="s">
        <v>121</v>
      </c>
      <c r="E5552" s="390" t="str">
        <f t="shared" si="172"/>
        <v>22,66</v>
      </c>
      <c r="F5552" s="381" t="str">
        <f t="shared" si="173"/>
        <v>87433</v>
      </c>
      <c r="H5552" s="391">
        <v>17.59</v>
      </c>
      <c r="I5552" s="392" t="s">
        <v>14016</v>
      </c>
    </row>
    <row r="5553" spans="2:9">
      <c r="B5553" s="388" t="s">
        <v>24078</v>
      </c>
      <c r="C5553" s="388" t="s">
        <v>24079</v>
      </c>
      <c r="D5553" s="389" t="s">
        <v>121</v>
      </c>
      <c r="E5553" s="390" t="str">
        <f t="shared" si="172"/>
        <v>23,22</v>
      </c>
      <c r="F5553" s="381" t="str">
        <f t="shared" si="173"/>
        <v>87434</v>
      </c>
      <c r="H5553" s="391">
        <v>14.62</v>
      </c>
      <c r="I5553" s="392" t="s">
        <v>24080</v>
      </c>
    </row>
    <row r="5554" spans="2:9">
      <c r="B5554" s="388" t="s">
        <v>24081</v>
      </c>
      <c r="C5554" s="388" t="s">
        <v>24082</v>
      </c>
      <c r="D5554" s="389" t="s">
        <v>121</v>
      </c>
      <c r="E5554" s="390" t="str">
        <f t="shared" si="172"/>
        <v>24,37</v>
      </c>
      <c r="F5554" s="381" t="str">
        <f t="shared" si="173"/>
        <v>87435</v>
      </c>
      <c r="H5554" s="391">
        <v>16.649999999999999</v>
      </c>
      <c r="I5554" s="392" t="s">
        <v>2255</v>
      </c>
    </row>
    <row r="5555" spans="2:9">
      <c r="B5555" s="388" t="s">
        <v>24083</v>
      </c>
      <c r="C5555" s="388" t="s">
        <v>24084</v>
      </c>
      <c r="D5555" s="389" t="s">
        <v>121</v>
      </c>
      <c r="E5555" s="390" t="str">
        <f t="shared" si="172"/>
        <v>25,72</v>
      </c>
      <c r="F5555" s="381" t="str">
        <f t="shared" si="173"/>
        <v>87436</v>
      </c>
      <c r="H5555" s="391">
        <v>12.03</v>
      </c>
      <c r="I5555" s="392" t="s">
        <v>1763</v>
      </c>
    </row>
    <row r="5556" spans="2:9">
      <c r="B5556" s="388" t="s">
        <v>24085</v>
      </c>
      <c r="C5556" s="388" t="s">
        <v>24086</v>
      </c>
      <c r="D5556" s="389" t="s">
        <v>121</v>
      </c>
      <c r="E5556" s="390" t="str">
        <f t="shared" si="172"/>
        <v>26,67</v>
      </c>
      <c r="F5556" s="381" t="str">
        <f t="shared" si="173"/>
        <v>87437</v>
      </c>
      <c r="H5556" s="391">
        <v>14.06</v>
      </c>
      <c r="I5556" s="392" t="s">
        <v>8035</v>
      </c>
    </row>
    <row r="5557" spans="2:9">
      <c r="B5557" s="388" t="s">
        <v>24087</v>
      </c>
      <c r="C5557" s="388" t="s">
        <v>24088</v>
      </c>
      <c r="D5557" s="389" t="s">
        <v>121</v>
      </c>
      <c r="E5557" s="390" t="str">
        <f t="shared" si="172"/>
        <v>30,08</v>
      </c>
      <c r="F5557" s="381" t="str">
        <f t="shared" si="173"/>
        <v>87438</v>
      </c>
      <c r="H5557" s="391">
        <v>29.54</v>
      </c>
      <c r="I5557" s="392" t="s">
        <v>11361</v>
      </c>
    </row>
    <row r="5558" spans="2:9">
      <c r="B5558" s="388" t="s">
        <v>24089</v>
      </c>
      <c r="C5558" s="388" t="s">
        <v>24090</v>
      </c>
      <c r="D5558" s="389" t="s">
        <v>121</v>
      </c>
      <c r="E5558" s="390" t="str">
        <f t="shared" si="172"/>
        <v>31,79</v>
      </c>
      <c r="F5558" s="381" t="str">
        <f t="shared" si="173"/>
        <v>87439</v>
      </c>
      <c r="H5558" s="391">
        <v>27.35</v>
      </c>
      <c r="I5558" s="392" t="s">
        <v>19396</v>
      </c>
    </row>
    <row r="5559" spans="2:9">
      <c r="B5559" s="388" t="s">
        <v>24091</v>
      </c>
      <c r="C5559" s="388" t="s">
        <v>24092</v>
      </c>
      <c r="D5559" s="389" t="s">
        <v>121</v>
      </c>
      <c r="E5559" s="390" t="str">
        <f t="shared" si="172"/>
        <v>32,58</v>
      </c>
      <c r="F5559" s="381" t="str">
        <f t="shared" si="173"/>
        <v>87440</v>
      </c>
      <c r="H5559" s="391">
        <v>26.55</v>
      </c>
      <c r="I5559" s="392" t="s">
        <v>24093</v>
      </c>
    </row>
    <row r="5560" spans="2:9">
      <c r="B5560" s="388" t="s">
        <v>24094</v>
      </c>
      <c r="C5560" s="388" t="s">
        <v>24095</v>
      </c>
      <c r="D5560" s="389" t="s">
        <v>121</v>
      </c>
      <c r="E5560" s="390" t="str">
        <f t="shared" si="172"/>
        <v>27,32</v>
      </c>
      <c r="F5560" s="381" t="str">
        <f t="shared" si="173"/>
        <v>87527</v>
      </c>
      <c r="H5560" s="391">
        <v>24.34</v>
      </c>
      <c r="I5560" s="392" t="s">
        <v>5536</v>
      </c>
    </row>
    <row r="5561" spans="2:9">
      <c r="B5561" s="388" t="s">
        <v>24096</v>
      </c>
      <c r="C5561" s="388" t="s">
        <v>24097</v>
      </c>
      <c r="D5561" s="389" t="s">
        <v>121</v>
      </c>
      <c r="E5561" s="390" t="str">
        <f t="shared" si="172"/>
        <v>31,31</v>
      </c>
      <c r="F5561" s="381" t="str">
        <f t="shared" si="173"/>
        <v>87528</v>
      </c>
      <c r="H5561" s="391">
        <v>26.75</v>
      </c>
      <c r="I5561" s="392" t="s">
        <v>3715</v>
      </c>
    </row>
    <row r="5562" spans="2:9">
      <c r="B5562" s="388" t="s">
        <v>24098</v>
      </c>
      <c r="C5562" s="388" t="s">
        <v>24099</v>
      </c>
      <c r="D5562" s="389" t="s">
        <v>121</v>
      </c>
      <c r="E5562" s="390" t="str">
        <f t="shared" si="172"/>
        <v>24,49</v>
      </c>
      <c r="F5562" s="381" t="str">
        <f t="shared" si="173"/>
        <v>87529</v>
      </c>
      <c r="H5562" s="391">
        <v>38.14</v>
      </c>
      <c r="I5562" s="392" t="s">
        <v>24100</v>
      </c>
    </row>
    <row r="5563" spans="2:9">
      <c r="B5563" s="388" t="s">
        <v>24101</v>
      </c>
      <c r="C5563" s="388" t="s">
        <v>24102</v>
      </c>
      <c r="D5563" s="389" t="s">
        <v>121</v>
      </c>
      <c r="E5563" s="390" t="str">
        <f t="shared" si="172"/>
        <v>28,48</v>
      </c>
      <c r="F5563" s="381" t="str">
        <f t="shared" si="173"/>
        <v>87530</v>
      </c>
      <c r="H5563" s="391">
        <v>41.13</v>
      </c>
      <c r="I5563" s="392" t="s">
        <v>24103</v>
      </c>
    </row>
    <row r="5564" spans="2:9">
      <c r="B5564" s="388" t="s">
        <v>24104</v>
      </c>
      <c r="C5564" s="388" t="s">
        <v>24105</v>
      </c>
      <c r="D5564" s="389" t="s">
        <v>121</v>
      </c>
      <c r="E5564" s="390" t="str">
        <f t="shared" si="172"/>
        <v>23,49</v>
      </c>
      <c r="F5564" s="381" t="str">
        <f t="shared" si="173"/>
        <v>87531</v>
      </c>
      <c r="H5564" s="391">
        <v>54.26</v>
      </c>
      <c r="I5564" s="392" t="s">
        <v>20738</v>
      </c>
    </row>
    <row r="5565" spans="2:9">
      <c r="B5565" s="388" t="s">
        <v>24106</v>
      </c>
      <c r="C5565" s="388" t="s">
        <v>24107</v>
      </c>
      <c r="D5565" s="389" t="s">
        <v>121</v>
      </c>
      <c r="E5565" s="390" t="str">
        <f t="shared" si="172"/>
        <v>27,48</v>
      </c>
      <c r="F5565" s="381" t="str">
        <f t="shared" si="173"/>
        <v>87532</v>
      </c>
      <c r="H5565" s="391">
        <v>44.45</v>
      </c>
      <c r="I5565" s="392" t="s">
        <v>7346</v>
      </c>
    </row>
    <row r="5566" spans="2:9">
      <c r="B5566" s="388" t="s">
        <v>24108</v>
      </c>
      <c r="C5566" s="388" t="s">
        <v>24109</v>
      </c>
      <c r="D5566" s="389" t="s">
        <v>121</v>
      </c>
      <c r="E5566" s="390" t="str">
        <f t="shared" si="172"/>
        <v>20,67</v>
      </c>
      <c r="F5566" s="381" t="str">
        <f t="shared" si="173"/>
        <v>87535</v>
      </c>
      <c r="H5566" s="391">
        <v>48.46</v>
      </c>
      <c r="I5566" s="392" t="s">
        <v>16397</v>
      </c>
    </row>
    <row r="5567" spans="2:9">
      <c r="B5567" s="388" t="s">
        <v>24110</v>
      </c>
      <c r="C5567" s="388" t="s">
        <v>24111</v>
      </c>
      <c r="D5567" s="389" t="s">
        <v>121</v>
      </c>
      <c r="E5567" s="390" t="str">
        <f t="shared" si="172"/>
        <v>24,66</v>
      </c>
      <c r="F5567" s="381" t="str">
        <f t="shared" si="173"/>
        <v>87536</v>
      </c>
      <c r="H5567" s="391">
        <v>67.52</v>
      </c>
      <c r="I5567" s="392" t="s">
        <v>24112</v>
      </c>
    </row>
    <row r="5568" spans="2:9">
      <c r="B5568" s="388" t="s">
        <v>24113</v>
      </c>
      <c r="C5568" s="388" t="s">
        <v>24114</v>
      </c>
      <c r="D5568" s="389" t="s">
        <v>121</v>
      </c>
      <c r="E5568" s="390" t="str">
        <f t="shared" si="172"/>
        <v>52,67</v>
      </c>
      <c r="F5568" s="381" t="str">
        <f t="shared" si="173"/>
        <v>87537</v>
      </c>
      <c r="H5568" s="391">
        <v>50.75</v>
      </c>
      <c r="I5568" s="392" t="s">
        <v>24115</v>
      </c>
    </row>
    <row r="5569" spans="2:9">
      <c r="B5569" s="388" t="s">
        <v>24116</v>
      </c>
      <c r="C5569" s="388" t="s">
        <v>24117</v>
      </c>
      <c r="D5569" s="389" t="s">
        <v>121</v>
      </c>
      <c r="E5569" s="390" t="str">
        <f t="shared" si="172"/>
        <v>50,26</v>
      </c>
      <c r="F5569" s="381" t="str">
        <f t="shared" si="173"/>
        <v>87538</v>
      </c>
      <c r="H5569" s="391">
        <v>55.78</v>
      </c>
      <c r="I5569" s="392" t="s">
        <v>24118</v>
      </c>
    </row>
    <row r="5570" spans="2:9">
      <c r="B5570" s="388" t="s">
        <v>24119</v>
      </c>
      <c r="C5570" s="388" t="s">
        <v>24120</v>
      </c>
      <c r="D5570" s="389" t="s">
        <v>121</v>
      </c>
      <c r="E5570" s="390" t="str">
        <f t="shared" ref="E5570:E5633" si="174">IF($K$2=$H$1,H5570,I5570)</f>
        <v>49,41</v>
      </c>
      <c r="F5570" s="381" t="str">
        <f t="shared" ref="F5570:F5633" si="175">IF(LEN($B5570)=7,CONCATENATE(MID($B5570,1,6),"00",RIGHT($B5570,1)),IF(LEN($B5570)=8,CONCATENATE(MID($B5570,1,6),"0",RIGHT($B5570,2)),$B5570))</f>
        <v>87539</v>
      </c>
      <c r="H5570" s="391">
        <v>80.77</v>
      </c>
      <c r="I5570" s="392" t="s">
        <v>24121</v>
      </c>
    </row>
    <row r="5571" spans="2:9">
      <c r="B5571" s="388" t="s">
        <v>24122</v>
      </c>
      <c r="C5571" s="388" t="s">
        <v>24123</v>
      </c>
      <c r="D5571" s="389" t="s">
        <v>121</v>
      </c>
      <c r="E5571" s="390" t="str">
        <f t="shared" si="174"/>
        <v>46,99</v>
      </c>
      <c r="F5571" s="381" t="str">
        <f t="shared" si="175"/>
        <v>87541</v>
      </c>
      <c r="H5571" s="391">
        <v>65.400000000000006</v>
      </c>
      <c r="I5571" s="392" t="s">
        <v>24124</v>
      </c>
    </row>
    <row r="5572" spans="2:9">
      <c r="B5572" s="388" t="s">
        <v>24125</v>
      </c>
      <c r="C5572" s="388" t="s">
        <v>24126</v>
      </c>
      <c r="D5572" s="389" t="s">
        <v>121</v>
      </c>
      <c r="E5572" s="390" t="str">
        <f t="shared" si="174"/>
        <v>16,64</v>
      </c>
      <c r="F5572" s="381" t="str">
        <f t="shared" si="175"/>
        <v>87543</v>
      </c>
      <c r="H5572" s="391">
        <v>70.94</v>
      </c>
      <c r="I5572" s="392" t="s">
        <v>10127</v>
      </c>
    </row>
    <row r="5573" spans="2:9">
      <c r="B5573" s="388" t="s">
        <v>24127</v>
      </c>
      <c r="C5573" s="388" t="s">
        <v>24128</v>
      </c>
      <c r="D5573" s="389" t="s">
        <v>121</v>
      </c>
      <c r="E5573" s="390" t="str">
        <f t="shared" si="174"/>
        <v>18,84</v>
      </c>
      <c r="F5573" s="381" t="str">
        <f t="shared" si="175"/>
        <v>87545</v>
      </c>
      <c r="H5573" s="391">
        <v>95.9</v>
      </c>
      <c r="I5573" s="392" t="s">
        <v>9238</v>
      </c>
    </row>
    <row r="5574" spans="2:9">
      <c r="B5574" s="388" t="s">
        <v>24129</v>
      </c>
      <c r="C5574" s="388" t="s">
        <v>24130</v>
      </c>
      <c r="D5574" s="389" t="s">
        <v>121</v>
      </c>
      <c r="E5574" s="390" t="str">
        <f t="shared" si="174"/>
        <v>21,10</v>
      </c>
      <c r="F5574" s="381" t="str">
        <f t="shared" si="175"/>
        <v>87546</v>
      </c>
      <c r="H5574" s="391">
        <v>25.16</v>
      </c>
      <c r="I5574" s="392" t="s">
        <v>10064</v>
      </c>
    </row>
    <row r="5575" spans="2:9">
      <c r="B5575" s="388" t="s">
        <v>24131</v>
      </c>
      <c r="C5575" s="388" t="s">
        <v>24132</v>
      </c>
      <c r="D5575" s="389" t="s">
        <v>121</v>
      </c>
      <c r="E5575" s="390" t="str">
        <f t="shared" si="174"/>
        <v>16,03</v>
      </c>
      <c r="F5575" s="381" t="str">
        <f t="shared" si="175"/>
        <v>87547</v>
      </c>
      <c r="H5575" s="391">
        <v>27.95</v>
      </c>
      <c r="I5575" s="392" t="s">
        <v>23682</v>
      </c>
    </row>
    <row r="5576" spans="2:9">
      <c r="B5576" s="388" t="s">
        <v>24133</v>
      </c>
      <c r="C5576" s="388" t="s">
        <v>24134</v>
      </c>
      <c r="D5576" s="389" t="s">
        <v>121</v>
      </c>
      <c r="E5576" s="390" t="str">
        <f t="shared" si="174"/>
        <v>18,29</v>
      </c>
      <c r="F5576" s="381" t="str">
        <f t="shared" si="175"/>
        <v>87548</v>
      </c>
      <c r="H5576" s="391">
        <v>39.909999999999997</v>
      </c>
      <c r="I5576" s="392" t="s">
        <v>8566</v>
      </c>
    </row>
    <row r="5577" spans="2:9">
      <c r="B5577" s="388" t="s">
        <v>24135</v>
      </c>
      <c r="C5577" s="388" t="s">
        <v>24136</v>
      </c>
      <c r="D5577" s="389" t="s">
        <v>121</v>
      </c>
      <c r="E5577" s="390" t="str">
        <f t="shared" si="174"/>
        <v>15,01</v>
      </c>
      <c r="F5577" s="381" t="str">
        <f t="shared" si="175"/>
        <v>87549</v>
      </c>
      <c r="H5577" s="391">
        <v>31.23</v>
      </c>
      <c r="I5577" s="392" t="s">
        <v>24137</v>
      </c>
    </row>
    <row r="5578" spans="2:9">
      <c r="B5578" s="388" t="s">
        <v>24138</v>
      </c>
      <c r="C5578" s="388" t="s">
        <v>24139</v>
      </c>
      <c r="D5578" s="389" t="s">
        <v>121</v>
      </c>
      <c r="E5578" s="390" t="str">
        <f t="shared" si="174"/>
        <v>17,27</v>
      </c>
      <c r="F5578" s="381" t="str">
        <f t="shared" si="175"/>
        <v>87550</v>
      </c>
      <c r="H5578" s="391">
        <v>34.97</v>
      </c>
      <c r="I5578" s="392" t="s">
        <v>8327</v>
      </c>
    </row>
    <row r="5579" spans="2:9">
      <c r="B5579" s="388" t="s">
        <v>24140</v>
      </c>
      <c r="C5579" s="388" t="s">
        <v>24141</v>
      </c>
      <c r="D5579" s="389" t="s">
        <v>121</v>
      </c>
      <c r="E5579" s="390" t="str">
        <f t="shared" si="174"/>
        <v>12,19</v>
      </c>
      <c r="F5579" s="381" t="str">
        <f t="shared" si="175"/>
        <v>87553</v>
      </c>
      <c r="H5579" s="391">
        <v>52.47</v>
      </c>
      <c r="I5579" s="392" t="s">
        <v>3220</v>
      </c>
    </row>
    <row r="5580" spans="2:9">
      <c r="B5580" s="388" t="s">
        <v>24142</v>
      </c>
      <c r="C5580" s="388" t="s">
        <v>24143</v>
      </c>
      <c r="D5580" s="389" t="s">
        <v>121</v>
      </c>
      <c r="E5580" s="390" t="str">
        <f t="shared" si="174"/>
        <v>14,45</v>
      </c>
      <c r="F5580" s="381" t="str">
        <f t="shared" si="175"/>
        <v>87554</v>
      </c>
      <c r="H5580" s="391">
        <v>37.299999999999997</v>
      </c>
      <c r="I5580" s="392" t="s">
        <v>24144</v>
      </c>
    </row>
    <row r="5581" spans="2:9">
      <c r="B5581" s="388" t="s">
        <v>24145</v>
      </c>
      <c r="C5581" s="388" t="s">
        <v>24146</v>
      </c>
      <c r="D5581" s="389" t="s">
        <v>121</v>
      </c>
      <c r="E5581" s="390" t="str">
        <f t="shared" si="174"/>
        <v>32,32</v>
      </c>
      <c r="F5581" s="381" t="str">
        <f t="shared" si="175"/>
        <v>87555</v>
      </c>
      <c r="H5581" s="391">
        <v>41.99</v>
      </c>
      <c r="I5581" s="392" t="s">
        <v>24147</v>
      </c>
    </row>
    <row r="5582" spans="2:9">
      <c r="B5582" s="388" t="s">
        <v>24148</v>
      </c>
      <c r="C5582" s="388" t="s">
        <v>24149</v>
      </c>
      <c r="D5582" s="389" t="s">
        <v>121</v>
      </c>
      <c r="E5582" s="390" t="str">
        <f t="shared" si="174"/>
        <v>29,94</v>
      </c>
      <c r="F5582" s="381" t="str">
        <f t="shared" si="175"/>
        <v>87556</v>
      </c>
      <c r="H5582" s="391">
        <v>65.040000000000006</v>
      </c>
      <c r="I5582" s="392" t="s">
        <v>24150</v>
      </c>
    </row>
    <row r="5583" spans="2:9">
      <c r="B5583" s="388" t="s">
        <v>24151</v>
      </c>
      <c r="C5583" s="388" t="s">
        <v>24152</v>
      </c>
      <c r="D5583" s="389" t="s">
        <v>121</v>
      </c>
      <c r="E5583" s="390" t="str">
        <f t="shared" si="174"/>
        <v>29,06</v>
      </c>
      <c r="F5583" s="381" t="str">
        <f t="shared" si="175"/>
        <v>87557</v>
      </c>
      <c r="H5583" s="391">
        <v>42.97</v>
      </c>
      <c r="I5583" s="392" t="s">
        <v>24153</v>
      </c>
    </row>
    <row r="5584" spans="2:9">
      <c r="B5584" s="388" t="s">
        <v>24154</v>
      </c>
      <c r="C5584" s="388" t="s">
        <v>24155</v>
      </c>
      <c r="D5584" s="389" t="s">
        <v>121</v>
      </c>
      <c r="E5584" s="390" t="str">
        <f t="shared" si="174"/>
        <v>26,65</v>
      </c>
      <c r="F5584" s="381" t="str">
        <f t="shared" si="175"/>
        <v>87559</v>
      </c>
      <c r="H5584" s="391">
        <v>48.14</v>
      </c>
      <c r="I5584" s="392" t="s">
        <v>24156</v>
      </c>
    </row>
    <row r="5585" spans="2:9">
      <c r="B5585" s="388" t="s">
        <v>24157</v>
      </c>
      <c r="C5585" s="388" t="s">
        <v>24158</v>
      </c>
      <c r="D5585" s="389" t="s">
        <v>121</v>
      </c>
      <c r="E5585" s="390" t="str">
        <f t="shared" si="174"/>
        <v>29,27</v>
      </c>
      <c r="F5585" s="381" t="str">
        <f t="shared" si="175"/>
        <v>87561</v>
      </c>
      <c r="H5585" s="391">
        <v>70.989999999999995</v>
      </c>
      <c r="I5585" s="392" t="s">
        <v>5736</v>
      </c>
    </row>
    <row r="5586" spans="2:9">
      <c r="B5586" s="388" t="s">
        <v>24159</v>
      </c>
      <c r="C5586" s="388" t="s">
        <v>24160</v>
      </c>
      <c r="D5586" s="389" t="s">
        <v>121</v>
      </c>
      <c r="E5586" s="390" t="str">
        <f t="shared" si="174"/>
        <v>40,02</v>
      </c>
      <c r="F5586" s="381" t="str">
        <f t="shared" si="175"/>
        <v>87775</v>
      </c>
      <c r="H5586" s="391">
        <v>61.04</v>
      </c>
      <c r="I5586" s="392" t="s">
        <v>3485</v>
      </c>
    </row>
    <row r="5587" spans="2:9">
      <c r="B5587" s="388" t="s">
        <v>24161</v>
      </c>
      <c r="C5587" s="388" t="s">
        <v>24162</v>
      </c>
      <c r="D5587" s="389" t="s">
        <v>121</v>
      </c>
      <c r="E5587" s="390" t="str">
        <f t="shared" si="174"/>
        <v>43,35</v>
      </c>
      <c r="F5587" s="381" t="str">
        <f t="shared" si="175"/>
        <v>87777</v>
      </c>
      <c r="H5587" s="391">
        <v>63.83</v>
      </c>
      <c r="I5587" s="392" t="s">
        <v>24163</v>
      </c>
    </row>
    <row r="5588" spans="2:9">
      <c r="B5588" s="388" t="s">
        <v>24164</v>
      </c>
      <c r="C5588" s="388" t="s">
        <v>24165</v>
      </c>
      <c r="D5588" s="389" t="s">
        <v>121</v>
      </c>
      <c r="E5588" s="390" t="str">
        <f t="shared" si="174"/>
        <v>59,12</v>
      </c>
      <c r="F5588" s="381" t="str">
        <f t="shared" si="175"/>
        <v>87778</v>
      </c>
      <c r="H5588" s="391">
        <v>75.47</v>
      </c>
      <c r="I5588" s="392" t="s">
        <v>24166</v>
      </c>
    </row>
    <row r="5589" spans="2:9">
      <c r="B5589" s="388" t="s">
        <v>24167</v>
      </c>
      <c r="C5589" s="388" t="s">
        <v>24168</v>
      </c>
      <c r="D5589" s="389" t="s">
        <v>121</v>
      </c>
      <c r="E5589" s="390" t="str">
        <f t="shared" si="174"/>
        <v>46,42</v>
      </c>
      <c r="F5589" s="381" t="str">
        <f t="shared" si="175"/>
        <v>87779</v>
      </c>
      <c r="H5589" s="391">
        <v>67.11</v>
      </c>
      <c r="I5589" s="392" t="s">
        <v>24169</v>
      </c>
    </row>
    <row r="5590" spans="2:9">
      <c r="B5590" s="388" t="s">
        <v>24170</v>
      </c>
      <c r="C5590" s="388" t="s">
        <v>24171</v>
      </c>
      <c r="D5590" s="389" t="s">
        <v>121</v>
      </c>
      <c r="E5590" s="390" t="str">
        <f t="shared" si="174"/>
        <v>50,88</v>
      </c>
      <c r="F5590" s="381" t="str">
        <f t="shared" si="175"/>
        <v>87781</v>
      </c>
      <c r="H5590" s="391">
        <v>70.849999999999994</v>
      </c>
      <c r="I5590" s="392" t="s">
        <v>5486</v>
      </c>
    </row>
    <row r="5591" spans="2:9">
      <c r="B5591" s="388" t="s">
        <v>24172</v>
      </c>
      <c r="C5591" s="388" t="s">
        <v>24173</v>
      </c>
      <c r="D5591" s="389" t="s">
        <v>121</v>
      </c>
      <c r="E5591" s="390" t="str">
        <f t="shared" si="174"/>
        <v>73,63</v>
      </c>
      <c r="F5591" s="381" t="str">
        <f t="shared" si="175"/>
        <v>87783</v>
      </c>
      <c r="H5591" s="391">
        <v>88.02</v>
      </c>
      <c r="I5591" s="392" t="s">
        <v>24174</v>
      </c>
    </row>
    <row r="5592" spans="2:9">
      <c r="B5592" s="388" t="s">
        <v>24175</v>
      </c>
      <c r="C5592" s="388" t="s">
        <v>24176</v>
      </c>
      <c r="D5592" s="389" t="s">
        <v>121</v>
      </c>
      <c r="E5592" s="390" t="str">
        <f t="shared" si="174"/>
        <v>52,83</v>
      </c>
      <c r="F5592" s="381" t="str">
        <f t="shared" si="175"/>
        <v>87784</v>
      </c>
      <c r="H5592" s="391">
        <v>72.849999999999994</v>
      </c>
      <c r="I5592" s="392" t="s">
        <v>24177</v>
      </c>
    </row>
    <row r="5593" spans="2:9">
      <c r="B5593" s="388" t="s">
        <v>24178</v>
      </c>
      <c r="C5593" s="388" t="s">
        <v>24179</v>
      </c>
      <c r="D5593" s="389" t="s">
        <v>121</v>
      </c>
      <c r="E5593" s="390" t="str">
        <f t="shared" si="174"/>
        <v>58,42</v>
      </c>
      <c r="F5593" s="381" t="str">
        <f t="shared" si="175"/>
        <v>87786</v>
      </c>
      <c r="H5593" s="391">
        <v>77.540000000000006</v>
      </c>
      <c r="I5593" s="392" t="s">
        <v>24180</v>
      </c>
    </row>
    <row r="5594" spans="2:9">
      <c r="B5594" s="388" t="s">
        <v>24181</v>
      </c>
      <c r="C5594" s="388" t="s">
        <v>24182</v>
      </c>
      <c r="D5594" s="389" t="s">
        <v>121</v>
      </c>
      <c r="E5594" s="390" t="str">
        <f t="shared" si="174"/>
        <v>88,12</v>
      </c>
      <c r="F5594" s="381" t="str">
        <f t="shared" si="175"/>
        <v>87787</v>
      </c>
      <c r="H5594" s="391">
        <v>100.6</v>
      </c>
      <c r="I5594" s="392" t="s">
        <v>24183</v>
      </c>
    </row>
    <row r="5595" spans="2:9">
      <c r="B5595" s="388" t="s">
        <v>24184</v>
      </c>
      <c r="C5595" s="388" t="s">
        <v>24185</v>
      </c>
      <c r="D5595" s="389" t="s">
        <v>121</v>
      </c>
      <c r="E5595" s="390" t="str">
        <f t="shared" si="174"/>
        <v>68,57</v>
      </c>
      <c r="F5595" s="381" t="str">
        <f t="shared" si="175"/>
        <v>87788</v>
      </c>
      <c r="H5595" s="391">
        <v>105.16</v>
      </c>
      <c r="I5595" s="392" t="s">
        <v>24186</v>
      </c>
    </row>
    <row r="5596" spans="2:9">
      <c r="B5596" s="388" t="s">
        <v>24187</v>
      </c>
      <c r="C5596" s="388" t="s">
        <v>24188</v>
      </c>
      <c r="D5596" s="389" t="s">
        <v>121</v>
      </c>
      <c r="E5596" s="390" t="str">
        <f t="shared" si="174"/>
        <v>74,72</v>
      </c>
      <c r="F5596" s="381" t="str">
        <f t="shared" si="175"/>
        <v>87790</v>
      </c>
      <c r="H5596" s="391">
        <v>110.33</v>
      </c>
      <c r="I5596" s="392" t="s">
        <v>24189</v>
      </c>
    </row>
    <row r="5597" spans="2:9">
      <c r="B5597" s="388" t="s">
        <v>24190</v>
      </c>
      <c r="C5597" s="388" t="s">
        <v>24191</v>
      </c>
      <c r="D5597" s="389" t="s">
        <v>121</v>
      </c>
      <c r="E5597" s="390" t="str">
        <f t="shared" si="174"/>
        <v>104,63</v>
      </c>
      <c r="F5597" s="381" t="str">
        <f t="shared" si="175"/>
        <v>87791</v>
      </c>
      <c r="H5597" s="391">
        <v>132.86000000000001</v>
      </c>
      <c r="I5597" s="392" t="s">
        <v>24192</v>
      </c>
    </row>
    <row r="5598" spans="2:9">
      <c r="B5598" s="388" t="s">
        <v>24193</v>
      </c>
      <c r="C5598" s="388" t="s">
        <v>24194</v>
      </c>
      <c r="D5598" s="389" t="s">
        <v>121</v>
      </c>
      <c r="E5598" s="390" t="str">
        <f t="shared" si="174"/>
        <v>25,95</v>
      </c>
      <c r="F5598" s="381" t="str">
        <f t="shared" si="175"/>
        <v>87792</v>
      </c>
      <c r="H5598" s="391">
        <v>48.18</v>
      </c>
      <c r="I5598" s="392" t="s">
        <v>24195</v>
      </c>
    </row>
    <row r="5599" spans="2:9">
      <c r="B5599" s="388" t="s">
        <v>24196</v>
      </c>
      <c r="C5599" s="388" t="s">
        <v>24197</v>
      </c>
      <c r="D5599" s="389" t="s">
        <v>121</v>
      </c>
      <c r="E5599" s="390" t="str">
        <f t="shared" si="174"/>
        <v>29,05</v>
      </c>
      <c r="F5599" s="381" t="str">
        <f t="shared" si="175"/>
        <v>87794</v>
      </c>
      <c r="H5599" s="391">
        <v>51.6</v>
      </c>
      <c r="I5599" s="392" t="s">
        <v>17059</v>
      </c>
    </row>
    <row r="5600" spans="2:9">
      <c r="B5600" s="388" t="s">
        <v>24198</v>
      </c>
      <c r="C5600" s="388" t="s">
        <v>24199</v>
      </c>
      <c r="D5600" s="389" t="s">
        <v>121</v>
      </c>
      <c r="E5600" s="390" t="str">
        <f t="shared" si="174"/>
        <v>43,45</v>
      </c>
      <c r="F5600" s="381" t="str">
        <f t="shared" si="175"/>
        <v>87795</v>
      </c>
      <c r="H5600" s="391">
        <v>67.23</v>
      </c>
      <c r="I5600" s="392" t="s">
        <v>24200</v>
      </c>
    </row>
    <row r="5601" spans="2:9">
      <c r="B5601" s="388" t="s">
        <v>24201</v>
      </c>
      <c r="C5601" s="388" t="s">
        <v>24202</v>
      </c>
      <c r="D5601" s="389" t="s">
        <v>121</v>
      </c>
      <c r="E5601" s="390" t="str">
        <f t="shared" si="174"/>
        <v>32,12</v>
      </c>
      <c r="F5601" s="381" t="str">
        <f t="shared" si="175"/>
        <v>87797</v>
      </c>
      <c r="H5601" s="391">
        <v>55.01</v>
      </c>
      <c r="I5601" s="392" t="s">
        <v>24203</v>
      </c>
    </row>
    <row r="5602" spans="2:9">
      <c r="B5602" s="388" t="s">
        <v>24204</v>
      </c>
      <c r="C5602" s="388" t="s">
        <v>24205</v>
      </c>
      <c r="D5602" s="389" t="s">
        <v>121</v>
      </c>
      <c r="E5602" s="390" t="str">
        <f t="shared" si="174"/>
        <v>36,28</v>
      </c>
      <c r="F5602" s="381" t="str">
        <f t="shared" si="175"/>
        <v>87799</v>
      </c>
      <c r="H5602" s="391">
        <v>59.6</v>
      </c>
      <c r="I5602" s="392" t="s">
        <v>23933</v>
      </c>
    </row>
    <row r="5603" spans="2:9">
      <c r="B5603" s="388" t="s">
        <v>24206</v>
      </c>
      <c r="C5603" s="388" t="s">
        <v>24207</v>
      </c>
      <c r="D5603" s="389" t="s">
        <v>121</v>
      </c>
      <c r="E5603" s="390" t="str">
        <f t="shared" si="174"/>
        <v>57,19</v>
      </c>
      <c r="F5603" s="381" t="str">
        <f t="shared" si="175"/>
        <v>87800</v>
      </c>
      <c r="H5603" s="391">
        <v>81.97</v>
      </c>
      <c r="I5603" s="392" t="s">
        <v>24208</v>
      </c>
    </row>
    <row r="5604" spans="2:9">
      <c r="B5604" s="388" t="s">
        <v>24209</v>
      </c>
      <c r="C5604" s="388" t="s">
        <v>24210</v>
      </c>
      <c r="D5604" s="389" t="s">
        <v>121</v>
      </c>
      <c r="E5604" s="390" t="str">
        <f t="shared" si="174"/>
        <v>38,29</v>
      </c>
      <c r="F5604" s="381" t="str">
        <f t="shared" si="175"/>
        <v>87801</v>
      </c>
      <c r="H5604" s="391">
        <v>138.16999999999999</v>
      </c>
      <c r="I5604" s="392" t="s">
        <v>24211</v>
      </c>
    </row>
    <row r="5605" spans="2:9">
      <c r="B5605" s="388" t="s">
        <v>24212</v>
      </c>
      <c r="C5605" s="388" t="s">
        <v>24213</v>
      </c>
      <c r="D5605" s="389" t="s">
        <v>121</v>
      </c>
      <c r="E5605" s="390" t="str">
        <f t="shared" si="174"/>
        <v>43,52</v>
      </c>
      <c r="F5605" s="381" t="str">
        <f t="shared" si="175"/>
        <v>87803</v>
      </c>
      <c r="H5605" s="391">
        <v>94.33</v>
      </c>
      <c r="I5605" s="392" t="s">
        <v>24214</v>
      </c>
    </row>
    <row r="5606" spans="2:9">
      <c r="B5606" s="388" t="s">
        <v>24215</v>
      </c>
      <c r="C5606" s="388" t="s">
        <v>24216</v>
      </c>
      <c r="D5606" s="389" t="s">
        <v>121</v>
      </c>
      <c r="E5606" s="390" t="str">
        <f t="shared" si="174"/>
        <v>70,92</v>
      </c>
      <c r="F5606" s="381" t="str">
        <f t="shared" si="175"/>
        <v>87804</v>
      </c>
      <c r="H5606" s="391">
        <v>131.93</v>
      </c>
      <c r="I5606" s="392" t="s">
        <v>24217</v>
      </c>
    </row>
    <row r="5607" spans="2:9">
      <c r="B5607" s="388" t="s">
        <v>24218</v>
      </c>
      <c r="C5607" s="388" t="s">
        <v>24219</v>
      </c>
      <c r="D5607" s="389" t="s">
        <v>121</v>
      </c>
      <c r="E5607" s="390" t="str">
        <f t="shared" si="174"/>
        <v>44,24</v>
      </c>
      <c r="F5607" s="381" t="str">
        <f t="shared" si="175"/>
        <v>87805</v>
      </c>
      <c r="H5607" s="391">
        <v>88.91</v>
      </c>
      <c r="I5607" s="392" t="s">
        <v>24220</v>
      </c>
    </row>
    <row r="5608" spans="2:9">
      <c r="B5608" s="388" t="s">
        <v>24221</v>
      </c>
      <c r="C5608" s="388" t="s">
        <v>24222</v>
      </c>
      <c r="D5608" s="389" t="s">
        <v>121</v>
      </c>
      <c r="E5608" s="390" t="str">
        <f t="shared" si="174"/>
        <v>49,99</v>
      </c>
      <c r="F5608" s="381" t="str">
        <f t="shared" si="175"/>
        <v>87807</v>
      </c>
      <c r="H5608" s="391">
        <v>144.47</v>
      </c>
      <c r="I5608" s="392" t="s">
        <v>24223</v>
      </c>
    </row>
    <row r="5609" spans="2:9">
      <c r="B5609" s="388" t="s">
        <v>24224</v>
      </c>
      <c r="C5609" s="388" t="s">
        <v>24225</v>
      </c>
      <c r="D5609" s="389" t="s">
        <v>121</v>
      </c>
      <c r="E5609" s="390" t="str">
        <f t="shared" si="174"/>
        <v>77,44</v>
      </c>
      <c r="F5609" s="381" t="str">
        <f t="shared" si="175"/>
        <v>87808</v>
      </c>
      <c r="H5609" s="391">
        <v>98.52</v>
      </c>
      <c r="I5609" s="392" t="s">
        <v>24226</v>
      </c>
    </row>
    <row r="5610" spans="2:9">
      <c r="B5610" s="388" t="s">
        <v>24227</v>
      </c>
      <c r="C5610" s="388" t="s">
        <v>24228</v>
      </c>
      <c r="D5610" s="389" t="s">
        <v>121</v>
      </c>
      <c r="E5610" s="390" t="str">
        <f t="shared" si="174"/>
        <v>65,22</v>
      </c>
      <c r="F5610" s="381" t="str">
        <f t="shared" si="175"/>
        <v>87809</v>
      </c>
      <c r="H5610" s="391">
        <v>136.88</v>
      </c>
      <c r="I5610" s="392" t="s">
        <v>24229</v>
      </c>
    </row>
    <row r="5611" spans="2:9">
      <c r="B5611" s="388" t="s">
        <v>24230</v>
      </c>
      <c r="C5611" s="388" t="s">
        <v>24231</v>
      </c>
      <c r="D5611" s="389" t="s">
        <v>121</v>
      </c>
      <c r="E5611" s="390" t="str">
        <f t="shared" si="174"/>
        <v>68,32</v>
      </c>
      <c r="F5611" s="381" t="str">
        <f t="shared" si="175"/>
        <v>87811</v>
      </c>
      <c r="H5611" s="391">
        <v>91.74</v>
      </c>
      <c r="I5611" s="392" t="s">
        <v>24232</v>
      </c>
    </row>
    <row r="5612" spans="2:9">
      <c r="B5612" s="388" t="s">
        <v>24233</v>
      </c>
      <c r="C5612" s="388" t="s">
        <v>24234</v>
      </c>
      <c r="D5612" s="389" t="s">
        <v>121</v>
      </c>
      <c r="E5612" s="390" t="str">
        <f t="shared" si="174"/>
        <v>82,37</v>
      </c>
      <c r="F5612" s="381" t="str">
        <f t="shared" si="175"/>
        <v>87812</v>
      </c>
      <c r="H5612" s="391">
        <v>141.79</v>
      </c>
      <c r="I5612" s="392" t="s">
        <v>24235</v>
      </c>
    </row>
    <row r="5613" spans="2:9">
      <c r="B5613" s="388" t="s">
        <v>24236</v>
      </c>
      <c r="C5613" s="388" t="s">
        <v>24237</v>
      </c>
      <c r="D5613" s="389" t="s">
        <v>121</v>
      </c>
      <c r="E5613" s="390" t="str">
        <f t="shared" si="174"/>
        <v>71,39</v>
      </c>
      <c r="F5613" s="381" t="str">
        <f t="shared" si="175"/>
        <v>87813</v>
      </c>
      <c r="H5613" s="391">
        <v>104.69</v>
      </c>
      <c r="I5613" s="392" t="s">
        <v>24238</v>
      </c>
    </row>
    <row r="5614" spans="2:9">
      <c r="B5614" s="388" t="s">
        <v>24239</v>
      </c>
      <c r="C5614" s="388" t="s">
        <v>24240</v>
      </c>
      <c r="D5614" s="389" t="s">
        <v>121</v>
      </c>
      <c r="E5614" s="390" t="str">
        <f t="shared" si="174"/>
        <v>75,55</v>
      </c>
      <c r="F5614" s="381" t="str">
        <f t="shared" si="175"/>
        <v>87815</v>
      </c>
      <c r="H5614" s="391">
        <v>130.62</v>
      </c>
      <c r="I5614" s="392" t="s">
        <v>24241</v>
      </c>
    </row>
    <row r="5615" spans="2:9">
      <c r="B5615" s="388" t="s">
        <v>24242</v>
      </c>
      <c r="C5615" s="388" t="s">
        <v>24243</v>
      </c>
      <c r="D5615" s="389" t="s">
        <v>121</v>
      </c>
      <c r="E5615" s="390" t="str">
        <f t="shared" si="174"/>
        <v>96,11</v>
      </c>
      <c r="F5615" s="381" t="str">
        <f t="shared" si="175"/>
        <v>87816</v>
      </c>
      <c r="H5615" s="391">
        <v>94.36</v>
      </c>
      <c r="I5615" s="392" t="s">
        <v>24244</v>
      </c>
    </row>
    <row r="5616" spans="2:9">
      <c r="B5616" s="388" t="s">
        <v>24245</v>
      </c>
      <c r="C5616" s="388" t="s">
        <v>24246</v>
      </c>
      <c r="D5616" s="389" t="s">
        <v>121</v>
      </c>
      <c r="E5616" s="390" t="str">
        <f t="shared" si="174"/>
        <v>77,20</v>
      </c>
      <c r="F5616" s="381" t="str">
        <f t="shared" si="175"/>
        <v>87817</v>
      </c>
      <c r="H5616" s="391">
        <v>149.55000000000001</v>
      </c>
      <c r="I5616" s="392" t="s">
        <v>24247</v>
      </c>
    </row>
    <row r="5617" spans="2:9">
      <c r="B5617" s="388" t="s">
        <v>24248</v>
      </c>
      <c r="C5617" s="388" t="s">
        <v>24249</v>
      </c>
      <c r="D5617" s="389" t="s">
        <v>121</v>
      </c>
      <c r="E5617" s="390" t="str">
        <f t="shared" si="174"/>
        <v>82,43</v>
      </c>
      <c r="F5617" s="381" t="str">
        <f t="shared" si="175"/>
        <v>87819</v>
      </c>
      <c r="H5617" s="391">
        <v>105.68</v>
      </c>
      <c r="I5617" s="392" t="s">
        <v>24250</v>
      </c>
    </row>
    <row r="5618" spans="2:9">
      <c r="B5618" s="388" t="s">
        <v>24251</v>
      </c>
      <c r="C5618" s="388" t="s">
        <v>24252</v>
      </c>
      <c r="D5618" s="389" t="s">
        <v>121</v>
      </c>
      <c r="E5618" s="390" t="str">
        <f t="shared" si="174"/>
        <v>109,85</v>
      </c>
      <c r="F5618" s="381" t="str">
        <f t="shared" si="175"/>
        <v>87820</v>
      </c>
      <c r="H5618" s="391">
        <v>142.27000000000001</v>
      </c>
      <c r="I5618" s="392" t="s">
        <v>24253</v>
      </c>
    </row>
    <row r="5619" spans="2:9">
      <c r="B5619" s="388" t="s">
        <v>24254</v>
      </c>
      <c r="C5619" s="388" t="s">
        <v>24255</v>
      </c>
      <c r="D5619" s="389" t="s">
        <v>121</v>
      </c>
      <c r="E5619" s="390" t="str">
        <f t="shared" si="174"/>
        <v>112,18</v>
      </c>
      <c r="F5619" s="381" t="str">
        <f t="shared" si="175"/>
        <v>87821</v>
      </c>
      <c r="H5619" s="391">
        <v>99.24</v>
      </c>
      <c r="I5619" s="392" t="s">
        <v>24256</v>
      </c>
    </row>
    <row r="5620" spans="2:9">
      <c r="B5620" s="388" t="s">
        <v>24257</v>
      </c>
      <c r="C5620" s="388" t="s">
        <v>24258</v>
      </c>
      <c r="D5620" s="389" t="s">
        <v>121</v>
      </c>
      <c r="E5620" s="390" t="str">
        <f t="shared" si="174"/>
        <v>117,93</v>
      </c>
      <c r="F5620" s="381" t="str">
        <f t="shared" si="175"/>
        <v>87823</v>
      </c>
      <c r="H5620" s="391">
        <v>155.86000000000001</v>
      </c>
      <c r="I5620" s="392" t="s">
        <v>13188</v>
      </c>
    </row>
    <row r="5621" spans="2:9">
      <c r="B5621" s="388" t="s">
        <v>24259</v>
      </c>
      <c r="C5621" s="388" t="s">
        <v>24260</v>
      </c>
      <c r="D5621" s="389" t="s">
        <v>121</v>
      </c>
      <c r="E5621" s="390" t="str">
        <f t="shared" si="174"/>
        <v>145,03</v>
      </c>
      <c r="F5621" s="381" t="str">
        <f t="shared" si="175"/>
        <v>87824</v>
      </c>
      <c r="H5621" s="391">
        <v>109.91</v>
      </c>
      <c r="I5621" s="392" t="s">
        <v>24261</v>
      </c>
    </row>
    <row r="5622" spans="2:9">
      <c r="B5622" s="388" t="s">
        <v>24262</v>
      </c>
      <c r="C5622" s="388" t="s">
        <v>24263</v>
      </c>
      <c r="D5622" s="389" t="s">
        <v>121</v>
      </c>
      <c r="E5622" s="390" t="str">
        <f t="shared" si="174"/>
        <v>50,91</v>
      </c>
      <c r="F5622" s="381" t="str">
        <f t="shared" si="175"/>
        <v>87825</v>
      </c>
      <c r="H5622" s="391">
        <v>147.19999999999999</v>
      </c>
      <c r="I5622" s="392" t="s">
        <v>24264</v>
      </c>
    </row>
    <row r="5623" spans="2:9">
      <c r="B5623" s="388" t="s">
        <v>24265</v>
      </c>
      <c r="C5623" s="388" t="s">
        <v>24266</v>
      </c>
      <c r="D5623" s="389" t="s">
        <v>121</v>
      </c>
      <c r="E5623" s="390" t="str">
        <f t="shared" si="174"/>
        <v>54,71</v>
      </c>
      <c r="F5623" s="381" t="str">
        <f t="shared" si="175"/>
        <v>87827</v>
      </c>
      <c r="H5623" s="391">
        <v>102.06</v>
      </c>
      <c r="I5623" s="392" t="s">
        <v>24267</v>
      </c>
    </row>
    <row r="5624" spans="2:9">
      <c r="B5624" s="388" t="s">
        <v>24268</v>
      </c>
      <c r="C5624" s="388" t="s">
        <v>24269</v>
      </c>
      <c r="D5624" s="389" t="s">
        <v>121</v>
      </c>
      <c r="E5624" s="390" t="str">
        <f t="shared" si="174"/>
        <v>73,42</v>
      </c>
      <c r="F5624" s="381" t="str">
        <f t="shared" si="175"/>
        <v>87828</v>
      </c>
      <c r="H5624" s="391">
        <v>153.16</v>
      </c>
      <c r="I5624" s="392" t="s">
        <v>24270</v>
      </c>
    </row>
    <row r="5625" spans="2:9">
      <c r="B5625" s="388" t="s">
        <v>24271</v>
      </c>
      <c r="C5625" s="388" t="s">
        <v>24272</v>
      </c>
      <c r="D5625" s="389" t="s">
        <v>121</v>
      </c>
      <c r="E5625" s="390" t="str">
        <f t="shared" si="174"/>
        <v>57,82</v>
      </c>
      <c r="F5625" s="381" t="str">
        <f t="shared" si="175"/>
        <v>87829</v>
      </c>
      <c r="H5625" s="391">
        <v>116.07</v>
      </c>
      <c r="I5625" s="392" t="s">
        <v>24273</v>
      </c>
    </row>
    <row r="5626" spans="2:9">
      <c r="B5626" s="388" t="s">
        <v>24274</v>
      </c>
      <c r="C5626" s="388" t="s">
        <v>24275</v>
      </c>
      <c r="D5626" s="389" t="s">
        <v>121</v>
      </c>
      <c r="E5626" s="390" t="str">
        <f t="shared" si="174"/>
        <v>62,91</v>
      </c>
      <c r="F5626" s="381" t="str">
        <f t="shared" si="175"/>
        <v>87831</v>
      </c>
      <c r="H5626" s="391">
        <v>140.96</v>
      </c>
      <c r="I5626" s="392" t="s">
        <v>9039</v>
      </c>
    </row>
    <row r="5627" spans="2:9">
      <c r="B5627" s="388" t="s">
        <v>24276</v>
      </c>
      <c r="C5627" s="388" t="s">
        <v>24277</v>
      </c>
      <c r="D5627" s="389" t="s">
        <v>121</v>
      </c>
      <c r="E5627" s="390" t="str">
        <f t="shared" si="174"/>
        <v>89,55</v>
      </c>
      <c r="F5627" s="381" t="str">
        <f t="shared" si="175"/>
        <v>87832</v>
      </c>
      <c r="H5627" s="391">
        <v>104.68</v>
      </c>
      <c r="I5627" s="392" t="s">
        <v>24278</v>
      </c>
    </row>
    <row r="5628" spans="2:9">
      <c r="B5628" s="388" t="s">
        <v>24279</v>
      </c>
      <c r="C5628" s="388" t="s">
        <v>24280</v>
      </c>
      <c r="D5628" s="389" t="s">
        <v>121</v>
      </c>
      <c r="E5628" s="390" t="str">
        <f t="shared" si="174"/>
        <v>150,78</v>
      </c>
      <c r="F5628" s="381" t="str">
        <f t="shared" si="175"/>
        <v>87834</v>
      </c>
      <c r="H5628" s="391">
        <v>101.19</v>
      </c>
      <c r="I5628" s="392" t="s">
        <v>24281</v>
      </c>
    </row>
    <row r="5629" spans="2:9">
      <c r="B5629" s="388" t="s">
        <v>24282</v>
      </c>
      <c r="C5629" s="388" t="s">
        <v>24283</v>
      </c>
      <c r="D5629" s="389" t="s">
        <v>121</v>
      </c>
      <c r="E5629" s="390" t="str">
        <f t="shared" si="174"/>
        <v>102,64</v>
      </c>
      <c r="F5629" s="381" t="str">
        <f t="shared" si="175"/>
        <v>87835</v>
      </c>
      <c r="H5629" s="391">
        <v>116.84</v>
      </c>
      <c r="I5629" s="392" t="s">
        <v>24284</v>
      </c>
    </row>
    <row r="5630" spans="2:9">
      <c r="B5630" s="388" t="s">
        <v>24285</v>
      </c>
      <c r="C5630" s="388" t="s">
        <v>24286</v>
      </c>
      <c r="D5630" s="389" t="s">
        <v>121</v>
      </c>
      <c r="E5630" s="390" t="str">
        <f t="shared" si="174"/>
        <v>144,45</v>
      </c>
      <c r="F5630" s="381" t="str">
        <f t="shared" si="175"/>
        <v>87836</v>
      </c>
      <c r="H5630" s="391">
        <v>24.52</v>
      </c>
      <c r="I5630" s="392" t="s">
        <v>24287</v>
      </c>
    </row>
    <row r="5631" spans="2:9">
      <c r="B5631" s="388" t="s">
        <v>24288</v>
      </c>
      <c r="C5631" s="388" t="s">
        <v>24289</v>
      </c>
      <c r="D5631" s="389" t="s">
        <v>121</v>
      </c>
      <c r="E5631" s="390" t="str">
        <f t="shared" si="174"/>
        <v>97,06</v>
      </c>
      <c r="F5631" s="381" t="str">
        <f t="shared" si="175"/>
        <v>87837</v>
      </c>
      <c r="H5631" s="391">
        <v>16.649999999999999</v>
      </c>
      <c r="I5631" s="392" t="s">
        <v>24290</v>
      </c>
    </row>
    <row r="5632" spans="2:9">
      <c r="B5632" s="388" t="s">
        <v>24291</v>
      </c>
      <c r="C5632" s="388" t="s">
        <v>24292</v>
      </c>
      <c r="D5632" s="389" t="s">
        <v>121</v>
      </c>
      <c r="E5632" s="390" t="str">
        <f t="shared" si="174"/>
        <v>157,84</v>
      </c>
      <c r="F5632" s="381" t="str">
        <f t="shared" si="175"/>
        <v>87838</v>
      </c>
      <c r="H5632" s="391">
        <v>24.1</v>
      </c>
      <c r="I5632" s="392" t="s">
        <v>24293</v>
      </c>
    </row>
    <row r="5633" spans="2:9">
      <c r="B5633" s="388" t="s">
        <v>24294</v>
      </c>
      <c r="C5633" s="388" t="s">
        <v>24295</v>
      </c>
      <c r="D5633" s="389" t="s">
        <v>121</v>
      </c>
      <c r="E5633" s="390" t="str">
        <f t="shared" si="174"/>
        <v>107,25</v>
      </c>
      <c r="F5633" s="381" t="str">
        <f t="shared" si="175"/>
        <v>87839</v>
      </c>
      <c r="H5633" s="391">
        <v>31.53</v>
      </c>
      <c r="I5633" s="392" t="s">
        <v>24296</v>
      </c>
    </row>
    <row r="5634" spans="2:9">
      <c r="B5634" s="388" t="s">
        <v>24297</v>
      </c>
      <c r="C5634" s="388" t="s">
        <v>24298</v>
      </c>
      <c r="D5634" s="389" t="s">
        <v>121</v>
      </c>
      <c r="E5634" s="390" t="str">
        <f t="shared" ref="E5634:E5697" si="176">IF($K$2=$H$1,H5634,I5634)</f>
        <v>150,04</v>
      </c>
      <c r="F5634" s="381" t="str">
        <f t="shared" ref="F5634:F5697" si="177">IF(LEN($B5634)=7,CONCATENATE(MID($B5634,1,6),"00",RIGHT($B5634,1)),IF(LEN($B5634)=8,CONCATENATE(MID($B5634,1,6),"0",RIGHT($B5634,2)),$B5634))</f>
        <v>87840</v>
      </c>
      <c r="H5634" s="391">
        <v>35.119999999999997</v>
      </c>
      <c r="I5634" s="392" t="s">
        <v>24299</v>
      </c>
    </row>
    <row r="5635" spans="2:9">
      <c r="B5635" s="388" t="s">
        <v>24300</v>
      </c>
      <c r="C5635" s="388" t="s">
        <v>24301</v>
      </c>
      <c r="D5635" s="389" t="s">
        <v>121</v>
      </c>
      <c r="E5635" s="390" t="str">
        <f t="shared" si="176"/>
        <v>100,19</v>
      </c>
      <c r="F5635" s="381" t="str">
        <f t="shared" si="177"/>
        <v>87841</v>
      </c>
      <c r="H5635" s="391">
        <v>22.88</v>
      </c>
      <c r="I5635" s="392" t="s">
        <v>24302</v>
      </c>
    </row>
    <row r="5636" spans="2:9">
      <c r="B5636" s="388" t="s">
        <v>24303</v>
      </c>
      <c r="C5636" s="388" t="s">
        <v>24304</v>
      </c>
      <c r="D5636" s="389" t="s">
        <v>121</v>
      </c>
      <c r="E5636" s="390" t="str">
        <f t="shared" si="176"/>
        <v>154,01</v>
      </c>
      <c r="F5636" s="381" t="str">
        <f t="shared" si="177"/>
        <v>87842</v>
      </c>
      <c r="H5636" s="391">
        <v>24.91</v>
      </c>
      <c r="I5636" s="392" t="s">
        <v>24305</v>
      </c>
    </row>
    <row r="5637" spans="2:9">
      <c r="B5637" s="388" t="s">
        <v>24306</v>
      </c>
      <c r="C5637" s="388" t="s">
        <v>24307</v>
      </c>
      <c r="D5637" s="389" t="s">
        <v>121</v>
      </c>
      <c r="E5637" s="390" t="str">
        <f t="shared" si="176"/>
        <v>113,73</v>
      </c>
      <c r="F5637" s="381" t="str">
        <f t="shared" si="177"/>
        <v>87843</v>
      </c>
      <c r="H5637" s="391">
        <v>0.75</v>
      </c>
      <c r="I5637" s="392" t="s">
        <v>24308</v>
      </c>
    </row>
    <row r="5638" spans="2:9">
      <c r="B5638" s="388" t="s">
        <v>24309</v>
      </c>
      <c r="C5638" s="388" t="s">
        <v>24310</v>
      </c>
      <c r="D5638" s="389" t="s">
        <v>121</v>
      </c>
      <c r="E5638" s="390" t="str">
        <f t="shared" si="176"/>
        <v>142,33</v>
      </c>
      <c r="F5638" s="381" t="str">
        <f t="shared" si="177"/>
        <v>87844</v>
      </c>
      <c r="H5638" s="391">
        <v>5.88</v>
      </c>
      <c r="I5638" s="392" t="s">
        <v>3636</v>
      </c>
    </row>
    <row r="5639" spans="2:9">
      <c r="B5639" s="388" t="s">
        <v>24311</v>
      </c>
      <c r="C5639" s="388" t="s">
        <v>24312</v>
      </c>
      <c r="D5639" s="389" t="s">
        <v>121</v>
      </c>
      <c r="E5639" s="390" t="str">
        <f t="shared" si="176"/>
        <v>102,83</v>
      </c>
      <c r="F5639" s="381" t="str">
        <f t="shared" si="177"/>
        <v>87845</v>
      </c>
      <c r="H5639" s="391">
        <v>186.81</v>
      </c>
      <c r="I5639" s="392" t="s">
        <v>24313</v>
      </c>
    </row>
    <row r="5640" spans="2:9">
      <c r="B5640" s="388" t="s">
        <v>24314</v>
      </c>
      <c r="C5640" s="388" t="s">
        <v>24315</v>
      </c>
      <c r="D5640" s="389" t="s">
        <v>121</v>
      </c>
      <c r="E5640" s="390" t="str">
        <f t="shared" si="176"/>
        <v>163,14</v>
      </c>
      <c r="F5640" s="381" t="str">
        <f t="shared" si="177"/>
        <v>87846</v>
      </c>
      <c r="H5640" s="391">
        <v>171.91</v>
      </c>
      <c r="I5640" s="392" t="s">
        <v>24316</v>
      </c>
    </row>
    <row r="5641" spans="2:9">
      <c r="B5641" s="388" t="s">
        <v>24317</v>
      </c>
      <c r="C5641" s="388" t="s">
        <v>24318</v>
      </c>
      <c r="D5641" s="389" t="s">
        <v>121</v>
      </c>
      <c r="E5641" s="390" t="str">
        <f t="shared" si="176"/>
        <v>114,99</v>
      </c>
      <c r="F5641" s="381" t="str">
        <f t="shared" si="177"/>
        <v>87847</v>
      </c>
      <c r="H5641" s="391">
        <v>180.89</v>
      </c>
      <c r="I5641" s="392" t="s">
        <v>24319</v>
      </c>
    </row>
    <row r="5642" spans="2:9">
      <c r="B5642" s="388" t="s">
        <v>24320</v>
      </c>
      <c r="C5642" s="388" t="s">
        <v>24321</v>
      </c>
      <c r="D5642" s="389" t="s">
        <v>121</v>
      </c>
      <c r="E5642" s="390" t="str">
        <f t="shared" si="176"/>
        <v>155,72</v>
      </c>
      <c r="F5642" s="381" t="str">
        <f t="shared" si="177"/>
        <v>87848</v>
      </c>
      <c r="H5642" s="391">
        <v>216.92</v>
      </c>
      <c r="I5642" s="392" t="s">
        <v>24322</v>
      </c>
    </row>
    <row r="5643" spans="2:9">
      <c r="B5643" s="388" t="s">
        <v>24323</v>
      </c>
      <c r="C5643" s="388" t="s">
        <v>24324</v>
      </c>
      <c r="D5643" s="389" t="s">
        <v>121</v>
      </c>
      <c r="E5643" s="390" t="str">
        <f t="shared" si="176"/>
        <v>108,33</v>
      </c>
      <c r="F5643" s="381" t="str">
        <f t="shared" si="177"/>
        <v>87849</v>
      </c>
      <c r="H5643" s="391">
        <v>41.23</v>
      </c>
      <c r="I5643" s="392" t="s">
        <v>24325</v>
      </c>
    </row>
    <row r="5644" spans="2:9">
      <c r="B5644" s="388" t="s">
        <v>24326</v>
      </c>
      <c r="C5644" s="388" t="s">
        <v>24327</v>
      </c>
      <c r="D5644" s="389" t="s">
        <v>121</v>
      </c>
      <c r="E5644" s="390" t="str">
        <f t="shared" si="176"/>
        <v>170,22</v>
      </c>
      <c r="F5644" s="381" t="str">
        <f t="shared" si="177"/>
        <v>87850</v>
      </c>
      <c r="H5644" s="391">
        <v>35.58</v>
      </c>
      <c r="I5644" s="392" t="s">
        <v>24328</v>
      </c>
    </row>
    <row r="5645" spans="2:9">
      <c r="B5645" s="388" t="s">
        <v>24329</v>
      </c>
      <c r="C5645" s="388" t="s">
        <v>24330</v>
      </c>
      <c r="D5645" s="389" t="s">
        <v>121</v>
      </c>
      <c r="E5645" s="390" t="str">
        <f t="shared" si="176"/>
        <v>119,63</v>
      </c>
      <c r="F5645" s="381" t="str">
        <f t="shared" si="177"/>
        <v>87851</v>
      </c>
      <c r="H5645" s="391">
        <v>43.27</v>
      </c>
      <c r="I5645" s="392" t="s">
        <v>24331</v>
      </c>
    </row>
    <row r="5646" spans="2:9">
      <c r="B5646" s="388" t="s">
        <v>24332</v>
      </c>
      <c r="C5646" s="388" t="s">
        <v>24333</v>
      </c>
      <c r="D5646" s="389" t="s">
        <v>121</v>
      </c>
      <c r="E5646" s="390" t="str">
        <f t="shared" si="176"/>
        <v>161,30</v>
      </c>
      <c r="F5646" s="381" t="str">
        <f t="shared" si="177"/>
        <v>87852</v>
      </c>
      <c r="H5646" s="391">
        <v>40.729999999999997</v>
      </c>
      <c r="I5646" s="392" t="s">
        <v>24334</v>
      </c>
    </row>
    <row r="5647" spans="2:9">
      <c r="B5647" s="388" t="s">
        <v>24335</v>
      </c>
      <c r="C5647" s="388" t="s">
        <v>24336</v>
      </c>
      <c r="D5647" s="389" t="s">
        <v>121</v>
      </c>
      <c r="E5647" s="390" t="str">
        <f t="shared" si="176"/>
        <v>111,45</v>
      </c>
      <c r="F5647" s="381" t="str">
        <f t="shared" si="177"/>
        <v>87853</v>
      </c>
      <c r="H5647" s="391">
        <v>44.55</v>
      </c>
      <c r="I5647" s="392" t="s">
        <v>24337</v>
      </c>
    </row>
    <row r="5648" spans="2:9">
      <c r="B5648" s="388" t="s">
        <v>24338</v>
      </c>
      <c r="C5648" s="388" t="s">
        <v>24339</v>
      </c>
      <c r="D5648" s="389" t="s">
        <v>121</v>
      </c>
      <c r="E5648" s="390" t="str">
        <f t="shared" si="176"/>
        <v>166,37</v>
      </c>
      <c r="F5648" s="381" t="str">
        <f t="shared" si="177"/>
        <v>87854</v>
      </c>
      <c r="H5648" s="391">
        <v>38.380000000000003</v>
      </c>
      <c r="I5648" s="392" t="s">
        <v>24340</v>
      </c>
    </row>
    <row r="5649" spans="2:9">
      <c r="B5649" s="388" t="s">
        <v>24341</v>
      </c>
      <c r="C5649" s="388" t="s">
        <v>24342</v>
      </c>
      <c r="D5649" s="389" t="s">
        <v>121</v>
      </c>
      <c r="E5649" s="390" t="str">
        <f t="shared" si="176"/>
        <v>126,11</v>
      </c>
      <c r="F5649" s="381" t="str">
        <f t="shared" si="177"/>
        <v>87855</v>
      </c>
      <c r="H5649" s="391">
        <v>46.26</v>
      </c>
      <c r="I5649" s="392" t="s">
        <v>24343</v>
      </c>
    </row>
    <row r="5650" spans="2:9">
      <c r="B5650" s="388" t="s">
        <v>24344</v>
      </c>
      <c r="C5650" s="388" t="s">
        <v>24345</v>
      </c>
      <c r="D5650" s="389" t="s">
        <v>121</v>
      </c>
      <c r="E5650" s="390" t="str">
        <f t="shared" si="176"/>
        <v>153,61</v>
      </c>
      <c r="F5650" s="381" t="str">
        <f t="shared" si="177"/>
        <v>87856</v>
      </c>
      <c r="H5650" s="391">
        <v>43.36</v>
      </c>
      <c r="I5650" s="392" t="s">
        <v>24346</v>
      </c>
    </row>
    <row r="5651" spans="2:9">
      <c r="B5651" s="388" t="s">
        <v>24347</v>
      </c>
      <c r="C5651" s="388" t="s">
        <v>24348</v>
      </c>
      <c r="D5651" s="389" t="s">
        <v>121</v>
      </c>
      <c r="E5651" s="390" t="str">
        <f t="shared" si="176"/>
        <v>114,09</v>
      </c>
      <c r="F5651" s="381" t="str">
        <f t="shared" si="177"/>
        <v>87857</v>
      </c>
      <c r="H5651" s="391">
        <v>47.76</v>
      </c>
      <c r="I5651" s="392" t="s">
        <v>24349</v>
      </c>
    </row>
    <row r="5652" spans="2:9">
      <c r="B5652" s="388" t="s">
        <v>24350</v>
      </c>
      <c r="C5652" s="388" t="s">
        <v>24351</v>
      </c>
      <c r="D5652" s="389" t="s">
        <v>121</v>
      </c>
      <c r="E5652" s="390" t="str">
        <f t="shared" si="176"/>
        <v>110,01</v>
      </c>
      <c r="F5652" s="381" t="str">
        <f t="shared" si="177"/>
        <v>87858</v>
      </c>
      <c r="H5652" s="391">
        <v>40.21</v>
      </c>
      <c r="I5652" s="392" t="s">
        <v>15089</v>
      </c>
    </row>
    <row r="5653" spans="2:9">
      <c r="B5653" s="388" t="s">
        <v>24352</v>
      </c>
      <c r="C5653" s="388" t="s">
        <v>24353</v>
      </c>
      <c r="D5653" s="389" t="s">
        <v>121</v>
      </c>
      <c r="E5653" s="390" t="str">
        <f t="shared" si="176"/>
        <v>127,05</v>
      </c>
      <c r="F5653" s="381" t="str">
        <f t="shared" si="177"/>
        <v>87859</v>
      </c>
      <c r="H5653" s="391">
        <v>48.96</v>
      </c>
      <c r="I5653" s="392" t="s">
        <v>24354</v>
      </c>
    </row>
    <row r="5654" spans="2:9">
      <c r="B5654" s="388" t="s">
        <v>24355</v>
      </c>
      <c r="C5654" s="388" t="s">
        <v>24356</v>
      </c>
      <c r="D5654" s="389" t="s">
        <v>121</v>
      </c>
      <c r="E5654" s="390" t="str">
        <f t="shared" si="176"/>
        <v>25,08</v>
      </c>
      <c r="F5654" s="381" t="str">
        <f t="shared" si="177"/>
        <v>89048</v>
      </c>
      <c r="H5654" s="391">
        <v>46.38</v>
      </c>
      <c r="I5654" s="392" t="s">
        <v>11207</v>
      </c>
    </row>
    <row r="5655" spans="2:9">
      <c r="B5655" s="388" t="s">
        <v>24357</v>
      </c>
      <c r="C5655" s="388" t="s">
        <v>24358</v>
      </c>
      <c r="D5655" s="389" t="s">
        <v>121</v>
      </c>
      <c r="E5655" s="390" t="str">
        <f t="shared" si="176"/>
        <v>17,64</v>
      </c>
      <c r="F5655" s="381" t="str">
        <f t="shared" si="177"/>
        <v>89049</v>
      </c>
      <c r="H5655" s="391">
        <v>208.22</v>
      </c>
      <c r="I5655" s="392" t="s">
        <v>7062</v>
      </c>
    </row>
    <row r="5656" spans="2:9">
      <c r="B5656" s="388" t="s">
        <v>24359</v>
      </c>
      <c r="C5656" s="388" t="s">
        <v>24360</v>
      </c>
      <c r="D5656" s="389" t="s">
        <v>121</v>
      </c>
      <c r="E5656" s="390" t="str">
        <f t="shared" si="176"/>
        <v>24,64</v>
      </c>
      <c r="F5656" s="381" t="str">
        <f t="shared" si="177"/>
        <v>89173</v>
      </c>
      <c r="H5656" s="391">
        <v>192.35</v>
      </c>
      <c r="I5656" s="392" t="s">
        <v>5863</v>
      </c>
    </row>
    <row r="5657" spans="2:9">
      <c r="B5657" s="388" t="s">
        <v>24361</v>
      </c>
      <c r="C5657" s="388" t="s">
        <v>24362</v>
      </c>
      <c r="D5657" s="389" t="s">
        <v>121</v>
      </c>
      <c r="E5657" s="390" t="str">
        <f t="shared" si="176"/>
        <v>32,73</v>
      </c>
      <c r="F5657" s="381" t="str">
        <f t="shared" si="177"/>
        <v>90406</v>
      </c>
      <c r="H5657" s="391">
        <v>201.33</v>
      </c>
      <c r="I5657" s="392" t="s">
        <v>24363</v>
      </c>
    </row>
    <row r="5658" spans="2:9">
      <c r="B5658" s="388" t="s">
        <v>24364</v>
      </c>
      <c r="C5658" s="388" t="s">
        <v>24365</v>
      </c>
      <c r="D5658" s="389" t="s">
        <v>121</v>
      </c>
      <c r="E5658" s="390" t="str">
        <f t="shared" si="176"/>
        <v>36,72</v>
      </c>
      <c r="F5658" s="381" t="str">
        <f t="shared" si="177"/>
        <v>90407</v>
      </c>
      <c r="H5658" s="391">
        <v>240.68</v>
      </c>
      <c r="I5658" s="392" t="s">
        <v>9462</v>
      </c>
    </row>
    <row r="5659" spans="2:9">
      <c r="B5659" s="388" t="s">
        <v>24366</v>
      </c>
      <c r="C5659" s="388" t="s">
        <v>24367</v>
      </c>
      <c r="D5659" s="389" t="s">
        <v>121</v>
      </c>
      <c r="E5659" s="390" t="str">
        <f t="shared" si="176"/>
        <v>24,03</v>
      </c>
      <c r="F5659" s="381" t="str">
        <f t="shared" si="177"/>
        <v>90408</v>
      </c>
      <c r="H5659" s="391">
        <v>41.08</v>
      </c>
      <c r="I5659" s="392" t="s">
        <v>23845</v>
      </c>
    </row>
    <row r="5660" spans="2:9">
      <c r="B5660" s="388" t="s">
        <v>24368</v>
      </c>
      <c r="C5660" s="388" t="s">
        <v>24369</v>
      </c>
      <c r="D5660" s="389" t="s">
        <v>121</v>
      </c>
      <c r="E5660" s="390" t="str">
        <f t="shared" si="176"/>
        <v>26,29</v>
      </c>
      <c r="F5660" s="381" t="str">
        <f t="shared" si="177"/>
        <v>90409</v>
      </c>
      <c r="H5660" s="391">
        <v>39.67</v>
      </c>
      <c r="I5660" s="392" t="s">
        <v>24370</v>
      </c>
    </row>
    <row r="5661" spans="2:9">
      <c r="B5661" s="388" t="s">
        <v>24371</v>
      </c>
      <c r="C5661" s="388" t="s">
        <v>24372</v>
      </c>
      <c r="D5661" s="389" t="s">
        <v>121</v>
      </c>
      <c r="E5661" s="390" t="str">
        <f t="shared" si="176"/>
        <v>6,38</v>
      </c>
      <c r="F5661" s="381" t="str">
        <f t="shared" si="177"/>
        <v>84084</v>
      </c>
      <c r="H5661" s="391">
        <v>33.65</v>
      </c>
      <c r="I5661" s="392" t="s">
        <v>15584</v>
      </c>
    </row>
    <row r="5662" spans="2:9">
      <c r="B5662" s="388" t="s">
        <v>24373</v>
      </c>
      <c r="C5662" s="388" t="s">
        <v>24374</v>
      </c>
      <c r="D5662" s="389" t="s">
        <v>121</v>
      </c>
      <c r="E5662" s="390" t="str">
        <f t="shared" si="176"/>
        <v>212,50</v>
      </c>
      <c r="F5662" s="381" t="str">
        <f t="shared" si="177"/>
        <v>87242</v>
      </c>
      <c r="H5662" s="391">
        <v>28.07</v>
      </c>
      <c r="I5662" s="392" t="s">
        <v>24375</v>
      </c>
    </row>
    <row r="5663" spans="2:9">
      <c r="B5663" s="388" t="s">
        <v>24376</v>
      </c>
      <c r="C5663" s="388" t="s">
        <v>24377</v>
      </c>
      <c r="D5663" s="389" t="s">
        <v>121</v>
      </c>
      <c r="E5663" s="390" t="str">
        <f t="shared" si="176"/>
        <v>195,72</v>
      </c>
      <c r="F5663" s="381" t="str">
        <f t="shared" si="177"/>
        <v>87243</v>
      </c>
      <c r="H5663" s="391">
        <v>35.69</v>
      </c>
      <c r="I5663" s="392" t="s">
        <v>24378</v>
      </c>
    </row>
    <row r="5664" spans="2:9">
      <c r="B5664" s="388" t="s">
        <v>24379</v>
      </c>
      <c r="C5664" s="388" t="s">
        <v>24380</v>
      </c>
      <c r="D5664" s="389" t="s">
        <v>121</v>
      </c>
      <c r="E5664" s="390" t="str">
        <f t="shared" si="176"/>
        <v>205,53</v>
      </c>
      <c r="F5664" s="381" t="str">
        <f t="shared" si="177"/>
        <v>87244</v>
      </c>
      <c r="H5664" s="391">
        <v>33.15</v>
      </c>
      <c r="I5664" s="392" t="s">
        <v>24381</v>
      </c>
    </row>
    <row r="5665" spans="2:9">
      <c r="B5665" s="388" t="s">
        <v>24382</v>
      </c>
      <c r="C5665" s="388" t="s">
        <v>24383</v>
      </c>
      <c r="D5665" s="389" t="s">
        <v>121</v>
      </c>
      <c r="E5665" s="390" t="str">
        <f t="shared" si="176"/>
        <v>246,63</v>
      </c>
      <c r="F5665" s="381" t="str">
        <f t="shared" si="177"/>
        <v>87245</v>
      </c>
      <c r="H5665" s="391">
        <v>39.14</v>
      </c>
      <c r="I5665" s="392" t="s">
        <v>24384</v>
      </c>
    </row>
    <row r="5666" spans="2:9">
      <c r="B5666" s="388" t="s">
        <v>24385</v>
      </c>
      <c r="C5666" s="388" t="s">
        <v>24386</v>
      </c>
      <c r="D5666" s="389" t="s">
        <v>121</v>
      </c>
      <c r="E5666" s="390" t="str">
        <f t="shared" si="176"/>
        <v>43,25</v>
      </c>
      <c r="F5666" s="381" t="str">
        <f t="shared" si="177"/>
        <v>87264</v>
      </c>
      <c r="H5666" s="391">
        <v>33.56</v>
      </c>
      <c r="I5666" s="392" t="s">
        <v>18009</v>
      </c>
    </row>
    <row r="5667" spans="2:9">
      <c r="B5667" s="388" t="s">
        <v>24387</v>
      </c>
      <c r="C5667" s="388" t="s">
        <v>24388</v>
      </c>
      <c r="D5667" s="389" t="s">
        <v>121</v>
      </c>
      <c r="E5667" s="390" t="str">
        <f t="shared" si="176"/>
        <v>37,07</v>
      </c>
      <c r="F5667" s="381" t="str">
        <f t="shared" si="177"/>
        <v>87265</v>
      </c>
      <c r="H5667" s="391">
        <v>41.18</v>
      </c>
      <c r="I5667" s="392" t="s">
        <v>24389</v>
      </c>
    </row>
    <row r="5668" spans="2:9">
      <c r="B5668" s="388" t="s">
        <v>24390</v>
      </c>
      <c r="C5668" s="388" t="s">
        <v>24391</v>
      </c>
      <c r="D5668" s="389" t="s">
        <v>121</v>
      </c>
      <c r="E5668" s="390" t="str">
        <f t="shared" si="176"/>
        <v>45,46</v>
      </c>
      <c r="F5668" s="381" t="str">
        <f t="shared" si="177"/>
        <v>87266</v>
      </c>
      <c r="H5668" s="391">
        <v>38.64</v>
      </c>
      <c r="I5668" s="392" t="s">
        <v>24392</v>
      </c>
    </row>
    <row r="5669" spans="2:9">
      <c r="B5669" s="388" t="s">
        <v>24393</v>
      </c>
      <c r="C5669" s="388" t="s">
        <v>24394</v>
      </c>
      <c r="D5669" s="389" t="s">
        <v>121</v>
      </c>
      <c r="E5669" s="390" t="str">
        <f t="shared" si="176"/>
        <v>42,69</v>
      </c>
      <c r="F5669" s="381" t="str">
        <f t="shared" si="177"/>
        <v>87267</v>
      </c>
      <c r="H5669" s="391">
        <v>81.63</v>
      </c>
      <c r="I5669" s="392" t="s">
        <v>1434</v>
      </c>
    </row>
    <row r="5670" spans="2:9">
      <c r="B5670" s="388" t="s">
        <v>24395</v>
      </c>
      <c r="C5670" s="388" t="s">
        <v>24396</v>
      </c>
      <c r="D5670" s="389" t="s">
        <v>121</v>
      </c>
      <c r="E5670" s="390" t="str">
        <f t="shared" si="176"/>
        <v>46,81</v>
      </c>
      <c r="F5670" s="381" t="str">
        <f t="shared" si="177"/>
        <v>87268</v>
      </c>
      <c r="H5670" s="391">
        <v>115.21</v>
      </c>
      <c r="I5670" s="392" t="s">
        <v>24397</v>
      </c>
    </row>
    <row r="5671" spans="2:9">
      <c r="B5671" s="388" t="s">
        <v>24398</v>
      </c>
      <c r="C5671" s="388" t="s">
        <v>24399</v>
      </c>
      <c r="D5671" s="389" t="s">
        <v>121</v>
      </c>
      <c r="E5671" s="390" t="str">
        <f t="shared" si="176"/>
        <v>40,10</v>
      </c>
      <c r="F5671" s="381" t="str">
        <f t="shared" si="177"/>
        <v>87269</v>
      </c>
      <c r="H5671" s="391">
        <v>3.87</v>
      </c>
      <c r="I5671" s="392" t="s">
        <v>24400</v>
      </c>
    </row>
    <row r="5672" spans="2:9">
      <c r="B5672" s="388" t="s">
        <v>24401</v>
      </c>
      <c r="C5672" s="388" t="s">
        <v>24402</v>
      </c>
      <c r="D5672" s="389" t="s">
        <v>121</v>
      </c>
      <c r="E5672" s="390" t="str">
        <f t="shared" si="176"/>
        <v>48,68</v>
      </c>
      <c r="F5672" s="381" t="str">
        <f t="shared" si="177"/>
        <v>87270</v>
      </c>
      <c r="H5672" s="391">
        <v>23.22</v>
      </c>
      <c r="I5672" s="392" t="s">
        <v>17946</v>
      </c>
    </row>
    <row r="5673" spans="2:9">
      <c r="B5673" s="388" t="s">
        <v>24403</v>
      </c>
      <c r="C5673" s="388" t="s">
        <v>24404</v>
      </c>
      <c r="D5673" s="389" t="s">
        <v>121</v>
      </c>
      <c r="E5673" s="390" t="str">
        <f t="shared" si="176"/>
        <v>45,53</v>
      </c>
      <c r="F5673" s="381" t="str">
        <f t="shared" si="177"/>
        <v>87271</v>
      </c>
      <c r="H5673" s="391">
        <v>82.55</v>
      </c>
      <c r="I5673" s="392" t="s">
        <v>24405</v>
      </c>
    </row>
    <row r="5674" spans="2:9">
      <c r="B5674" s="388" t="s">
        <v>24406</v>
      </c>
      <c r="C5674" s="388" t="s">
        <v>24407</v>
      </c>
      <c r="D5674" s="389" t="s">
        <v>121</v>
      </c>
      <c r="E5674" s="390" t="str">
        <f t="shared" si="176"/>
        <v>50,32</v>
      </c>
      <c r="F5674" s="381" t="str">
        <f t="shared" si="177"/>
        <v>87272</v>
      </c>
      <c r="H5674" s="391">
        <v>91.06</v>
      </c>
      <c r="I5674" s="392" t="s">
        <v>4380</v>
      </c>
    </row>
    <row r="5675" spans="2:9">
      <c r="B5675" s="388" t="s">
        <v>24408</v>
      </c>
      <c r="C5675" s="388" t="s">
        <v>24409</v>
      </c>
      <c r="D5675" s="389" t="s">
        <v>121</v>
      </c>
      <c r="E5675" s="390" t="str">
        <f t="shared" si="176"/>
        <v>42,09</v>
      </c>
      <c r="F5675" s="381" t="str">
        <f t="shared" si="177"/>
        <v>87273</v>
      </c>
      <c r="H5675" s="391">
        <v>20.2</v>
      </c>
      <c r="I5675" s="392" t="s">
        <v>16386</v>
      </c>
    </row>
    <row r="5676" spans="2:9">
      <c r="B5676" s="388" t="s">
        <v>24410</v>
      </c>
      <c r="C5676" s="388" t="s">
        <v>24411</v>
      </c>
      <c r="D5676" s="389" t="s">
        <v>121</v>
      </c>
      <c r="E5676" s="390" t="str">
        <f t="shared" si="176"/>
        <v>51,63</v>
      </c>
      <c r="F5676" s="381" t="str">
        <f t="shared" si="177"/>
        <v>87274</v>
      </c>
      <c r="H5676" s="391">
        <v>36.049999999999997</v>
      </c>
      <c r="I5676" s="392" t="s">
        <v>24412</v>
      </c>
    </row>
    <row r="5677" spans="2:9">
      <c r="B5677" s="388" t="s">
        <v>24413</v>
      </c>
      <c r="C5677" s="388" t="s">
        <v>24414</v>
      </c>
      <c r="D5677" s="389" t="s">
        <v>121</v>
      </c>
      <c r="E5677" s="390" t="str">
        <f t="shared" si="176"/>
        <v>48,81</v>
      </c>
      <c r="F5677" s="381" t="str">
        <f t="shared" si="177"/>
        <v>87275</v>
      </c>
      <c r="H5677" s="391">
        <v>55.99</v>
      </c>
      <c r="I5677" s="392" t="s">
        <v>24415</v>
      </c>
    </row>
    <row r="5678" spans="2:9">
      <c r="B5678" s="388" t="s">
        <v>24416</v>
      </c>
      <c r="C5678" s="388" t="s">
        <v>24417</v>
      </c>
      <c r="D5678" s="389" t="s">
        <v>121</v>
      </c>
      <c r="E5678" s="390" t="str">
        <f t="shared" si="176"/>
        <v>236,88</v>
      </c>
      <c r="F5678" s="381" t="str">
        <f t="shared" si="177"/>
        <v>88786</v>
      </c>
      <c r="H5678" s="391">
        <v>32.44</v>
      </c>
      <c r="I5678" s="392" t="s">
        <v>24418</v>
      </c>
    </row>
    <row r="5679" spans="2:9">
      <c r="B5679" s="388" t="s">
        <v>24419</v>
      </c>
      <c r="C5679" s="388" t="s">
        <v>24420</v>
      </c>
      <c r="D5679" s="389" t="s">
        <v>121</v>
      </c>
      <c r="E5679" s="390" t="str">
        <f t="shared" si="176"/>
        <v>218,99</v>
      </c>
      <c r="F5679" s="381" t="str">
        <f t="shared" si="177"/>
        <v>88787</v>
      </c>
      <c r="H5679" s="391">
        <v>58.25</v>
      </c>
      <c r="I5679" s="392" t="s">
        <v>24421</v>
      </c>
    </row>
    <row r="5680" spans="2:9">
      <c r="B5680" s="388" t="s">
        <v>24422</v>
      </c>
      <c r="C5680" s="388" t="s">
        <v>24423</v>
      </c>
      <c r="D5680" s="389" t="s">
        <v>121</v>
      </c>
      <c r="E5680" s="390" t="str">
        <f t="shared" si="176"/>
        <v>228,80</v>
      </c>
      <c r="F5680" s="381" t="str">
        <f t="shared" si="177"/>
        <v>88788</v>
      </c>
      <c r="H5680" s="391">
        <v>2.5299999999999998</v>
      </c>
      <c r="I5680" s="392" t="s">
        <v>24424</v>
      </c>
    </row>
    <row r="5681" spans="2:9">
      <c r="B5681" s="388" t="s">
        <v>24425</v>
      </c>
      <c r="C5681" s="388" t="s">
        <v>24426</v>
      </c>
      <c r="D5681" s="389" t="s">
        <v>121</v>
      </c>
      <c r="E5681" s="390" t="str">
        <f t="shared" si="176"/>
        <v>273,73</v>
      </c>
      <c r="F5681" s="381" t="str">
        <f t="shared" si="177"/>
        <v>88789</v>
      </c>
      <c r="H5681" s="391">
        <v>23.31</v>
      </c>
      <c r="I5681" s="392" t="s">
        <v>24427</v>
      </c>
    </row>
    <row r="5682" spans="2:9">
      <c r="B5682" s="388" t="s">
        <v>24428</v>
      </c>
      <c r="C5682" s="388" t="s">
        <v>24429</v>
      </c>
      <c r="D5682" s="389" t="s">
        <v>121</v>
      </c>
      <c r="E5682" s="390" t="str">
        <f t="shared" si="176"/>
        <v>43,09</v>
      </c>
      <c r="F5682" s="381" t="str">
        <f t="shared" si="177"/>
        <v>89045</v>
      </c>
      <c r="H5682" s="391">
        <v>43.75</v>
      </c>
      <c r="I5682" s="392" t="s">
        <v>24430</v>
      </c>
    </row>
    <row r="5683" spans="2:9">
      <c r="B5683" s="388" t="s">
        <v>24431</v>
      </c>
      <c r="C5683" s="388" t="s">
        <v>24432</v>
      </c>
      <c r="D5683" s="389" t="s">
        <v>121</v>
      </c>
      <c r="E5683" s="390" t="str">
        <f t="shared" si="176"/>
        <v>41,53</v>
      </c>
      <c r="F5683" s="381" t="str">
        <f t="shared" si="177"/>
        <v>89170</v>
      </c>
      <c r="H5683" s="391">
        <v>91.11</v>
      </c>
      <c r="I5683" s="392" t="s">
        <v>24433</v>
      </c>
    </row>
    <row r="5684" spans="2:9">
      <c r="B5684" s="388" t="s">
        <v>24434</v>
      </c>
      <c r="C5684" s="388" t="s">
        <v>24435</v>
      </c>
      <c r="D5684" s="389" t="s">
        <v>121</v>
      </c>
      <c r="E5684" s="390" t="str">
        <f t="shared" si="176"/>
        <v>35,70</v>
      </c>
      <c r="F5684" s="381" t="str">
        <f t="shared" si="177"/>
        <v>93392</v>
      </c>
      <c r="H5684" s="391">
        <v>85.73</v>
      </c>
      <c r="I5684" s="392" t="s">
        <v>17425</v>
      </c>
    </row>
    <row r="5685" spans="2:9">
      <c r="B5685" s="388" t="s">
        <v>24436</v>
      </c>
      <c r="C5685" s="388" t="s">
        <v>24437</v>
      </c>
      <c r="D5685" s="389" t="s">
        <v>121</v>
      </c>
      <c r="E5685" s="390" t="str">
        <f t="shared" si="176"/>
        <v>29,60</v>
      </c>
      <c r="F5685" s="381" t="str">
        <f t="shared" si="177"/>
        <v>93393</v>
      </c>
      <c r="H5685" s="391">
        <v>10.18</v>
      </c>
      <c r="I5685" s="392" t="s">
        <v>21906</v>
      </c>
    </row>
    <row r="5686" spans="2:9">
      <c r="B5686" s="388" t="s">
        <v>24438</v>
      </c>
      <c r="C5686" s="388" t="s">
        <v>24439</v>
      </c>
      <c r="D5686" s="389" t="s">
        <v>121</v>
      </c>
      <c r="E5686" s="390" t="str">
        <f t="shared" si="176"/>
        <v>37,91</v>
      </c>
      <c r="F5686" s="381" t="str">
        <f t="shared" si="177"/>
        <v>93394</v>
      </c>
      <c r="H5686" s="391">
        <v>36.159999999999997</v>
      </c>
      <c r="I5686" s="392" t="s">
        <v>24440</v>
      </c>
    </row>
    <row r="5687" spans="2:9">
      <c r="B5687" s="388" t="s">
        <v>24441</v>
      </c>
      <c r="C5687" s="388" t="s">
        <v>24442</v>
      </c>
      <c r="D5687" s="389" t="s">
        <v>121</v>
      </c>
      <c r="E5687" s="390" t="str">
        <f t="shared" si="176"/>
        <v>35,14</v>
      </c>
      <c r="F5687" s="381" t="str">
        <f t="shared" si="177"/>
        <v>93395</v>
      </c>
      <c r="H5687" s="391">
        <v>40.33</v>
      </c>
      <c r="I5687" s="392" t="s">
        <v>24443</v>
      </c>
    </row>
    <row r="5688" spans="2:9">
      <c r="B5688" s="388" t="s">
        <v>24444</v>
      </c>
      <c r="C5688" s="388" t="s">
        <v>24445</v>
      </c>
      <c r="D5688" s="389" t="s">
        <v>121</v>
      </c>
      <c r="E5688" s="390" t="str">
        <f t="shared" si="176"/>
        <v>41,68</v>
      </c>
      <c r="F5688" s="381" t="str">
        <f t="shared" si="177"/>
        <v>99194</v>
      </c>
      <c r="H5688" s="391">
        <v>6.98</v>
      </c>
      <c r="I5688" s="392" t="s">
        <v>17577</v>
      </c>
    </row>
    <row r="5689" spans="2:9">
      <c r="B5689" s="388" t="s">
        <v>24446</v>
      </c>
      <c r="C5689" s="388" t="s">
        <v>24447</v>
      </c>
      <c r="D5689" s="389" t="s">
        <v>121</v>
      </c>
      <c r="E5689" s="390" t="str">
        <f t="shared" si="176"/>
        <v>35,58</v>
      </c>
      <c r="F5689" s="381" t="str">
        <f t="shared" si="177"/>
        <v>99195</v>
      </c>
      <c r="H5689" s="391">
        <v>41.65</v>
      </c>
      <c r="I5689" s="392" t="s">
        <v>11447</v>
      </c>
    </row>
    <row r="5690" spans="2:9">
      <c r="B5690" s="388" t="s">
        <v>24448</v>
      </c>
      <c r="C5690" s="388" t="s">
        <v>24449</v>
      </c>
      <c r="D5690" s="389" t="s">
        <v>121</v>
      </c>
      <c r="E5690" s="390" t="str">
        <f t="shared" si="176"/>
        <v>43,89</v>
      </c>
      <c r="F5690" s="381" t="str">
        <f t="shared" si="177"/>
        <v>99196</v>
      </c>
      <c r="H5690" s="391">
        <v>46.16</v>
      </c>
      <c r="I5690" s="392" t="s">
        <v>24450</v>
      </c>
    </row>
    <row r="5691" spans="2:9">
      <c r="B5691" s="388" t="s">
        <v>24451</v>
      </c>
      <c r="C5691" s="388" t="s">
        <v>24452</v>
      </c>
      <c r="D5691" s="389" t="s">
        <v>121</v>
      </c>
      <c r="E5691" s="390" t="str">
        <f t="shared" si="176"/>
        <v>41,12</v>
      </c>
      <c r="F5691" s="381" t="str">
        <f t="shared" si="177"/>
        <v>99198</v>
      </c>
      <c r="H5691" s="391">
        <v>105.27</v>
      </c>
      <c r="I5691" s="392" t="s">
        <v>24453</v>
      </c>
    </row>
    <row r="5692" spans="2:9">
      <c r="B5692" s="388" t="s">
        <v>24454</v>
      </c>
      <c r="C5692" s="388" t="s">
        <v>24455</v>
      </c>
      <c r="D5692" s="389" t="s">
        <v>9706</v>
      </c>
      <c r="E5692" s="390" t="str">
        <f t="shared" si="176"/>
        <v>81,63</v>
      </c>
      <c r="F5692" s="381" t="str">
        <f t="shared" si="177"/>
        <v>84088</v>
      </c>
      <c r="H5692" s="391">
        <v>59.47</v>
      </c>
      <c r="I5692" s="392" t="s">
        <v>24456</v>
      </c>
    </row>
    <row r="5693" spans="2:9">
      <c r="B5693" s="388" t="s">
        <v>24457</v>
      </c>
      <c r="C5693" s="388" t="s">
        <v>24458</v>
      </c>
      <c r="D5693" s="389" t="s">
        <v>9706</v>
      </c>
      <c r="E5693" s="390" t="str">
        <f t="shared" si="176"/>
        <v>115,45</v>
      </c>
      <c r="F5693" s="381" t="str">
        <f t="shared" si="177"/>
        <v>84089</v>
      </c>
      <c r="H5693" s="391">
        <v>192.4</v>
      </c>
      <c r="I5693" s="392" t="s">
        <v>24459</v>
      </c>
    </row>
    <row r="5694" spans="2:9">
      <c r="B5694" s="388" t="s">
        <v>24460</v>
      </c>
      <c r="C5694" s="388" t="s">
        <v>24461</v>
      </c>
      <c r="D5694" s="389" t="s">
        <v>9706</v>
      </c>
      <c r="E5694" s="390" t="str">
        <f t="shared" si="176"/>
        <v>4,22</v>
      </c>
      <c r="F5694" s="381" t="str">
        <f t="shared" si="177"/>
        <v>40675</v>
      </c>
      <c r="H5694" s="391">
        <v>177.06</v>
      </c>
      <c r="I5694" s="392" t="s">
        <v>5177</v>
      </c>
    </row>
    <row r="5695" spans="2:9">
      <c r="B5695" s="388" t="s">
        <v>24462</v>
      </c>
      <c r="C5695" s="388" t="s">
        <v>24463</v>
      </c>
      <c r="D5695" s="389" t="s">
        <v>9706</v>
      </c>
      <c r="E5695" s="390" t="str">
        <f t="shared" si="176"/>
        <v>25,03</v>
      </c>
      <c r="F5695" s="381" t="str">
        <f t="shared" si="177"/>
        <v>84093</v>
      </c>
      <c r="H5695" s="391">
        <v>4.8</v>
      </c>
      <c r="I5695" s="392" t="s">
        <v>23736</v>
      </c>
    </row>
    <row r="5696" spans="2:9">
      <c r="B5696" s="388" t="s">
        <v>24464</v>
      </c>
      <c r="C5696" s="388" t="s">
        <v>24465</v>
      </c>
      <c r="D5696" s="389" t="s">
        <v>121</v>
      </c>
      <c r="E5696" s="390" t="str">
        <f t="shared" si="176"/>
        <v>88,08</v>
      </c>
      <c r="F5696" s="381" t="str">
        <f t="shared" si="177"/>
        <v>96112</v>
      </c>
      <c r="H5696" s="391">
        <v>6.34</v>
      </c>
      <c r="I5696" s="392" t="s">
        <v>24466</v>
      </c>
    </row>
    <row r="5697" spans="2:9">
      <c r="B5697" s="388" t="s">
        <v>24467</v>
      </c>
      <c r="C5697" s="388" t="s">
        <v>24468</v>
      </c>
      <c r="D5697" s="389" t="s">
        <v>121</v>
      </c>
      <c r="E5697" s="390" t="str">
        <f t="shared" si="176"/>
        <v>97,10</v>
      </c>
      <c r="F5697" s="381" t="str">
        <f t="shared" si="177"/>
        <v>96117</v>
      </c>
      <c r="H5697" s="391">
        <v>9.25</v>
      </c>
      <c r="I5697" s="392" t="s">
        <v>10295</v>
      </c>
    </row>
    <row r="5698" spans="2:9">
      <c r="B5698" s="388" t="s">
        <v>24469</v>
      </c>
      <c r="C5698" s="388" t="s">
        <v>24470</v>
      </c>
      <c r="D5698" s="389" t="s">
        <v>9706</v>
      </c>
      <c r="E5698" s="390" t="str">
        <f t="shared" ref="E5698:E5761" si="178">IF($K$2=$H$1,H5698,I5698)</f>
        <v>21,71</v>
      </c>
      <c r="F5698" s="381" t="str">
        <f t="shared" ref="F5698:F5761" si="179">IF(LEN($B5698)=7,CONCATENATE(MID($B5698,1,6),"00",RIGHT($B5698,1)),IF(LEN($B5698)=8,CONCATENATE(MID($B5698,1,6),"0",RIGHT($B5698,2)),$B5698))</f>
        <v>96122</v>
      </c>
      <c r="H5698" s="391">
        <v>10.3</v>
      </c>
      <c r="I5698" s="392" t="s">
        <v>24471</v>
      </c>
    </row>
    <row r="5699" spans="2:9">
      <c r="B5699" s="388" t="s">
        <v>24472</v>
      </c>
      <c r="C5699" s="388" t="s">
        <v>24473</v>
      </c>
      <c r="D5699" s="389" t="s">
        <v>121</v>
      </c>
      <c r="E5699" s="390" t="str">
        <f t="shared" si="178"/>
        <v>37,95</v>
      </c>
      <c r="F5699" s="381" t="str">
        <f t="shared" si="179"/>
        <v>96109</v>
      </c>
      <c r="H5699" s="391">
        <v>11.83</v>
      </c>
      <c r="I5699" s="392" t="s">
        <v>19936</v>
      </c>
    </row>
    <row r="5700" spans="2:9">
      <c r="B5700" s="388" t="s">
        <v>24474</v>
      </c>
      <c r="C5700" s="388" t="s">
        <v>24475</v>
      </c>
      <c r="D5700" s="389" t="s">
        <v>121</v>
      </c>
      <c r="E5700" s="390" t="str">
        <f t="shared" si="178"/>
        <v>56,98</v>
      </c>
      <c r="F5700" s="381" t="str">
        <f t="shared" si="179"/>
        <v>96110</v>
      </c>
      <c r="H5700" s="391">
        <v>1.74</v>
      </c>
      <c r="I5700" s="392" t="s">
        <v>7745</v>
      </c>
    </row>
    <row r="5701" spans="2:9">
      <c r="B5701" s="388" t="s">
        <v>24476</v>
      </c>
      <c r="C5701" s="388" t="s">
        <v>24477</v>
      </c>
      <c r="D5701" s="389" t="s">
        <v>121</v>
      </c>
      <c r="E5701" s="390" t="str">
        <f t="shared" si="178"/>
        <v>33,95</v>
      </c>
      <c r="F5701" s="381" t="str">
        <f t="shared" si="179"/>
        <v>96113</v>
      </c>
      <c r="H5701" s="391">
        <v>2.09</v>
      </c>
      <c r="I5701" s="392" t="s">
        <v>12456</v>
      </c>
    </row>
    <row r="5702" spans="2:9">
      <c r="B5702" s="388" t="s">
        <v>24478</v>
      </c>
      <c r="C5702" s="388" t="s">
        <v>24479</v>
      </c>
      <c r="D5702" s="389" t="s">
        <v>121</v>
      </c>
      <c r="E5702" s="390" t="str">
        <f t="shared" si="178"/>
        <v>58,77</v>
      </c>
      <c r="F5702" s="381" t="str">
        <f t="shared" si="179"/>
        <v>96114</v>
      </c>
      <c r="H5702" s="391">
        <v>3.87</v>
      </c>
      <c r="I5702" s="392" t="s">
        <v>3667</v>
      </c>
    </row>
    <row r="5703" spans="2:9">
      <c r="B5703" s="388" t="s">
        <v>24480</v>
      </c>
      <c r="C5703" s="388" t="s">
        <v>24481</v>
      </c>
      <c r="D5703" s="389" t="s">
        <v>9706</v>
      </c>
      <c r="E5703" s="390" t="str">
        <f t="shared" si="178"/>
        <v>2,64</v>
      </c>
      <c r="F5703" s="381" t="str">
        <f t="shared" si="179"/>
        <v>96120</v>
      </c>
      <c r="H5703" s="391">
        <v>492.06</v>
      </c>
      <c r="I5703" s="392" t="s">
        <v>4436</v>
      </c>
    </row>
    <row r="5704" spans="2:9">
      <c r="B5704" s="388" t="s">
        <v>24482</v>
      </c>
      <c r="C5704" s="388" t="s">
        <v>24483</v>
      </c>
      <c r="D5704" s="389" t="s">
        <v>9706</v>
      </c>
      <c r="E5704" s="390" t="str">
        <f t="shared" si="178"/>
        <v>23,77</v>
      </c>
      <c r="F5704" s="381" t="str">
        <f t="shared" si="179"/>
        <v>96123</v>
      </c>
      <c r="H5704" s="391">
        <v>471.79</v>
      </c>
      <c r="I5704" s="392" t="s">
        <v>24484</v>
      </c>
    </row>
    <row r="5705" spans="2:9">
      <c r="B5705" s="388" t="s">
        <v>24485</v>
      </c>
      <c r="C5705" s="388" t="s">
        <v>24486</v>
      </c>
      <c r="D5705" s="389" t="s">
        <v>121</v>
      </c>
      <c r="E5705" s="390" t="str">
        <f t="shared" si="178"/>
        <v>46,29</v>
      </c>
      <c r="F5705" s="381" t="str">
        <f t="shared" si="179"/>
        <v>99054</v>
      </c>
      <c r="H5705" s="391">
        <v>274.47000000000003</v>
      </c>
      <c r="I5705" s="392" t="s">
        <v>24487</v>
      </c>
    </row>
    <row r="5706" spans="2:9">
      <c r="B5706" s="388" t="s">
        <v>24488</v>
      </c>
      <c r="C5706" s="388" t="s">
        <v>24489</v>
      </c>
      <c r="D5706" s="389" t="s">
        <v>121</v>
      </c>
      <c r="E5706" s="390" t="str">
        <f t="shared" si="178"/>
        <v>91,75</v>
      </c>
      <c r="F5706" s="381" t="str">
        <f t="shared" si="179"/>
        <v>72200</v>
      </c>
      <c r="H5706" s="391">
        <v>274.89999999999998</v>
      </c>
      <c r="I5706" s="392" t="s">
        <v>24490</v>
      </c>
    </row>
    <row r="5707" spans="2:9">
      <c r="B5707" s="388" t="s">
        <v>24491</v>
      </c>
      <c r="C5707" s="388" t="s">
        <v>24492</v>
      </c>
      <c r="D5707" s="389" t="s">
        <v>9706</v>
      </c>
      <c r="E5707" s="390" t="str">
        <f t="shared" si="178"/>
        <v>92,71</v>
      </c>
      <c r="F5707" s="381" t="str">
        <f t="shared" si="179"/>
        <v>73807/001</v>
      </c>
      <c r="H5707" s="391">
        <v>294.94</v>
      </c>
      <c r="I5707" s="392" t="s">
        <v>24493</v>
      </c>
    </row>
    <row r="5708" spans="2:9">
      <c r="B5708" s="388" t="s">
        <v>24494</v>
      </c>
      <c r="C5708" s="388" t="s">
        <v>24495</v>
      </c>
      <c r="D5708" s="389" t="s">
        <v>121</v>
      </c>
      <c r="E5708" s="390" t="str">
        <f t="shared" si="178"/>
        <v>11,11</v>
      </c>
      <c r="F5708" s="381" t="str">
        <f t="shared" si="179"/>
        <v>72201</v>
      </c>
      <c r="H5708" s="391">
        <v>283.44</v>
      </c>
      <c r="I5708" s="392" t="s">
        <v>5338</v>
      </c>
    </row>
    <row r="5709" spans="2:9">
      <c r="B5709" s="388" t="s">
        <v>24496</v>
      </c>
      <c r="C5709" s="388" t="s">
        <v>24497</v>
      </c>
      <c r="D5709" s="389" t="s">
        <v>121</v>
      </c>
      <c r="E5709" s="390" t="str">
        <f t="shared" si="178"/>
        <v>35,77</v>
      </c>
      <c r="F5709" s="381" t="str">
        <f t="shared" si="179"/>
        <v>96111</v>
      </c>
      <c r="H5709" s="391">
        <v>289.43</v>
      </c>
      <c r="I5709" s="392" t="s">
        <v>24498</v>
      </c>
    </row>
    <row r="5710" spans="2:9">
      <c r="B5710" s="388" t="s">
        <v>24499</v>
      </c>
      <c r="C5710" s="388" t="s">
        <v>24500</v>
      </c>
      <c r="D5710" s="389" t="s">
        <v>121</v>
      </c>
      <c r="E5710" s="390" t="str">
        <f t="shared" si="178"/>
        <v>39,57</v>
      </c>
      <c r="F5710" s="381" t="str">
        <f t="shared" si="179"/>
        <v>96116</v>
      </c>
      <c r="H5710" s="391">
        <v>344.61</v>
      </c>
      <c r="I5710" s="392" t="s">
        <v>4419</v>
      </c>
    </row>
    <row r="5711" spans="2:9">
      <c r="B5711" s="388" t="s">
        <v>24501</v>
      </c>
      <c r="C5711" s="388" t="s">
        <v>24502</v>
      </c>
      <c r="D5711" s="389" t="s">
        <v>9706</v>
      </c>
      <c r="E5711" s="390" t="str">
        <f t="shared" si="178"/>
        <v>7,03</v>
      </c>
      <c r="F5711" s="381" t="str">
        <f t="shared" si="179"/>
        <v>96121</v>
      </c>
      <c r="H5711" s="391">
        <v>330.23</v>
      </c>
      <c r="I5711" s="392" t="s">
        <v>6629</v>
      </c>
    </row>
    <row r="5712" spans="2:9">
      <c r="B5712" s="388" t="s">
        <v>24503</v>
      </c>
      <c r="C5712" s="388" t="s">
        <v>24504</v>
      </c>
      <c r="D5712" s="389" t="s">
        <v>121</v>
      </c>
      <c r="E5712" s="390" t="str">
        <f t="shared" si="178"/>
        <v>40,89</v>
      </c>
      <c r="F5712" s="381" t="str">
        <f t="shared" si="179"/>
        <v>96485</v>
      </c>
      <c r="H5712" s="391">
        <v>330.23</v>
      </c>
      <c r="I5712" s="392" t="s">
        <v>24505</v>
      </c>
    </row>
    <row r="5713" spans="2:9">
      <c r="B5713" s="388" t="s">
        <v>24506</v>
      </c>
      <c r="C5713" s="388" t="s">
        <v>24507</v>
      </c>
      <c r="D5713" s="389" t="s">
        <v>121</v>
      </c>
      <c r="E5713" s="390" t="str">
        <f t="shared" si="178"/>
        <v>45,00</v>
      </c>
      <c r="F5713" s="381" t="str">
        <f t="shared" si="179"/>
        <v>96486</v>
      </c>
      <c r="H5713" s="391">
        <v>343.86</v>
      </c>
      <c r="I5713" s="392" t="s">
        <v>2347</v>
      </c>
    </row>
    <row r="5714" spans="2:9">
      <c r="B5714" s="388" t="s">
        <v>24508</v>
      </c>
      <c r="C5714" s="388" t="s">
        <v>24509</v>
      </c>
      <c r="D5714" s="389" t="s">
        <v>121</v>
      </c>
      <c r="E5714" s="390" t="str">
        <f t="shared" si="178"/>
        <v>104,07</v>
      </c>
      <c r="F5714" s="381" t="str">
        <f t="shared" si="179"/>
        <v>72198</v>
      </c>
      <c r="H5714" s="391">
        <v>330.32</v>
      </c>
      <c r="I5714" s="392" t="s">
        <v>24510</v>
      </c>
    </row>
    <row r="5715" spans="2:9">
      <c r="B5715" s="388" t="s">
        <v>24511</v>
      </c>
      <c r="C5715" s="388" t="s">
        <v>24512</v>
      </c>
      <c r="D5715" s="389" t="s">
        <v>121</v>
      </c>
      <c r="E5715" s="390" t="str">
        <f t="shared" si="178"/>
        <v>64,11</v>
      </c>
      <c r="F5715" s="381" t="str">
        <f t="shared" si="179"/>
        <v>73833/001</v>
      </c>
      <c r="H5715" s="391">
        <v>331.58</v>
      </c>
      <c r="I5715" s="392" t="s">
        <v>24513</v>
      </c>
    </row>
    <row r="5716" spans="2:9">
      <c r="B5716" s="388" t="s">
        <v>24514</v>
      </c>
      <c r="C5716" s="388" t="s">
        <v>24515</v>
      </c>
      <c r="D5716" s="389" t="s">
        <v>121</v>
      </c>
      <c r="E5716" s="390" t="str">
        <f t="shared" si="178"/>
        <v>142,09</v>
      </c>
      <c r="F5716" s="381" t="str">
        <f t="shared" si="179"/>
        <v>83730</v>
      </c>
      <c r="H5716" s="391">
        <v>320.41000000000003</v>
      </c>
      <c r="I5716" s="392" t="s">
        <v>24516</v>
      </c>
    </row>
    <row r="5717" spans="2:9">
      <c r="B5717" s="388" t="s">
        <v>24517</v>
      </c>
      <c r="C5717" s="388" t="s">
        <v>24518</v>
      </c>
      <c r="D5717" s="389" t="s">
        <v>121</v>
      </c>
      <c r="E5717" s="390" t="str">
        <f t="shared" si="178"/>
        <v>151,17</v>
      </c>
      <c r="F5717" s="381" t="str">
        <f t="shared" si="179"/>
        <v>83736</v>
      </c>
      <c r="H5717" s="391">
        <v>419.09</v>
      </c>
      <c r="I5717" s="392" t="s">
        <v>24519</v>
      </c>
    </row>
    <row r="5718" spans="2:9">
      <c r="B5718" s="388" t="s">
        <v>24520</v>
      </c>
      <c r="C5718" s="388" t="s">
        <v>24521</v>
      </c>
      <c r="D5718" s="389" t="s">
        <v>121</v>
      </c>
      <c r="E5718" s="390" t="str">
        <f t="shared" si="178"/>
        <v>5,23</v>
      </c>
      <c r="F5718" s="381" t="str">
        <f t="shared" si="179"/>
        <v>91514</v>
      </c>
      <c r="H5718" s="391">
        <v>411.45</v>
      </c>
      <c r="I5718" s="392" t="s">
        <v>697</v>
      </c>
    </row>
    <row r="5719" spans="2:9">
      <c r="B5719" s="388" t="s">
        <v>24522</v>
      </c>
      <c r="C5719" s="388" t="s">
        <v>24523</v>
      </c>
      <c r="D5719" s="389" t="s">
        <v>121</v>
      </c>
      <c r="E5719" s="390" t="str">
        <f t="shared" si="178"/>
        <v>6,91</v>
      </c>
      <c r="F5719" s="381" t="str">
        <f t="shared" si="179"/>
        <v>91515</v>
      </c>
      <c r="H5719" s="391">
        <v>373.46</v>
      </c>
      <c r="I5719" s="392" t="s">
        <v>16519</v>
      </c>
    </row>
    <row r="5720" spans="2:9">
      <c r="B5720" s="388" t="s">
        <v>24524</v>
      </c>
      <c r="C5720" s="388" t="s">
        <v>24525</v>
      </c>
      <c r="D5720" s="389" t="s">
        <v>121</v>
      </c>
      <c r="E5720" s="390" t="str">
        <f t="shared" si="178"/>
        <v>10,09</v>
      </c>
      <c r="F5720" s="381" t="str">
        <f t="shared" si="179"/>
        <v>91516</v>
      </c>
      <c r="H5720" s="391">
        <v>367.87</v>
      </c>
      <c r="I5720" s="392" t="s">
        <v>3001</v>
      </c>
    </row>
    <row r="5721" spans="2:9">
      <c r="B5721" s="388" t="s">
        <v>24526</v>
      </c>
      <c r="C5721" s="388" t="s">
        <v>24527</v>
      </c>
      <c r="D5721" s="389" t="s">
        <v>121</v>
      </c>
      <c r="E5721" s="390" t="str">
        <f t="shared" si="178"/>
        <v>11,25</v>
      </c>
      <c r="F5721" s="381" t="str">
        <f t="shared" si="179"/>
        <v>91517</v>
      </c>
      <c r="H5721" s="391">
        <v>346.13</v>
      </c>
      <c r="I5721" s="392" t="s">
        <v>3135</v>
      </c>
    </row>
    <row r="5722" spans="2:9">
      <c r="B5722" s="388" t="s">
        <v>24528</v>
      </c>
      <c r="C5722" s="388" t="s">
        <v>24529</v>
      </c>
      <c r="D5722" s="389" t="s">
        <v>121</v>
      </c>
      <c r="E5722" s="390" t="str">
        <f t="shared" si="178"/>
        <v>12,91</v>
      </c>
      <c r="F5722" s="381" t="str">
        <f t="shared" si="179"/>
        <v>91519</v>
      </c>
      <c r="H5722" s="391">
        <v>340.61</v>
      </c>
      <c r="I5722" s="392" t="s">
        <v>6398</v>
      </c>
    </row>
    <row r="5723" spans="2:9">
      <c r="B5723" s="388" t="s">
        <v>24530</v>
      </c>
      <c r="C5723" s="388" t="s">
        <v>24531</v>
      </c>
      <c r="D5723" s="389" t="s">
        <v>121</v>
      </c>
      <c r="E5723" s="390" t="str">
        <f t="shared" si="178"/>
        <v>1,90</v>
      </c>
      <c r="F5723" s="381" t="str">
        <f t="shared" si="179"/>
        <v>91520</v>
      </c>
      <c r="H5723" s="391">
        <v>322.58</v>
      </c>
      <c r="I5723" s="392" t="s">
        <v>844</v>
      </c>
    </row>
    <row r="5724" spans="2:9">
      <c r="B5724" s="388" t="s">
        <v>24532</v>
      </c>
      <c r="C5724" s="388" t="s">
        <v>24533</v>
      </c>
      <c r="D5724" s="389" t="s">
        <v>121</v>
      </c>
      <c r="E5724" s="390" t="str">
        <f t="shared" si="178"/>
        <v>2,27</v>
      </c>
      <c r="F5724" s="381" t="str">
        <f t="shared" si="179"/>
        <v>91522</v>
      </c>
      <c r="H5724" s="391">
        <v>318.13</v>
      </c>
      <c r="I5724" s="392" t="s">
        <v>1888</v>
      </c>
    </row>
    <row r="5725" spans="2:9">
      <c r="B5725" s="388" t="s">
        <v>24534</v>
      </c>
      <c r="C5725" s="388" t="s">
        <v>24535</v>
      </c>
      <c r="D5725" s="389" t="s">
        <v>121</v>
      </c>
      <c r="E5725" s="390" t="str">
        <f t="shared" si="178"/>
        <v>4,23</v>
      </c>
      <c r="F5725" s="381" t="str">
        <f t="shared" si="179"/>
        <v>91525</v>
      </c>
      <c r="H5725" s="391">
        <v>265.67</v>
      </c>
      <c r="I5725" s="392" t="s">
        <v>22448</v>
      </c>
    </row>
    <row r="5726" spans="2:9">
      <c r="B5726" s="388" t="s">
        <v>24536</v>
      </c>
      <c r="C5726" s="388" t="s">
        <v>24537</v>
      </c>
      <c r="D5726" s="389" t="s">
        <v>201</v>
      </c>
      <c r="E5726" s="390" t="str">
        <f t="shared" si="178"/>
        <v>273,83</v>
      </c>
      <c r="F5726" s="381" t="str">
        <f t="shared" si="179"/>
        <v>87280</v>
      </c>
      <c r="H5726" s="391">
        <v>263.16000000000003</v>
      </c>
      <c r="I5726" s="392" t="s">
        <v>24538</v>
      </c>
    </row>
    <row r="5727" spans="2:9">
      <c r="B5727" s="388" t="s">
        <v>24539</v>
      </c>
      <c r="C5727" s="388" t="s">
        <v>24540</v>
      </c>
      <c r="D5727" s="389" t="s">
        <v>201</v>
      </c>
      <c r="E5727" s="390" t="str">
        <f t="shared" si="178"/>
        <v>271,12</v>
      </c>
      <c r="F5727" s="381" t="str">
        <f t="shared" si="179"/>
        <v>87281</v>
      </c>
      <c r="H5727" s="391">
        <v>320.01</v>
      </c>
      <c r="I5727" s="392" t="s">
        <v>24541</v>
      </c>
    </row>
    <row r="5728" spans="2:9">
      <c r="B5728" s="388" t="s">
        <v>24542</v>
      </c>
      <c r="C5728" s="388" t="s">
        <v>24543</v>
      </c>
      <c r="D5728" s="389" t="s">
        <v>201</v>
      </c>
      <c r="E5728" s="390" t="str">
        <f t="shared" si="178"/>
        <v>283,95</v>
      </c>
      <c r="F5728" s="381" t="str">
        <f t="shared" si="179"/>
        <v>87283</v>
      </c>
      <c r="H5728" s="391">
        <v>318.43</v>
      </c>
      <c r="I5728" s="392" t="s">
        <v>24544</v>
      </c>
    </row>
    <row r="5729" spans="2:9">
      <c r="B5729" s="388" t="s">
        <v>24545</v>
      </c>
      <c r="C5729" s="388" t="s">
        <v>24546</v>
      </c>
      <c r="D5729" s="389" t="s">
        <v>201</v>
      </c>
      <c r="E5729" s="390" t="str">
        <f t="shared" si="178"/>
        <v>280,29</v>
      </c>
      <c r="F5729" s="381" t="str">
        <f t="shared" si="179"/>
        <v>87284</v>
      </c>
      <c r="H5729" s="391">
        <v>290.95999999999998</v>
      </c>
      <c r="I5729" s="392" t="s">
        <v>24547</v>
      </c>
    </row>
    <row r="5730" spans="2:9">
      <c r="B5730" s="388" t="s">
        <v>24548</v>
      </c>
      <c r="C5730" s="388" t="s">
        <v>24549</v>
      </c>
      <c r="D5730" s="389" t="s">
        <v>201</v>
      </c>
      <c r="E5730" s="390" t="str">
        <f t="shared" si="178"/>
        <v>343,19</v>
      </c>
      <c r="F5730" s="381" t="str">
        <f t="shared" si="179"/>
        <v>87286</v>
      </c>
      <c r="H5730" s="391">
        <v>285.87</v>
      </c>
      <c r="I5730" s="392" t="s">
        <v>24550</v>
      </c>
    </row>
    <row r="5731" spans="2:9">
      <c r="B5731" s="388" t="s">
        <v>24551</v>
      </c>
      <c r="C5731" s="388" t="s">
        <v>24552</v>
      </c>
      <c r="D5731" s="389" t="s">
        <v>201</v>
      </c>
      <c r="E5731" s="390" t="str">
        <f t="shared" si="178"/>
        <v>332,66</v>
      </c>
      <c r="F5731" s="381" t="str">
        <f t="shared" si="179"/>
        <v>87287</v>
      </c>
      <c r="H5731" s="393">
        <v>1814.35</v>
      </c>
      <c r="I5731" s="392" t="s">
        <v>24553</v>
      </c>
    </row>
    <row r="5732" spans="2:9">
      <c r="B5732" s="388" t="s">
        <v>24554</v>
      </c>
      <c r="C5732" s="388" t="s">
        <v>24555</v>
      </c>
      <c r="D5732" s="389" t="s">
        <v>201</v>
      </c>
      <c r="E5732" s="390" t="str">
        <f t="shared" si="178"/>
        <v>327,08</v>
      </c>
      <c r="F5732" s="381" t="str">
        <f t="shared" si="179"/>
        <v>87289</v>
      </c>
      <c r="H5732" s="393">
        <v>1819.13</v>
      </c>
      <c r="I5732" s="392" t="s">
        <v>24556</v>
      </c>
    </row>
    <row r="5733" spans="2:9">
      <c r="B5733" s="388" t="s">
        <v>24557</v>
      </c>
      <c r="C5733" s="388" t="s">
        <v>24558</v>
      </c>
      <c r="D5733" s="389" t="s">
        <v>201</v>
      </c>
      <c r="E5733" s="390" t="str">
        <f t="shared" si="178"/>
        <v>322,30</v>
      </c>
      <c r="F5733" s="381" t="str">
        <f t="shared" si="179"/>
        <v>87290</v>
      </c>
      <c r="H5733" s="393">
        <v>1871.93</v>
      </c>
      <c r="I5733" s="392" t="s">
        <v>24559</v>
      </c>
    </row>
    <row r="5734" spans="2:9">
      <c r="B5734" s="388" t="s">
        <v>24560</v>
      </c>
      <c r="C5734" s="388" t="s">
        <v>24561</v>
      </c>
      <c r="D5734" s="389" t="s">
        <v>201</v>
      </c>
      <c r="E5734" s="390" t="str">
        <f t="shared" si="178"/>
        <v>330,83</v>
      </c>
      <c r="F5734" s="381" t="str">
        <f t="shared" si="179"/>
        <v>87292</v>
      </c>
      <c r="H5734" s="393">
        <v>1864.29</v>
      </c>
      <c r="I5734" s="392" t="s">
        <v>24562</v>
      </c>
    </row>
    <row r="5735" spans="2:9">
      <c r="B5735" s="388" t="s">
        <v>24563</v>
      </c>
      <c r="C5735" s="388" t="s">
        <v>24564</v>
      </c>
      <c r="D5735" s="389" t="s">
        <v>201</v>
      </c>
      <c r="E5735" s="390" t="str">
        <f t="shared" si="178"/>
        <v>318,07</v>
      </c>
      <c r="F5735" s="381" t="str">
        <f t="shared" si="179"/>
        <v>87294</v>
      </c>
      <c r="H5735" s="393">
        <v>1836.59</v>
      </c>
      <c r="I5735" s="392" t="s">
        <v>24565</v>
      </c>
    </row>
    <row r="5736" spans="2:9">
      <c r="B5736" s="388" t="s">
        <v>24566</v>
      </c>
      <c r="C5736" s="388" t="s">
        <v>24567</v>
      </c>
      <c r="D5736" s="389" t="s">
        <v>201</v>
      </c>
      <c r="E5736" s="390" t="str">
        <f t="shared" si="178"/>
        <v>321,70</v>
      </c>
      <c r="F5736" s="381" t="str">
        <f t="shared" si="179"/>
        <v>87295</v>
      </c>
      <c r="H5736" s="393">
        <v>1835.47</v>
      </c>
      <c r="I5736" s="392" t="s">
        <v>24568</v>
      </c>
    </row>
    <row r="5737" spans="2:9">
      <c r="B5737" s="388" t="s">
        <v>24569</v>
      </c>
      <c r="C5737" s="388" t="s">
        <v>24570</v>
      </c>
      <c r="D5737" s="389" t="s">
        <v>201</v>
      </c>
      <c r="E5737" s="390" t="str">
        <f t="shared" si="178"/>
        <v>304,65</v>
      </c>
      <c r="F5737" s="381" t="str">
        <f t="shared" si="179"/>
        <v>87296</v>
      </c>
      <c r="H5737" s="391">
        <v>289.67</v>
      </c>
      <c r="I5737" s="392" t="s">
        <v>24571</v>
      </c>
    </row>
    <row r="5738" spans="2:9">
      <c r="B5738" s="388" t="s">
        <v>24572</v>
      </c>
      <c r="C5738" s="388" t="s">
        <v>24573</v>
      </c>
      <c r="D5738" s="389" t="s">
        <v>201</v>
      </c>
      <c r="E5738" s="390" t="str">
        <f t="shared" si="178"/>
        <v>425,85</v>
      </c>
      <c r="F5738" s="381" t="str">
        <f t="shared" si="179"/>
        <v>87298</v>
      </c>
      <c r="H5738" s="391">
        <v>262.56</v>
      </c>
      <c r="I5738" s="392" t="s">
        <v>24574</v>
      </c>
    </row>
    <row r="5739" spans="2:9">
      <c r="B5739" s="388" t="s">
        <v>24575</v>
      </c>
      <c r="C5739" s="388" t="s">
        <v>24576</v>
      </c>
      <c r="D5739" s="389" t="s">
        <v>201</v>
      </c>
      <c r="E5739" s="390" t="str">
        <f t="shared" si="178"/>
        <v>278,71</v>
      </c>
      <c r="F5739" s="381" t="str">
        <f t="shared" si="179"/>
        <v>87299</v>
      </c>
      <c r="H5739" s="391">
        <v>311.27999999999997</v>
      </c>
      <c r="I5739" s="392" t="s">
        <v>24577</v>
      </c>
    </row>
    <row r="5740" spans="2:9">
      <c r="B5740" s="388" t="s">
        <v>24578</v>
      </c>
      <c r="C5740" s="388" t="s">
        <v>24579</v>
      </c>
      <c r="D5740" s="389" t="s">
        <v>201</v>
      </c>
      <c r="E5740" s="390" t="str">
        <f t="shared" si="178"/>
        <v>382,10</v>
      </c>
      <c r="F5740" s="381" t="str">
        <f t="shared" si="179"/>
        <v>87301</v>
      </c>
      <c r="H5740" s="391">
        <v>281.89</v>
      </c>
      <c r="I5740" s="392" t="s">
        <v>24580</v>
      </c>
    </row>
    <row r="5741" spans="2:9">
      <c r="B5741" s="388" t="s">
        <v>24581</v>
      </c>
      <c r="C5741" s="388" t="s">
        <v>24582</v>
      </c>
      <c r="D5741" s="389" t="s">
        <v>201</v>
      </c>
      <c r="E5741" s="390" t="str">
        <f t="shared" si="178"/>
        <v>377,46</v>
      </c>
      <c r="F5741" s="381" t="str">
        <f t="shared" si="179"/>
        <v>87302</v>
      </c>
      <c r="H5741" s="391">
        <v>358.44</v>
      </c>
      <c r="I5741" s="392" t="s">
        <v>24583</v>
      </c>
    </row>
    <row r="5742" spans="2:9">
      <c r="B5742" s="388" t="s">
        <v>24584</v>
      </c>
      <c r="C5742" s="388" t="s">
        <v>24585</v>
      </c>
      <c r="D5742" s="389" t="s">
        <v>201</v>
      </c>
      <c r="E5742" s="390" t="str">
        <f t="shared" si="178"/>
        <v>344,21</v>
      </c>
      <c r="F5742" s="381" t="str">
        <f t="shared" si="179"/>
        <v>87304</v>
      </c>
      <c r="H5742" s="391">
        <v>329.34</v>
      </c>
      <c r="I5742" s="392" t="s">
        <v>24586</v>
      </c>
    </row>
    <row r="5743" spans="2:9">
      <c r="B5743" s="388" t="s">
        <v>24587</v>
      </c>
      <c r="C5743" s="388" t="s">
        <v>24588</v>
      </c>
      <c r="D5743" s="389" t="s">
        <v>201</v>
      </c>
      <c r="E5743" s="390" t="str">
        <f t="shared" si="178"/>
        <v>347,34</v>
      </c>
      <c r="F5743" s="381" t="str">
        <f t="shared" si="179"/>
        <v>87305</v>
      </c>
      <c r="H5743" s="391">
        <v>335.23</v>
      </c>
      <c r="I5743" s="392" t="s">
        <v>24589</v>
      </c>
    </row>
    <row r="5744" spans="2:9">
      <c r="B5744" s="388" t="s">
        <v>24590</v>
      </c>
      <c r="C5744" s="388" t="s">
        <v>24591</v>
      </c>
      <c r="D5744" s="389" t="s">
        <v>201</v>
      </c>
      <c r="E5744" s="390" t="str">
        <f t="shared" si="178"/>
        <v>327,15</v>
      </c>
      <c r="F5744" s="381" t="str">
        <f t="shared" si="179"/>
        <v>87307</v>
      </c>
      <c r="H5744" s="391">
        <v>314.33999999999997</v>
      </c>
      <c r="I5744" s="392" t="s">
        <v>24592</v>
      </c>
    </row>
    <row r="5745" spans="2:9">
      <c r="B5745" s="388" t="s">
        <v>24593</v>
      </c>
      <c r="C5745" s="388" t="s">
        <v>24594</v>
      </c>
      <c r="D5745" s="389" t="s">
        <v>201</v>
      </c>
      <c r="E5745" s="390" t="str">
        <f t="shared" si="178"/>
        <v>322,22</v>
      </c>
      <c r="F5745" s="381" t="str">
        <f t="shared" si="179"/>
        <v>87308</v>
      </c>
      <c r="H5745" s="391">
        <v>340.94</v>
      </c>
      <c r="I5745" s="392" t="s">
        <v>24595</v>
      </c>
    </row>
    <row r="5746" spans="2:9">
      <c r="B5746" s="388" t="s">
        <v>24596</v>
      </c>
      <c r="C5746" s="388" t="s">
        <v>24597</v>
      </c>
      <c r="D5746" s="389" t="s">
        <v>201</v>
      </c>
      <c r="E5746" s="390" t="str">
        <f t="shared" si="178"/>
        <v>265,86</v>
      </c>
      <c r="F5746" s="381" t="str">
        <f t="shared" si="179"/>
        <v>87310</v>
      </c>
      <c r="H5746" s="391">
        <v>326.14</v>
      </c>
      <c r="I5746" s="392" t="s">
        <v>17267</v>
      </c>
    </row>
    <row r="5747" spans="2:9">
      <c r="B5747" s="388" t="s">
        <v>24598</v>
      </c>
      <c r="C5747" s="388" t="s">
        <v>24599</v>
      </c>
      <c r="D5747" s="389" t="s">
        <v>201</v>
      </c>
      <c r="E5747" s="390" t="str">
        <f t="shared" si="178"/>
        <v>260,63</v>
      </c>
      <c r="F5747" s="381" t="str">
        <f t="shared" si="179"/>
        <v>87311</v>
      </c>
      <c r="H5747" s="391">
        <v>325.06</v>
      </c>
      <c r="I5747" s="392" t="s">
        <v>24600</v>
      </c>
    </row>
    <row r="5748" spans="2:9">
      <c r="B5748" s="388" t="s">
        <v>24601</v>
      </c>
      <c r="C5748" s="388" t="s">
        <v>24602</v>
      </c>
      <c r="D5748" s="389" t="s">
        <v>201</v>
      </c>
      <c r="E5748" s="390" t="str">
        <f t="shared" si="178"/>
        <v>326,60</v>
      </c>
      <c r="F5748" s="381" t="str">
        <f t="shared" si="179"/>
        <v>87313</v>
      </c>
      <c r="H5748" s="391">
        <v>316.06</v>
      </c>
      <c r="I5748" s="392" t="s">
        <v>24603</v>
      </c>
    </row>
    <row r="5749" spans="2:9">
      <c r="B5749" s="388" t="s">
        <v>24604</v>
      </c>
      <c r="C5749" s="388" t="s">
        <v>24605</v>
      </c>
      <c r="D5749" s="389" t="s">
        <v>201</v>
      </c>
      <c r="E5749" s="390" t="str">
        <f t="shared" si="178"/>
        <v>322,56</v>
      </c>
      <c r="F5749" s="381" t="str">
        <f t="shared" si="179"/>
        <v>87314</v>
      </c>
      <c r="H5749" s="391">
        <v>478.78</v>
      </c>
      <c r="I5749" s="392" t="s">
        <v>23309</v>
      </c>
    </row>
    <row r="5750" spans="2:9">
      <c r="B5750" s="388" t="s">
        <v>24606</v>
      </c>
      <c r="C5750" s="388" t="s">
        <v>24607</v>
      </c>
      <c r="D5750" s="389" t="s">
        <v>201</v>
      </c>
      <c r="E5750" s="390" t="str">
        <f t="shared" si="178"/>
        <v>294,62</v>
      </c>
      <c r="F5750" s="381" t="str">
        <f t="shared" si="179"/>
        <v>87316</v>
      </c>
      <c r="H5750" s="391">
        <v>410.06</v>
      </c>
      <c r="I5750" s="392" t="s">
        <v>24608</v>
      </c>
    </row>
    <row r="5751" spans="2:9">
      <c r="B5751" s="388" t="s">
        <v>24609</v>
      </c>
      <c r="C5751" s="388" t="s">
        <v>24610</v>
      </c>
      <c r="D5751" s="389" t="s">
        <v>201</v>
      </c>
      <c r="E5751" s="390" t="str">
        <f t="shared" si="178"/>
        <v>286,02</v>
      </c>
      <c r="F5751" s="381" t="str">
        <f t="shared" si="179"/>
        <v>87317</v>
      </c>
      <c r="H5751" s="391">
        <v>398.8</v>
      </c>
      <c r="I5751" s="392" t="s">
        <v>24611</v>
      </c>
    </row>
    <row r="5752" spans="2:9">
      <c r="B5752" s="388" t="s">
        <v>24612</v>
      </c>
      <c r="C5752" s="388" t="s">
        <v>24613</v>
      </c>
      <c r="D5752" s="389" t="s">
        <v>201</v>
      </c>
      <c r="E5752" s="390" t="str">
        <f t="shared" si="178"/>
        <v>2.353,75</v>
      </c>
      <c r="F5752" s="381" t="str">
        <f t="shared" si="179"/>
        <v>87319</v>
      </c>
      <c r="H5752" s="391">
        <v>416.01</v>
      </c>
      <c r="I5752" s="392" t="s">
        <v>24614</v>
      </c>
    </row>
    <row r="5753" spans="2:9">
      <c r="B5753" s="388" t="s">
        <v>24615</v>
      </c>
      <c r="C5753" s="388" t="s">
        <v>24616</v>
      </c>
      <c r="D5753" s="389" t="s">
        <v>201</v>
      </c>
      <c r="E5753" s="390" t="str">
        <f t="shared" si="178"/>
        <v>2.358,69</v>
      </c>
      <c r="F5753" s="381" t="str">
        <f t="shared" si="179"/>
        <v>87320</v>
      </c>
      <c r="H5753" s="391">
        <v>371.71</v>
      </c>
      <c r="I5753" s="392" t="s">
        <v>24617</v>
      </c>
    </row>
    <row r="5754" spans="2:9">
      <c r="B5754" s="388" t="s">
        <v>24618</v>
      </c>
      <c r="C5754" s="388" t="s">
        <v>24619</v>
      </c>
      <c r="D5754" s="389" t="s">
        <v>201</v>
      </c>
      <c r="E5754" s="390" t="str">
        <f t="shared" si="178"/>
        <v>2.426,02</v>
      </c>
      <c r="F5754" s="381" t="str">
        <f t="shared" si="179"/>
        <v>87322</v>
      </c>
      <c r="H5754" s="391">
        <v>355.24</v>
      </c>
      <c r="I5754" s="392" t="s">
        <v>24620</v>
      </c>
    </row>
    <row r="5755" spans="2:9">
      <c r="B5755" s="388" t="s">
        <v>24621</v>
      </c>
      <c r="C5755" s="388" t="s">
        <v>24622</v>
      </c>
      <c r="D5755" s="389" t="s">
        <v>201</v>
      </c>
      <c r="E5755" s="390" t="str">
        <f t="shared" si="178"/>
        <v>2.426,80</v>
      </c>
      <c r="F5755" s="381" t="str">
        <f t="shared" si="179"/>
        <v>87323</v>
      </c>
      <c r="H5755" s="391">
        <v>367.52</v>
      </c>
      <c r="I5755" s="392" t="s">
        <v>24623</v>
      </c>
    </row>
    <row r="5756" spans="2:9">
      <c r="B5756" s="388" t="s">
        <v>24624</v>
      </c>
      <c r="C5756" s="388" t="s">
        <v>24625</v>
      </c>
      <c r="D5756" s="389" t="s">
        <v>201</v>
      </c>
      <c r="E5756" s="390" t="str">
        <f t="shared" si="178"/>
        <v>2.371,89</v>
      </c>
      <c r="F5756" s="381" t="str">
        <f t="shared" si="179"/>
        <v>87325</v>
      </c>
      <c r="H5756" s="391">
        <v>337.34</v>
      </c>
      <c r="I5756" s="392" t="s">
        <v>24626</v>
      </c>
    </row>
    <row r="5757" spans="2:9">
      <c r="B5757" s="388" t="s">
        <v>24627</v>
      </c>
      <c r="C5757" s="388" t="s">
        <v>24628</v>
      </c>
      <c r="D5757" s="389" t="s">
        <v>201</v>
      </c>
      <c r="E5757" s="390" t="str">
        <f t="shared" si="178"/>
        <v>2.379,26</v>
      </c>
      <c r="F5757" s="381" t="str">
        <f t="shared" si="179"/>
        <v>87326</v>
      </c>
      <c r="H5757" s="391">
        <v>329.02</v>
      </c>
      <c r="I5757" s="392" t="s">
        <v>24629</v>
      </c>
    </row>
    <row r="5758" spans="2:9">
      <c r="B5758" s="388" t="s">
        <v>24630</v>
      </c>
      <c r="C5758" s="388" t="s">
        <v>24631</v>
      </c>
      <c r="D5758" s="389" t="s">
        <v>201</v>
      </c>
      <c r="E5758" s="390" t="str">
        <f t="shared" si="178"/>
        <v>289,47</v>
      </c>
      <c r="F5758" s="381" t="str">
        <f t="shared" si="179"/>
        <v>87327</v>
      </c>
      <c r="H5758" s="391">
        <v>342.44</v>
      </c>
      <c r="I5758" s="392" t="s">
        <v>24632</v>
      </c>
    </row>
    <row r="5759" spans="2:9">
      <c r="B5759" s="388" t="s">
        <v>24633</v>
      </c>
      <c r="C5759" s="388" t="s">
        <v>24634</v>
      </c>
      <c r="D5759" s="389" t="s">
        <v>201</v>
      </c>
      <c r="E5759" s="390" t="str">
        <f t="shared" si="178"/>
        <v>252,04</v>
      </c>
      <c r="F5759" s="381" t="str">
        <f t="shared" si="179"/>
        <v>87328</v>
      </c>
      <c r="H5759" s="391">
        <v>305.32</v>
      </c>
      <c r="I5759" s="392" t="s">
        <v>24635</v>
      </c>
    </row>
    <row r="5760" spans="2:9">
      <c r="B5760" s="388" t="s">
        <v>24636</v>
      </c>
      <c r="C5760" s="388" t="s">
        <v>24637</v>
      </c>
      <c r="D5760" s="389" t="s">
        <v>201</v>
      </c>
      <c r="E5760" s="390" t="str">
        <f t="shared" si="178"/>
        <v>311,51</v>
      </c>
      <c r="F5760" s="381" t="str">
        <f t="shared" si="179"/>
        <v>87329</v>
      </c>
      <c r="H5760" s="391">
        <v>289.58</v>
      </c>
      <c r="I5760" s="392" t="s">
        <v>24638</v>
      </c>
    </row>
    <row r="5761" spans="2:9">
      <c r="B5761" s="388" t="s">
        <v>24639</v>
      </c>
      <c r="C5761" s="388" t="s">
        <v>24640</v>
      </c>
      <c r="D5761" s="389" t="s">
        <v>201</v>
      </c>
      <c r="E5761" s="390" t="str">
        <f t="shared" si="178"/>
        <v>268,96</v>
      </c>
      <c r="F5761" s="381" t="str">
        <f t="shared" si="179"/>
        <v>87330</v>
      </c>
      <c r="H5761" s="391">
        <v>262.17</v>
      </c>
      <c r="I5761" s="392" t="s">
        <v>24641</v>
      </c>
    </row>
    <row r="5762" spans="2:9">
      <c r="B5762" s="388" t="s">
        <v>24642</v>
      </c>
      <c r="C5762" s="388" t="s">
        <v>24643</v>
      </c>
      <c r="D5762" s="389" t="s">
        <v>201</v>
      </c>
      <c r="E5762" s="390" t="str">
        <f t="shared" ref="E5762:E5825" si="180">IF($K$2=$H$1,H5762,I5762)</f>
        <v>358,47</v>
      </c>
      <c r="F5762" s="381" t="str">
        <f t="shared" ref="F5762:F5825" si="181">IF(LEN($B5762)=7,CONCATENATE(MID($B5762,1,6),"00",RIGHT($B5762,1)),IF(LEN($B5762)=8,CONCATENATE(MID($B5762,1,6),"0",RIGHT($B5762,2)),$B5762))</f>
        <v>87331</v>
      </c>
      <c r="H5762" s="391">
        <v>364</v>
      </c>
      <c r="I5762" s="392" t="s">
        <v>24644</v>
      </c>
    </row>
    <row r="5763" spans="2:9">
      <c r="B5763" s="388" t="s">
        <v>24645</v>
      </c>
      <c r="C5763" s="388" t="s">
        <v>24646</v>
      </c>
      <c r="D5763" s="389" t="s">
        <v>201</v>
      </c>
      <c r="E5763" s="390" t="str">
        <f t="shared" si="180"/>
        <v>319,45</v>
      </c>
      <c r="F5763" s="381" t="str">
        <f t="shared" si="181"/>
        <v>87332</v>
      </c>
      <c r="H5763" s="391">
        <v>324</v>
      </c>
      <c r="I5763" s="392" t="s">
        <v>24647</v>
      </c>
    </row>
    <row r="5764" spans="2:9">
      <c r="B5764" s="388" t="s">
        <v>24648</v>
      </c>
      <c r="C5764" s="388" t="s">
        <v>24649</v>
      </c>
      <c r="D5764" s="389" t="s">
        <v>201</v>
      </c>
      <c r="E5764" s="390" t="str">
        <f t="shared" si="180"/>
        <v>331,24</v>
      </c>
      <c r="F5764" s="381" t="str">
        <f t="shared" si="181"/>
        <v>87333</v>
      </c>
      <c r="H5764" s="391">
        <v>307.04000000000002</v>
      </c>
      <c r="I5764" s="392" t="s">
        <v>24650</v>
      </c>
    </row>
    <row r="5765" spans="2:9">
      <c r="B5765" s="388" t="s">
        <v>24651</v>
      </c>
      <c r="C5765" s="388" t="s">
        <v>24652</v>
      </c>
      <c r="D5765" s="389" t="s">
        <v>201</v>
      </c>
      <c r="E5765" s="390" t="str">
        <f t="shared" si="180"/>
        <v>308,00</v>
      </c>
      <c r="F5765" s="381" t="str">
        <f t="shared" si="181"/>
        <v>87334</v>
      </c>
      <c r="H5765" s="391">
        <v>316.63</v>
      </c>
      <c r="I5765" s="392" t="s">
        <v>24653</v>
      </c>
    </row>
    <row r="5766" spans="2:9">
      <c r="B5766" s="388" t="s">
        <v>24654</v>
      </c>
      <c r="C5766" s="388" t="s">
        <v>24655</v>
      </c>
      <c r="D5766" s="389" t="s">
        <v>201</v>
      </c>
      <c r="E5766" s="390" t="str">
        <f t="shared" si="180"/>
        <v>326,36</v>
      </c>
      <c r="F5766" s="381" t="str">
        <f t="shared" si="181"/>
        <v>87335</v>
      </c>
      <c r="H5766" s="391">
        <v>284.25</v>
      </c>
      <c r="I5766" s="392" t="s">
        <v>24656</v>
      </c>
    </row>
    <row r="5767" spans="2:9">
      <c r="B5767" s="388" t="s">
        <v>24657</v>
      </c>
      <c r="C5767" s="388" t="s">
        <v>24658</v>
      </c>
      <c r="D5767" s="389" t="s">
        <v>201</v>
      </c>
      <c r="E5767" s="390" t="str">
        <f t="shared" si="180"/>
        <v>314,77</v>
      </c>
      <c r="F5767" s="381" t="str">
        <f t="shared" si="181"/>
        <v>87336</v>
      </c>
      <c r="H5767" s="391">
        <v>278.2</v>
      </c>
      <c r="I5767" s="392" t="s">
        <v>24659</v>
      </c>
    </row>
    <row r="5768" spans="2:9">
      <c r="B5768" s="388" t="s">
        <v>24660</v>
      </c>
      <c r="C5768" s="388" t="s">
        <v>24661</v>
      </c>
      <c r="D5768" s="389" t="s">
        <v>201</v>
      </c>
      <c r="E5768" s="390" t="str">
        <f t="shared" si="180"/>
        <v>319,01</v>
      </c>
      <c r="F5768" s="381" t="str">
        <f t="shared" si="181"/>
        <v>87337</v>
      </c>
      <c r="H5768" s="393">
        <v>1790.09</v>
      </c>
      <c r="I5768" s="392" t="s">
        <v>24662</v>
      </c>
    </row>
    <row r="5769" spans="2:9">
      <c r="B5769" s="388" t="s">
        <v>24663</v>
      </c>
      <c r="C5769" s="388" t="s">
        <v>24664</v>
      </c>
      <c r="D5769" s="389" t="s">
        <v>201</v>
      </c>
      <c r="E5769" s="390" t="str">
        <f t="shared" si="180"/>
        <v>304,54</v>
      </c>
      <c r="F5769" s="381" t="str">
        <f t="shared" si="181"/>
        <v>87338</v>
      </c>
      <c r="H5769" s="393">
        <v>1778.41</v>
      </c>
      <c r="I5769" s="392" t="s">
        <v>24665</v>
      </c>
    </row>
    <row r="5770" spans="2:9">
      <c r="B5770" s="388" t="s">
        <v>24666</v>
      </c>
      <c r="C5770" s="388" t="s">
        <v>24667</v>
      </c>
      <c r="D5770" s="389" t="s">
        <v>201</v>
      </c>
      <c r="E5770" s="390" t="str">
        <f t="shared" si="180"/>
        <v>506,13</v>
      </c>
      <c r="F5770" s="381" t="str">
        <f t="shared" si="181"/>
        <v>87339</v>
      </c>
      <c r="H5770" s="393">
        <v>1855.58</v>
      </c>
      <c r="I5770" s="392" t="s">
        <v>24668</v>
      </c>
    </row>
    <row r="5771" spans="2:9">
      <c r="B5771" s="388" t="s">
        <v>24669</v>
      </c>
      <c r="C5771" s="388" t="s">
        <v>24670</v>
      </c>
      <c r="D5771" s="389" t="s">
        <v>201</v>
      </c>
      <c r="E5771" s="390" t="str">
        <f t="shared" si="180"/>
        <v>425,12</v>
      </c>
      <c r="F5771" s="381" t="str">
        <f t="shared" si="181"/>
        <v>87340</v>
      </c>
      <c r="H5771" s="393">
        <v>1834.14</v>
      </c>
      <c r="I5771" s="392" t="s">
        <v>24671</v>
      </c>
    </row>
    <row r="5772" spans="2:9">
      <c r="B5772" s="388" t="s">
        <v>24672</v>
      </c>
      <c r="C5772" s="388" t="s">
        <v>24673</v>
      </c>
      <c r="D5772" s="389" t="s">
        <v>201</v>
      </c>
      <c r="E5772" s="390" t="str">
        <f t="shared" si="180"/>
        <v>405,93</v>
      </c>
      <c r="F5772" s="381" t="str">
        <f t="shared" si="181"/>
        <v>87341</v>
      </c>
      <c r="H5772" s="393">
        <v>1831.84</v>
      </c>
      <c r="I5772" s="392" t="s">
        <v>24674</v>
      </c>
    </row>
    <row r="5773" spans="2:9">
      <c r="B5773" s="388" t="s">
        <v>24675</v>
      </c>
      <c r="C5773" s="388" t="s">
        <v>24676</v>
      </c>
      <c r="D5773" s="389" t="s">
        <v>201</v>
      </c>
      <c r="E5773" s="390" t="str">
        <f t="shared" si="180"/>
        <v>429,28</v>
      </c>
      <c r="F5773" s="381" t="str">
        <f t="shared" si="181"/>
        <v>87342</v>
      </c>
      <c r="H5773" s="393">
        <v>1826.48</v>
      </c>
      <c r="I5773" s="392" t="s">
        <v>24677</v>
      </c>
    </row>
    <row r="5774" spans="2:9">
      <c r="B5774" s="388" t="s">
        <v>24678</v>
      </c>
      <c r="C5774" s="388" t="s">
        <v>24679</v>
      </c>
      <c r="D5774" s="389" t="s">
        <v>201</v>
      </c>
      <c r="E5774" s="390" t="str">
        <f t="shared" si="180"/>
        <v>383,41</v>
      </c>
      <c r="F5774" s="381" t="str">
        <f t="shared" si="181"/>
        <v>87343</v>
      </c>
      <c r="H5774" s="393">
        <v>1798.51</v>
      </c>
      <c r="I5774" s="392" t="s">
        <v>24680</v>
      </c>
    </row>
    <row r="5775" spans="2:9">
      <c r="B5775" s="388" t="s">
        <v>24681</v>
      </c>
      <c r="C5775" s="388" t="s">
        <v>24682</v>
      </c>
      <c r="D5775" s="389" t="s">
        <v>201</v>
      </c>
      <c r="E5775" s="390" t="str">
        <f t="shared" si="180"/>
        <v>359,22</v>
      </c>
      <c r="F5775" s="381" t="str">
        <f t="shared" si="181"/>
        <v>87344</v>
      </c>
      <c r="H5775" s="391">
        <v>368.6</v>
      </c>
      <c r="I5775" s="392" t="s">
        <v>24683</v>
      </c>
    </row>
    <row r="5776" spans="2:9">
      <c r="B5776" s="388" t="s">
        <v>24684</v>
      </c>
      <c r="C5776" s="388" t="s">
        <v>24685</v>
      </c>
      <c r="D5776" s="389" t="s">
        <v>201</v>
      </c>
      <c r="E5776" s="390" t="str">
        <f t="shared" si="180"/>
        <v>383,98</v>
      </c>
      <c r="F5776" s="381" t="str">
        <f t="shared" si="181"/>
        <v>87345</v>
      </c>
      <c r="H5776" s="391">
        <v>383.34</v>
      </c>
      <c r="I5776" s="392" t="s">
        <v>24686</v>
      </c>
    </row>
    <row r="5777" spans="2:9">
      <c r="B5777" s="388" t="s">
        <v>24687</v>
      </c>
      <c r="C5777" s="388" t="s">
        <v>24688</v>
      </c>
      <c r="D5777" s="389" t="s">
        <v>201</v>
      </c>
      <c r="E5777" s="390" t="str">
        <f t="shared" si="180"/>
        <v>346,15</v>
      </c>
      <c r="F5777" s="381" t="str">
        <f t="shared" si="181"/>
        <v>87346</v>
      </c>
      <c r="H5777" s="391">
        <v>433.88</v>
      </c>
      <c r="I5777" s="392" t="s">
        <v>24689</v>
      </c>
    </row>
    <row r="5778" spans="2:9">
      <c r="B5778" s="388" t="s">
        <v>24690</v>
      </c>
      <c r="C5778" s="388" t="s">
        <v>24691</v>
      </c>
      <c r="D5778" s="389" t="s">
        <v>201</v>
      </c>
      <c r="E5778" s="390" t="str">
        <f t="shared" si="180"/>
        <v>327,08</v>
      </c>
      <c r="F5778" s="381" t="str">
        <f t="shared" si="181"/>
        <v>87347</v>
      </c>
      <c r="H5778" s="391">
        <v>429.15</v>
      </c>
      <c r="I5778" s="392" t="s">
        <v>24556</v>
      </c>
    </row>
    <row r="5779" spans="2:9">
      <c r="B5779" s="388" t="s">
        <v>24692</v>
      </c>
      <c r="C5779" s="388" t="s">
        <v>24693</v>
      </c>
      <c r="D5779" s="389" t="s">
        <v>201</v>
      </c>
      <c r="E5779" s="390" t="str">
        <f t="shared" si="180"/>
        <v>350,16</v>
      </c>
      <c r="F5779" s="381" t="str">
        <f t="shared" si="181"/>
        <v>87348</v>
      </c>
      <c r="H5779" s="391">
        <v>439.1</v>
      </c>
      <c r="I5779" s="392" t="s">
        <v>24694</v>
      </c>
    </row>
    <row r="5780" spans="2:9">
      <c r="B5780" s="388" t="s">
        <v>24695</v>
      </c>
      <c r="C5780" s="388" t="s">
        <v>24696</v>
      </c>
      <c r="D5780" s="389" t="s">
        <v>201</v>
      </c>
      <c r="E5780" s="390" t="str">
        <f t="shared" si="180"/>
        <v>301,67</v>
      </c>
      <c r="F5780" s="381" t="str">
        <f t="shared" si="181"/>
        <v>87349</v>
      </c>
      <c r="H5780" s="391">
        <v>424.3</v>
      </c>
      <c r="I5780" s="392" t="s">
        <v>24697</v>
      </c>
    </row>
    <row r="5781" spans="2:9">
      <c r="B5781" s="388" t="s">
        <v>24698</v>
      </c>
      <c r="C5781" s="388" t="s">
        <v>24699</v>
      </c>
      <c r="D5781" s="389" t="s">
        <v>201</v>
      </c>
      <c r="E5781" s="390" t="str">
        <f t="shared" si="180"/>
        <v>296,50</v>
      </c>
      <c r="F5781" s="381" t="str">
        <f t="shared" si="181"/>
        <v>87350</v>
      </c>
      <c r="H5781" s="391">
        <v>418.22</v>
      </c>
      <c r="I5781" s="392" t="s">
        <v>24700</v>
      </c>
    </row>
    <row r="5782" spans="2:9">
      <c r="B5782" s="388" t="s">
        <v>24701</v>
      </c>
      <c r="C5782" s="388" t="s">
        <v>24702</v>
      </c>
      <c r="D5782" s="389" t="s">
        <v>201</v>
      </c>
      <c r="E5782" s="390" t="str">
        <f t="shared" si="180"/>
        <v>250,51</v>
      </c>
      <c r="F5782" s="381" t="str">
        <f t="shared" si="181"/>
        <v>87351</v>
      </c>
      <c r="H5782" s="391">
        <v>512.17999999999995</v>
      </c>
      <c r="I5782" s="392" t="s">
        <v>24703</v>
      </c>
    </row>
    <row r="5783" spans="2:9">
      <c r="B5783" s="388" t="s">
        <v>24704</v>
      </c>
      <c r="C5783" s="388" t="s">
        <v>24705</v>
      </c>
      <c r="D5783" s="389" t="s">
        <v>201</v>
      </c>
      <c r="E5783" s="390" t="str">
        <f t="shared" si="180"/>
        <v>380,31</v>
      </c>
      <c r="F5783" s="381" t="str">
        <f t="shared" si="181"/>
        <v>87352</v>
      </c>
      <c r="H5783" s="391">
        <v>468.22</v>
      </c>
      <c r="I5783" s="392" t="s">
        <v>24706</v>
      </c>
    </row>
    <row r="5784" spans="2:9">
      <c r="B5784" s="388" t="s">
        <v>24707</v>
      </c>
      <c r="C5784" s="388" t="s">
        <v>24708</v>
      </c>
      <c r="D5784" s="389" t="s">
        <v>201</v>
      </c>
      <c r="E5784" s="390" t="str">
        <f t="shared" si="180"/>
        <v>330,20</v>
      </c>
      <c r="F5784" s="381" t="str">
        <f t="shared" si="181"/>
        <v>87353</v>
      </c>
      <c r="H5784" s="391">
        <v>438.68</v>
      </c>
      <c r="I5784" s="392" t="s">
        <v>24709</v>
      </c>
    </row>
    <row r="5785" spans="2:9">
      <c r="B5785" s="388" t="s">
        <v>24710</v>
      </c>
      <c r="C5785" s="388" t="s">
        <v>24711</v>
      </c>
      <c r="D5785" s="389" t="s">
        <v>201</v>
      </c>
      <c r="E5785" s="390" t="str">
        <f t="shared" si="180"/>
        <v>308,73</v>
      </c>
      <c r="F5785" s="381" t="str">
        <f t="shared" si="181"/>
        <v>87354</v>
      </c>
      <c r="H5785" s="391">
        <v>413.5</v>
      </c>
      <c r="I5785" s="392" t="s">
        <v>24712</v>
      </c>
    </row>
    <row r="5786" spans="2:9">
      <c r="B5786" s="388" t="s">
        <v>24713</v>
      </c>
      <c r="C5786" s="388" t="s">
        <v>24714</v>
      </c>
      <c r="D5786" s="389" t="s">
        <v>201</v>
      </c>
      <c r="E5786" s="390" t="str">
        <f t="shared" si="180"/>
        <v>320,40</v>
      </c>
      <c r="F5786" s="381" t="str">
        <f t="shared" si="181"/>
        <v>87355</v>
      </c>
      <c r="H5786" s="391">
        <v>366.21</v>
      </c>
      <c r="I5786" s="392" t="s">
        <v>24715</v>
      </c>
    </row>
    <row r="5787" spans="2:9">
      <c r="B5787" s="388" t="s">
        <v>24716</v>
      </c>
      <c r="C5787" s="388" t="s">
        <v>24717</v>
      </c>
      <c r="D5787" s="389" t="s">
        <v>201</v>
      </c>
      <c r="E5787" s="390" t="str">
        <f t="shared" si="180"/>
        <v>286,51</v>
      </c>
      <c r="F5787" s="381" t="str">
        <f t="shared" si="181"/>
        <v>87356</v>
      </c>
      <c r="H5787" s="391">
        <v>418.52</v>
      </c>
      <c r="I5787" s="392" t="s">
        <v>24718</v>
      </c>
    </row>
    <row r="5788" spans="2:9">
      <c r="B5788" s="388" t="s">
        <v>24719</v>
      </c>
      <c r="C5788" s="388" t="s">
        <v>24720</v>
      </c>
      <c r="D5788" s="389" t="s">
        <v>201</v>
      </c>
      <c r="E5788" s="390" t="str">
        <f t="shared" si="180"/>
        <v>271,13</v>
      </c>
      <c r="F5788" s="381" t="str">
        <f t="shared" si="181"/>
        <v>87357</v>
      </c>
      <c r="H5788" s="391">
        <v>387.1</v>
      </c>
      <c r="I5788" s="392" t="s">
        <v>24721</v>
      </c>
    </row>
    <row r="5789" spans="2:9">
      <c r="B5789" s="388" t="s">
        <v>24722</v>
      </c>
      <c r="C5789" s="388" t="s">
        <v>24723</v>
      </c>
      <c r="D5789" s="389" t="s">
        <v>201</v>
      </c>
      <c r="E5789" s="390" t="str">
        <f t="shared" si="180"/>
        <v>2.327,46</v>
      </c>
      <c r="F5789" s="381" t="str">
        <f t="shared" si="181"/>
        <v>87358</v>
      </c>
      <c r="H5789" s="393">
        <v>1899.34</v>
      </c>
      <c r="I5789" s="392" t="s">
        <v>24724</v>
      </c>
    </row>
    <row r="5790" spans="2:9">
      <c r="B5790" s="388" t="s">
        <v>24725</v>
      </c>
      <c r="C5790" s="388" t="s">
        <v>24726</v>
      </c>
      <c r="D5790" s="389" t="s">
        <v>201</v>
      </c>
      <c r="E5790" s="390" t="str">
        <f t="shared" si="180"/>
        <v>2.310,56</v>
      </c>
      <c r="F5790" s="381" t="str">
        <f t="shared" si="181"/>
        <v>87359</v>
      </c>
      <c r="H5790" s="393">
        <v>1951.65</v>
      </c>
      <c r="I5790" s="392" t="s">
        <v>24727</v>
      </c>
    </row>
    <row r="5791" spans="2:9">
      <c r="B5791" s="388" t="s">
        <v>24728</v>
      </c>
      <c r="C5791" s="388" t="s">
        <v>24729</v>
      </c>
      <c r="D5791" s="389" t="s">
        <v>201</v>
      </c>
      <c r="E5791" s="390" t="str">
        <f t="shared" si="180"/>
        <v>2.397,26</v>
      </c>
      <c r="F5791" s="381" t="str">
        <f t="shared" si="181"/>
        <v>87360</v>
      </c>
      <c r="H5791" s="393">
        <v>1921.08</v>
      </c>
      <c r="I5791" s="392" t="s">
        <v>24730</v>
      </c>
    </row>
    <row r="5792" spans="2:9">
      <c r="B5792" s="388" t="s">
        <v>24731</v>
      </c>
      <c r="C5792" s="388" t="s">
        <v>24732</v>
      </c>
      <c r="D5792" s="389" t="s">
        <v>201</v>
      </c>
      <c r="E5792" s="390" t="str">
        <f t="shared" si="180"/>
        <v>2.369,08</v>
      </c>
      <c r="F5792" s="381" t="str">
        <f t="shared" si="181"/>
        <v>87361</v>
      </c>
      <c r="H5792" s="391">
        <v>974.5</v>
      </c>
      <c r="I5792" s="392" t="s">
        <v>24733</v>
      </c>
    </row>
    <row r="5793" spans="2:9">
      <c r="B5793" s="388" t="s">
        <v>24734</v>
      </c>
      <c r="C5793" s="388" t="s">
        <v>24735</v>
      </c>
      <c r="D5793" s="389" t="s">
        <v>201</v>
      </c>
      <c r="E5793" s="390" t="str">
        <f t="shared" si="180"/>
        <v>2.370,10</v>
      </c>
      <c r="F5793" s="381" t="str">
        <f t="shared" si="181"/>
        <v>87362</v>
      </c>
      <c r="H5793" s="391">
        <v>971.55</v>
      </c>
      <c r="I5793" s="392" t="s">
        <v>24736</v>
      </c>
    </row>
    <row r="5794" spans="2:9">
      <c r="B5794" s="388" t="s">
        <v>24737</v>
      </c>
      <c r="C5794" s="388" t="s">
        <v>24738</v>
      </c>
      <c r="D5794" s="389" t="s">
        <v>201</v>
      </c>
      <c r="E5794" s="390" t="str">
        <f t="shared" si="180"/>
        <v>2.351,95</v>
      </c>
      <c r="F5794" s="381" t="str">
        <f t="shared" si="181"/>
        <v>87363</v>
      </c>
      <c r="H5794" s="391">
        <v>968.31</v>
      </c>
      <c r="I5794" s="392" t="s">
        <v>24739</v>
      </c>
    </row>
    <row r="5795" spans="2:9">
      <c r="B5795" s="388" t="s">
        <v>24740</v>
      </c>
      <c r="C5795" s="388" t="s">
        <v>24741</v>
      </c>
      <c r="D5795" s="389" t="s">
        <v>201</v>
      </c>
      <c r="E5795" s="390" t="str">
        <f t="shared" si="180"/>
        <v>2.335,70</v>
      </c>
      <c r="F5795" s="381" t="str">
        <f t="shared" si="181"/>
        <v>87364</v>
      </c>
      <c r="H5795" s="393">
        <v>1389.6</v>
      </c>
      <c r="I5795" s="392" t="s">
        <v>24742</v>
      </c>
    </row>
    <row r="5796" spans="2:9">
      <c r="B5796" s="388" t="s">
        <v>24743</v>
      </c>
      <c r="C5796" s="388" t="s">
        <v>24744</v>
      </c>
      <c r="D5796" s="389" t="s">
        <v>201</v>
      </c>
      <c r="E5796" s="390" t="str">
        <f t="shared" si="180"/>
        <v>373,32</v>
      </c>
      <c r="F5796" s="381" t="str">
        <f t="shared" si="181"/>
        <v>87365</v>
      </c>
      <c r="H5796" s="393">
        <v>1386.98</v>
      </c>
      <c r="I5796" s="392" t="s">
        <v>24745</v>
      </c>
    </row>
    <row r="5797" spans="2:9">
      <c r="B5797" s="388" t="s">
        <v>24746</v>
      </c>
      <c r="C5797" s="388" t="s">
        <v>24747</v>
      </c>
      <c r="D5797" s="389" t="s">
        <v>201</v>
      </c>
      <c r="E5797" s="390" t="str">
        <f t="shared" si="180"/>
        <v>393,75</v>
      </c>
      <c r="F5797" s="381" t="str">
        <f t="shared" si="181"/>
        <v>87366</v>
      </c>
      <c r="H5797" s="393">
        <v>1387.13</v>
      </c>
      <c r="I5797" s="392" t="s">
        <v>24748</v>
      </c>
    </row>
    <row r="5798" spans="2:9">
      <c r="B5798" s="388" t="s">
        <v>24749</v>
      </c>
      <c r="C5798" s="388" t="s">
        <v>24750</v>
      </c>
      <c r="D5798" s="389" t="s">
        <v>201</v>
      </c>
      <c r="E5798" s="390" t="str">
        <f t="shared" si="180"/>
        <v>443,95</v>
      </c>
      <c r="F5798" s="381" t="str">
        <f t="shared" si="181"/>
        <v>87367</v>
      </c>
      <c r="H5798" s="393">
        <v>3294.99</v>
      </c>
      <c r="I5798" s="392" t="s">
        <v>24751</v>
      </c>
    </row>
    <row r="5799" spans="2:9">
      <c r="B5799" s="388" t="s">
        <v>24752</v>
      </c>
      <c r="C5799" s="388" t="s">
        <v>24753</v>
      </c>
      <c r="D5799" s="389" t="s">
        <v>201</v>
      </c>
      <c r="E5799" s="390" t="str">
        <f t="shared" si="180"/>
        <v>431,23</v>
      </c>
      <c r="F5799" s="381" t="str">
        <f t="shared" si="181"/>
        <v>87368</v>
      </c>
      <c r="H5799" s="393">
        <v>3311.21</v>
      </c>
      <c r="I5799" s="392" t="s">
        <v>24754</v>
      </c>
    </row>
    <row r="5800" spans="2:9">
      <c r="B5800" s="388" t="s">
        <v>24755</v>
      </c>
      <c r="C5800" s="388" t="s">
        <v>24756</v>
      </c>
      <c r="D5800" s="389" t="s">
        <v>201</v>
      </c>
      <c r="E5800" s="390" t="str">
        <f t="shared" si="180"/>
        <v>436,74</v>
      </c>
      <c r="F5800" s="381" t="str">
        <f t="shared" si="181"/>
        <v>87369</v>
      </c>
      <c r="H5800" s="393">
        <v>3322.12</v>
      </c>
      <c r="I5800" s="392" t="s">
        <v>24757</v>
      </c>
    </row>
    <row r="5801" spans="2:9">
      <c r="B5801" s="388" t="s">
        <v>24758</v>
      </c>
      <c r="C5801" s="388" t="s">
        <v>24759</v>
      </c>
      <c r="D5801" s="389" t="s">
        <v>201</v>
      </c>
      <c r="E5801" s="390" t="str">
        <f t="shared" si="180"/>
        <v>422,91</v>
      </c>
      <c r="F5801" s="381" t="str">
        <f t="shared" si="181"/>
        <v>87370</v>
      </c>
      <c r="H5801" s="393">
        <v>4765.8100000000004</v>
      </c>
      <c r="I5801" s="392" t="s">
        <v>24760</v>
      </c>
    </row>
    <row r="5802" spans="2:9">
      <c r="B5802" s="388" t="s">
        <v>24761</v>
      </c>
      <c r="C5802" s="388" t="s">
        <v>24762</v>
      </c>
      <c r="D5802" s="389" t="s">
        <v>201</v>
      </c>
      <c r="E5802" s="390" t="str">
        <f t="shared" si="180"/>
        <v>411,13</v>
      </c>
      <c r="F5802" s="381" t="str">
        <f t="shared" si="181"/>
        <v>87371</v>
      </c>
      <c r="H5802" s="393">
        <v>4824.3999999999996</v>
      </c>
      <c r="I5802" s="392" t="s">
        <v>24763</v>
      </c>
    </row>
    <row r="5803" spans="2:9">
      <c r="B5803" s="388" t="s">
        <v>24764</v>
      </c>
      <c r="C5803" s="388" t="s">
        <v>24765</v>
      </c>
      <c r="D5803" s="389" t="s">
        <v>201</v>
      </c>
      <c r="E5803" s="390" t="str">
        <f t="shared" si="180"/>
        <v>540,08</v>
      </c>
      <c r="F5803" s="381" t="str">
        <f t="shared" si="181"/>
        <v>87372</v>
      </c>
      <c r="H5803" s="393">
        <v>4850.71</v>
      </c>
      <c r="I5803" s="392" t="s">
        <v>24766</v>
      </c>
    </row>
    <row r="5804" spans="2:9">
      <c r="B5804" s="388" t="s">
        <v>24767</v>
      </c>
      <c r="C5804" s="388" t="s">
        <v>24768</v>
      </c>
      <c r="D5804" s="389" t="s">
        <v>201</v>
      </c>
      <c r="E5804" s="390" t="str">
        <f t="shared" si="180"/>
        <v>482,87</v>
      </c>
      <c r="F5804" s="381" t="str">
        <f t="shared" si="181"/>
        <v>87373</v>
      </c>
      <c r="H5804" s="393">
        <v>3737.06</v>
      </c>
      <c r="I5804" s="392" t="s">
        <v>24769</v>
      </c>
    </row>
    <row r="5805" spans="2:9">
      <c r="B5805" s="388" t="s">
        <v>24770</v>
      </c>
      <c r="C5805" s="388" t="s">
        <v>24771</v>
      </c>
      <c r="D5805" s="389" t="s">
        <v>201</v>
      </c>
      <c r="E5805" s="390" t="str">
        <f t="shared" si="180"/>
        <v>451,80</v>
      </c>
      <c r="F5805" s="381" t="str">
        <f t="shared" si="181"/>
        <v>87374</v>
      </c>
      <c r="H5805" s="393">
        <v>3781.09</v>
      </c>
      <c r="I5805" s="392" t="s">
        <v>24772</v>
      </c>
    </row>
    <row r="5806" spans="2:9">
      <c r="B5806" s="388" t="s">
        <v>24773</v>
      </c>
      <c r="C5806" s="388" t="s">
        <v>24774</v>
      </c>
      <c r="D5806" s="389" t="s">
        <v>201</v>
      </c>
      <c r="E5806" s="390" t="str">
        <f t="shared" si="180"/>
        <v>432,25</v>
      </c>
      <c r="F5806" s="381" t="str">
        <f t="shared" si="181"/>
        <v>87375</v>
      </c>
      <c r="H5806" s="393">
        <v>3797.28</v>
      </c>
      <c r="I5806" s="392" t="s">
        <v>8019</v>
      </c>
    </row>
    <row r="5807" spans="2:9">
      <c r="B5807" s="388" t="s">
        <v>24775</v>
      </c>
      <c r="C5807" s="388" t="s">
        <v>24776</v>
      </c>
      <c r="D5807" s="389" t="s">
        <v>201</v>
      </c>
      <c r="E5807" s="390" t="str">
        <f t="shared" si="180"/>
        <v>371,78</v>
      </c>
      <c r="F5807" s="381" t="str">
        <f t="shared" si="181"/>
        <v>87376</v>
      </c>
      <c r="H5807" s="393">
        <v>1126.74</v>
      </c>
      <c r="I5807" s="392" t="s">
        <v>24777</v>
      </c>
    </row>
    <row r="5808" spans="2:9">
      <c r="B5808" s="388" t="s">
        <v>24778</v>
      </c>
      <c r="C5808" s="388" t="s">
        <v>24779</v>
      </c>
      <c r="D5808" s="389" t="s">
        <v>201</v>
      </c>
      <c r="E5808" s="390" t="str">
        <f t="shared" si="180"/>
        <v>435,95</v>
      </c>
      <c r="F5808" s="381" t="str">
        <f t="shared" si="181"/>
        <v>87377</v>
      </c>
      <c r="H5808" s="393">
        <v>1557.65</v>
      </c>
      <c r="I5808" s="392" t="s">
        <v>24780</v>
      </c>
    </row>
    <row r="5809" spans="2:9">
      <c r="B5809" s="388" t="s">
        <v>24781</v>
      </c>
      <c r="C5809" s="388" t="s">
        <v>24782</v>
      </c>
      <c r="D5809" s="389" t="s">
        <v>201</v>
      </c>
      <c r="E5809" s="390" t="str">
        <f t="shared" si="180"/>
        <v>393,88</v>
      </c>
      <c r="F5809" s="381" t="str">
        <f t="shared" si="181"/>
        <v>87378</v>
      </c>
      <c r="H5809" s="393">
        <v>5012.7299999999996</v>
      </c>
      <c r="I5809" s="392" t="s">
        <v>24783</v>
      </c>
    </row>
    <row r="5810" spans="2:9">
      <c r="B5810" s="388" t="s">
        <v>24784</v>
      </c>
      <c r="C5810" s="388" t="s">
        <v>24785</v>
      </c>
      <c r="D5810" s="389" t="s">
        <v>201</v>
      </c>
      <c r="E5810" s="390" t="str">
        <f t="shared" si="180"/>
        <v>2.444,78</v>
      </c>
      <c r="F5810" s="381" t="str">
        <f t="shared" si="181"/>
        <v>87379</v>
      </c>
      <c r="H5810" s="393">
        <v>3975.33</v>
      </c>
      <c r="I5810" s="392" t="s">
        <v>24786</v>
      </c>
    </row>
    <row r="5811" spans="2:9">
      <c r="B5811" s="388" t="s">
        <v>24787</v>
      </c>
      <c r="C5811" s="388" t="s">
        <v>24788</v>
      </c>
      <c r="D5811" s="389" t="s">
        <v>201</v>
      </c>
      <c r="E5811" s="390" t="str">
        <f t="shared" si="180"/>
        <v>2.507,53</v>
      </c>
      <c r="F5811" s="381" t="str">
        <f t="shared" si="181"/>
        <v>87380</v>
      </c>
      <c r="H5811" s="393">
        <v>3414.05</v>
      </c>
      <c r="I5811" s="392" t="s">
        <v>24789</v>
      </c>
    </row>
    <row r="5812" spans="2:9">
      <c r="B5812" s="388" t="s">
        <v>24790</v>
      </c>
      <c r="C5812" s="388" t="s">
        <v>24791</v>
      </c>
      <c r="D5812" s="389" t="s">
        <v>201</v>
      </c>
      <c r="E5812" s="390" t="str">
        <f t="shared" si="180"/>
        <v>2.466,18</v>
      </c>
      <c r="F5812" s="381" t="str">
        <f t="shared" si="181"/>
        <v>87381</v>
      </c>
      <c r="H5812" s="393">
        <v>3422.76</v>
      </c>
      <c r="I5812" s="392" t="s">
        <v>24792</v>
      </c>
    </row>
    <row r="5813" spans="2:9">
      <c r="B5813" s="388" t="s">
        <v>24793</v>
      </c>
      <c r="C5813" s="388" t="s">
        <v>24794</v>
      </c>
      <c r="D5813" s="389" t="s">
        <v>201</v>
      </c>
      <c r="E5813" s="390" t="str">
        <f t="shared" si="180"/>
        <v>1.062,27</v>
      </c>
      <c r="F5813" s="381" t="str">
        <f t="shared" si="181"/>
        <v>87382</v>
      </c>
      <c r="H5813" s="391">
        <v>993.36</v>
      </c>
      <c r="I5813" s="392" t="s">
        <v>24795</v>
      </c>
    </row>
    <row r="5814" spans="2:9">
      <c r="B5814" s="388" t="s">
        <v>24796</v>
      </c>
      <c r="C5814" s="388" t="s">
        <v>24797</v>
      </c>
      <c r="D5814" s="389" t="s">
        <v>201</v>
      </c>
      <c r="E5814" s="390" t="str">
        <f t="shared" si="180"/>
        <v>1.058,29</v>
      </c>
      <c r="F5814" s="381" t="str">
        <f t="shared" si="181"/>
        <v>87383</v>
      </c>
      <c r="H5814" s="391">
        <v>984.42</v>
      </c>
      <c r="I5814" s="392" t="s">
        <v>24798</v>
      </c>
    </row>
    <row r="5815" spans="2:9">
      <c r="B5815" s="388" t="s">
        <v>24799</v>
      </c>
      <c r="C5815" s="388" t="s">
        <v>24800</v>
      </c>
      <c r="D5815" s="389" t="s">
        <v>201</v>
      </c>
      <c r="E5815" s="390" t="str">
        <f t="shared" si="180"/>
        <v>1.053,14</v>
      </c>
      <c r="F5815" s="381" t="str">
        <f t="shared" si="181"/>
        <v>87384</v>
      </c>
      <c r="H5815" s="391">
        <v>771.02</v>
      </c>
      <c r="I5815" s="392" t="s">
        <v>24801</v>
      </c>
    </row>
    <row r="5816" spans="2:9">
      <c r="B5816" s="388" t="s">
        <v>24802</v>
      </c>
      <c r="C5816" s="388" t="s">
        <v>24803</v>
      </c>
      <c r="D5816" s="389" t="s">
        <v>201</v>
      </c>
      <c r="E5816" s="390" t="str">
        <f t="shared" si="180"/>
        <v>1.524,20</v>
      </c>
      <c r="F5816" s="381" t="str">
        <f t="shared" si="181"/>
        <v>87385</v>
      </c>
      <c r="H5816" s="391">
        <v>318.2</v>
      </c>
      <c r="I5816" s="392" t="s">
        <v>24804</v>
      </c>
    </row>
    <row r="5817" spans="2:9">
      <c r="B5817" s="388" t="s">
        <v>24805</v>
      </c>
      <c r="C5817" s="388" t="s">
        <v>24806</v>
      </c>
      <c r="D5817" s="389" t="s">
        <v>201</v>
      </c>
      <c r="E5817" s="390" t="str">
        <f t="shared" si="180"/>
        <v>1.519,58</v>
      </c>
      <c r="F5817" s="381" t="str">
        <f t="shared" si="181"/>
        <v>87386</v>
      </c>
      <c r="H5817" s="391">
        <v>393.1</v>
      </c>
      <c r="I5817" s="392" t="s">
        <v>24807</v>
      </c>
    </row>
    <row r="5818" spans="2:9">
      <c r="B5818" s="388" t="s">
        <v>24808</v>
      </c>
      <c r="C5818" s="388" t="s">
        <v>24809</v>
      </c>
      <c r="D5818" s="389" t="s">
        <v>201</v>
      </c>
      <c r="E5818" s="390" t="str">
        <f t="shared" si="180"/>
        <v>1.518,11</v>
      </c>
      <c r="F5818" s="381" t="str">
        <f t="shared" si="181"/>
        <v>87387</v>
      </c>
      <c r="H5818" s="391">
        <v>326.52</v>
      </c>
      <c r="I5818" s="392" t="s">
        <v>24810</v>
      </c>
    </row>
    <row r="5819" spans="2:9">
      <c r="B5819" s="388" t="s">
        <v>24811</v>
      </c>
      <c r="C5819" s="388" t="s">
        <v>24812</v>
      </c>
      <c r="D5819" s="389" t="s">
        <v>201</v>
      </c>
      <c r="E5819" s="390" t="str">
        <f t="shared" si="180"/>
        <v>3.578,96</v>
      </c>
      <c r="F5819" s="381" t="str">
        <f t="shared" si="181"/>
        <v>87388</v>
      </c>
      <c r="H5819" s="391">
        <v>404.4</v>
      </c>
      <c r="I5819" s="392" t="s">
        <v>24813</v>
      </c>
    </row>
    <row r="5820" spans="2:9">
      <c r="B5820" s="388" t="s">
        <v>24814</v>
      </c>
      <c r="C5820" s="388" t="s">
        <v>24815</v>
      </c>
      <c r="D5820" s="389" t="s">
        <v>201</v>
      </c>
      <c r="E5820" s="390" t="str">
        <f t="shared" si="180"/>
        <v>3.593,61</v>
      </c>
      <c r="F5820" s="381" t="str">
        <f t="shared" si="181"/>
        <v>87389</v>
      </c>
      <c r="H5820" s="391">
        <v>290.2</v>
      </c>
      <c r="I5820" s="392" t="s">
        <v>24816</v>
      </c>
    </row>
    <row r="5821" spans="2:9">
      <c r="B5821" s="388" t="s">
        <v>24817</v>
      </c>
      <c r="C5821" s="388" t="s">
        <v>24818</v>
      </c>
      <c r="D5821" s="389" t="s">
        <v>201</v>
      </c>
      <c r="E5821" s="390" t="str">
        <f t="shared" si="180"/>
        <v>3.613,70</v>
      </c>
      <c r="F5821" s="381" t="str">
        <f t="shared" si="181"/>
        <v>87390</v>
      </c>
      <c r="H5821" s="391">
        <v>370.39</v>
      </c>
      <c r="I5821" s="392" t="s">
        <v>24819</v>
      </c>
    </row>
    <row r="5822" spans="2:9">
      <c r="B5822" s="388" t="s">
        <v>24820</v>
      </c>
      <c r="C5822" s="388" t="s">
        <v>24821</v>
      </c>
      <c r="D5822" s="389" t="s">
        <v>201</v>
      </c>
      <c r="E5822" s="390" t="str">
        <f t="shared" si="180"/>
        <v>5.172,81</v>
      </c>
      <c r="F5822" s="381" t="str">
        <f t="shared" si="181"/>
        <v>87391</v>
      </c>
      <c r="H5822" s="391">
        <v>326.58</v>
      </c>
      <c r="I5822" s="392" t="s">
        <v>24822</v>
      </c>
    </row>
    <row r="5823" spans="2:9">
      <c r="B5823" s="388" t="s">
        <v>24823</v>
      </c>
      <c r="C5823" s="388" t="s">
        <v>24824</v>
      </c>
      <c r="D5823" s="389" t="s">
        <v>201</v>
      </c>
      <c r="E5823" s="390" t="str">
        <f t="shared" si="180"/>
        <v>5.225,09</v>
      </c>
      <c r="F5823" s="381" t="str">
        <f t="shared" si="181"/>
        <v>87393</v>
      </c>
      <c r="H5823" s="391">
        <v>522.42999999999995</v>
      </c>
      <c r="I5823" s="392" t="s">
        <v>24825</v>
      </c>
    </row>
    <row r="5824" spans="2:9">
      <c r="B5824" s="388" t="s">
        <v>24826</v>
      </c>
      <c r="C5824" s="388" t="s">
        <v>24827</v>
      </c>
      <c r="D5824" s="389" t="s">
        <v>201</v>
      </c>
      <c r="E5824" s="390" t="str">
        <f t="shared" si="180"/>
        <v>5.278,13</v>
      </c>
      <c r="F5824" s="381" t="str">
        <f t="shared" si="181"/>
        <v>87394</v>
      </c>
      <c r="H5824" s="391">
        <v>414.18</v>
      </c>
      <c r="I5824" s="392" t="s">
        <v>24828</v>
      </c>
    </row>
    <row r="5825" spans="2:9">
      <c r="B5825" s="388" t="s">
        <v>24829</v>
      </c>
      <c r="C5825" s="388" t="s">
        <v>24830</v>
      </c>
      <c r="D5825" s="389" t="s">
        <v>201</v>
      </c>
      <c r="E5825" s="390" t="str">
        <f t="shared" si="180"/>
        <v>4.058,47</v>
      </c>
      <c r="F5825" s="381" t="str">
        <f t="shared" si="181"/>
        <v>87395</v>
      </c>
      <c r="H5825" s="391">
        <v>25.51</v>
      </c>
      <c r="I5825" s="392" t="s">
        <v>24831</v>
      </c>
    </row>
    <row r="5826" spans="2:9">
      <c r="B5826" s="388" t="s">
        <v>24832</v>
      </c>
      <c r="C5826" s="388" t="s">
        <v>24833</v>
      </c>
      <c r="D5826" s="389" t="s">
        <v>201</v>
      </c>
      <c r="E5826" s="390" t="str">
        <f t="shared" ref="E5826:E5889" si="182">IF($K$2=$H$1,H5826,I5826)</f>
        <v>4.095,79</v>
      </c>
      <c r="F5826" s="381" t="str">
        <f t="shared" ref="F5826:F5889" si="183">IF(LEN($B5826)=7,CONCATENATE(MID($B5826,1,6),"00",RIGHT($B5826,1)),IF(LEN($B5826)=8,CONCATENATE(MID($B5826,1,6),"0",RIGHT($B5826,2)),$B5826))</f>
        <v>87396</v>
      </c>
      <c r="H5826" s="391">
        <v>35.74</v>
      </c>
      <c r="I5826" s="392" t="s">
        <v>24834</v>
      </c>
    </row>
    <row r="5827" spans="2:9">
      <c r="B5827" s="388" t="s">
        <v>24835</v>
      </c>
      <c r="C5827" s="388" t="s">
        <v>24836</v>
      </c>
      <c r="D5827" s="389" t="s">
        <v>201</v>
      </c>
      <c r="E5827" s="390" t="str">
        <f t="shared" si="182"/>
        <v>4.134,53</v>
      </c>
      <c r="F5827" s="381" t="str">
        <f t="shared" si="183"/>
        <v>87397</v>
      </c>
      <c r="H5827" s="391">
        <v>48.53</v>
      </c>
      <c r="I5827" s="392" t="s">
        <v>24837</v>
      </c>
    </row>
    <row r="5828" spans="2:9">
      <c r="B5828" s="388" t="s">
        <v>24838</v>
      </c>
      <c r="C5828" s="388" t="s">
        <v>24839</v>
      </c>
      <c r="D5828" s="389" t="s">
        <v>201</v>
      </c>
      <c r="E5828" s="390" t="str">
        <f t="shared" si="182"/>
        <v>1.221,41</v>
      </c>
      <c r="F5828" s="381" t="str">
        <f t="shared" si="183"/>
        <v>87398</v>
      </c>
      <c r="H5828" s="391">
        <v>61.32</v>
      </c>
      <c r="I5828" s="392" t="s">
        <v>24840</v>
      </c>
    </row>
    <row r="5829" spans="2:9">
      <c r="B5829" s="388" t="s">
        <v>24841</v>
      </c>
      <c r="C5829" s="388" t="s">
        <v>24842</v>
      </c>
      <c r="D5829" s="389" t="s">
        <v>201</v>
      </c>
      <c r="E5829" s="390" t="str">
        <f t="shared" si="182"/>
        <v>1.694,20</v>
      </c>
      <c r="F5829" s="381" t="str">
        <f t="shared" si="183"/>
        <v>87399</v>
      </c>
      <c r="H5829" s="391">
        <v>8.3800000000000008</v>
      </c>
      <c r="I5829" s="392" t="s">
        <v>24843</v>
      </c>
    </row>
    <row r="5830" spans="2:9">
      <c r="B5830" s="388" t="s">
        <v>24844</v>
      </c>
      <c r="C5830" s="388" t="s">
        <v>24845</v>
      </c>
      <c r="D5830" s="389" t="s">
        <v>201</v>
      </c>
      <c r="E5830" s="390" t="str">
        <f t="shared" si="182"/>
        <v>5.438,69</v>
      </c>
      <c r="F5830" s="381" t="str">
        <f t="shared" si="183"/>
        <v>87401</v>
      </c>
      <c r="H5830" s="391">
        <v>12.98</v>
      </c>
      <c r="I5830" s="392" t="s">
        <v>24846</v>
      </c>
    </row>
    <row r="5831" spans="2:9">
      <c r="B5831" s="388" t="s">
        <v>24847</v>
      </c>
      <c r="C5831" s="388" t="s">
        <v>24848</v>
      </c>
      <c r="D5831" s="389" t="s">
        <v>201</v>
      </c>
      <c r="E5831" s="390" t="str">
        <f t="shared" si="182"/>
        <v>4.301,54</v>
      </c>
      <c r="F5831" s="381" t="str">
        <f t="shared" si="183"/>
        <v>87402</v>
      </c>
      <c r="H5831" s="391">
        <v>18.739999999999998</v>
      </c>
      <c r="I5831" s="392" t="s">
        <v>24849</v>
      </c>
    </row>
    <row r="5832" spans="2:9">
      <c r="B5832" s="388" t="s">
        <v>24850</v>
      </c>
      <c r="C5832" s="388" t="s">
        <v>24851</v>
      </c>
      <c r="D5832" s="389" t="s">
        <v>201</v>
      </c>
      <c r="E5832" s="390" t="str">
        <f t="shared" si="182"/>
        <v>3.718,51</v>
      </c>
      <c r="F5832" s="381" t="str">
        <f t="shared" si="183"/>
        <v>87404</v>
      </c>
      <c r="H5832" s="391">
        <v>24.49</v>
      </c>
      <c r="I5832" s="392" t="s">
        <v>24852</v>
      </c>
    </row>
    <row r="5833" spans="2:9">
      <c r="B5833" s="388" t="s">
        <v>24853</v>
      </c>
      <c r="C5833" s="388" t="s">
        <v>24854</v>
      </c>
      <c r="D5833" s="389" t="s">
        <v>201</v>
      </c>
      <c r="E5833" s="390" t="str">
        <f t="shared" si="182"/>
        <v>3.728,40</v>
      </c>
      <c r="F5833" s="381" t="str">
        <f t="shared" si="183"/>
        <v>87405</v>
      </c>
      <c r="H5833" s="391">
        <v>0.53</v>
      </c>
      <c r="I5833" s="392" t="s">
        <v>24855</v>
      </c>
    </row>
    <row r="5834" spans="2:9">
      <c r="B5834" s="388" t="s">
        <v>24856</v>
      </c>
      <c r="C5834" s="388" t="s">
        <v>24857</v>
      </c>
      <c r="D5834" s="389" t="s">
        <v>201</v>
      </c>
      <c r="E5834" s="390" t="str">
        <f t="shared" si="182"/>
        <v>1.087,42</v>
      </c>
      <c r="F5834" s="381" t="str">
        <f t="shared" si="183"/>
        <v>87407</v>
      </c>
      <c r="H5834" s="391">
        <v>0.26</v>
      </c>
      <c r="I5834" s="392" t="s">
        <v>24858</v>
      </c>
    </row>
    <row r="5835" spans="2:9">
      <c r="B5835" s="388" t="s">
        <v>24859</v>
      </c>
      <c r="C5835" s="388" t="s">
        <v>24860</v>
      </c>
      <c r="D5835" s="389" t="s">
        <v>201</v>
      </c>
      <c r="E5835" s="390" t="str">
        <f t="shared" si="182"/>
        <v>1.077,96</v>
      </c>
      <c r="F5835" s="381" t="str">
        <f t="shared" si="183"/>
        <v>87408</v>
      </c>
      <c r="H5835" s="391">
        <v>0.23</v>
      </c>
      <c r="I5835" s="392" t="s">
        <v>24861</v>
      </c>
    </row>
    <row r="5836" spans="2:9">
      <c r="B5836" s="388" t="s">
        <v>24862</v>
      </c>
      <c r="C5836" s="388" t="s">
        <v>24863</v>
      </c>
      <c r="D5836" s="389" t="s">
        <v>201</v>
      </c>
      <c r="E5836" s="390" t="str">
        <f t="shared" si="182"/>
        <v>772,78</v>
      </c>
      <c r="F5836" s="381" t="str">
        <f t="shared" si="183"/>
        <v>87410</v>
      </c>
      <c r="H5836" s="391">
        <v>0.08</v>
      </c>
      <c r="I5836" s="392" t="s">
        <v>24864</v>
      </c>
    </row>
    <row r="5837" spans="2:9">
      <c r="B5837" s="388" t="s">
        <v>24865</v>
      </c>
      <c r="C5837" s="388" t="s">
        <v>24866</v>
      </c>
      <c r="D5837" s="389" t="s">
        <v>201</v>
      </c>
      <c r="E5837" s="390" t="str">
        <f t="shared" si="182"/>
        <v>335,94</v>
      </c>
      <c r="F5837" s="381" t="str">
        <f t="shared" si="183"/>
        <v>88626</v>
      </c>
      <c r="H5837" s="391">
        <v>0.3</v>
      </c>
      <c r="I5837" s="392" t="s">
        <v>24867</v>
      </c>
    </row>
    <row r="5838" spans="2:9">
      <c r="B5838" s="388" t="s">
        <v>24868</v>
      </c>
      <c r="C5838" s="388" t="s">
        <v>24869</v>
      </c>
      <c r="D5838" s="389" t="s">
        <v>201</v>
      </c>
      <c r="E5838" s="390" t="str">
        <f t="shared" si="182"/>
        <v>418,57</v>
      </c>
      <c r="F5838" s="381" t="str">
        <f t="shared" si="183"/>
        <v>88627</v>
      </c>
      <c r="H5838" s="391">
        <v>0.1</v>
      </c>
      <c r="I5838" s="392" t="s">
        <v>24870</v>
      </c>
    </row>
    <row r="5839" spans="2:9">
      <c r="B5839" s="388" t="s">
        <v>24871</v>
      </c>
      <c r="C5839" s="388" t="s">
        <v>24872</v>
      </c>
      <c r="D5839" s="389" t="s">
        <v>201</v>
      </c>
      <c r="E5839" s="390" t="str">
        <f t="shared" si="182"/>
        <v>354,50</v>
      </c>
      <c r="F5839" s="381" t="str">
        <f t="shared" si="183"/>
        <v>88628</v>
      </c>
      <c r="H5839" s="391">
        <v>0.39</v>
      </c>
      <c r="I5839" s="392" t="s">
        <v>24873</v>
      </c>
    </row>
    <row r="5840" spans="2:9">
      <c r="B5840" s="388" t="s">
        <v>24874</v>
      </c>
      <c r="C5840" s="388" t="s">
        <v>24875</v>
      </c>
      <c r="D5840" s="389" t="s">
        <v>201</v>
      </c>
      <c r="E5840" s="390" t="str">
        <f t="shared" si="182"/>
        <v>440,21</v>
      </c>
      <c r="F5840" s="381" t="str">
        <f t="shared" si="183"/>
        <v>88629</v>
      </c>
      <c r="H5840" s="391">
        <v>0.12</v>
      </c>
      <c r="I5840" s="392" t="s">
        <v>24876</v>
      </c>
    </row>
    <row r="5841" spans="2:9">
      <c r="B5841" s="388" t="s">
        <v>24877</v>
      </c>
      <c r="C5841" s="388" t="s">
        <v>24878</v>
      </c>
      <c r="D5841" s="389" t="s">
        <v>201</v>
      </c>
      <c r="E5841" s="390" t="str">
        <f t="shared" si="182"/>
        <v>300,56</v>
      </c>
      <c r="F5841" s="381" t="str">
        <f t="shared" si="183"/>
        <v>88630</v>
      </c>
      <c r="H5841" s="391">
        <v>0.48</v>
      </c>
      <c r="I5841" s="392" t="s">
        <v>24879</v>
      </c>
    </row>
    <row r="5842" spans="2:9">
      <c r="B5842" s="388" t="s">
        <v>24880</v>
      </c>
      <c r="C5842" s="388" t="s">
        <v>24881</v>
      </c>
      <c r="D5842" s="389" t="s">
        <v>201</v>
      </c>
      <c r="E5842" s="390" t="str">
        <f t="shared" si="182"/>
        <v>394,96</v>
      </c>
      <c r="F5842" s="381" t="str">
        <f t="shared" si="183"/>
        <v>88631</v>
      </c>
      <c r="H5842" s="391">
        <v>0.14000000000000001</v>
      </c>
      <c r="I5842" s="392" t="s">
        <v>24882</v>
      </c>
    </row>
    <row r="5843" spans="2:9">
      <c r="B5843" s="388" t="s">
        <v>24883</v>
      </c>
      <c r="C5843" s="388" t="s">
        <v>24884</v>
      </c>
      <c r="D5843" s="389" t="s">
        <v>201</v>
      </c>
      <c r="E5843" s="390" t="str">
        <f t="shared" si="182"/>
        <v>312,46</v>
      </c>
      <c r="F5843" s="381" t="str">
        <f t="shared" si="183"/>
        <v>88715</v>
      </c>
      <c r="H5843" s="391">
        <v>0.09</v>
      </c>
      <c r="I5843" s="392" t="s">
        <v>24885</v>
      </c>
    </row>
    <row r="5844" spans="2:9">
      <c r="B5844" s="388" t="s">
        <v>24886</v>
      </c>
      <c r="C5844" s="388" t="s">
        <v>24887</v>
      </c>
      <c r="D5844" s="389" t="s">
        <v>201</v>
      </c>
      <c r="E5844" s="390" t="str">
        <f t="shared" si="182"/>
        <v>543,78</v>
      </c>
      <c r="F5844" s="381" t="str">
        <f t="shared" si="183"/>
        <v>95563</v>
      </c>
      <c r="H5844" s="391">
        <v>0.02</v>
      </c>
      <c r="I5844" s="392" t="s">
        <v>24888</v>
      </c>
    </row>
    <row r="5845" spans="2:9">
      <c r="B5845" s="388" t="s">
        <v>24889</v>
      </c>
      <c r="C5845" s="388" t="s">
        <v>24890</v>
      </c>
      <c r="D5845" s="389" t="s">
        <v>201</v>
      </c>
      <c r="E5845" s="390" t="str">
        <f t="shared" si="182"/>
        <v>353,44</v>
      </c>
      <c r="F5845" s="381" t="str">
        <f t="shared" si="183"/>
        <v>100464</v>
      </c>
      <c r="H5845" s="391">
        <v>0.15</v>
      </c>
      <c r="I5845" s="392" t="s">
        <v>24891</v>
      </c>
    </row>
    <row r="5846" spans="2:9">
      <c r="B5846" s="388" t="s">
        <v>24892</v>
      </c>
      <c r="C5846" s="388" t="s">
        <v>24893</v>
      </c>
      <c r="D5846" s="389" t="s">
        <v>201</v>
      </c>
      <c r="E5846" s="390" t="str">
        <f t="shared" si="182"/>
        <v>328,30</v>
      </c>
      <c r="F5846" s="381" t="str">
        <f t="shared" si="183"/>
        <v>100465</v>
      </c>
      <c r="H5846" s="391">
        <v>0.03</v>
      </c>
      <c r="I5846" s="392" t="s">
        <v>24894</v>
      </c>
    </row>
    <row r="5847" spans="2:9">
      <c r="B5847" s="388" t="s">
        <v>24895</v>
      </c>
      <c r="C5847" s="388" t="s">
        <v>24896</v>
      </c>
      <c r="D5847" s="389" t="s">
        <v>201</v>
      </c>
      <c r="E5847" s="390" t="str">
        <f t="shared" si="182"/>
        <v>316,95</v>
      </c>
      <c r="F5847" s="381" t="str">
        <f t="shared" si="183"/>
        <v>100466</v>
      </c>
      <c r="H5847" s="391">
        <v>0.23</v>
      </c>
      <c r="I5847" s="392" t="s">
        <v>24897</v>
      </c>
    </row>
    <row r="5848" spans="2:9">
      <c r="B5848" s="388" t="s">
        <v>24898</v>
      </c>
      <c r="C5848" s="388" t="s">
        <v>24899</v>
      </c>
      <c r="D5848" s="389" t="s">
        <v>201</v>
      </c>
      <c r="E5848" s="390" t="str">
        <f t="shared" si="182"/>
        <v>432,21</v>
      </c>
      <c r="F5848" s="381" t="str">
        <f t="shared" si="183"/>
        <v>100468</v>
      </c>
      <c r="H5848" s="391">
        <v>0.05</v>
      </c>
      <c r="I5848" s="392" t="s">
        <v>24900</v>
      </c>
    </row>
    <row r="5849" spans="2:9">
      <c r="B5849" s="388" t="s">
        <v>24901</v>
      </c>
      <c r="C5849" s="388" t="s">
        <v>24902</v>
      </c>
      <c r="D5849" s="389" t="s">
        <v>201</v>
      </c>
      <c r="E5849" s="390" t="str">
        <f t="shared" si="182"/>
        <v>348,52</v>
      </c>
      <c r="F5849" s="381" t="str">
        <f t="shared" si="183"/>
        <v>100469</v>
      </c>
      <c r="H5849" s="391">
        <v>0.3</v>
      </c>
      <c r="I5849" s="392" t="s">
        <v>24903</v>
      </c>
    </row>
    <row r="5850" spans="2:9">
      <c r="B5850" s="388" t="s">
        <v>24904</v>
      </c>
      <c r="C5850" s="388" t="s">
        <v>24905</v>
      </c>
      <c r="D5850" s="389" t="s">
        <v>201</v>
      </c>
      <c r="E5850" s="390" t="str">
        <f t="shared" si="182"/>
        <v>310,59</v>
      </c>
      <c r="F5850" s="381" t="str">
        <f t="shared" si="183"/>
        <v>100470</v>
      </c>
      <c r="H5850" s="391">
        <v>7.0000000000000007E-2</v>
      </c>
      <c r="I5850" s="392" t="s">
        <v>24906</v>
      </c>
    </row>
    <row r="5851" spans="2:9">
      <c r="B5851" s="388" t="s">
        <v>24907</v>
      </c>
      <c r="C5851" s="388" t="s">
        <v>24908</v>
      </c>
      <c r="D5851" s="389" t="s">
        <v>201</v>
      </c>
      <c r="E5851" s="390" t="str">
        <f t="shared" si="182"/>
        <v>344,34</v>
      </c>
      <c r="F5851" s="381" t="str">
        <f t="shared" si="183"/>
        <v>100472</v>
      </c>
      <c r="H5851" s="391">
        <v>0.76</v>
      </c>
      <c r="I5851" s="392" t="s">
        <v>24909</v>
      </c>
    </row>
    <row r="5852" spans="2:9">
      <c r="B5852" s="388" t="s">
        <v>24910</v>
      </c>
      <c r="C5852" s="388" t="s">
        <v>24911</v>
      </c>
      <c r="D5852" s="389" t="s">
        <v>201</v>
      </c>
      <c r="E5852" s="390" t="str">
        <f t="shared" si="182"/>
        <v>312,47</v>
      </c>
      <c r="F5852" s="381" t="str">
        <f t="shared" si="183"/>
        <v>100473</v>
      </c>
      <c r="H5852" s="391">
        <v>0.51</v>
      </c>
      <c r="I5852" s="392" t="s">
        <v>24912</v>
      </c>
    </row>
    <row r="5853" spans="2:9">
      <c r="B5853" s="388" t="s">
        <v>24913</v>
      </c>
      <c r="C5853" s="388" t="s">
        <v>24914</v>
      </c>
      <c r="D5853" s="389" t="s">
        <v>201</v>
      </c>
      <c r="E5853" s="390" t="str">
        <f t="shared" si="182"/>
        <v>299,68</v>
      </c>
      <c r="F5853" s="381" t="str">
        <f t="shared" si="183"/>
        <v>100474</v>
      </c>
      <c r="H5853" s="391">
        <v>0.59</v>
      </c>
      <c r="I5853" s="392" t="s">
        <v>24915</v>
      </c>
    </row>
    <row r="5854" spans="2:9">
      <c r="B5854" s="388" t="s">
        <v>24916</v>
      </c>
      <c r="C5854" s="388" t="s">
        <v>24917</v>
      </c>
      <c r="D5854" s="389" t="s">
        <v>201</v>
      </c>
      <c r="E5854" s="390" t="str">
        <f t="shared" si="182"/>
        <v>452,31</v>
      </c>
      <c r="F5854" s="381" t="str">
        <f t="shared" si="183"/>
        <v>100475</v>
      </c>
      <c r="H5854" s="391">
        <v>0.68</v>
      </c>
      <c r="I5854" s="392" t="s">
        <v>24918</v>
      </c>
    </row>
    <row r="5855" spans="2:9">
      <c r="B5855" s="388" t="s">
        <v>24919</v>
      </c>
      <c r="C5855" s="388" t="s">
        <v>24920</v>
      </c>
      <c r="D5855" s="389" t="s">
        <v>201</v>
      </c>
      <c r="E5855" s="390" t="str">
        <f t="shared" si="182"/>
        <v>493,29</v>
      </c>
      <c r="F5855" s="381" t="str">
        <f t="shared" si="183"/>
        <v>100477</v>
      </c>
      <c r="H5855" s="391">
        <v>0.78</v>
      </c>
      <c r="I5855" s="392" t="s">
        <v>24921</v>
      </c>
    </row>
    <row r="5856" spans="2:9">
      <c r="B5856" s="388" t="s">
        <v>24922</v>
      </c>
      <c r="C5856" s="388" t="s">
        <v>24923</v>
      </c>
      <c r="D5856" s="389" t="s">
        <v>201</v>
      </c>
      <c r="E5856" s="390" t="str">
        <f t="shared" si="182"/>
        <v>444,03</v>
      </c>
      <c r="F5856" s="381" t="str">
        <f t="shared" si="183"/>
        <v>100478</v>
      </c>
      <c r="H5856" s="391">
        <v>0.13</v>
      </c>
      <c r="I5856" s="392" t="s">
        <v>24924</v>
      </c>
    </row>
    <row r="5857" spans="2:9">
      <c r="B5857" s="388" t="s">
        <v>24925</v>
      </c>
      <c r="C5857" s="388" t="s">
        <v>24926</v>
      </c>
      <c r="D5857" s="389" t="s">
        <v>201</v>
      </c>
      <c r="E5857" s="390" t="str">
        <f t="shared" si="182"/>
        <v>434,87</v>
      </c>
      <c r="F5857" s="381" t="str">
        <f t="shared" si="183"/>
        <v>100479</v>
      </c>
      <c r="H5857" s="391">
        <v>0.22</v>
      </c>
      <c r="I5857" s="392" t="s">
        <v>24927</v>
      </c>
    </row>
    <row r="5858" spans="2:9">
      <c r="B5858" s="388" t="s">
        <v>24928</v>
      </c>
      <c r="C5858" s="388" t="s">
        <v>24929</v>
      </c>
      <c r="D5858" s="389" t="s">
        <v>201</v>
      </c>
      <c r="E5858" s="390" t="str">
        <f t="shared" si="182"/>
        <v>537,86</v>
      </c>
      <c r="F5858" s="381" t="str">
        <f t="shared" si="183"/>
        <v>100480</v>
      </c>
      <c r="H5858" s="391">
        <v>0.33</v>
      </c>
      <c r="I5858" s="392" t="s">
        <v>24930</v>
      </c>
    </row>
    <row r="5859" spans="2:9">
      <c r="B5859" s="388" t="s">
        <v>24931</v>
      </c>
      <c r="C5859" s="388" t="s">
        <v>24932</v>
      </c>
      <c r="D5859" s="389" t="s">
        <v>201</v>
      </c>
      <c r="E5859" s="390" t="str">
        <f t="shared" si="182"/>
        <v>389,04</v>
      </c>
      <c r="F5859" s="381" t="str">
        <f t="shared" si="183"/>
        <v>100481</v>
      </c>
      <c r="H5859" s="391">
        <v>0.44</v>
      </c>
      <c r="I5859" s="392" t="s">
        <v>24933</v>
      </c>
    </row>
    <row r="5860" spans="2:9">
      <c r="B5860" s="388" t="s">
        <v>24934</v>
      </c>
      <c r="C5860" s="388" t="s">
        <v>24935</v>
      </c>
      <c r="D5860" s="389" t="s">
        <v>201</v>
      </c>
      <c r="E5860" s="390" t="str">
        <f t="shared" si="182"/>
        <v>419,83</v>
      </c>
      <c r="F5860" s="381" t="str">
        <f t="shared" si="183"/>
        <v>100483</v>
      </c>
      <c r="H5860" s="391">
        <v>0.06</v>
      </c>
      <c r="I5860" s="392" t="s">
        <v>24936</v>
      </c>
    </row>
    <row r="5861" spans="2:9">
      <c r="B5861" s="388" t="s">
        <v>24937</v>
      </c>
      <c r="C5861" s="388" t="s">
        <v>24938</v>
      </c>
      <c r="D5861" s="389" t="s">
        <v>201</v>
      </c>
      <c r="E5861" s="390" t="str">
        <f t="shared" si="182"/>
        <v>388,63</v>
      </c>
      <c r="F5861" s="381" t="str">
        <f t="shared" si="183"/>
        <v>100484</v>
      </c>
      <c r="H5861" s="391">
        <v>0.1</v>
      </c>
      <c r="I5861" s="392" t="s">
        <v>24939</v>
      </c>
    </row>
    <row r="5862" spans="2:9">
      <c r="B5862" s="388" t="s">
        <v>24940</v>
      </c>
      <c r="C5862" s="388" t="s">
        <v>24941</v>
      </c>
      <c r="D5862" s="389" t="s">
        <v>201</v>
      </c>
      <c r="E5862" s="390" t="str">
        <f t="shared" si="182"/>
        <v>377,35</v>
      </c>
      <c r="F5862" s="381" t="str">
        <f t="shared" si="183"/>
        <v>100485</v>
      </c>
      <c r="H5862" s="391">
        <v>0.15</v>
      </c>
      <c r="I5862" s="392" t="s">
        <v>24942</v>
      </c>
    </row>
    <row r="5863" spans="2:9">
      <c r="B5863" s="388" t="s">
        <v>24943</v>
      </c>
      <c r="C5863" s="388" t="s">
        <v>24944</v>
      </c>
      <c r="D5863" s="389" t="s">
        <v>201</v>
      </c>
      <c r="E5863" s="390" t="str">
        <f t="shared" si="182"/>
        <v>476,96</v>
      </c>
      <c r="F5863" s="381" t="str">
        <f t="shared" si="183"/>
        <v>100486</v>
      </c>
      <c r="H5863" s="391">
        <v>0.21</v>
      </c>
      <c r="I5863" s="392" t="s">
        <v>24945</v>
      </c>
    </row>
    <row r="5864" spans="2:9">
      <c r="B5864" s="388" t="s">
        <v>24946</v>
      </c>
      <c r="C5864" s="388" t="s">
        <v>24947</v>
      </c>
      <c r="D5864" s="389" t="s">
        <v>201</v>
      </c>
      <c r="E5864" s="390" t="str">
        <f t="shared" si="182"/>
        <v>298,21</v>
      </c>
      <c r="F5864" s="381" t="str">
        <f t="shared" si="183"/>
        <v>100487</v>
      </c>
      <c r="H5864" s="391">
        <v>0.06</v>
      </c>
      <c r="I5864" s="392" t="s">
        <v>24948</v>
      </c>
    </row>
    <row r="5865" spans="2:9">
      <c r="B5865" s="388" t="s">
        <v>24949</v>
      </c>
      <c r="C5865" s="388" t="s">
        <v>24950</v>
      </c>
      <c r="D5865" s="389" t="s">
        <v>201</v>
      </c>
      <c r="E5865" s="390" t="str">
        <f t="shared" si="182"/>
        <v>331,91</v>
      </c>
      <c r="F5865" s="381" t="str">
        <f t="shared" si="183"/>
        <v>100488</v>
      </c>
      <c r="H5865" s="391">
        <v>0.21</v>
      </c>
      <c r="I5865" s="392" t="s">
        <v>24951</v>
      </c>
    </row>
    <row r="5866" spans="2:9">
      <c r="B5866" s="388" t="s">
        <v>24952</v>
      </c>
      <c r="C5866" s="388" t="s">
        <v>24953</v>
      </c>
      <c r="D5866" s="389" t="s">
        <v>201</v>
      </c>
      <c r="E5866" s="390" t="str">
        <f t="shared" si="182"/>
        <v>354,86</v>
      </c>
      <c r="F5866" s="381" t="str">
        <f t="shared" si="183"/>
        <v>100489</v>
      </c>
      <c r="H5866" s="391">
        <v>0.1</v>
      </c>
      <c r="I5866" s="392" t="s">
        <v>24954</v>
      </c>
    </row>
    <row r="5867" spans="2:9">
      <c r="B5867" s="388" t="s">
        <v>24955</v>
      </c>
      <c r="C5867" s="388" t="s">
        <v>24956</v>
      </c>
      <c r="D5867" s="389" t="s">
        <v>201</v>
      </c>
      <c r="E5867" s="390" t="str">
        <f t="shared" si="182"/>
        <v>311,77</v>
      </c>
      <c r="F5867" s="381" t="str">
        <f t="shared" si="183"/>
        <v>100490</v>
      </c>
      <c r="H5867" s="391">
        <v>0.33</v>
      </c>
      <c r="I5867" s="392" t="s">
        <v>24957</v>
      </c>
    </row>
    <row r="5868" spans="2:9">
      <c r="B5868" s="388" t="s">
        <v>24958</v>
      </c>
      <c r="C5868" s="388" t="s">
        <v>24959</v>
      </c>
      <c r="D5868" s="389" t="s">
        <v>201</v>
      </c>
      <c r="E5868" s="390" t="str">
        <f t="shared" si="182"/>
        <v>453,67</v>
      </c>
      <c r="F5868" s="381" t="str">
        <f t="shared" si="183"/>
        <v>100491</v>
      </c>
      <c r="H5868" s="391">
        <v>0.02</v>
      </c>
      <c r="I5868" s="392" t="s">
        <v>24960</v>
      </c>
    </row>
    <row r="5869" spans="2:9">
      <c r="B5869" s="388" t="s">
        <v>24961</v>
      </c>
      <c r="C5869" s="388" t="s">
        <v>24962</v>
      </c>
      <c r="D5869" s="389" t="s">
        <v>201</v>
      </c>
      <c r="E5869" s="390" t="str">
        <f t="shared" si="182"/>
        <v>390,60</v>
      </c>
      <c r="F5869" s="381" t="str">
        <f t="shared" si="183"/>
        <v>100492</v>
      </c>
      <c r="H5869" s="391">
        <v>0.04</v>
      </c>
      <c r="I5869" s="392" t="s">
        <v>24963</v>
      </c>
    </row>
    <row r="5870" spans="2:9">
      <c r="B5870" s="388" t="s">
        <v>24964</v>
      </c>
      <c r="C5870" s="388" t="s">
        <v>24965</v>
      </c>
      <c r="D5870" s="389" t="s">
        <v>201</v>
      </c>
      <c r="E5870" s="390" t="str">
        <f t="shared" si="182"/>
        <v>22,64</v>
      </c>
      <c r="F5870" s="381" t="str">
        <f t="shared" si="183"/>
        <v>92121</v>
      </c>
      <c r="H5870" s="391">
        <v>7.35</v>
      </c>
      <c r="I5870" s="392" t="s">
        <v>24966</v>
      </c>
    </row>
    <row r="5871" spans="2:9">
      <c r="B5871" s="388" t="s">
        <v>24967</v>
      </c>
      <c r="C5871" s="388" t="s">
        <v>24968</v>
      </c>
      <c r="D5871" s="389" t="s">
        <v>201</v>
      </c>
      <c r="E5871" s="390" t="str">
        <f t="shared" si="182"/>
        <v>38,24</v>
      </c>
      <c r="F5871" s="381" t="str">
        <f t="shared" si="183"/>
        <v>92122</v>
      </c>
      <c r="H5871" s="391">
        <v>10.29</v>
      </c>
      <c r="I5871" s="392" t="s">
        <v>24969</v>
      </c>
    </row>
    <row r="5872" spans="2:9">
      <c r="B5872" s="388" t="s">
        <v>24970</v>
      </c>
      <c r="C5872" s="388" t="s">
        <v>24971</v>
      </c>
      <c r="D5872" s="389" t="s">
        <v>201</v>
      </c>
      <c r="E5872" s="390" t="str">
        <f t="shared" si="182"/>
        <v>36,74</v>
      </c>
      <c r="F5872" s="381" t="str">
        <f t="shared" si="183"/>
        <v>92123</v>
      </c>
      <c r="H5872" s="391">
        <v>11.76</v>
      </c>
      <c r="I5872" s="392" t="s">
        <v>24972</v>
      </c>
    </row>
    <row r="5873" spans="2:9">
      <c r="B5873" s="388" t="s">
        <v>24973</v>
      </c>
      <c r="C5873" s="388" t="s">
        <v>24974</v>
      </c>
      <c r="D5873" s="389" t="s">
        <v>24975</v>
      </c>
      <c r="E5873" s="390" t="str">
        <f t="shared" si="182"/>
        <v>0,58</v>
      </c>
      <c r="F5873" s="381" t="str">
        <f t="shared" si="183"/>
        <v>100195</v>
      </c>
      <c r="H5873" s="391">
        <v>11.76</v>
      </c>
      <c r="I5873" s="392" t="s">
        <v>516</v>
      </c>
    </row>
    <row r="5874" spans="2:9">
      <c r="B5874" s="388" t="s">
        <v>24976</v>
      </c>
      <c r="C5874" s="388" t="s">
        <v>24977</v>
      </c>
      <c r="D5874" s="389" t="s">
        <v>24975</v>
      </c>
      <c r="E5874" s="390" t="str">
        <f t="shared" si="182"/>
        <v>0,97</v>
      </c>
      <c r="F5874" s="381" t="str">
        <f t="shared" si="183"/>
        <v>100196</v>
      </c>
      <c r="H5874" s="391">
        <v>13.23</v>
      </c>
      <c r="I5874" s="392" t="s">
        <v>6452</v>
      </c>
    </row>
    <row r="5875" spans="2:9">
      <c r="B5875" s="388" t="s">
        <v>24978</v>
      </c>
      <c r="C5875" s="388" t="s">
        <v>24979</v>
      </c>
      <c r="D5875" s="389" t="s">
        <v>24975</v>
      </c>
      <c r="E5875" s="390" t="str">
        <f t="shared" si="182"/>
        <v>1,46</v>
      </c>
      <c r="F5875" s="381" t="str">
        <f t="shared" si="183"/>
        <v>100197</v>
      </c>
      <c r="H5875" s="391">
        <v>16.18</v>
      </c>
      <c r="I5875" s="392" t="s">
        <v>1327</v>
      </c>
    </row>
    <row r="5876" spans="2:9">
      <c r="B5876" s="388" t="s">
        <v>24980</v>
      </c>
      <c r="C5876" s="388" t="s">
        <v>24981</v>
      </c>
      <c r="D5876" s="389" t="s">
        <v>24975</v>
      </c>
      <c r="E5876" s="390" t="str">
        <f t="shared" si="182"/>
        <v>0,20</v>
      </c>
      <c r="F5876" s="381" t="str">
        <f t="shared" si="183"/>
        <v>100198</v>
      </c>
      <c r="H5876" s="391">
        <v>16.18</v>
      </c>
      <c r="I5876" s="392" t="s">
        <v>344</v>
      </c>
    </row>
    <row r="5877" spans="2:9">
      <c r="B5877" s="388" t="s">
        <v>24982</v>
      </c>
      <c r="C5877" s="388" t="s">
        <v>24983</v>
      </c>
      <c r="D5877" s="389" t="s">
        <v>24975</v>
      </c>
      <c r="E5877" s="390" t="str">
        <f t="shared" si="182"/>
        <v>0,24</v>
      </c>
      <c r="F5877" s="381" t="str">
        <f t="shared" si="183"/>
        <v>100199</v>
      </c>
      <c r="H5877" s="391">
        <v>17.649999999999999</v>
      </c>
      <c r="I5877" s="392" t="s">
        <v>4463</v>
      </c>
    </row>
    <row r="5878" spans="2:9">
      <c r="B5878" s="388" t="s">
        <v>24984</v>
      </c>
      <c r="C5878" s="388" t="s">
        <v>24985</v>
      </c>
      <c r="D5878" s="389" t="s">
        <v>24975</v>
      </c>
      <c r="E5878" s="390" t="str">
        <f t="shared" si="182"/>
        <v>0,29</v>
      </c>
      <c r="F5878" s="381" t="str">
        <f t="shared" si="183"/>
        <v>100200</v>
      </c>
      <c r="H5878" s="391">
        <v>20.59</v>
      </c>
      <c r="I5878" s="392" t="s">
        <v>11229</v>
      </c>
    </row>
    <row r="5879" spans="2:9">
      <c r="B5879" s="388" t="s">
        <v>24986</v>
      </c>
      <c r="C5879" s="388" t="s">
        <v>24987</v>
      </c>
      <c r="D5879" s="389" t="s">
        <v>24975</v>
      </c>
      <c r="E5879" s="390" t="str">
        <f t="shared" si="182"/>
        <v>0,59</v>
      </c>
      <c r="F5879" s="381" t="str">
        <f t="shared" si="183"/>
        <v>100201</v>
      </c>
      <c r="H5879" s="391">
        <v>20.59</v>
      </c>
      <c r="I5879" s="392" t="s">
        <v>1316</v>
      </c>
    </row>
    <row r="5880" spans="2:9">
      <c r="B5880" s="388" t="s">
        <v>24988</v>
      </c>
      <c r="C5880" s="388" t="s">
        <v>24989</v>
      </c>
      <c r="D5880" s="389" t="s">
        <v>24975</v>
      </c>
      <c r="E5880" s="390" t="str">
        <f t="shared" si="182"/>
        <v>0,69</v>
      </c>
      <c r="F5880" s="381" t="str">
        <f t="shared" si="183"/>
        <v>100202</v>
      </c>
      <c r="H5880" s="391">
        <v>22.06</v>
      </c>
      <c r="I5880" s="392" t="s">
        <v>823</v>
      </c>
    </row>
    <row r="5881" spans="2:9">
      <c r="B5881" s="388" t="s">
        <v>24990</v>
      </c>
      <c r="C5881" s="388" t="s">
        <v>24991</v>
      </c>
      <c r="D5881" s="389" t="s">
        <v>24975</v>
      </c>
      <c r="E5881" s="390" t="str">
        <f t="shared" si="182"/>
        <v>0,82</v>
      </c>
      <c r="F5881" s="381" t="str">
        <f t="shared" si="183"/>
        <v>100203</v>
      </c>
      <c r="H5881" s="391">
        <v>25</v>
      </c>
      <c r="I5881" s="392" t="s">
        <v>394</v>
      </c>
    </row>
    <row r="5882" spans="2:9">
      <c r="B5882" s="388" t="s">
        <v>24992</v>
      </c>
      <c r="C5882" s="388" t="s">
        <v>24993</v>
      </c>
      <c r="D5882" s="389" t="s">
        <v>24975</v>
      </c>
      <c r="E5882" s="390" t="str">
        <f t="shared" si="182"/>
        <v>0,07</v>
      </c>
      <c r="F5882" s="381" t="str">
        <f t="shared" si="183"/>
        <v>100204</v>
      </c>
      <c r="H5882" s="391">
        <v>0.37</v>
      </c>
      <c r="I5882" s="392" t="s">
        <v>6636</v>
      </c>
    </row>
    <row r="5883" spans="2:9">
      <c r="B5883" s="388" t="s">
        <v>24994</v>
      </c>
      <c r="C5883" s="388" t="s">
        <v>24995</v>
      </c>
      <c r="D5883" s="389" t="s">
        <v>22440</v>
      </c>
      <c r="E5883" s="390" t="str">
        <f t="shared" si="182"/>
        <v>1.089,48</v>
      </c>
      <c r="F5883" s="381" t="str">
        <f t="shared" si="183"/>
        <v>100205</v>
      </c>
      <c r="H5883" s="391">
        <v>0.47</v>
      </c>
      <c r="I5883" s="392" t="s">
        <v>24996</v>
      </c>
    </row>
    <row r="5884" spans="2:9">
      <c r="B5884" s="388" t="s">
        <v>24997</v>
      </c>
      <c r="C5884" s="388" t="s">
        <v>24998</v>
      </c>
      <c r="D5884" s="389" t="s">
        <v>22440</v>
      </c>
      <c r="E5884" s="390" t="str">
        <f t="shared" si="182"/>
        <v>787,51</v>
      </c>
      <c r="F5884" s="381" t="str">
        <f t="shared" si="183"/>
        <v>100206</v>
      </c>
      <c r="H5884" s="391">
        <v>0.63</v>
      </c>
      <c r="I5884" s="392" t="s">
        <v>24999</v>
      </c>
    </row>
    <row r="5885" spans="2:9">
      <c r="B5885" s="388" t="s">
        <v>25000</v>
      </c>
      <c r="C5885" s="388" t="s">
        <v>25001</v>
      </c>
      <c r="D5885" s="389" t="s">
        <v>22440</v>
      </c>
      <c r="E5885" s="390" t="str">
        <f t="shared" si="182"/>
        <v>277,51</v>
      </c>
      <c r="F5885" s="381" t="str">
        <f t="shared" si="183"/>
        <v>100207</v>
      </c>
      <c r="H5885" s="391">
        <v>0.76</v>
      </c>
      <c r="I5885" s="392" t="s">
        <v>25002</v>
      </c>
    </row>
    <row r="5886" spans="2:9">
      <c r="B5886" s="388" t="s">
        <v>25003</v>
      </c>
      <c r="C5886" s="388" t="s">
        <v>25004</v>
      </c>
      <c r="D5886" s="389" t="s">
        <v>25005</v>
      </c>
      <c r="E5886" s="390" t="str">
        <f t="shared" si="182"/>
        <v>14,41</v>
      </c>
      <c r="F5886" s="381" t="str">
        <f t="shared" si="183"/>
        <v>100208</v>
      </c>
      <c r="H5886" s="391">
        <v>22.06</v>
      </c>
      <c r="I5886" s="392" t="s">
        <v>1381</v>
      </c>
    </row>
    <row r="5887" spans="2:9">
      <c r="B5887" s="388" t="s">
        <v>25006</v>
      </c>
      <c r="C5887" s="388" t="s">
        <v>25007</v>
      </c>
      <c r="D5887" s="389" t="s">
        <v>25005</v>
      </c>
      <c r="E5887" s="390" t="str">
        <f t="shared" si="182"/>
        <v>7,20</v>
      </c>
      <c r="F5887" s="381" t="str">
        <f t="shared" si="183"/>
        <v>100209</v>
      </c>
      <c r="H5887" s="391">
        <v>36.770000000000003</v>
      </c>
      <c r="I5887" s="392" t="s">
        <v>623</v>
      </c>
    </row>
    <row r="5888" spans="2:9">
      <c r="B5888" s="388" t="s">
        <v>25008</v>
      </c>
      <c r="C5888" s="388" t="s">
        <v>25009</v>
      </c>
      <c r="D5888" s="389" t="s">
        <v>25005</v>
      </c>
      <c r="E5888" s="390" t="str">
        <f t="shared" si="182"/>
        <v>13,27</v>
      </c>
      <c r="F5888" s="381" t="str">
        <f t="shared" si="183"/>
        <v>100210</v>
      </c>
      <c r="H5888" s="391">
        <v>54.42</v>
      </c>
      <c r="I5888" s="392" t="s">
        <v>6155</v>
      </c>
    </row>
    <row r="5889" spans="2:9">
      <c r="B5889" s="388" t="s">
        <v>25010</v>
      </c>
      <c r="C5889" s="388" t="s">
        <v>25011</v>
      </c>
      <c r="D5889" s="389" t="s">
        <v>25005</v>
      </c>
      <c r="E5889" s="390" t="str">
        <f t="shared" si="182"/>
        <v>5,12</v>
      </c>
      <c r="F5889" s="381" t="str">
        <f t="shared" si="183"/>
        <v>100211</v>
      </c>
      <c r="H5889" s="391">
        <v>8.82</v>
      </c>
      <c r="I5889" s="392" t="s">
        <v>6851</v>
      </c>
    </row>
    <row r="5890" spans="2:9">
      <c r="B5890" s="388" t="s">
        <v>25012</v>
      </c>
      <c r="C5890" s="388" t="s">
        <v>25013</v>
      </c>
      <c r="D5890" s="389" t="s">
        <v>25005</v>
      </c>
      <c r="E5890" s="390" t="str">
        <f t="shared" ref="E5890:E5953" si="184">IF($K$2=$H$1,H5890,I5890)</f>
        <v>5,65</v>
      </c>
      <c r="F5890" s="381" t="str">
        <f t="shared" ref="F5890:F5953" si="185">IF(LEN($B5890)=7,CONCATENATE(MID($B5890,1,6),"00",RIGHT($B5890,1)),IF(LEN($B5890)=8,CONCATENATE(MID($B5890,1,6),"0",RIGHT($B5890,2)),$B5890))</f>
        <v>100212</v>
      </c>
      <c r="H5890" s="391">
        <v>14.71</v>
      </c>
      <c r="I5890" s="392" t="s">
        <v>5203</v>
      </c>
    </row>
    <row r="5891" spans="2:9">
      <c r="B5891" s="388" t="s">
        <v>25014</v>
      </c>
      <c r="C5891" s="388" t="s">
        <v>25015</v>
      </c>
      <c r="D5891" s="389" t="s">
        <v>25005</v>
      </c>
      <c r="E5891" s="390" t="str">
        <f t="shared" si="184"/>
        <v>2,03</v>
      </c>
      <c r="F5891" s="381" t="str">
        <f t="shared" si="185"/>
        <v>100213</v>
      </c>
      <c r="H5891" s="391">
        <v>22.06</v>
      </c>
      <c r="I5891" s="392" t="s">
        <v>1018</v>
      </c>
    </row>
    <row r="5892" spans="2:9">
      <c r="B5892" s="388" t="s">
        <v>25016</v>
      </c>
      <c r="C5892" s="388" t="s">
        <v>25017</v>
      </c>
      <c r="D5892" s="389" t="s">
        <v>25005</v>
      </c>
      <c r="E5892" s="390" t="str">
        <f t="shared" si="184"/>
        <v>3,12</v>
      </c>
      <c r="F5892" s="381" t="str">
        <f t="shared" si="185"/>
        <v>100214</v>
      </c>
      <c r="H5892" s="391">
        <v>0.05</v>
      </c>
      <c r="I5892" s="392" t="s">
        <v>1331</v>
      </c>
    </row>
    <row r="5893" spans="2:9">
      <c r="B5893" s="388" t="s">
        <v>25018</v>
      </c>
      <c r="C5893" s="388" t="s">
        <v>25019</v>
      </c>
      <c r="D5893" s="389" t="s">
        <v>25005</v>
      </c>
      <c r="E5893" s="390" t="str">
        <f t="shared" si="184"/>
        <v>2,67</v>
      </c>
      <c r="F5893" s="381" t="str">
        <f t="shared" si="185"/>
        <v>100215</v>
      </c>
      <c r="H5893" s="391">
        <v>0.14000000000000001</v>
      </c>
      <c r="I5893" s="392" t="s">
        <v>1026</v>
      </c>
    </row>
    <row r="5894" spans="2:9">
      <c r="B5894" s="388" t="s">
        <v>25020</v>
      </c>
      <c r="C5894" s="388" t="s">
        <v>25021</v>
      </c>
      <c r="D5894" s="389" t="s">
        <v>25005</v>
      </c>
      <c r="E5894" s="390" t="str">
        <f t="shared" si="184"/>
        <v>0,72</v>
      </c>
      <c r="F5894" s="381" t="str">
        <f t="shared" si="185"/>
        <v>100216</v>
      </c>
      <c r="H5894" s="391">
        <v>0.05</v>
      </c>
      <c r="I5894" s="392" t="s">
        <v>2400</v>
      </c>
    </row>
    <row r="5895" spans="2:9">
      <c r="B5895" s="388" t="s">
        <v>25022</v>
      </c>
      <c r="C5895" s="388" t="s">
        <v>25023</v>
      </c>
      <c r="D5895" s="389" t="s">
        <v>25005</v>
      </c>
      <c r="E5895" s="390" t="str">
        <f t="shared" si="184"/>
        <v>1,90</v>
      </c>
      <c r="F5895" s="381" t="str">
        <f t="shared" si="185"/>
        <v>100217</v>
      </c>
      <c r="H5895" s="391">
        <v>7.0000000000000007E-2</v>
      </c>
      <c r="I5895" s="392" t="s">
        <v>844</v>
      </c>
    </row>
    <row r="5896" spans="2:9">
      <c r="B5896" s="388" t="s">
        <v>25024</v>
      </c>
      <c r="C5896" s="388" t="s">
        <v>25025</v>
      </c>
      <c r="D5896" s="389" t="s">
        <v>25005</v>
      </c>
      <c r="E5896" s="390" t="str">
        <f t="shared" si="184"/>
        <v>1,30</v>
      </c>
      <c r="F5896" s="381" t="str">
        <f t="shared" si="185"/>
        <v>100218</v>
      </c>
      <c r="H5896" s="391">
        <v>0.14000000000000001</v>
      </c>
      <c r="I5896" s="392" t="s">
        <v>4528</v>
      </c>
    </row>
    <row r="5897" spans="2:9">
      <c r="B5897" s="388" t="s">
        <v>25026</v>
      </c>
      <c r="C5897" s="388" t="s">
        <v>25027</v>
      </c>
      <c r="D5897" s="389" t="s">
        <v>25005</v>
      </c>
      <c r="E5897" s="390" t="str">
        <f t="shared" si="184"/>
        <v>0,29</v>
      </c>
      <c r="F5897" s="381" t="str">
        <f t="shared" si="185"/>
        <v>100219</v>
      </c>
      <c r="H5897" s="391">
        <v>0.11</v>
      </c>
      <c r="I5897" s="392" t="s">
        <v>11229</v>
      </c>
    </row>
    <row r="5898" spans="2:9">
      <c r="B5898" s="388" t="s">
        <v>25028</v>
      </c>
      <c r="C5898" s="388" t="s">
        <v>25029</v>
      </c>
      <c r="D5898" s="389" t="s">
        <v>25030</v>
      </c>
      <c r="E5898" s="390" t="str">
        <f t="shared" si="184"/>
        <v>20,70</v>
      </c>
      <c r="F5898" s="381" t="str">
        <f t="shared" si="185"/>
        <v>100220</v>
      </c>
      <c r="H5898" s="391">
        <v>0.14000000000000001</v>
      </c>
      <c r="I5898" s="392" t="s">
        <v>6484</v>
      </c>
    </row>
    <row r="5899" spans="2:9">
      <c r="B5899" s="388" t="s">
        <v>25031</v>
      </c>
      <c r="C5899" s="388" t="s">
        <v>25032</v>
      </c>
      <c r="D5899" s="389" t="s">
        <v>25030</v>
      </c>
      <c r="E5899" s="390" t="str">
        <f t="shared" si="184"/>
        <v>23,47</v>
      </c>
      <c r="F5899" s="381" t="str">
        <f t="shared" si="185"/>
        <v>100221</v>
      </c>
      <c r="H5899" s="391">
        <v>0.19</v>
      </c>
      <c r="I5899" s="392" t="s">
        <v>19730</v>
      </c>
    </row>
    <row r="5900" spans="2:9">
      <c r="B5900" s="388" t="s">
        <v>25033</v>
      </c>
      <c r="C5900" s="388" t="s">
        <v>25034</v>
      </c>
      <c r="D5900" s="389" t="s">
        <v>25030</v>
      </c>
      <c r="E5900" s="390" t="str">
        <f t="shared" si="184"/>
        <v>8,89</v>
      </c>
      <c r="F5900" s="381" t="str">
        <f t="shared" si="185"/>
        <v>100222</v>
      </c>
      <c r="H5900" s="391">
        <v>0.1</v>
      </c>
      <c r="I5900" s="392" t="s">
        <v>25035</v>
      </c>
    </row>
    <row r="5901" spans="2:9">
      <c r="B5901" s="388" t="s">
        <v>25036</v>
      </c>
      <c r="C5901" s="388" t="s">
        <v>25037</v>
      </c>
      <c r="D5901" s="389" t="s">
        <v>25030</v>
      </c>
      <c r="E5901" s="390" t="str">
        <f t="shared" si="184"/>
        <v>4,16</v>
      </c>
      <c r="F5901" s="381" t="str">
        <f t="shared" si="185"/>
        <v>100223</v>
      </c>
      <c r="H5901" s="391">
        <v>0.21</v>
      </c>
      <c r="I5901" s="392" t="s">
        <v>848</v>
      </c>
    </row>
    <row r="5902" spans="2:9">
      <c r="B5902" s="388" t="s">
        <v>25038</v>
      </c>
      <c r="C5902" s="388" t="s">
        <v>25039</v>
      </c>
      <c r="D5902" s="389" t="s">
        <v>25030</v>
      </c>
      <c r="E5902" s="390" t="str">
        <f t="shared" si="184"/>
        <v>1,90</v>
      </c>
      <c r="F5902" s="381" t="str">
        <f t="shared" si="185"/>
        <v>100224</v>
      </c>
      <c r="H5902" s="391">
        <v>0.4</v>
      </c>
      <c r="I5902" s="392" t="s">
        <v>844</v>
      </c>
    </row>
    <row r="5903" spans="2:9">
      <c r="B5903" s="388" t="s">
        <v>25040</v>
      </c>
      <c r="C5903" s="388" t="s">
        <v>25041</v>
      </c>
      <c r="D5903" s="389" t="s">
        <v>25042</v>
      </c>
      <c r="E5903" s="390" t="str">
        <f t="shared" si="184"/>
        <v>1,62</v>
      </c>
      <c r="F5903" s="381" t="str">
        <f t="shared" si="185"/>
        <v>100225</v>
      </c>
      <c r="H5903" s="391">
        <v>0.06</v>
      </c>
      <c r="I5903" s="392" t="s">
        <v>4289</v>
      </c>
    </row>
    <row r="5904" spans="2:9">
      <c r="B5904" s="388" t="s">
        <v>25043</v>
      </c>
      <c r="C5904" s="388" t="s">
        <v>25044</v>
      </c>
      <c r="D5904" s="389" t="s">
        <v>25042</v>
      </c>
      <c r="E5904" s="390" t="str">
        <f t="shared" si="184"/>
        <v>0,51</v>
      </c>
      <c r="F5904" s="381" t="str">
        <f t="shared" si="185"/>
        <v>100226</v>
      </c>
      <c r="H5904" s="391">
        <v>0.11</v>
      </c>
      <c r="I5904" s="392" t="s">
        <v>8591</v>
      </c>
    </row>
    <row r="5905" spans="2:9">
      <c r="B5905" s="388" t="s">
        <v>25045</v>
      </c>
      <c r="C5905" s="388" t="s">
        <v>25046</v>
      </c>
      <c r="D5905" s="389" t="s">
        <v>25042</v>
      </c>
      <c r="E5905" s="390" t="str">
        <f t="shared" si="184"/>
        <v>0,75</v>
      </c>
      <c r="F5905" s="381" t="str">
        <f t="shared" si="185"/>
        <v>100227</v>
      </c>
      <c r="H5905" s="391">
        <v>0.17</v>
      </c>
      <c r="I5905" s="392" t="s">
        <v>6698</v>
      </c>
    </row>
    <row r="5906" spans="2:9">
      <c r="B5906" s="388" t="s">
        <v>25047</v>
      </c>
      <c r="C5906" s="388" t="s">
        <v>25048</v>
      </c>
      <c r="D5906" s="389" t="s">
        <v>25042</v>
      </c>
      <c r="E5906" s="390" t="str">
        <f t="shared" si="184"/>
        <v>0,18</v>
      </c>
      <c r="F5906" s="381" t="str">
        <f t="shared" si="185"/>
        <v>100228</v>
      </c>
      <c r="H5906" s="391">
        <v>0.14000000000000001</v>
      </c>
      <c r="I5906" s="392" t="s">
        <v>1521</v>
      </c>
    </row>
    <row r="5907" spans="2:9">
      <c r="B5907" s="388" t="s">
        <v>25049</v>
      </c>
      <c r="C5907" s="388" t="s">
        <v>25050</v>
      </c>
      <c r="D5907" s="389" t="s">
        <v>10325</v>
      </c>
      <c r="E5907" s="390" t="str">
        <f t="shared" si="184"/>
        <v>0,01</v>
      </c>
      <c r="F5907" s="381" t="str">
        <f t="shared" si="185"/>
        <v>100229</v>
      </c>
      <c r="H5907" s="391">
        <v>0.27</v>
      </c>
      <c r="I5907" s="392" t="s">
        <v>4470</v>
      </c>
    </row>
    <row r="5908" spans="2:9">
      <c r="B5908" s="388" t="s">
        <v>25051</v>
      </c>
      <c r="C5908" s="388" t="s">
        <v>25052</v>
      </c>
      <c r="D5908" s="389" t="s">
        <v>10325</v>
      </c>
      <c r="E5908" s="390" t="str">
        <f t="shared" si="184"/>
        <v>0,01</v>
      </c>
      <c r="F5908" s="381" t="str">
        <f t="shared" si="185"/>
        <v>100230</v>
      </c>
      <c r="H5908" s="391">
        <v>0.4</v>
      </c>
      <c r="I5908" s="392" t="s">
        <v>4470</v>
      </c>
    </row>
    <row r="5909" spans="2:9">
      <c r="B5909" s="388" t="s">
        <v>25053</v>
      </c>
      <c r="C5909" s="388" t="s">
        <v>25054</v>
      </c>
      <c r="D5909" s="389" t="s">
        <v>10325</v>
      </c>
      <c r="E5909" s="390" t="str">
        <f t="shared" si="184"/>
        <v>0,02</v>
      </c>
      <c r="F5909" s="381" t="str">
        <f t="shared" si="185"/>
        <v>100231</v>
      </c>
      <c r="H5909" s="391">
        <v>0.67</v>
      </c>
      <c r="I5909" s="392" t="s">
        <v>6674</v>
      </c>
    </row>
    <row r="5910" spans="2:9">
      <c r="B5910" s="388" t="s">
        <v>25055</v>
      </c>
      <c r="C5910" s="388" t="s">
        <v>25056</v>
      </c>
      <c r="D5910" s="389" t="s">
        <v>9926</v>
      </c>
      <c r="E5910" s="390" t="str">
        <f t="shared" si="184"/>
        <v>0,27</v>
      </c>
      <c r="F5910" s="381" t="str">
        <f t="shared" si="185"/>
        <v>100232</v>
      </c>
      <c r="H5910" s="391">
        <v>0.95</v>
      </c>
      <c r="I5910" s="392" t="s">
        <v>11800</v>
      </c>
    </row>
    <row r="5911" spans="2:9">
      <c r="B5911" s="388" t="s">
        <v>25057</v>
      </c>
      <c r="C5911" s="388" t="s">
        <v>25058</v>
      </c>
      <c r="D5911" s="389" t="s">
        <v>9926</v>
      </c>
      <c r="E5911" s="390" t="str">
        <f t="shared" si="184"/>
        <v>0,13</v>
      </c>
      <c r="F5911" s="381" t="str">
        <f t="shared" si="185"/>
        <v>100233</v>
      </c>
      <c r="H5911" s="391">
        <v>1.22</v>
      </c>
      <c r="I5911" s="392" t="s">
        <v>6625</v>
      </c>
    </row>
    <row r="5912" spans="2:9">
      <c r="B5912" s="388" t="s">
        <v>25059</v>
      </c>
      <c r="C5912" s="388" t="s">
        <v>25060</v>
      </c>
      <c r="D5912" s="389" t="s">
        <v>121</v>
      </c>
      <c r="E5912" s="390" t="str">
        <f t="shared" si="184"/>
        <v>0,40</v>
      </c>
      <c r="F5912" s="381" t="str">
        <f t="shared" si="185"/>
        <v>100234</v>
      </c>
      <c r="H5912" s="391">
        <v>62.51</v>
      </c>
      <c r="I5912" s="392" t="s">
        <v>402</v>
      </c>
    </row>
    <row r="5913" spans="2:9">
      <c r="B5913" s="388" t="s">
        <v>25061</v>
      </c>
      <c r="C5913" s="388" t="s">
        <v>25062</v>
      </c>
      <c r="D5913" s="389" t="s">
        <v>25063</v>
      </c>
      <c r="E5913" s="390" t="str">
        <f t="shared" si="184"/>
        <v>0,03</v>
      </c>
      <c r="F5913" s="381" t="str">
        <f t="shared" si="185"/>
        <v>100235</v>
      </c>
      <c r="H5913" s="391">
        <v>7.0000000000000007E-2</v>
      </c>
      <c r="I5913" s="392" t="s">
        <v>1526</v>
      </c>
    </row>
    <row r="5914" spans="2:9">
      <c r="B5914" s="388" t="s">
        <v>25064</v>
      </c>
      <c r="C5914" s="388" t="s">
        <v>25065</v>
      </c>
      <c r="D5914" s="389" t="s">
        <v>25066</v>
      </c>
      <c r="E5914" s="390" t="str">
        <f t="shared" si="184"/>
        <v>2,06</v>
      </c>
      <c r="F5914" s="381" t="str">
        <f t="shared" si="185"/>
        <v>100236</v>
      </c>
      <c r="H5914" s="391">
        <v>0.13</v>
      </c>
      <c r="I5914" s="392" t="s">
        <v>4295</v>
      </c>
    </row>
    <row r="5915" spans="2:9">
      <c r="B5915" s="388" t="s">
        <v>25067</v>
      </c>
      <c r="C5915" s="388" t="s">
        <v>25068</v>
      </c>
      <c r="D5915" s="389" t="s">
        <v>25066</v>
      </c>
      <c r="E5915" s="390" t="str">
        <f t="shared" si="184"/>
        <v>2,47</v>
      </c>
      <c r="F5915" s="381" t="str">
        <f t="shared" si="185"/>
        <v>100237</v>
      </c>
      <c r="H5915" s="391">
        <v>0.2</v>
      </c>
      <c r="I5915" s="392" t="s">
        <v>8445</v>
      </c>
    </row>
    <row r="5916" spans="2:9">
      <c r="B5916" s="388" t="s">
        <v>25069</v>
      </c>
      <c r="C5916" s="388" t="s">
        <v>25070</v>
      </c>
      <c r="D5916" s="389" t="s">
        <v>25066</v>
      </c>
      <c r="E5916" s="390" t="str">
        <f t="shared" si="184"/>
        <v>3,96</v>
      </c>
      <c r="F5916" s="381" t="str">
        <f t="shared" si="185"/>
        <v>100238</v>
      </c>
      <c r="H5916" s="391">
        <v>0.28000000000000003</v>
      </c>
      <c r="I5916" s="392" t="s">
        <v>25071</v>
      </c>
    </row>
    <row r="5917" spans="2:9">
      <c r="B5917" s="388" t="s">
        <v>25072</v>
      </c>
      <c r="C5917" s="388" t="s">
        <v>25073</v>
      </c>
      <c r="D5917" s="389" t="s">
        <v>25066</v>
      </c>
      <c r="E5917" s="390" t="str">
        <f t="shared" si="184"/>
        <v>4,95</v>
      </c>
      <c r="F5917" s="381" t="str">
        <f t="shared" si="185"/>
        <v>100239</v>
      </c>
      <c r="H5917" s="391">
        <v>0.39</v>
      </c>
      <c r="I5917" s="392" t="s">
        <v>5525</v>
      </c>
    </row>
    <row r="5918" spans="2:9">
      <c r="B5918" s="388" t="s">
        <v>25074</v>
      </c>
      <c r="C5918" s="388" t="s">
        <v>25075</v>
      </c>
      <c r="D5918" s="389" t="s">
        <v>25066</v>
      </c>
      <c r="E5918" s="390" t="str">
        <f t="shared" si="184"/>
        <v>2,97</v>
      </c>
      <c r="F5918" s="381" t="str">
        <f t="shared" si="185"/>
        <v>100240</v>
      </c>
      <c r="H5918" s="391">
        <v>2.3199999999999998</v>
      </c>
      <c r="I5918" s="392" t="s">
        <v>12507</v>
      </c>
    </row>
    <row r="5919" spans="2:9">
      <c r="B5919" s="388" t="s">
        <v>25076</v>
      </c>
      <c r="C5919" s="388" t="s">
        <v>25077</v>
      </c>
      <c r="D5919" s="389" t="s">
        <v>25066</v>
      </c>
      <c r="E5919" s="390" t="str">
        <f t="shared" si="184"/>
        <v>4,95</v>
      </c>
      <c r="F5919" s="381" t="str">
        <f t="shared" si="185"/>
        <v>100241</v>
      </c>
      <c r="H5919" s="391">
        <v>4.18</v>
      </c>
      <c r="I5919" s="392" t="s">
        <v>5525</v>
      </c>
    </row>
    <row r="5920" spans="2:9">
      <c r="B5920" s="388" t="s">
        <v>25078</v>
      </c>
      <c r="C5920" s="388" t="s">
        <v>25079</v>
      </c>
      <c r="D5920" s="389" t="s">
        <v>25066</v>
      </c>
      <c r="E5920" s="390" t="str">
        <f t="shared" si="184"/>
        <v>14,63</v>
      </c>
      <c r="F5920" s="381" t="str">
        <f t="shared" si="185"/>
        <v>100242</v>
      </c>
      <c r="H5920" s="391">
        <v>6.04</v>
      </c>
      <c r="I5920" s="392" t="s">
        <v>10610</v>
      </c>
    </row>
    <row r="5921" spans="2:9">
      <c r="B5921" s="388" t="s">
        <v>25080</v>
      </c>
      <c r="C5921" s="388" t="s">
        <v>25081</v>
      </c>
      <c r="D5921" s="389" t="s">
        <v>25066</v>
      </c>
      <c r="E5921" s="390" t="str">
        <f t="shared" si="184"/>
        <v>2,37</v>
      </c>
      <c r="F5921" s="381" t="str">
        <f t="shared" si="185"/>
        <v>100243</v>
      </c>
      <c r="H5921" s="391">
        <v>7.89</v>
      </c>
      <c r="I5921" s="392" t="s">
        <v>6689</v>
      </c>
    </row>
    <row r="5922" spans="2:9">
      <c r="B5922" s="388" t="s">
        <v>25082</v>
      </c>
      <c r="C5922" s="388" t="s">
        <v>25083</v>
      </c>
      <c r="D5922" s="389" t="s">
        <v>25066</v>
      </c>
      <c r="E5922" s="390" t="str">
        <f t="shared" si="184"/>
        <v>2,97</v>
      </c>
      <c r="F5922" s="381" t="str">
        <f t="shared" si="185"/>
        <v>100244</v>
      </c>
      <c r="H5922" s="391">
        <v>79.08</v>
      </c>
      <c r="I5922" s="392" t="s">
        <v>12507</v>
      </c>
    </row>
    <row r="5923" spans="2:9">
      <c r="B5923" s="388" t="s">
        <v>25084</v>
      </c>
      <c r="C5923" s="388" t="s">
        <v>25085</v>
      </c>
      <c r="D5923" s="389" t="s">
        <v>25066</v>
      </c>
      <c r="E5923" s="390" t="str">
        <f t="shared" si="184"/>
        <v>5,94</v>
      </c>
      <c r="F5923" s="381" t="str">
        <f t="shared" si="185"/>
        <v>100245</v>
      </c>
      <c r="H5923" s="391">
        <v>41.95</v>
      </c>
      <c r="I5923" s="392" t="s">
        <v>12477</v>
      </c>
    </row>
    <row r="5924" spans="2:9">
      <c r="B5924" s="388" t="s">
        <v>25086</v>
      </c>
      <c r="C5924" s="388" t="s">
        <v>25087</v>
      </c>
      <c r="D5924" s="389" t="s">
        <v>25066</v>
      </c>
      <c r="E5924" s="390" t="str">
        <f t="shared" si="184"/>
        <v>1,98</v>
      </c>
      <c r="F5924" s="381" t="str">
        <f t="shared" si="185"/>
        <v>100246</v>
      </c>
      <c r="H5924" s="391">
        <v>18.559999999999999</v>
      </c>
      <c r="I5924" s="392" t="s">
        <v>1966</v>
      </c>
    </row>
    <row r="5925" spans="2:9">
      <c r="B5925" s="388" t="s">
        <v>25088</v>
      </c>
      <c r="C5925" s="388" t="s">
        <v>25089</v>
      </c>
      <c r="D5925" s="389" t="s">
        <v>25066</v>
      </c>
      <c r="E5925" s="390" t="str">
        <f t="shared" si="184"/>
        <v>2,47</v>
      </c>
      <c r="F5925" s="381" t="str">
        <f t="shared" si="185"/>
        <v>100247</v>
      </c>
      <c r="H5925" s="391">
        <v>121.03</v>
      </c>
      <c r="I5925" s="392" t="s">
        <v>8445</v>
      </c>
    </row>
    <row r="5926" spans="2:9">
      <c r="B5926" s="388" t="s">
        <v>25090</v>
      </c>
      <c r="C5926" s="388" t="s">
        <v>25091</v>
      </c>
      <c r="D5926" s="389" t="s">
        <v>25066</v>
      </c>
      <c r="E5926" s="390" t="str">
        <f t="shared" si="184"/>
        <v>9,75</v>
      </c>
      <c r="F5926" s="381" t="str">
        <f t="shared" si="185"/>
        <v>100248</v>
      </c>
      <c r="H5926" s="391">
        <v>79.08</v>
      </c>
      <c r="I5926" s="392" t="s">
        <v>5611</v>
      </c>
    </row>
    <row r="5927" spans="2:9">
      <c r="B5927" s="388" t="s">
        <v>25092</v>
      </c>
      <c r="C5927" s="388" t="s">
        <v>25093</v>
      </c>
      <c r="D5927" s="389" t="s">
        <v>25066</v>
      </c>
      <c r="E5927" s="390" t="str">
        <f t="shared" si="184"/>
        <v>1,98</v>
      </c>
      <c r="F5927" s="381" t="str">
        <f t="shared" si="185"/>
        <v>100249</v>
      </c>
      <c r="H5927" s="391">
        <v>18.559999999999999</v>
      </c>
      <c r="I5927" s="392" t="s">
        <v>1966</v>
      </c>
    </row>
    <row r="5928" spans="2:9">
      <c r="B5928" s="388" t="s">
        <v>25094</v>
      </c>
      <c r="C5928" s="388" t="s">
        <v>25095</v>
      </c>
      <c r="D5928" s="389" t="s">
        <v>25066</v>
      </c>
      <c r="E5928" s="390" t="str">
        <f t="shared" si="184"/>
        <v>3,30</v>
      </c>
      <c r="F5928" s="381" t="str">
        <f t="shared" si="185"/>
        <v>100250</v>
      </c>
      <c r="H5928" s="391">
        <v>162.97999999999999</v>
      </c>
      <c r="I5928" s="392" t="s">
        <v>11856</v>
      </c>
    </row>
    <row r="5929" spans="2:9">
      <c r="B5929" s="388" t="s">
        <v>25096</v>
      </c>
      <c r="C5929" s="388" t="s">
        <v>25097</v>
      </c>
      <c r="D5929" s="389" t="s">
        <v>25066</v>
      </c>
      <c r="E5929" s="390" t="str">
        <f t="shared" si="184"/>
        <v>9,75</v>
      </c>
      <c r="F5929" s="381" t="str">
        <f t="shared" si="185"/>
        <v>100251</v>
      </c>
      <c r="H5929" s="391">
        <v>121.03</v>
      </c>
      <c r="I5929" s="392" t="s">
        <v>5611</v>
      </c>
    </row>
    <row r="5930" spans="2:9">
      <c r="B5930" s="388" t="s">
        <v>25098</v>
      </c>
      <c r="C5930" s="388" t="s">
        <v>25099</v>
      </c>
      <c r="D5930" s="389" t="s">
        <v>25066</v>
      </c>
      <c r="E5930" s="390" t="str">
        <f t="shared" si="184"/>
        <v>14,63</v>
      </c>
      <c r="F5930" s="381" t="str">
        <f t="shared" si="185"/>
        <v>100252</v>
      </c>
      <c r="H5930" s="391">
        <v>23.38</v>
      </c>
      <c r="I5930" s="392" t="s">
        <v>10610</v>
      </c>
    </row>
    <row r="5931" spans="2:9">
      <c r="B5931" s="388" t="s">
        <v>25100</v>
      </c>
      <c r="C5931" s="388" t="s">
        <v>25101</v>
      </c>
      <c r="D5931" s="389" t="s">
        <v>25066</v>
      </c>
      <c r="E5931" s="390" t="str">
        <f t="shared" si="184"/>
        <v>19,51</v>
      </c>
      <c r="F5931" s="381" t="str">
        <f t="shared" si="185"/>
        <v>100253</v>
      </c>
      <c r="H5931" s="391">
        <v>223.51</v>
      </c>
      <c r="I5931" s="392" t="s">
        <v>3241</v>
      </c>
    </row>
    <row r="5932" spans="2:9">
      <c r="B5932" s="388" t="s">
        <v>25102</v>
      </c>
      <c r="C5932" s="388" t="s">
        <v>25103</v>
      </c>
      <c r="D5932" s="389" t="s">
        <v>25066</v>
      </c>
      <c r="E5932" s="390" t="str">
        <f t="shared" si="184"/>
        <v>29,27</v>
      </c>
      <c r="F5932" s="381" t="str">
        <f t="shared" si="185"/>
        <v>100254</v>
      </c>
      <c r="H5932" s="391">
        <v>144.41999999999999</v>
      </c>
      <c r="I5932" s="392" t="s">
        <v>5736</v>
      </c>
    </row>
    <row r="5933" spans="2:9">
      <c r="B5933" s="388" t="s">
        <v>25104</v>
      </c>
      <c r="C5933" s="388" t="s">
        <v>25105</v>
      </c>
      <c r="D5933" s="389" t="s">
        <v>25066</v>
      </c>
      <c r="E5933" s="390" t="str">
        <f t="shared" si="184"/>
        <v>9,90</v>
      </c>
      <c r="F5933" s="381" t="str">
        <f t="shared" si="185"/>
        <v>100255</v>
      </c>
      <c r="H5933" s="391">
        <v>37.130000000000003</v>
      </c>
      <c r="I5933" s="392" t="s">
        <v>1639</v>
      </c>
    </row>
    <row r="5934" spans="2:9">
      <c r="B5934" s="388" t="s">
        <v>25106</v>
      </c>
      <c r="C5934" s="388" t="s">
        <v>25107</v>
      </c>
      <c r="D5934" s="389" t="s">
        <v>25066</v>
      </c>
      <c r="E5934" s="390" t="str">
        <f t="shared" si="184"/>
        <v>6,60</v>
      </c>
      <c r="F5934" s="381" t="str">
        <f t="shared" si="185"/>
        <v>100256</v>
      </c>
      <c r="H5934" s="391">
        <v>21.2</v>
      </c>
      <c r="I5934" s="392" t="s">
        <v>7648</v>
      </c>
    </row>
    <row r="5935" spans="2:9">
      <c r="B5935" s="388" t="s">
        <v>25108</v>
      </c>
      <c r="C5935" s="388" t="s">
        <v>25109</v>
      </c>
      <c r="D5935" s="389" t="s">
        <v>25066</v>
      </c>
      <c r="E5935" s="390" t="str">
        <f t="shared" si="184"/>
        <v>3,96</v>
      </c>
      <c r="F5935" s="381" t="str">
        <f t="shared" si="185"/>
        <v>100257</v>
      </c>
      <c r="H5935" s="391">
        <v>35.270000000000003</v>
      </c>
      <c r="I5935" s="392" t="s">
        <v>25071</v>
      </c>
    </row>
    <row r="5936" spans="2:9">
      <c r="B5936" s="388" t="s">
        <v>25110</v>
      </c>
      <c r="C5936" s="388" t="s">
        <v>25111</v>
      </c>
      <c r="D5936" s="389" t="s">
        <v>25066</v>
      </c>
      <c r="E5936" s="390" t="str">
        <f t="shared" si="184"/>
        <v>9,90</v>
      </c>
      <c r="F5936" s="381" t="str">
        <f t="shared" si="185"/>
        <v>100258</v>
      </c>
      <c r="H5936" s="391">
        <v>34.49</v>
      </c>
      <c r="I5936" s="392" t="s">
        <v>1639</v>
      </c>
    </row>
    <row r="5937" spans="2:9">
      <c r="B5937" s="388" t="s">
        <v>25112</v>
      </c>
      <c r="C5937" s="388" t="s">
        <v>25113</v>
      </c>
      <c r="D5937" s="389" t="s">
        <v>25066</v>
      </c>
      <c r="E5937" s="390" t="str">
        <f t="shared" si="184"/>
        <v>19,51</v>
      </c>
      <c r="F5937" s="381" t="str">
        <f t="shared" si="185"/>
        <v>100259</v>
      </c>
      <c r="H5937" s="391">
        <v>1.06</v>
      </c>
      <c r="I5937" s="392" t="s">
        <v>3241</v>
      </c>
    </row>
    <row r="5938" spans="2:9">
      <c r="B5938" s="388" t="s">
        <v>25114</v>
      </c>
      <c r="C5938" s="388" t="s">
        <v>25115</v>
      </c>
      <c r="D5938" s="389" t="s">
        <v>24975</v>
      </c>
      <c r="E5938" s="390" t="str">
        <f t="shared" si="184"/>
        <v>6,43</v>
      </c>
      <c r="F5938" s="381" t="str">
        <f t="shared" si="185"/>
        <v>100260</v>
      </c>
      <c r="H5938" s="391">
        <v>0.55000000000000004</v>
      </c>
      <c r="I5938" s="392" t="s">
        <v>2956</v>
      </c>
    </row>
    <row r="5939" spans="2:9">
      <c r="B5939" s="388" t="s">
        <v>25116</v>
      </c>
      <c r="C5939" s="388" t="s">
        <v>25117</v>
      </c>
      <c r="D5939" s="389" t="s">
        <v>24975</v>
      </c>
      <c r="E5939" s="390" t="str">
        <f t="shared" si="184"/>
        <v>4,04</v>
      </c>
      <c r="F5939" s="381" t="str">
        <f t="shared" si="185"/>
        <v>100261</v>
      </c>
      <c r="H5939" s="391">
        <v>1.68</v>
      </c>
      <c r="I5939" s="392" t="s">
        <v>2176</v>
      </c>
    </row>
    <row r="5940" spans="2:9">
      <c r="B5940" s="388" t="s">
        <v>25118</v>
      </c>
      <c r="C5940" s="388" t="s">
        <v>25119</v>
      </c>
      <c r="D5940" s="389" t="s">
        <v>24975</v>
      </c>
      <c r="E5940" s="390" t="str">
        <f t="shared" si="184"/>
        <v>2,50</v>
      </c>
      <c r="F5940" s="381" t="str">
        <f t="shared" si="185"/>
        <v>100262</v>
      </c>
      <c r="H5940" s="391">
        <v>2.96</v>
      </c>
      <c r="I5940" s="392" t="s">
        <v>7088</v>
      </c>
    </row>
    <row r="5941" spans="2:9">
      <c r="B5941" s="388" t="s">
        <v>25120</v>
      </c>
      <c r="C5941" s="388" t="s">
        <v>25121</v>
      </c>
      <c r="D5941" s="389" t="s">
        <v>24975</v>
      </c>
      <c r="E5941" s="390" t="str">
        <f t="shared" si="184"/>
        <v>1,60</v>
      </c>
      <c r="F5941" s="381" t="str">
        <f t="shared" si="185"/>
        <v>100263</v>
      </c>
      <c r="H5941" s="391">
        <v>0.87</v>
      </c>
      <c r="I5941" s="392" t="s">
        <v>5929</v>
      </c>
    </row>
    <row r="5942" spans="2:9">
      <c r="B5942" s="388" t="s">
        <v>25122</v>
      </c>
      <c r="C5942" s="388" t="s">
        <v>25123</v>
      </c>
      <c r="D5942" s="389" t="s">
        <v>25030</v>
      </c>
      <c r="E5942" s="390" t="str">
        <f t="shared" si="184"/>
        <v>29,22</v>
      </c>
      <c r="F5942" s="381" t="str">
        <f t="shared" si="185"/>
        <v>100264</v>
      </c>
      <c r="H5942" s="391">
        <v>1.54</v>
      </c>
      <c r="I5942" s="392" t="s">
        <v>25124</v>
      </c>
    </row>
    <row r="5943" spans="2:9">
      <c r="B5943" s="388" t="s">
        <v>25125</v>
      </c>
      <c r="C5943" s="388" t="s">
        <v>25126</v>
      </c>
      <c r="D5943" s="389" t="s">
        <v>121</v>
      </c>
      <c r="E5943" s="390" t="str">
        <f t="shared" si="184"/>
        <v>0,61</v>
      </c>
      <c r="F5943" s="381" t="str">
        <f t="shared" si="185"/>
        <v>100265</v>
      </c>
      <c r="H5943" s="391">
        <v>3.13</v>
      </c>
      <c r="I5943" s="392" t="s">
        <v>1997</v>
      </c>
    </row>
    <row r="5944" spans="2:9">
      <c r="B5944" s="388" t="s">
        <v>25127</v>
      </c>
      <c r="C5944" s="388" t="s">
        <v>25128</v>
      </c>
      <c r="D5944" s="389" t="s">
        <v>25005</v>
      </c>
      <c r="E5944" s="390" t="str">
        <f t="shared" si="184"/>
        <v>62,11</v>
      </c>
      <c r="F5944" s="381" t="str">
        <f t="shared" si="185"/>
        <v>100266</v>
      </c>
      <c r="H5944" s="391">
        <v>1.08</v>
      </c>
      <c r="I5944" s="392" t="s">
        <v>25129</v>
      </c>
    </row>
    <row r="5945" spans="2:9">
      <c r="B5945" s="388" t="s">
        <v>25130</v>
      </c>
      <c r="C5945" s="388" t="s">
        <v>25131</v>
      </c>
      <c r="D5945" s="389" t="s">
        <v>9926</v>
      </c>
      <c r="E5945" s="390" t="str">
        <f t="shared" si="184"/>
        <v>1,23</v>
      </c>
      <c r="F5945" s="381" t="str">
        <f t="shared" si="185"/>
        <v>100267</v>
      </c>
      <c r="H5945" s="391">
        <v>1.69</v>
      </c>
      <c r="I5945" s="392" t="s">
        <v>12131</v>
      </c>
    </row>
    <row r="5946" spans="2:9">
      <c r="B5946" s="388" t="s">
        <v>25132</v>
      </c>
      <c r="C5946" s="388" t="s">
        <v>25133</v>
      </c>
      <c r="D5946" s="389" t="s">
        <v>25005</v>
      </c>
      <c r="E5946" s="390" t="str">
        <f t="shared" si="184"/>
        <v>62,11</v>
      </c>
      <c r="F5946" s="381" t="str">
        <f t="shared" si="185"/>
        <v>100268</v>
      </c>
      <c r="H5946" s="391">
        <v>2.72</v>
      </c>
      <c r="I5946" s="392" t="s">
        <v>25129</v>
      </c>
    </row>
    <row r="5947" spans="2:9">
      <c r="B5947" s="388" t="s">
        <v>25134</v>
      </c>
      <c r="C5947" s="388" t="s">
        <v>25135</v>
      </c>
      <c r="D5947" s="389" t="s">
        <v>9926</v>
      </c>
      <c r="E5947" s="390" t="str">
        <f t="shared" si="184"/>
        <v>1,23</v>
      </c>
      <c r="F5947" s="381" t="str">
        <f t="shared" si="185"/>
        <v>100269</v>
      </c>
      <c r="H5947" s="391">
        <v>4.01</v>
      </c>
      <c r="I5947" s="392" t="s">
        <v>12131</v>
      </c>
    </row>
    <row r="5948" spans="2:9">
      <c r="B5948" s="388" t="s">
        <v>25136</v>
      </c>
      <c r="C5948" s="388" t="s">
        <v>25137</v>
      </c>
      <c r="D5948" s="389" t="s">
        <v>25005</v>
      </c>
      <c r="E5948" s="390" t="str">
        <f t="shared" si="184"/>
        <v>46,56</v>
      </c>
      <c r="F5948" s="381" t="str">
        <f t="shared" si="185"/>
        <v>100270</v>
      </c>
      <c r="H5948" s="391">
        <v>5.3</v>
      </c>
      <c r="I5948" s="392" t="s">
        <v>1424</v>
      </c>
    </row>
    <row r="5949" spans="2:9">
      <c r="B5949" s="388" t="s">
        <v>25138</v>
      </c>
      <c r="C5949" s="388" t="s">
        <v>25139</v>
      </c>
      <c r="D5949" s="389" t="s">
        <v>25030</v>
      </c>
      <c r="E5949" s="390" t="str">
        <f t="shared" si="184"/>
        <v>46,58</v>
      </c>
      <c r="F5949" s="381" t="str">
        <f t="shared" si="185"/>
        <v>100271</v>
      </c>
      <c r="H5949" s="391">
        <v>1.65</v>
      </c>
      <c r="I5949" s="392" t="s">
        <v>25140</v>
      </c>
    </row>
    <row r="5950" spans="2:9">
      <c r="B5950" s="388" t="s">
        <v>25141</v>
      </c>
      <c r="C5950" s="388" t="s">
        <v>25142</v>
      </c>
      <c r="D5950" s="389" t="s">
        <v>121</v>
      </c>
      <c r="E5950" s="390" t="str">
        <f t="shared" si="184"/>
        <v>0,92</v>
      </c>
      <c r="F5950" s="381" t="str">
        <f t="shared" si="185"/>
        <v>100272</v>
      </c>
      <c r="H5950" s="391">
        <v>0.86</v>
      </c>
      <c r="I5950" s="392" t="s">
        <v>12050</v>
      </c>
    </row>
    <row r="5951" spans="2:9">
      <c r="B5951" s="388" t="s">
        <v>25143</v>
      </c>
      <c r="C5951" s="388" t="s">
        <v>25144</v>
      </c>
      <c r="D5951" s="389" t="s">
        <v>24975</v>
      </c>
      <c r="E5951" s="390" t="str">
        <f t="shared" si="184"/>
        <v>2,43</v>
      </c>
      <c r="F5951" s="381" t="str">
        <f t="shared" si="185"/>
        <v>100273</v>
      </c>
      <c r="H5951" s="391">
        <v>0.05</v>
      </c>
      <c r="I5951" s="392" t="s">
        <v>1731</v>
      </c>
    </row>
    <row r="5952" spans="2:9">
      <c r="B5952" s="388" t="s">
        <v>25145</v>
      </c>
      <c r="C5952" s="388" t="s">
        <v>25146</v>
      </c>
      <c r="D5952" s="389" t="s">
        <v>25030</v>
      </c>
      <c r="E5952" s="390" t="str">
        <f t="shared" si="184"/>
        <v>20,71</v>
      </c>
      <c r="F5952" s="381" t="str">
        <f t="shared" si="185"/>
        <v>100274</v>
      </c>
      <c r="H5952" s="391">
        <v>0.66</v>
      </c>
      <c r="I5952" s="392" t="s">
        <v>2386</v>
      </c>
    </row>
    <row r="5953" spans="2:9">
      <c r="B5953" s="388" t="s">
        <v>25147</v>
      </c>
      <c r="C5953" s="388" t="s">
        <v>25148</v>
      </c>
      <c r="D5953" s="389" t="s">
        <v>25030</v>
      </c>
      <c r="E5953" s="390" t="str">
        <f t="shared" si="184"/>
        <v>13,39</v>
      </c>
      <c r="F5953" s="381" t="str">
        <f t="shared" si="185"/>
        <v>100275</v>
      </c>
      <c r="H5953" s="391">
        <v>0.36</v>
      </c>
      <c r="I5953" s="392" t="s">
        <v>19473</v>
      </c>
    </row>
    <row r="5954" spans="2:9">
      <c r="B5954" s="388" t="s">
        <v>25149</v>
      </c>
      <c r="C5954" s="388" t="s">
        <v>25150</v>
      </c>
      <c r="D5954" s="389" t="s">
        <v>25030</v>
      </c>
      <c r="E5954" s="390" t="str">
        <f t="shared" ref="E5954:E6017" si="186">IF($K$2=$H$1,H5954,I5954)</f>
        <v>24,44</v>
      </c>
      <c r="F5954" s="381" t="str">
        <f t="shared" ref="F5954:F6017" si="187">IF(LEN($B5954)=7,CONCATENATE(MID($B5954,1,6),"00",RIGHT($B5954,1)),IF(LEN($B5954)=8,CONCATENATE(MID($B5954,1,6),"0",RIGHT($B5954,2)),$B5954))</f>
        <v>100276</v>
      </c>
      <c r="H5954" s="391">
        <v>0.92</v>
      </c>
      <c r="I5954" s="392" t="s">
        <v>5882</v>
      </c>
    </row>
    <row r="5955" spans="2:9">
      <c r="B5955" s="388" t="s">
        <v>25151</v>
      </c>
      <c r="C5955" s="388" t="s">
        <v>25152</v>
      </c>
      <c r="D5955" s="389" t="s">
        <v>25030</v>
      </c>
      <c r="E5955" s="390" t="str">
        <f t="shared" si="186"/>
        <v>1,22</v>
      </c>
      <c r="F5955" s="381" t="str">
        <f t="shared" si="187"/>
        <v>100277</v>
      </c>
      <c r="H5955" s="391">
        <v>0.21</v>
      </c>
      <c r="I5955" s="392" t="s">
        <v>10613</v>
      </c>
    </row>
    <row r="5956" spans="2:9">
      <c r="B5956" s="388" t="s">
        <v>25153</v>
      </c>
      <c r="C5956" s="388" t="s">
        <v>25154</v>
      </c>
      <c r="D5956" s="389" t="s">
        <v>25005</v>
      </c>
      <c r="E5956" s="390" t="str">
        <f t="shared" si="186"/>
        <v>29,72</v>
      </c>
      <c r="F5956" s="381" t="str">
        <f t="shared" si="187"/>
        <v>100278</v>
      </c>
      <c r="H5956" s="391">
        <v>0.94</v>
      </c>
      <c r="I5956" s="392" t="s">
        <v>617</v>
      </c>
    </row>
    <row r="5957" spans="2:9">
      <c r="B5957" s="388" t="s">
        <v>25155</v>
      </c>
      <c r="C5957" s="388" t="s">
        <v>25156</v>
      </c>
      <c r="D5957" s="389" t="s">
        <v>9926</v>
      </c>
      <c r="E5957" s="390" t="str">
        <f t="shared" si="186"/>
        <v>0,57</v>
      </c>
      <c r="F5957" s="381" t="str">
        <f t="shared" si="187"/>
        <v>100279</v>
      </c>
      <c r="H5957" s="391">
        <v>0.7</v>
      </c>
      <c r="I5957" s="392" t="s">
        <v>392</v>
      </c>
    </row>
    <row r="5958" spans="2:9">
      <c r="B5958" s="388" t="s">
        <v>25157</v>
      </c>
      <c r="C5958" s="388" t="s">
        <v>25158</v>
      </c>
      <c r="D5958" s="389" t="s">
        <v>25005</v>
      </c>
      <c r="E5958" s="390" t="str">
        <f t="shared" si="186"/>
        <v>13,64</v>
      </c>
      <c r="F5958" s="381" t="str">
        <f t="shared" si="187"/>
        <v>100280</v>
      </c>
      <c r="H5958" s="391">
        <v>0.5</v>
      </c>
      <c r="I5958" s="392" t="s">
        <v>4323</v>
      </c>
    </row>
    <row r="5959" spans="2:9">
      <c r="B5959" s="388" t="s">
        <v>25159</v>
      </c>
      <c r="C5959" s="388" t="s">
        <v>25160</v>
      </c>
      <c r="D5959" s="389" t="s">
        <v>25005</v>
      </c>
      <c r="E5959" s="390" t="str">
        <f t="shared" si="186"/>
        <v>2,34</v>
      </c>
      <c r="F5959" s="381" t="str">
        <f t="shared" si="187"/>
        <v>100281</v>
      </c>
      <c r="H5959" s="391">
        <v>0.76</v>
      </c>
      <c r="I5959" s="392" t="s">
        <v>1395</v>
      </c>
    </row>
    <row r="5960" spans="2:9">
      <c r="B5960" s="388" t="s">
        <v>25161</v>
      </c>
      <c r="C5960" s="388" t="s">
        <v>25162</v>
      </c>
      <c r="D5960" s="389" t="s">
        <v>25030</v>
      </c>
      <c r="E5960" s="390" t="str">
        <f t="shared" si="186"/>
        <v>116,38</v>
      </c>
      <c r="F5960" s="381" t="str">
        <f t="shared" si="187"/>
        <v>100282</v>
      </c>
      <c r="H5960" s="391">
        <v>1.08</v>
      </c>
      <c r="I5960" s="392" t="s">
        <v>3931</v>
      </c>
    </row>
    <row r="5961" spans="2:9">
      <c r="B5961" s="388" t="s">
        <v>25163</v>
      </c>
      <c r="C5961" s="388" t="s">
        <v>25164</v>
      </c>
      <c r="D5961" s="389" t="s">
        <v>25030</v>
      </c>
      <c r="E5961" s="390" t="str">
        <f t="shared" si="186"/>
        <v>18,80</v>
      </c>
      <c r="F5961" s="381" t="str">
        <f t="shared" si="187"/>
        <v>100283</v>
      </c>
      <c r="H5961" s="391">
        <v>1.4</v>
      </c>
      <c r="I5961" s="392" t="s">
        <v>22461</v>
      </c>
    </row>
    <row r="5962" spans="2:9">
      <c r="B5962" s="388" t="s">
        <v>25165</v>
      </c>
      <c r="C5962" s="388" t="s">
        <v>25166</v>
      </c>
      <c r="D5962" s="389" t="s">
        <v>25030</v>
      </c>
      <c r="E5962" s="390" t="str">
        <f t="shared" si="186"/>
        <v>6,84</v>
      </c>
      <c r="F5962" s="381" t="str">
        <f t="shared" si="187"/>
        <v>100284</v>
      </c>
      <c r="H5962" s="391">
        <v>0.28000000000000003</v>
      </c>
      <c r="I5962" s="392" t="s">
        <v>435</v>
      </c>
    </row>
    <row r="5963" spans="2:9">
      <c r="B5963" s="388" t="s">
        <v>25167</v>
      </c>
      <c r="C5963" s="388" t="s">
        <v>25168</v>
      </c>
      <c r="D5963" s="389" t="s">
        <v>25066</v>
      </c>
      <c r="E5963" s="390" t="str">
        <f t="shared" si="186"/>
        <v>31,26</v>
      </c>
      <c r="F5963" s="381" t="str">
        <f t="shared" si="187"/>
        <v>100285</v>
      </c>
      <c r="H5963" s="391">
        <v>4.2699999999999996</v>
      </c>
      <c r="I5963" s="392" t="s">
        <v>16237</v>
      </c>
    </row>
    <row r="5964" spans="2:9">
      <c r="B5964" s="388" t="s">
        <v>25169</v>
      </c>
      <c r="C5964" s="388" t="s">
        <v>25170</v>
      </c>
      <c r="D5964" s="389" t="s">
        <v>25066</v>
      </c>
      <c r="E5964" s="390" t="str">
        <f t="shared" si="186"/>
        <v>10,19</v>
      </c>
      <c r="F5964" s="381" t="str">
        <f t="shared" si="187"/>
        <v>100286</v>
      </c>
      <c r="H5964" s="391">
        <v>0.69</v>
      </c>
      <c r="I5964" s="392" t="s">
        <v>3802</v>
      </c>
    </row>
    <row r="5965" spans="2:9">
      <c r="B5965" s="388" t="s">
        <v>25171</v>
      </c>
      <c r="C5965" s="388" t="s">
        <v>25172</v>
      </c>
      <c r="D5965" s="389" t="s">
        <v>25066</v>
      </c>
      <c r="E5965" s="390" t="str">
        <f t="shared" si="186"/>
        <v>9,75</v>
      </c>
      <c r="F5965" s="381" t="str">
        <f t="shared" si="187"/>
        <v>100287</v>
      </c>
      <c r="H5965" s="391">
        <v>1.03</v>
      </c>
      <c r="I5965" s="392" t="s">
        <v>5611</v>
      </c>
    </row>
    <row r="5966" spans="2:9">
      <c r="B5966" s="388" t="s">
        <v>25173</v>
      </c>
      <c r="C5966" s="388" t="s">
        <v>25174</v>
      </c>
      <c r="D5966" s="389" t="s">
        <v>121</v>
      </c>
      <c r="E5966" s="390" t="str">
        <f t="shared" si="186"/>
        <v>19,37</v>
      </c>
      <c r="F5966" s="381" t="str">
        <f t="shared" si="187"/>
        <v>84117</v>
      </c>
      <c r="H5966" s="391">
        <v>1.46</v>
      </c>
      <c r="I5966" s="392" t="s">
        <v>8859</v>
      </c>
    </row>
    <row r="5967" spans="2:9">
      <c r="B5967" s="388" t="s">
        <v>25175</v>
      </c>
      <c r="C5967" s="388" t="s">
        <v>25176</v>
      </c>
      <c r="D5967" s="389" t="s">
        <v>121</v>
      </c>
      <c r="E5967" s="390" t="str">
        <f t="shared" si="186"/>
        <v>12,96</v>
      </c>
      <c r="F5967" s="381" t="str">
        <f t="shared" si="187"/>
        <v>84120</v>
      </c>
      <c r="H5967" s="391">
        <v>1.89</v>
      </c>
      <c r="I5967" s="392" t="s">
        <v>25177</v>
      </c>
    </row>
    <row r="5968" spans="2:9">
      <c r="B5968" s="388" t="s">
        <v>25178</v>
      </c>
      <c r="C5968" s="388" t="s">
        <v>25179</v>
      </c>
      <c r="D5968" s="389" t="s">
        <v>121</v>
      </c>
      <c r="E5968" s="390" t="str">
        <f t="shared" si="186"/>
        <v>0,39</v>
      </c>
      <c r="F5968" s="381" t="str">
        <f t="shared" si="187"/>
        <v>99802</v>
      </c>
      <c r="H5968" s="391">
        <v>0.49</v>
      </c>
      <c r="I5968" s="392" t="s">
        <v>11171</v>
      </c>
    </row>
    <row r="5969" spans="2:9">
      <c r="B5969" s="388" t="s">
        <v>25180</v>
      </c>
      <c r="C5969" s="388" t="s">
        <v>25181</v>
      </c>
      <c r="D5969" s="389" t="s">
        <v>121</v>
      </c>
      <c r="E5969" s="390" t="str">
        <f t="shared" si="186"/>
        <v>1,54</v>
      </c>
      <c r="F5969" s="381" t="str">
        <f t="shared" si="187"/>
        <v>99803</v>
      </c>
      <c r="H5969" s="391">
        <v>1.17</v>
      </c>
      <c r="I5969" s="392" t="s">
        <v>6002</v>
      </c>
    </row>
    <row r="5970" spans="2:9">
      <c r="B5970" s="388" t="s">
        <v>25182</v>
      </c>
      <c r="C5970" s="388" t="s">
        <v>25183</v>
      </c>
      <c r="D5970" s="389" t="s">
        <v>121</v>
      </c>
      <c r="E5970" s="390" t="str">
        <f t="shared" si="186"/>
        <v>8,05</v>
      </c>
      <c r="F5970" s="381" t="str">
        <f t="shared" si="187"/>
        <v>99805</v>
      </c>
      <c r="H5970" s="391">
        <v>0.96</v>
      </c>
      <c r="I5970" s="392" t="s">
        <v>2374</v>
      </c>
    </row>
    <row r="5971" spans="2:9">
      <c r="B5971" s="388" t="s">
        <v>25184</v>
      </c>
      <c r="C5971" s="388" t="s">
        <v>25185</v>
      </c>
      <c r="D5971" s="389" t="s">
        <v>121</v>
      </c>
      <c r="E5971" s="390" t="str">
        <f t="shared" si="186"/>
        <v>0,63</v>
      </c>
      <c r="F5971" s="381" t="str">
        <f t="shared" si="187"/>
        <v>99806</v>
      </c>
      <c r="H5971" s="391">
        <v>0.44</v>
      </c>
      <c r="I5971" s="392" t="s">
        <v>2209</v>
      </c>
    </row>
    <row r="5972" spans="2:9">
      <c r="B5972" s="388" t="s">
        <v>25186</v>
      </c>
      <c r="C5972" s="388" t="s">
        <v>25187</v>
      </c>
      <c r="D5972" s="389" t="s">
        <v>121</v>
      </c>
      <c r="E5972" s="390" t="str">
        <f t="shared" si="186"/>
        <v>2,63</v>
      </c>
      <c r="F5972" s="381" t="str">
        <f t="shared" si="187"/>
        <v>99808</v>
      </c>
      <c r="H5972" s="391">
        <v>17.8</v>
      </c>
      <c r="I5972" s="392" t="s">
        <v>1559</v>
      </c>
    </row>
    <row r="5973" spans="2:9">
      <c r="B5973" s="388" t="s">
        <v>25188</v>
      </c>
      <c r="C5973" s="388" t="s">
        <v>25189</v>
      </c>
      <c r="D5973" s="389" t="s">
        <v>121</v>
      </c>
      <c r="E5973" s="390" t="str">
        <f t="shared" si="186"/>
        <v>4,40</v>
      </c>
      <c r="F5973" s="381" t="str">
        <f t="shared" si="187"/>
        <v>99809</v>
      </c>
      <c r="H5973" s="391">
        <v>11.86</v>
      </c>
      <c r="I5973" s="392" t="s">
        <v>5849</v>
      </c>
    </row>
    <row r="5974" spans="2:9">
      <c r="B5974" s="388" t="s">
        <v>25190</v>
      </c>
      <c r="C5974" s="388" t="s">
        <v>25191</v>
      </c>
      <c r="D5974" s="389" t="s">
        <v>121</v>
      </c>
      <c r="E5974" s="390" t="str">
        <f t="shared" si="186"/>
        <v>2,63</v>
      </c>
      <c r="F5974" s="381" t="str">
        <f t="shared" si="187"/>
        <v>99811</v>
      </c>
      <c r="H5974" s="391">
        <v>0.36</v>
      </c>
      <c r="I5974" s="392" t="s">
        <v>1559</v>
      </c>
    </row>
    <row r="5975" spans="2:9">
      <c r="B5975" s="388" t="s">
        <v>25192</v>
      </c>
      <c r="C5975" s="388" t="s">
        <v>25193</v>
      </c>
      <c r="D5975" s="389" t="s">
        <v>121</v>
      </c>
      <c r="E5975" s="390" t="str">
        <f t="shared" si="186"/>
        <v>0,84</v>
      </c>
      <c r="F5975" s="381" t="str">
        <f t="shared" si="187"/>
        <v>99812</v>
      </c>
      <c r="H5975" s="391">
        <v>1.42</v>
      </c>
      <c r="I5975" s="392" t="s">
        <v>1318</v>
      </c>
    </row>
    <row r="5976" spans="2:9">
      <c r="B5976" s="388" t="s">
        <v>25194</v>
      </c>
      <c r="C5976" s="388" t="s">
        <v>25195</v>
      </c>
      <c r="D5976" s="389" t="s">
        <v>121</v>
      </c>
      <c r="E5976" s="390" t="str">
        <f t="shared" si="186"/>
        <v>1,43</v>
      </c>
      <c r="F5976" s="381" t="str">
        <f t="shared" si="187"/>
        <v>99814</v>
      </c>
      <c r="H5976" s="391">
        <v>7.44</v>
      </c>
      <c r="I5976" s="392" t="s">
        <v>1729</v>
      </c>
    </row>
    <row r="5977" spans="2:9">
      <c r="B5977" s="388" t="s">
        <v>25196</v>
      </c>
      <c r="C5977" s="388" t="s">
        <v>25197</v>
      </c>
      <c r="D5977" s="389" t="s">
        <v>121</v>
      </c>
      <c r="E5977" s="390" t="str">
        <f t="shared" si="186"/>
        <v>0,74</v>
      </c>
      <c r="F5977" s="381" t="str">
        <f t="shared" si="187"/>
        <v>99822</v>
      </c>
      <c r="H5977" s="391">
        <v>0.57999999999999996</v>
      </c>
      <c r="I5977" s="392" t="s">
        <v>1322</v>
      </c>
    </row>
    <row r="5978" spans="2:9">
      <c r="B5978" s="388" t="s">
        <v>25198</v>
      </c>
      <c r="C5978" s="388" t="s">
        <v>25199</v>
      </c>
      <c r="D5978" s="389" t="s">
        <v>121</v>
      </c>
      <c r="E5978" s="390" t="str">
        <f t="shared" si="186"/>
        <v>1,14</v>
      </c>
      <c r="F5978" s="381" t="str">
        <f t="shared" si="187"/>
        <v>99826</v>
      </c>
      <c r="H5978" s="391">
        <v>2.44</v>
      </c>
      <c r="I5978" s="392" t="s">
        <v>5822</v>
      </c>
    </row>
    <row r="5979" spans="2:9">
      <c r="B5979" s="388" t="s">
        <v>25200</v>
      </c>
      <c r="C5979" s="388" t="s">
        <v>25201</v>
      </c>
      <c r="D5979" s="389" t="s">
        <v>9706</v>
      </c>
      <c r="E5979" s="390" t="str">
        <f t="shared" si="186"/>
        <v>40,55</v>
      </c>
      <c r="F5979" s="381" t="str">
        <f t="shared" si="187"/>
        <v>74163/001</v>
      </c>
      <c r="H5979" s="391">
        <v>4.05</v>
      </c>
      <c r="I5979" s="392" t="s">
        <v>21738</v>
      </c>
    </row>
    <row r="5980" spans="2:9">
      <c r="B5980" s="388" t="s">
        <v>25202</v>
      </c>
      <c r="C5980" s="388" t="s">
        <v>25203</v>
      </c>
      <c r="D5980" s="389" t="s">
        <v>9706</v>
      </c>
      <c r="E5980" s="390" t="str">
        <f t="shared" si="186"/>
        <v>68,48</v>
      </c>
      <c r="F5980" s="381" t="str">
        <f t="shared" si="187"/>
        <v>74163/002</v>
      </c>
      <c r="H5980" s="391">
        <v>2.42</v>
      </c>
      <c r="I5980" s="392" t="s">
        <v>25204</v>
      </c>
    </row>
    <row r="5981" spans="2:9">
      <c r="B5981" s="388" t="s">
        <v>25205</v>
      </c>
      <c r="C5981" s="388" t="s">
        <v>25206</v>
      </c>
      <c r="D5981" s="389" t="s">
        <v>9706</v>
      </c>
      <c r="E5981" s="390" t="str">
        <f t="shared" si="186"/>
        <v>372,75</v>
      </c>
      <c r="F5981" s="381" t="str">
        <f t="shared" si="187"/>
        <v>84127</v>
      </c>
      <c r="H5981" s="391">
        <v>0.77</v>
      </c>
      <c r="I5981" s="392" t="s">
        <v>25207</v>
      </c>
    </row>
    <row r="5982" spans="2:9">
      <c r="B5982" s="388" t="s">
        <v>25208</v>
      </c>
      <c r="C5982" s="388" t="s">
        <v>25209</v>
      </c>
      <c r="D5982" s="389" t="s">
        <v>9926</v>
      </c>
      <c r="E5982" s="390" t="str">
        <f t="shared" si="186"/>
        <v>109,70</v>
      </c>
      <c r="F5982" s="381" t="str">
        <f t="shared" si="187"/>
        <v>40841</v>
      </c>
      <c r="H5982" s="391">
        <v>1.32</v>
      </c>
      <c r="I5982" s="392" t="s">
        <v>25210</v>
      </c>
    </row>
    <row r="5983" spans="2:9">
      <c r="B5983" s="388" t="s">
        <v>25211</v>
      </c>
      <c r="C5983" s="388" t="s">
        <v>25212</v>
      </c>
      <c r="D5983" s="389" t="s">
        <v>9926</v>
      </c>
      <c r="E5983" s="390" t="str">
        <f t="shared" si="186"/>
        <v>500,00</v>
      </c>
      <c r="F5983" s="381" t="str">
        <f t="shared" si="187"/>
        <v>71516</v>
      </c>
      <c r="H5983" s="391">
        <v>0.69</v>
      </c>
      <c r="I5983" s="392" t="s">
        <v>25213</v>
      </c>
    </row>
    <row r="5984" spans="2:9">
      <c r="B5984" s="388" t="s">
        <v>25214</v>
      </c>
      <c r="C5984" s="388" t="s">
        <v>25215</v>
      </c>
      <c r="D5984" s="389" t="s">
        <v>201</v>
      </c>
      <c r="E5984" s="390" t="str">
        <f t="shared" si="186"/>
        <v>381,35</v>
      </c>
      <c r="F5984" s="381" t="str">
        <f t="shared" si="187"/>
        <v>73361</v>
      </c>
      <c r="H5984" s="391">
        <v>1.05</v>
      </c>
      <c r="I5984" s="392" t="s">
        <v>25216</v>
      </c>
    </row>
    <row r="5985" spans="2:9">
      <c r="B5985" s="388" t="s">
        <v>25217</v>
      </c>
      <c r="C5985" s="388" t="s">
        <v>25218</v>
      </c>
      <c r="D5985" s="389" t="s">
        <v>9926</v>
      </c>
      <c r="E5985" s="390" t="str">
        <f t="shared" si="186"/>
        <v>1.368,42</v>
      </c>
      <c r="F5985" s="381" t="str">
        <f t="shared" si="187"/>
        <v>73714</v>
      </c>
      <c r="H5985" s="391">
        <v>39.42</v>
      </c>
      <c r="I5985" s="392" t="s">
        <v>25219</v>
      </c>
    </row>
    <row r="5986" spans="2:9">
      <c r="B5986" s="388" t="s">
        <v>25220</v>
      </c>
      <c r="C5986" s="388" t="s">
        <v>25221</v>
      </c>
      <c r="D5986" s="389" t="s">
        <v>9926</v>
      </c>
      <c r="E5986" s="390" t="str">
        <f t="shared" si="186"/>
        <v>21,59</v>
      </c>
      <c r="F5986" s="381" t="str">
        <f t="shared" si="187"/>
        <v>86957</v>
      </c>
      <c r="H5986" s="391">
        <v>63.52</v>
      </c>
      <c r="I5986" s="392" t="s">
        <v>25222</v>
      </c>
    </row>
    <row r="5987" spans="2:9">
      <c r="B5987" s="388" t="s">
        <v>25223</v>
      </c>
      <c r="C5987" s="388" t="s">
        <v>25224</v>
      </c>
      <c r="D5987" s="389" t="s">
        <v>9926</v>
      </c>
      <c r="E5987" s="390" t="str">
        <f t="shared" si="186"/>
        <v>17,59</v>
      </c>
      <c r="F5987" s="381" t="str">
        <f t="shared" si="187"/>
        <v>86958</v>
      </c>
      <c r="H5987" s="391">
        <v>361.01</v>
      </c>
      <c r="I5987" s="392" t="s">
        <v>25225</v>
      </c>
    </row>
    <row r="5988" spans="2:9">
      <c r="B5988" s="388" t="s">
        <v>25226</v>
      </c>
      <c r="C5988" s="388" t="s">
        <v>25227</v>
      </c>
      <c r="D5988" s="389" t="s">
        <v>9706</v>
      </c>
      <c r="E5988" s="390" t="str">
        <f t="shared" si="186"/>
        <v>33,44</v>
      </c>
      <c r="F5988" s="381" t="str">
        <f t="shared" si="187"/>
        <v>97010</v>
      </c>
      <c r="H5988" s="391">
        <v>101.83</v>
      </c>
      <c r="I5988" s="392" t="s">
        <v>25228</v>
      </c>
    </row>
    <row r="5989" spans="2:9">
      <c r="B5989" s="388" t="s">
        <v>25229</v>
      </c>
      <c r="C5989" s="388" t="s">
        <v>25230</v>
      </c>
      <c r="D5989" s="389" t="s">
        <v>9706</v>
      </c>
      <c r="E5989" s="390" t="str">
        <f t="shared" si="186"/>
        <v>27,00</v>
      </c>
      <c r="F5989" s="381" t="str">
        <f t="shared" si="187"/>
        <v>97011</v>
      </c>
      <c r="H5989" s="391">
        <v>500</v>
      </c>
      <c r="I5989" s="392" t="s">
        <v>19559</v>
      </c>
    </row>
    <row r="5990" spans="2:9">
      <c r="B5990" s="388" t="s">
        <v>25231</v>
      </c>
      <c r="C5990" s="388" t="s">
        <v>25232</v>
      </c>
      <c r="D5990" s="389" t="s">
        <v>9706</v>
      </c>
      <c r="E5990" s="390" t="str">
        <f t="shared" si="186"/>
        <v>23,78</v>
      </c>
      <c r="F5990" s="381" t="str">
        <f t="shared" si="187"/>
        <v>97012</v>
      </c>
      <c r="H5990" s="391">
        <v>352.51</v>
      </c>
      <c r="I5990" s="392" t="s">
        <v>6077</v>
      </c>
    </row>
    <row r="5991" spans="2:9">
      <c r="B5991" s="388" t="s">
        <v>25233</v>
      </c>
      <c r="C5991" s="388" t="s">
        <v>25234</v>
      </c>
      <c r="D5991" s="389" t="s">
        <v>9706</v>
      </c>
      <c r="E5991" s="390" t="str">
        <f t="shared" si="186"/>
        <v>45,02</v>
      </c>
      <c r="F5991" s="381" t="str">
        <f t="shared" si="187"/>
        <v>97013</v>
      </c>
      <c r="H5991" s="393">
        <v>1321.68</v>
      </c>
      <c r="I5991" s="392" t="s">
        <v>19621</v>
      </c>
    </row>
    <row r="5992" spans="2:9">
      <c r="B5992" s="388" t="s">
        <v>25235</v>
      </c>
      <c r="C5992" s="388" t="s">
        <v>25236</v>
      </c>
      <c r="D5992" s="389" t="s">
        <v>9706</v>
      </c>
      <c r="E5992" s="390" t="str">
        <f t="shared" si="186"/>
        <v>34,90</v>
      </c>
      <c r="F5992" s="381" t="str">
        <f t="shared" si="187"/>
        <v>97014</v>
      </c>
      <c r="H5992" s="391">
        <v>21.45</v>
      </c>
      <c r="I5992" s="392" t="s">
        <v>3234</v>
      </c>
    </row>
    <row r="5993" spans="2:9">
      <c r="B5993" s="388" t="s">
        <v>25237</v>
      </c>
      <c r="C5993" s="388" t="s">
        <v>25238</v>
      </c>
      <c r="D5993" s="389" t="s">
        <v>9706</v>
      </c>
      <c r="E5993" s="390" t="str">
        <f t="shared" si="186"/>
        <v>29,79</v>
      </c>
      <c r="F5993" s="381" t="str">
        <f t="shared" si="187"/>
        <v>97015</v>
      </c>
      <c r="H5993" s="391">
        <v>17.43</v>
      </c>
      <c r="I5993" s="392" t="s">
        <v>316</v>
      </c>
    </row>
    <row r="5994" spans="2:9">
      <c r="B5994" s="388" t="s">
        <v>25239</v>
      </c>
      <c r="C5994" s="388" t="s">
        <v>25240</v>
      </c>
      <c r="D5994" s="389" t="s">
        <v>9706</v>
      </c>
      <c r="E5994" s="390" t="str">
        <f t="shared" si="186"/>
        <v>28,17</v>
      </c>
      <c r="F5994" s="381" t="str">
        <f t="shared" si="187"/>
        <v>97016</v>
      </c>
      <c r="H5994" s="391">
        <v>30.82</v>
      </c>
      <c r="I5994" s="392" t="s">
        <v>7646</v>
      </c>
    </row>
    <row r="5995" spans="2:9">
      <c r="B5995" s="388" t="s">
        <v>25241</v>
      </c>
      <c r="C5995" s="388" t="s">
        <v>25242</v>
      </c>
      <c r="D5995" s="389" t="s">
        <v>9706</v>
      </c>
      <c r="E5995" s="390" t="str">
        <f t="shared" si="186"/>
        <v>22,05</v>
      </c>
      <c r="F5995" s="381" t="str">
        <f t="shared" si="187"/>
        <v>97017</v>
      </c>
      <c r="H5995" s="391">
        <v>24.87</v>
      </c>
      <c r="I5995" s="392" t="s">
        <v>25243</v>
      </c>
    </row>
    <row r="5996" spans="2:9">
      <c r="B5996" s="388" t="s">
        <v>25244</v>
      </c>
      <c r="C5996" s="388" t="s">
        <v>25245</v>
      </c>
      <c r="D5996" s="389" t="s">
        <v>9706</v>
      </c>
      <c r="E5996" s="390" t="str">
        <f t="shared" si="186"/>
        <v>18,87</v>
      </c>
      <c r="F5996" s="381" t="str">
        <f t="shared" si="187"/>
        <v>97018</v>
      </c>
      <c r="H5996" s="391">
        <v>21.89</v>
      </c>
      <c r="I5996" s="392" t="s">
        <v>25246</v>
      </c>
    </row>
    <row r="5997" spans="2:9">
      <c r="B5997" s="388" t="s">
        <v>25247</v>
      </c>
      <c r="C5997" s="388" t="s">
        <v>25248</v>
      </c>
      <c r="D5997" s="389" t="s">
        <v>9706</v>
      </c>
      <c r="E5997" s="390" t="str">
        <f t="shared" si="186"/>
        <v>51,53</v>
      </c>
      <c r="F5997" s="381" t="str">
        <f t="shared" si="187"/>
        <v>97031</v>
      </c>
      <c r="H5997" s="391">
        <v>45.67</v>
      </c>
      <c r="I5997" s="392" t="s">
        <v>5703</v>
      </c>
    </row>
    <row r="5998" spans="2:9">
      <c r="B5998" s="388" t="s">
        <v>25249</v>
      </c>
      <c r="C5998" s="388" t="s">
        <v>25250</v>
      </c>
      <c r="D5998" s="389" t="s">
        <v>9706</v>
      </c>
      <c r="E5998" s="390" t="str">
        <f t="shared" si="186"/>
        <v>33,25</v>
      </c>
      <c r="F5998" s="381" t="str">
        <f t="shared" si="187"/>
        <v>97032</v>
      </c>
      <c r="H5998" s="391">
        <v>34.94</v>
      </c>
      <c r="I5998" s="392" t="s">
        <v>10214</v>
      </c>
    </row>
    <row r="5999" spans="2:9">
      <c r="B5999" s="388" t="s">
        <v>25251</v>
      </c>
      <c r="C5999" s="388" t="s">
        <v>25252</v>
      </c>
      <c r="D5999" s="389" t="s">
        <v>9706</v>
      </c>
      <c r="E5999" s="390" t="str">
        <f t="shared" si="186"/>
        <v>58,03</v>
      </c>
      <c r="F5999" s="381" t="str">
        <f t="shared" si="187"/>
        <v>97033</v>
      </c>
      <c r="H5999" s="391">
        <v>29.53</v>
      </c>
      <c r="I5999" s="392" t="s">
        <v>25253</v>
      </c>
    </row>
    <row r="6000" spans="2:9">
      <c r="B6000" s="388" t="s">
        <v>25254</v>
      </c>
      <c r="C6000" s="388" t="s">
        <v>25255</v>
      </c>
      <c r="D6000" s="389" t="s">
        <v>9706</v>
      </c>
      <c r="E6000" s="390" t="str">
        <f t="shared" si="186"/>
        <v>35,80</v>
      </c>
      <c r="F6000" s="381" t="str">
        <f t="shared" si="187"/>
        <v>97034</v>
      </c>
      <c r="H6000" s="391">
        <v>26</v>
      </c>
      <c r="I6000" s="392" t="s">
        <v>25256</v>
      </c>
    </row>
    <row r="6001" spans="2:9">
      <c r="B6001" s="388" t="s">
        <v>25257</v>
      </c>
      <c r="C6001" s="388" t="s">
        <v>25258</v>
      </c>
      <c r="D6001" s="389" t="s">
        <v>121</v>
      </c>
      <c r="E6001" s="390" t="str">
        <f t="shared" si="186"/>
        <v>29,35</v>
      </c>
      <c r="F6001" s="381" t="str">
        <f t="shared" si="187"/>
        <v>97039</v>
      </c>
      <c r="H6001" s="391">
        <v>20.34</v>
      </c>
      <c r="I6001" s="392" t="s">
        <v>4510</v>
      </c>
    </row>
    <row r="6002" spans="2:9">
      <c r="B6002" s="388" t="s">
        <v>25259</v>
      </c>
      <c r="C6002" s="388" t="s">
        <v>25260</v>
      </c>
      <c r="D6002" s="389" t="s">
        <v>121</v>
      </c>
      <c r="E6002" s="390" t="str">
        <f t="shared" si="186"/>
        <v>11,55</v>
      </c>
      <c r="F6002" s="381" t="str">
        <f t="shared" si="187"/>
        <v>97040</v>
      </c>
      <c r="H6002" s="391">
        <v>17.399999999999999</v>
      </c>
      <c r="I6002" s="392" t="s">
        <v>4592</v>
      </c>
    </row>
    <row r="6003" spans="2:9">
      <c r="B6003" s="388" t="s">
        <v>25261</v>
      </c>
      <c r="C6003" s="388" t="s">
        <v>25262</v>
      </c>
      <c r="D6003" s="389" t="s">
        <v>121</v>
      </c>
      <c r="E6003" s="390" t="str">
        <f t="shared" si="186"/>
        <v>95,20</v>
      </c>
      <c r="F6003" s="381" t="str">
        <f t="shared" si="187"/>
        <v>97041</v>
      </c>
      <c r="H6003" s="391">
        <v>48.88</v>
      </c>
      <c r="I6003" s="392" t="s">
        <v>25263</v>
      </c>
    </row>
    <row r="6004" spans="2:9">
      <c r="B6004" s="388" t="s">
        <v>25264</v>
      </c>
      <c r="C6004" s="388" t="s">
        <v>25265</v>
      </c>
      <c r="D6004" s="389" t="s">
        <v>121</v>
      </c>
      <c r="E6004" s="390" t="str">
        <f t="shared" si="186"/>
        <v>0,25</v>
      </c>
      <c r="F6004" s="381" t="str">
        <f t="shared" si="187"/>
        <v>97046</v>
      </c>
      <c r="H6004" s="391">
        <v>31.37</v>
      </c>
      <c r="I6004" s="392" t="s">
        <v>25266</v>
      </c>
    </row>
    <row r="6005" spans="2:9">
      <c r="B6005" s="388" t="s">
        <v>25267</v>
      </c>
      <c r="C6005" s="388" t="s">
        <v>25268</v>
      </c>
      <c r="D6005" s="389" t="s">
        <v>121</v>
      </c>
      <c r="E6005" s="390" t="str">
        <f t="shared" si="186"/>
        <v>0,09</v>
      </c>
      <c r="F6005" s="381" t="str">
        <f t="shared" si="187"/>
        <v>97047</v>
      </c>
      <c r="H6005" s="391">
        <v>54.82</v>
      </c>
      <c r="I6005" s="392" t="s">
        <v>1533</v>
      </c>
    </row>
    <row r="6006" spans="2:9">
      <c r="B6006" s="388" t="s">
        <v>25269</v>
      </c>
      <c r="C6006" s="388" t="s">
        <v>25270</v>
      </c>
      <c r="D6006" s="389" t="s">
        <v>121</v>
      </c>
      <c r="E6006" s="390" t="str">
        <f t="shared" si="186"/>
        <v>0,06</v>
      </c>
      <c r="F6006" s="381" t="str">
        <f t="shared" si="187"/>
        <v>97048</v>
      </c>
      <c r="H6006" s="391">
        <v>33.630000000000003</v>
      </c>
      <c r="I6006" s="392" t="s">
        <v>340</v>
      </c>
    </row>
    <row r="6007" spans="2:9">
      <c r="B6007" s="388" t="s">
        <v>25271</v>
      </c>
      <c r="C6007" s="388" t="s">
        <v>25272</v>
      </c>
      <c r="D6007" s="389" t="s">
        <v>9706</v>
      </c>
      <c r="E6007" s="390" t="str">
        <f t="shared" si="186"/>
        <v>0,51</v>
      </c>
      <c r="F6007" s="381" t="str">
        <f t="shared" si="187"/>
        <v>97051</v>
      </c>
      <c r="H6007" s="391">
        <v>29.01</v>
      </c>
      <c r="I6007" s="392" t="s">
        <v>8591</v>
      </c>
    </row>
    <row r="6008" spans="2:9">
      <c r="B6008" s="388" t="s">
        <v>25273</v>
      </c>
      <c r="C6008" s="388" t="s">
        <v>25274</v>
      </c>
      <c r="D6008" s="389" t="s">
        <v>9706</v>
      </c>
      <c r="E6008" s="390" t="str">
        <f t="shared" si="186"/>
        <v>17,25</v>
      </c>
      <c r="F6008" s="381" t="str">
        <f t="shared" si="187"/>
        <v>97053</v>
      </c>
      <c r="H6008" s="391">
        <v>11.17</v>
      </c>
      <c r="I6008" s="392" t="s">
        <v>7592</v>
      </c>
    </row>
    <row r="6009" spans="2:9">
      <c r="B6009" s="388" t="s">
        <v>25275</v>
      </c>
      <c r="C6009" s="388" t="s">
        <v>25276</v>
      </c>
      <c r="D6009" s="389" t="s">
        <v>121</v>
      </c>
      <c r="E6009" s="390" t="str">
        <f t="shared" si="186"/>
        <v>5,50</v>
      </c>
      <c r="F6009" s="381" t="str">
        <f t="shared" si="187"/>
        <v>97062</v>
      </c>
      <c r="H6009" s="391">
        <v>88.96</v>
      </c>
      <c r="I6009" s="392" t="s">
        <v>2042</v>
      </c>
    </row>
    <row r="6010" spans="2:9">
      <c r="B6010" s="388" t="s">
        <v>25277</v>
      </c>
      <c r="C6010" s="388" t="s">
        <v>25278</v>
      </c>
      <c r="D6010" s="389" t="s">
        <v>121</v>
      </c>
      <c r="E6010" s="390" t="str">
        <f t="shared" si="186"/>
        <v>6,78</v>
      </c>
      <c r="F6010" s="381" t="str">
        <f t="shared" si="187"/>
        <v>97063</v>
      </c>
      <c r="H6010" s="391">
        <v>0.25</v>
      </c>
      <c r="I6010" s="392" t="s">
        <v>493</v>
      </c>
    </row>
    <row r="6011" spans="2:9">
      <c r="B6011" s="388" t="s">
        <v>25279</v>
      </c>
      <c r="C6011" s="388" t="s">
        <v>25280</v>
      </c>
      <c r="D6011" s="389" t="s">
        <v>9706</v>
      </c>
      <c r="E6011" s="390" t="str">
        <f t="shared" si="186"/>
        <v>12,63</v>
      </c>
      <c r="F6011" s="381" t="str">
        <f t="shared" si="187"/>
        <v>97064</v>
      </c>
      <c r="H6011" s="391">
        <v>0.1</v>
      </c>
      <c r="I6011" s="392" t="s">
        <v>9225</v>
      </c>
    </row>
    <row r="6012" spans="2:9">
      <c r="B6012" s="388" t="s">
        <v>25281</v>
      </c>
      <c r="C6012" s="388" t="s">
        <v>25282</v>
      </c>
      <c r="D6012" s="389" t="s">
        <v>201</v>
      </c>
      <c r="E6012" s="390" t="str">
        <f t="shared" si="186"/>
        <v>4,52</v>
      </c>
      <c r="F6012" s="381" t="str">
        <f t="shared" si="187"/>
        <v>97065</v>
      </c>
      <c r="H6012" s="391">
        <v>7.0000000000000007E-2</v>
      </c>
      <c r="I6012" s="392" t="s">
        <v>3721</v>
      </c>
    </row>
    <row r="6013" spans="2:9">
      <c r="B6013" s="388" t="s">
        <v>25283</v>
      </c>
      <c r="C6013" s="388" t="s">
        <v>25284</v>
      </c>
      <c r="D6013" s="389" t="s">
        <v>121</v>
      </c>
      <c r="E6013" s="390" t="str">
        <f t="shared" si="186"/>
        <v>49,43</v>
      </c>
      <c r="F6013" s="381" t="str">
        <f t="shared" si="187"/>
        <v>97066</v>
      </c>
      <c r="H6013" s="391">
        <v>0.47</v>
      </c>
      <c r="I6013" s="392" t="s">
        <v>25285</v>
      </c>
    </row>
    <row r="6014" spans="2:9">
      <c r="B6014" s="388" t="s">
        <v>25286</v>
      </c>
      <c r="C6014" s="388" t="s">
        <v>25287</v>
      </c>
      <c r="D6014" s="389" t="s">
        <v>9706</v>
      </c>
      <c r="E6014" s="390" t="str">
        <f t="shared" si="186"/>
        <v>412,98</v>
      </c>
      <c r="F6014" s="381" t="str">
        <f t="shared" si="187"/>
        <v>97067</v>
      </c>
      <c r="H6014" s="391">
        <v>17.59</v>
      </c>
      <c r="I6014" s="392" t="s">
        <v>25288</v>
      </c>
    </row>
    <row r="6015" spans="2:9">
      <c r="B6015" s="388" t="s">
        <v>25289</v>
      </c>
      <c r="C6015" s="388" t="s">
        <v>25290</v>
      </c>
      <c r="D6015" s="389" t="s">
        <v>9926</v>
      </c>
      <c r="E6015" s="390" t="str">
        <f t="shared" si="186"/>
        <v>105,78</v>
      </c>
      <c r="F6015" s="381" t="str">
        <f t="shared" si="187"/>
        <v>73916/002</v>
      </c>
      <c r="H6015" s="391">
        <v>4.8899999999999997</v>
      </c>
      <c r="I6015" s="392" t="s">
        <v>25291</v>
      </c>
    </row>
    <row r="6016" spans="2:9">
      <c r="B6016" s="388" t="s">
        <v>25292</v>
      </c>
      <c r="C6016" s="388" t="s">
        <v>25293</v>
      </c>
      <c r="D6016" s="389" t="s">
        <v>121</v>
      </c>
      <c r="E6016" s="390" t="str">
        <f t="shared" si="186"/>
        <v>0,31</v>
      </c>
      <c r="F6016" s="381" t="str">
        <f t="shared" si="187"/>
        <v>73672</v>
      </c>
      <c r="H6016" s="391">
        <v>6.97</v>
      </c>
      <c r="I6016" s="392" t="s">
        <v>1091</v>
      </c>
    </row>
    <row r="6017" spans="2:9">
      <c r="B6017" s="388" t="s">
        <v>25294</v>
      </c>
      <c r="C6017" s="388" t="s">
        <v>25295</v>
      </c>
      <c r="D6017" s="389" t="s">
        <v>121</v>
      </c>
      <c r="E6017" s="390" t="str">
        <f t="shared" si="186"/>
        <v>0,45</v>
      </c>
      <c r="F6017" s="381" t="str">
        <f t="shared" si="187"/>
        <v>73822/002</v>
      </c>
      <c r="H6017" s="391">
        <v>13.41</v>
      </c>
      <c r="I6017" s="392" t="s">
        <v>25296</v>
      </c>
    </row>
    <row r="6018" spans="2:9">
      <c r="B6018" s="388" t="s">
        <v>25297</v>
      </c>
      <c r="C6018" s="388" t="s">
        <v>25298</v>
      </c>
      <c r="D6018" s="389" t="s">
        <v>121</v>
      </c>
      <c r="E6018" s="390" t="str">
        <f t="shared" ref="E6018:E6081" si="188">IF($K$2=$H$1,H6018,I6018)</f>
        <v>0,12</v>
      </c>
      <c r="F6018" s="381" t="str">
        <f t="shared" ref="F6018:F6081" si="189">IF(LEN($B6018)=7,CONCATENATE(MID($B6018,1,6),"00",RIGHT($B6018,1)),IF(LEN($B6018)=8,CONCATENATE(MID($B6018,1,6),"0",RIGHT($B6018,2)),$B6018))</f>
        <v>73859/001</v>
      </c>
      <c r="H6018" s="391">
        <v>5.15</v>
      </c>
      <c r="I6018" s="392" t="s">
        <v>6638</v>
      </c>
    </row>
    <row r="6019" spans="2:9">
      <c r="B6019" s="388" t="s">
        <v>25299</v>
      </c>
      <c r="C6019" s="388" t="s">
        <v>25300</v>
      </c>
      <c r="D6019" s="389" t="s">
        <v>121</v>
      </c>
      <c r="E6019" s="390" t="str">
        <f t="shared" si="188"/>
        <v>1,27</v>
      </c>
      <c r="F6019" s="381" t="str">
        <f t="shared" si="189"/>
        <v>73859/002</v>
      </c>
      <c r="H6019" s="391">
        <v>53.6</v>
      </c>
      <c r="I6019" s="392" t="s">
        <v>1880</v>
      </c>
    </row>
    <row r="6020" spans="2:9">
      <c r="B6020" s="388" t="s">
        <v>25301</v>
      </c>
      <c r="C6020" s="388" t="s">
        <v>25302</v>
      </c>
      <c r="D6020" s="389" t="s">
        <v>121</v>
      </c>
      <c r="E6020" s="390" t="str">
        <f t="shared" si="188"/>
        <v>1,23</v>
      </c>
      <c r="F6020" s="381" t="str">
        <f t="shared" si="189"/>
        <v>85331</v>
      </c>
      <c r="H6020" s="391">
        <v>380.92</v>
      </c>
      <c r="I6020" s="392" t="s">
        <v>12131</v>
      </c>
    </row>
    <row r="6021" spans="2:9">
      <c r="B6021" s="388" t="s">
        <v>25303</v>
      </c>
      <c r="C6021" s="388" t="s">
        <v>25304</v>
      </c>
      <c r="D6021" s="389" t="s">
        <v>121</v>
      </c>
      <c r="E6021" s="390" t="str">
        <f t="shared" si="188"/>
        <v>6,38</v>
      </c>
      <c r="F6021" s="381" t="str">
        <f t="shared" si="189"/>
        <v>85422</v>
      </c>
      <c r="H6021" s="391">
        <v>146.53</v>
      </c>
      <c r="I6021" s="392" t="s">
        <v>15584</v>
      </c>
    </row>
    <row r="6022" spans="2:9">
      <c r="B6022" s="388" t="s">
        <v>25305</v>
      </c>
      <c r="C6022" s="388" t="s">
        <v>25306</v>
      </c>
      <c r="D6022" s="389" t="s">
        <v>121</v>
      </c>
      <c r="E6022" s="390" t="str">
        <f t="shared" si="188"/>
        <v>52,64</v>
      </c>
      <c r="F6022" s="381" t="str">
        <f t="shared" si="189"/>
        <v>74220/001</v>
      </c>
      <c r="H6022" s="391">
        <v>0.34</v>
      </c>
      <c r="I6022" s="392" t="s">
        <v>25307</v>
      </c>
    </row>
    <row r="6023" spans="2:9">
      <c r="B6023" s="388" t="s">
        <v>25308</v>
      </c>
      <c r="C6023" s="388" t="s">
        <v>25309</v>
      </c>
      <c r="D6023" s="389" t="s">
        <v>9706</v>
      </c>
      <c r="E6023" s="390" t="str">
        <f t="shared" si="188"/>
        <v>2,49</v>
      </c>
      <c r="F6023" s="381" t="str">
        <f t="shared" si="189"/>
        <v>74221/001</v>
      </c>
      <c r="H6023" s="391">
        <v>0.48</v>
      </c>
      <c r="I6023" s="392" t="s">
        <v>17672</v>
      </c>
    </row>
    <row r="6024" spans="2:9">
      <c r="B6024" s="388" t="s">
        <v>25310</v>
      </c>
      <c r="C6024" s="388" t="s">
        <v>25311</v>
      </c>
      <c r="D6024" s="389" t="s">
        <v>121</v>
      </c>
      <c r="E6024" s="390" t="str">
        <f t="shared" si="188"/>
        <v>50,48</v>
      </c>
      <c r="F6024" s="381" t="str">
        <f t="shared" si="189"/>
        <v>74219/001</v>
      </c>
      <c r="H6024" s="391">
        <v>0.13</v>
      </c>
      <c r="I6024" s="392" t="s">
        <v>25312</v>
      </c>
    </row>
    <row r="6025" spans="2:9">
      <c r="B6025" s="388" t="s">
        <v>25313</v>
      </c>
      <c r="C6025" s="388" t="s">
        <v>25314</v>
      </c>
      <c r="D6025" s="389" t="s">
        <v>121</v>
      </c>
      <c r="E6025" s="390" t="str">
        <f t="shared" si="188"/>
        <v>47,82</v>
      </c>
      <c r="F6025" s="381" t="str">
        <f t="shared" si="189"/>
        <v>74219/002</v>
      </c>
      <c r="H6025" s="391">
        <v>1.17</v>
      </c>
      <c r="I6025" s="392" t="s">
        <v>25315</v>
      </c>
    </row>
    <row r="6026" spans="2:9">
      <c r="B6026" s="388" t="s">
        <v>25316</v>
      </c>
      <c r="C6026" s="388" t="s">
        <v>25317</v>
      </c>
      <c r="D6026" s="389" t="s">
        <v>121</v>
      </c>
      <c r="E6026" s="390" t="str">
        <f t="shared" si="188"/>
        <v>36,86</v>
      </c>
      <c r="F6026" s="381" t="str">
        <f t="shared" si="189"/>
        <v>84126</v>
      </c>
      <c r="H6026" s="391">
        <v>1.1299999999999999</v>
      </c>
      <c r="I6026" s="392" t="s">
        <v>25318</v>
      </c>
    </row>
    <row r="6027" spans="2:9">
      <c r="B6027" s="388" t="s">
        <v>25319</v>
      </c>
      <c r="C6027" s="388" t="s">
        <v>25320</v>
      </c>
      <c r="D6027" s="389" t="s">
        <v>121</v>
      </c>
      <c r="E6027" s="390" t="str">
        <f t="shared" si="188"/>
        <v>12,77</v>
      </c>
      <c r="F6027" s="381" t="str">
        <f t="shared" si="189"/>
        <v>85421</v>
      </c>
      <c r="H6027" s="391">
        <v>5.88</v>
      </c>
      <c r="I6027" s="392" t="s">
        <v>765</v>
      </c>
    </row>
    <row r="6028" spans="2:9">
      <c r="B6028" s="388" t="s">
        <v>25321</v>
      </c>
      <c r="C6028" s="388" t="s">
        <v>25322</v>
      </c>
      <c r="D6028" s="389" t="s">
        <v>201</v>
      </c>
      <c r="E6028" s="390" t="str">
        <f t="shared" si="188"/>
        <v>85,24</v>
      </c>
      <c r="F6028" s="381" t="str">
        <f t="shared" si="189"/>
        <v>97621</v>
      </c>
      <c r="H6028" s="391">
        <v>50.26</v>
      </c>
      <c r="I6028" s="392" t="s">
        <v>25323</v>
      </c>
    </row>
    <row r="6029" spans="2:9">
      <c r="B6029" s="388" t="s">
        <v>25324</v>
      </c>
      <c r="C6029" s="388" t="s">
        <v>25325</v>
      </c>
      <c r="D6029" s="389" t="s">
        <v>201</v>
      </c>
      <c r="E6029" s="390" t="str">
        <f t="shared" si="188"/>
        <v>41,55</v>
      </c>
      <c r="F6029" s="381" t="str">
        <f t="shared" si="189"/>
        <v>97622</v>
      </c>
      <c r="H6029" s="391">
        <v>2.35</v>
      </c>
      <c r="I6029" s="392" t="s">
        <v>11130</v>
      </c>
    </row>
    <row r="6030" spans="2:9">
      <c r="B6030" s="388" t="s">
        <v>25326</v>
      </c>
      <c r="C6030" s="388" t="s">
        <v>25327</v>
      </c>
      <c r="D6030" s="389" t="s">
        <v>201</v>
      </c>
      <c r="E6030" s="390" t="str">
        <f t="shared" si="188"/>
        <v>127,27</v>
      </c>
      <c r="F6030" s="381" t="str">
        <f t="shared" si="189"/>
        <v>97623</v>
      </c>
      <c r="H6030" s="391">
        <v>46.83</v>
      </c>
      <c r="I6030" s="392" t="s">
        <v>8184</v>
      </c>
    </row>
    <row r="6031" spans="2:9">
      <c r="B6031" s="388" t="s">
        <v>25328</v>
      </c>
      <c r="C6031" s="388" t="s">
        <v>25329</v>
      </c>
      <c r="D6031" s="389" t="s">
        <v>201</v>
      </c>
      <c r="E6031" s="390" t="str">
        <f t="shared" si="188"/>
        <v>78,11</v>
      </c>
      <c r="F6031" s="381" t="str">
        <f t="shared" si="189"/>
        <v>97624</v>
      </c>
      <c r="H6031" s="391">
        <v>44.89</v>
      </c>
      <c r="I6031" s="392" t="s">
        <v>25330</v>
      </c>
    </row>
    <row r="6032" spans="2:9">
      <c r="B6032" s="388" t="s">
        <v>25331</v>
      </c>
      <c r="C6032" s="388" t="s">
        <v>25332</v>
      </c>
      <c r="D6032" s="389" t="s">
        <v>201</v>
      </c>
      <c r="E6032" s="390" t="str">
        <f t="shared" si="188"/>
        <v>33,99</v>
      </c>
      <c r="F6032" s="381" t="str">
        <f t="shared" si="189"/>
        <v>97625</v>
      </c>
      <c r="H6032" s="391">
        <v>35.56</v>
      </c>
      <c r="I6032" s="392" t="s">
        <v>25333</v>
      </c>
    </row>
    <row r="6033" spans="2:9">
      <c r="B6033" s="388" t="s">
        <v>25334</v>
      </c>
      <c r="C6033" s="388" t="s">
        <v>25335</v>
      </c>
      <c r="D6033" s="389" t="s">
        <v>201</v>
      </c>
      <c r="E6033" s="390" t="str">
        <f t="shared" si="188"/>
        <v>430,96</v>
      </c>
      <c r="F6033" s="381" t="str">
        <f t="shared" si="189"/>
        <v>97626</v>
      </c>
      <c r="H6033" s="391">
        <v>11.71</v>
      </c>
      <c r="I6033" s="392" t="s">
        <v>25336</v>
      </c>
    </row>
    <row r="6034" spans="2:9">
      <c r="B6034" s="388" t="s">
        <v>25337</v>
      </c>
      <c r="C6034" s="388" t="s">
        <v>25338</v>
      </c>
      <c r="D6034" s="389" t="s">
        <v>201</v>
      </c>
      <c r="E6034" s="390" t="str">
        <f t="shared" si="188"/>
        <v>182,71</v>
      </c>
      <c r="F6034" s="381" t="str">
        <f t="shared" si="189"/>
        <v>97627</v>
      </c>
      <c r="H6034" s="391">
        <v>78.55</v>
      </c>
      <c r="I6034" s="392" t="s">
        <v>25339</v>
      </c>
    </row>
    <row r="6035" spans="2:9">
      <c r="B6035" s="388" t="s">
        <v>25340</v>
      </c>
      <c r="C6035" s="388" t="s">
        <v>25341</v>
      </c>
      <c r="D6035" s="389" t="s">
        <v>201</v>
      </c>
      <c r="E6035" s="390" t="str">
        <f t="shared" si="188"/>
        <v>205,33</v>
      </c>
      <c r="F6035" s="381" t="str">
        <f t="shared" si="189"/>
        <v>97628</v>
      </c>
      <c r="H6035" s="391">
        <v>38.28</v>
      </c>
      <c r="I6035" s="392" t="s">
        <v>25342</v>
      </c>
    </row>
    <row r="6036" spans="2:9">
      <c r="B6036" s="388" t="s">
        <v>25343</v>
      </c>
      <c r="C6036" s="388" t="s">
        <v>25344</v>
      </c>
      <c r="D6036" s="389" t="s">
        <v>201</v>
      </c>
      <c r="E6036" s="390" t="str">
        <f t="shared" si="188"/>
        <v>86,36</v>
      </c>
      <c r="F6036" s="381" t="str">
        <f t="shared" si="189"/>
        <v>97629</v>
      </c>
      <c r="H6036" s="391">
        <v>117.27</v>
      </c>
      <c r="I6036" s="392" t="s">
        <v>25345</v>
      </c>
    </row>
    <row r="6037" spans="2:9">
      <c r="B6037" s="388" t="s">
        <v>25346</v>
      </c>
      <c r="C6037" s="388" t="s">
        <v>25347</v>
      </c>
      <c r="D6037" s="389" t="s">
        <v>121</v>
      </c>
      <c r="E6037" s="390" t="str">
        <f t="shared" si="188"/>
        <v>2,41</v>
      </c>
      <c r="F6037" s="381" t="str">
        <f t="shared" si="189"/>
        <v>97631</v>
      </c>
      <c r="H6037" s="391">
        <v>71.98</v>
      </c>
      <c r="I6037" s="392" t="s">
        <v>1704</v>
      </c>
    </row>
    <row r="6038" spans="2:9">
      <c r="B6038" s="388" t="s">
        <v>25348</v>
      </c>
      <c r="C6038" s="388" t="s">
        <v>25349</v>
      </c>
      <c r="D6038" s="389" t="s">
        <v>9706</v>
      </c>
      <c r="E6038" s="390" t="str">
        <f t="shared" si="188"/>
        <v>1,89</v>
      </c>
      <c r="F6038" s="381" t="str">
        <f t="shared" si="189"/>
        <v>97632</v>
      </c>
      <c r="H6038" s="391">
        <v>37.68</v>
      </c>
      <c r="I6038" s="392" t="s">
        <v>1739</v>
      </c>
    </row>
    <row r="6039" spans="2:9">
      <c r="B6039" s="388" t="s">
        <v>25350</v>
      </c>
      <c r="C6039" s="388" t="s">
        <v>25351</v>
      </c>
      <c r="D6039" s="389" t="s">
        <v>121</v>
      </c>
      <c r="E6039" s="390" t="str">
        <f t="shared" si="188"/>
        <v>16,53</v>
      </c>
      <c r="F6039" s="381" t="str">
        <f t="shared" si="189"/>
        <v>97633</v>
      </c>
      <c r="H6039" s="391">
        <v>397.29</v>
      </c>
      <c r="I6039" s="392" t="s">
        <v>25352</v>
      </c>
    </row>
    <row r="6040" spans="2:9">
      <c r="B6040" s="388" t="s">
        <v>25353</v>
      </c>
      <c r="C6040" s="388" t="s">
        <v>25354</v>
      </c>
      <c r="D6040" s="389" t="s">
        <v>121</v>
      </c>
      <c r="E6040" s="390" t="str">
        <f t="shared" si="188"/>
        <v>8,57</v>
      </c>
      <c r="F6040" s="381" t="str">
        <f t="shared" si="189"/>
        <v>97634</v>
      </c>
      <c r="H6040" s="391">
        <v>170.5</v>
      </c>
      <c r="I6040" s="392" t="s">
        <v>7886</v>
      </c>
    </row>
    <row r="6041" spans="2:9">
      <c r="B6041" s="388" t="s">
        <v>25355</v>
      </c>
      <c r="C6041" s="388" t="s">
        <v>25356</v>
      </c>
      <c r="D6041" s="389" t="s">
        <v>121</v>
      </c>
      <c r="E6041" s="390" t="str">
        <f t="shared" si="188"/>
        <v>11,51</v>
      </c>
      <c r="F6041" s="381" t="str">
        <f t="shared" si="189"/>
        <v>97635</v>
      </c>
      <c r="H6041" s="391">
        <v>189.2</v>
      </c>
      <c r="I6041" s="392" t="s">
        <v>2889</v>
      </c>
    </row>
    <row r="6042" spans="2:9">
      <c r="B6042" s="388" t="s">
        <v>25357</v>
      </c>
      <c r="C6042" s="388" t="s">
        <v>25358</v>
      </c>
      <c r="D6042" s="389" t="s">
        <v>121</v>
      </c>
      <c r="E6042" s="390" t="str">
        <f t="shared" si="188"/>
        <v>8,82</v>
      </c>
      <c r="F6042" s="381" t="str">
        <f t="shared" si="189"/>
        <v>97636</v>
      </c>
      <c r="H6042" s="391">
        <v>80.489999999999995</v>
      </c>
      <c r="I6042" s="392" t="s">
        <v>2351</v>
      </c>
    </row>
    <row r="6043" spans="2:9">
      <c r="B6043" s="388" t="s">
        <v>25359</v>
      </c>
      <c r="C6043" s="388" t="s">
        <v>25360</v>
      </c>
      <c r="D6043" s="389" t="s">
        <v>121</v>
      </c>
      <c r="E6043" s="390" t="str">
        <f t="shared" si="188"/>
        <v>1,85</v>
      </c>
      <c r="F6043" s="381" t="str">
        <f t="shared" si="189"/>
        <v>97637</v>
      </c>
      <c r="H6043" s="391">
        <v>2.21</v>
      </c>
      <c r="I6043" s="392" t="s">
        <v>705</v>
      </c>
    </row>
    <row r="6044" spans="2:9">
      <c r="B6044" s="388" t="s">
        <v>25361</v>
      </c>
      <c r="C6044" s="388" t="s">
        <v>25362</v>
      </c>
      <c r="D6044" s="389" t="s">
        <v>121</v>
      </c>
      <c r="E6044" s="390" t="str">
        <f t="shared" si="188"/>
        <v>5,40</v>
      </c>
      <c r="F6044" s="381" t="str">
        <f t="shared" si="189"/>
        <v>97638</v>
      </c>
      <c r="H6044" s="391">
        <v>1.74</v>
      </c>
      <c r="I6044" s="392" t="s">
        <v>18590</v>
      </c>
    </row>
    <row r="6045" spans="2:9">
      <c r="B6045" s="388" t="s">
        <v>25363</v>
      </c>
      <c r="C6045" s="388" t="s">
        <v>25364</v>
      </c>
      <c r="D6045" s="389" t="s">
        <v>121</v>
      </c>
      <c r="E6045" s="390" t="str">
        <f t="shared" si="188"/>
        <v>14,55</v>
      </c>
      <c r="F6045" s="381" t="str">
        <f t="shared" si="189"/>
        <v>97639</v>
      </c>
      <c r="H6045" s="391">
        <v>15.2</v>
      </c>
      <c r="I6045" s="392" t="s">
        <v>4739</v>
      </c>
    </row>
    <row r="6046" spans="2:9">
      <c r="B6046" s="388" t="s">
        <v>25365</v>
      </c>
      <c r="C6046" s="388" t="s">
        <v>25366</v>
      </c>
      <c r="D6046" s="389" t="s">
        <v>121</v>
      </c>
      <c r="E6046" s="390" t="str">
        <f t="shared" si="188"/>
        <v>1,16</v>
      </c>
      <c r="F6046" s="381" t="str">
        <f t="shared" si="189"/>
        <v>97640</v>
      </c>
      <c r="H6046" s="391">
        <v>7.93</v>
      </c>
      <c r="I6046" s="392" t="s">
        <v>2370</v>
      </c>
    </row>
    <row r="6047" spans="2:9">
      <c r="B6047" s="388" t="s">
        <v>25367</v>
      </c>
      <c r="C6047" s="388" t="s">
        <v>25368</v>
      </c>
      <c r="D6047" s="389" t="s">
        <v>121</v>
      </c>
      <c r="E6047" s="390" t="str">
        <f t="shared" si="188"/>
        <v>3,64</v>
      </c>
      <c r="F6047" s="381" t="str">
        <f t="shared" si="189"/>
        <v>97641</v>
      </c>
      <c r="H6047" s="391">
        <v>10.54</v>
      </c>
      <c r="I6047" s="392" t="s">
        <v>12343</v>
      </c>
    </row>
    <row r="6048" spans="2:9">
      <c r="B6048" s="388" t="s">
        <v>25369</v>
      </c>
      <c r="C6048" s="388" t="s">
        <v>25370</v>
      </c>
      <c r="D6048" s="389" t="s">
        <v>121</v>
      </c>
      <c r="E6048" s="390" t="str">
        <f t="shared" si="188"/>
        <v>2,09</v>
      </c>
      <c r="F6048" s="381" t="str">
        <f t="shared" si="189"/>
        <v>97642</v>
      </c>
      <c r="H6048" s="391">
        <v>9.02</v>
      </c>
      <c r="I6048" s="392" t="s">
        <v>2001</v>
      </c>
    </row>
    <row r="6049" spans="2:9">
      <c r="B6049" s="388" t="s">
        <v>25371</v>
      </c>
      <c r="C6049" s="388" t="s">
        <v>25372</v>
      </c>
      <c r="D6049" s="389" t="s">
        <v>121</v>
      </c>
      <c r="E6049" s="390" t="str">
        <f t="shared" si="188"/>
        <v>17,88</v>
      </c>
      <c r="F6049" s="381" t="str">
        <f t="shared" si="189"/>
        <v>97643</v>
      </c>
      <c r="H6049" s="391">
        <v>1.7</v>
      </c>
      <c r="I6049" s="392" t="s">
        <v>25373</v>
      </c>
    </row>
    <row r="6050" spans="2:9">
      <c r="B6050" s="388" t="s">
        <v>25374</v>
      </c>
      <c r="C6050" s="388" t="s">
        <v>25375</v>
      </c>
      <c r="D6050" s="389" t="s">
        <v>121</v>
      </c>
      <c r="E6050" s="390" t="str">
        <f t="shared" si="188"/>
        <v>6,72</v>
      </c>
      <c r="F6050" s="381" t="str">
        <f t="shared" si="189"/>
        <v>97644</v>
      </c>
      <c r="H6050" s="391">
        <v>4.9800000000000004</v>
      </c>
      <c r="I6050" s="392" t="s">
        <v>5859</v>
      </c>
    </row>
    <row r="6051" spans="2:9">
      <c r="B6051" s="388" t="s">
        <v>25376</v>
      </c>
      <c r="C6051" s="388" t="s">
        <v>25377</v>
      </c>
      <c r="D6051" s="389" t="s">
        <v>121</v>
      </c>
      <c r="E6051" s="390" t="str">
        <f t="shared" si="188"/>
        <v>19,53</v>
      </c>
      <c r="F6051" s="381" t="str">
        <f t="shared" si="189"/>
        <v>97645</v>
      </c>
      <c r="H6051" s="391">
        <v>13.38</v>
      </c>
      <c r="I6051" s="392" t="s">
        <v>1656</v>
      </c>
    </row>
    <row r="6052" spans="2:9">
      <c r="B6052" s="388" t="s">
        <v>25378</v>
      </c>
      <c r="C6052" s="388" t="s">
        <v>25379</v>
      </c>
      <c r="D6052" s="389" t="s">
        <v>121</v>
      </c>
      <c r="E6052" s="390" t="str">
        <f t="shared" si="188"/>
        <v>2,58</v>
      </c>
      <c r="F6052" s="381" t="str">
        <f t="shared" si="189"/>
        <v>97647</v>
      </c>
      <c r="H6052" s="391">
        <v>1.07</v>
      </c>
      <c r="I6052" s="392" t="s">
        <v>6506</v>
      </c>
    </row>
    <row r="6053" spans="2:9">
      <c r="B6053" s="388" t="s">
        <v>25380</v>
      </c>
      <c r="C6053" s="388" t="s">
        <v>25381</v>
      </c>
      <c r="D6053" s="389" t="s">
        <v>121</v>
      </c>
      <c r="E6053" s="390" t="str">
        <f t="shared" si="188"/>
        <v>1,49</v>
      </c>
      <c r="F6053" s="381" t="str">
        <f t="shared" si="189"/>
        <v>97648</v>
      </c>
      <c r="H6053" s="391">
        <v>3.34</v>
      </c>
      <c r="I6053" s="392" t="s">
        <v>2257</v>
      </c>
    </row>
    <row r="6054" spans="2:9">
      <c r="B6054" s="388" t="s">
        <v>25382</v>
      </c>
      <c r="C6054" s="388" t="s">
        <v>25383</v>
      </c>
      <c r="D6054" s="389" t="s">
        <v>121</v>
      </c>
      <c r="E6054" s="390" t="str">
        <f t="shared" si="188"/>
        <v>3,14</v>
      </c>
      <c r="F6054" s="381" t="str">
        <f t="shared" si="189"/>
        <v>97649</v>
      </c>
      <c r="H6054" s="391">
        <v>1.93</v>
      </c>
      <c r="I6054" s="392" t="s">
        <v>5134</v>
      </c>
    </row>
    <row r="6055" spans="2:9">
      <c r="B6055" s="388" t="s">
        <v>25384</v>
      </c>
      <c r="C6055" s="388" t="s">
        <v>25385</v>
      </c>
      <c r="D6055" s="389" t="s">
        <v>121</v>
      </c>
      <c r="E6055" s="390" t="str">
        <f t="shared" si="188"/>
        <v>5,55</v>
      </c>
      <c r="F6055" s="381" t="str">
        <f t="shared" si="189"/>
        <v>97650</v>
      </c>
      <c r="H6055" s="391">
        <v>16.420000000000002</v>
      </c>
      <c r="I6055" s="392" t="s">
        <v>5218</v>
      </c>
    </row>
    <row r="6056" spans="2:9">
      <c r="B6056" s="388" t="s">
        <v>25386</v>
      </c>
      <c r="C6056" s="388" t="s">
        <v>25387</v>
      </c>
      <c r="D6056" s="389" t="s">
        <v>9926</v>
      </c>
      <c r="E6056" s="390" t="str">
        <f t="shared" si="188"/>
        <v>61,56</v>
      </c>
      <c r="F6056" s="381" t="str">
        <f t="shared" si="189"/>
        <v>97651</v>
      </c>
      <c r="H6056" s="391">
        <v>6.18</v>
      </c>
      <c r="I6056" s="392" t="s">
        <v>25388</v>
      </c>
    </row>
    <row r="6057" spans="2:9">
      <c r="B6057" s="388" t="s">
        <v>25389</v>
      </c>
      <c r="C6057" s="388" t="s">
        <v>25390</v>
      </c>
      <c r="D6057" s="389" t="s">
        <v>9926</v>
      </c>
      <c r="E6057" s="390" t="str">
        <f t="shared" si="188"/>
        <v>139,55</v>
      </c>
      <c r="F6057" s="381" t="str">
        <f t="shared" si="189"/>
        <v>97652</v>
      </c>
      <c r="H6057" s="391">
        <v>18.02</v>
      </c>
      <c r="I6057" s="392" t="s">
        <v>25391</v>
      </c>
    </row>
    <row r="6058" spans="2:9">
      <c r="B6058" s="388" t="s">
        <v>25392</v>
      </c>
      <c r="C6058" s="388" t="s">
        <v>25393</v>
      </c>
      <c r="D6058" s="389" t="s">
        <v>9926</v>
      </c>
      <c r="E6058" s="390" t="str">
        <f t="shared" si="188"/>
        <v>79,55</v>
      </c>
      <c r="F6058" s="381" t="str">
        <f t="shared" si="189"/>
        <v>97653</v>
      </c>
      <c r="H6058" s="391">
        <v>2.36</v>
      </c>
      <c r="I6058" s="392" t="s">
        <v>25394</v>
      </c>
    </row>
    <row r="6059" spans="2:9">
      <c r="B6059" s="388" t="s">
        <v>25395</v>
      </c>
      <c r="C6059" s="388" t="s">
        <v>25396</v>
      </c>
      <c r="D6059" s="389" t="s">
        <v>9926</v>
      </c>
      <c r="E6059" s="390" t="str">
        <f t="shared" si="188"/>
        <v>100,90</v>
      </c>
      <c r="F6059" s="381" t="str">
        <f t="shared" si="189"/>
        <v>97654</v>
      </c>
      <c r="H6059" s="391">
        <v>1.36</v>
      </c>
      <c r="I6059" s="392" t="s">
        <v>25397</v>
      </c>
    </row>
    <row r="6060" spans="2:9">
      <c r="B6060" s="388" t="s">
        <v>25398</v>
      </c>
      <c r="C6060" s="388" t="s">
        <v>25399</v>
      </c>
      <c r="D6060" s="389" t="s">
        <v>121</v>
      </c>
      <c r="E6060" s="390" t="str">
        <f t="shared" si="188"/>
        <v>17,54</v>
      </c>
      <c r="F6060" s="381" t="str">
        <f t="shared" si="189"/>
        <v>97655</v>
      </c>
      <c r="H6060" s="391">
        <v>2.93</v>
      </c>
      <c r="I6060" s="392" t="s">
        <v>25400</v>
      </c>
    </row>
    <row r="6061" spans="2:9">
      <c r="B6061" s="388" t="s">
        <v>25401</v>
      </c>
      <c r="C6061" s="388" t="s">
        <v>25402</v>
      </c>
      <c r="D6061" s="389" t="s">
        <v>9926</v>
      </c>
      <c r="E6061" s="390" t="str">
        <f t="shared" si="188"/>
        <v>172,56</v>
      </c>
      <c r="F6061" s="381" t="str">
        <f t="shared" si="189"/>
        <v>97656</v>
      </c>
      <c r="H6061" s="391">
        <v>5.0999999999999996</v>
      </c>
      <c r="I6061" s="392" t="s">
        <v>21708</v>
      </c>
    </row>
    <row r="6062" spans="2:9">
      <c r="B6062" s="388" t="s">
        <v>25403</v>
      </c>
      <c r="C6062" s="388" t="s">
        <v>25404</v>
      </c>
      <c r="D6062" s="389" t="s">
        <v>9926</v>
      </c>
      <c r="E6062" s="390" t="str">
        <f t="shared" si="188"/>
        <v>342,04</v>
      </c>
      <c r="F6062" s="381" t="str">
        <f t="shared" si="189"/>
        <v>97657</v>
      </c>
      <c r="H6062" s="391">
        <v>56.5</v>
      </c>
      <c r="I6062" s="392" t="s">
        <v>25405</v>
      </c>
    </row>
    <row r="6063" spans="2:9">
      <c r="B6063" s="388" t="s">
        <v>25406</v>
      </c>
      <c r="C6063" s="388" t="s">
        <v>25407</v>
      </c>
      <c r="D6063" s="389" t="s">
        <v>9926</v>
      </c>
      <c r="E6063" s="390" t="str">
        <f t="shared" si="188"/>
        <v>121,52</v>
      </c>
      <c r="F6063" s="381" t="str">
        <f t="shared" si="189"/>
        <v>97658</v>
      </c>
      <c r="H6063" s="391">
        <v>128.09</v>
      </c>
      <c r="I6063" s="392" t="s">
        <v>25408</v>
      </c>
    </row>
    <row r="6064" spans="2:9">
      <c r="B6064" s="388" t="s">
        <v>25409</v>
      </c>
      <c r="C6064" s="388" t="s">
        <v>25410</v>
      </c>
      <c r="D6064" s="389" t="s">
        <v>9926</v>
      </c>
      <c r="E6064" s="390" t="str">
        <f t="shared" si="188"/>
        <v>169,25</v>
      </c>
      <c r="F6064" s="381" t="str">
        <f t="shared" si="189"/>
        <v>97659</v>
      </c>
      <c r="H6064" s="391">
        <v>79.28</v>
      </c>
      <c r="I6064" s="392" t="s">
        <v>25411</v>
      </c>
    </row>
    <row r="6065" spans="2:9">
      <c r="B6065" s="388" t="s">
        <v>25412</v>
      </c>
      <c r="C6065" s="388" t="s">
        <v>25413</v>
      </c>
      <c r="D6065" s="389" t="s">
        <v>9926</v>
      </c>
      <c r="E6065" s="390" t="str">
        <f t="shared" si="188"/>
        <v>0,48</v>
      </c>
      <c r="F6065" s="381" t="str">
        <f t="shared" si="189"/>
        <v>97660</v>
      </c>
      <c r="H6065" s="391">
        <v>98.88</v>
      </c>
      <c r="I6065" s="392" t="s">
        <v>11076</v>
      </c>
    </row>
    <row r="6066" spans="2:9">
      <c r="B6066" s="388" t="s">
        <v>25414</v>
      </c>
      <c r="C6066" s="388" t="s">
        <v>25415</v>
      </c>
      <c r="D6066" s="389" t="s">
        <v>9706</v>
      </c>
      <c r="E6066" s="390" t="str">
        <f t="shared" si="188"/>
        <v>0,48</v>
      </c>
      <c r="F6066" s="381" t="str">
        <f t="shared" si="189"/>
        <v>97661</v>
      </c>
      <c r="H6066" s="391">
        <v>16.079999999999998</v>
      </c>
      <c r="I6066" s="392" t="s">
        <v>11076</v>
      </c>
    </row>
    <row r="6067" spans="2:9">
      <c r="B6067" s="388" t="s">
        <v>25416</v>
      </c>
      <c r="C6067" s="388" t="s">
        <v>25417</v>
      </c>
      <c r="D6067" s="389" t="s">
        <v>9706</v>
      </c>
      <c r="E6067" s="390" t="str">
        <f t="shared" si="188"/>
        <v>0,36</v>
      </c>
      <c r="F6067" s="381" t="str">
        <f t="shared" si="189"/>
        <v>97662</v>
      </c>
      <c r="H6067" s="391">
        <v>158.34</v>
      </c>
      <c r="I6067" s="392" t="s">
        <v>1863</v>
      </c>
    </row>
    <row r="6068" spans="2:9">
      <c r="B6068" s="388" t="s">
        <v>25418</v>
      </c>
      <c r="C6068" s="388" t="s">
        <v>25419</v>
      </c>
      <c r="D6068" s="389" t="s">
        <v>9926</v>
      </c>
      <c r="E6068" s="390" t="str">
        <f t="shared" si="188"/>
        <v>8,99</v>
      </c>
      <c r="F6068" s="381" t="str">
        <f t="shared" si="189"/>
        <v>97663</v>
      </c>
      <c r="H6068" s="391">
        <v>313.85000000000002</v>
      </c>
      <c r="I6068" s="392" t="s">
        <v>4103</v>
      </c>
    </row>
    <row r="6069" spans="2:9">
      <c r="B6069" s="388" t="s">
        <v>25420</v>
      </c>
      <c r="C6069" s="388" t="s">
        <v>25421</v>
      </c>
      <c r="D6069" s="389" t="s">
        <v>9926</v>
      </c>
      <c r="E6069" s="390" t="str">
        <f t="shared" si="188"/>
        <v>1,11</v>
      </c>
      <c r="F6069" s="381" t="str">
        <f t="shared" si="189"/>
        <v>97664</v>
      </c>
      <c r="H6069" s="391">
        <v>117.78</v>
      </c>
      <c r="I6069" s="392" t="s">
        <v>4075</v>
      </c>
    </row>
    <row r="6070" spans="2:9">
      <c r="B6070" s="388" t="s">
        <v>25422</v>
      </c>
      <c r="C6070" s="388" t="s">
        <v>25423</v>
      </c>
      <c r="D6070" s="389" t="s">
        <v>9926</v>
      </c>
      <c r="E6070" s="390" t="str">
        <f t="shared" si="188"/>
        <v>0,94</v>
      </c>
      <c r="F6070" s="381" t="str">
        <f t="shared" si="189"/>
        <v>97665</v>
      </c>
      <c r="H6070" s="391">
        <v>161.6</v>
      </c>
      <c r="I6070" s="392" t="s">
        <v>4073</v>
      </c>
    </row>
    <row r="6071" spans="2:9">
      <c r="B6071" s="388" t="s">
        <v>25424</v>
      </c>
      <c r="C6071" s="388" t="s">
        <v>25425</v>
      </c>
      <c r="D6071" s="389" t="s">
        <v>9926</v>
      </c>
      <c r="E6071" s="390" t="str">
        <f t="shared" si="188"/>
        <v>6,55</v>
      </c>
      <c r="F6071" s="381" t="str">
        <f t="shared" si="189"/>
        <v>97666</v>
      </c>
      <c r="H6071" s="391">
        <v>0.44</v>
      </c>
      <c r="I6071" s="392" t="s">
        <v>1368</v>
      </c>
    </row>
    <row r="6072" spans="2:9">
      <c r="B6072" s="388" t="s">
        <v>25426</v>
      </c>
      <c r="C6072" s="388" t="s">
        <v>25427</v>
      </c>
      <c r="D6072" s="389" t="s">
        <v>121</v>
      </c>
      <c r="E6072" s="390" t="str">
        <f t="shared" si="188"/>
        <v>7,29</v>
      </c>
      <c r="F6072" s="381" t="str">
        <f t="shared" si="189"/>
        <v>85423</v>
      </c>
      <c r="H6072" s="391">
        <v>0.45</v>
      </c>
      <c r="I6072" s="392" t="s">
        <v>25428</v>
      </c>
    </row>
    <row r="6073" spans="2:9">
      <c r="B6073" s="388" t="s">
        <v>25429</v>
      </c>
      <c r="C6073" s="388" t="s">
        <v>25430</v>
      </c>
      <c r="D6073" s="389" t="s">
        <v>121</v>
      </c>
      <c r="E6073" s="390" t="str">
        <f t="shared" si="188"/>
        <v>20,99</v>
      </c>
      <c r="F6073" s="381" t="str">
        <f t="shared" si="189"/>
        <v>85424</v>
      </c>
      <c r="H6073" s="391">
        <v>0.32</v>
      </c>
      <c r="I6073" s="392" t="s">
        <v>25431</v>
      </c>
    </row>
    <row r="6074" spans="2:9">
      <c r="B6074" s="388" t="s">
        <v>25432</v>
      </c>
      <c r="C6074" s="388" t="s">
        <v>25433</v>
      </c>
      <c r="D6074" s="389" t="s">
        <v>11238</v>
      </c>
      <c r="E6074" s="390" t="str">
        <f t="shared" si="188"/>
        <v>126,18</v>
      </c>
      <c r="F6074" s="381" t="str">
        <f t="shared" si="189"/>
        <v>95967</v>
      </c>
      <c r="H6074" s="391">
        <v>8.26</v>
      </c>
      <c r="I6074" s="392" t="s">
        <v>25434</v>
      </c>
    </row>
    <row r="6075" spans="2:9">
      <c r="B6075" s="388" t="s">
        <v>25435</v>
      </c>
      <c r="C6075" s="388" t="s">
        <v>25436</v>
      </c>
      <c r="D6075" s="389" t="s">
        <v>9926</v>
      </c>
      <c r="E6075" s="390" t="str">
        <f t="shared" si="188"/>
        <v>6,21</v>
      </c>
      <c r="F6075" s="381" t="str">
        <f t="shared" si="189"/>
        <v>99058</v>
      </c>
      <c r="H6075" s="391">
        <v>1.02</v>
      </c>
      <c r="I6075" s="392" t="s">
        <v>5840</v>
      </c>
    </row>
    <row r="6076" spans="2:9">
      <c r="B6076" s="388" t="s">
        <v>25437</v>
      </c>
      <c r="C6076" s="388" t="s">
        <v>25438</v>
      </c>
      <c r="D6076" s="389" t="s">
        <v>9706</v>
      </c>
      <c r="E6076" s="390" t="str">
        <f t="shared" si="188"/>
        <v>34,76</v>
      </c>
      <c r="F6076" s="381" t="str">
        <f t="shared" si="189"/>
        <v>99059</v>
      </c>
      <c r="H6076" s="391">
        <v>0.86</v>
      </c>
      <c r="I6076" s="392" t="s">
        <v>615</v>
      </c>
    </row>
    <row r="6077" spans="2:9">
      <c r="B6077" s="388" t="s">
        <v>25439</v>
      </c>
      <c r="C6077" s="388" t="s">
        <v>25440</v>
      </c>
      <c r="D6077" s="389" t="s">
        <v>9926</v>
      </c>
      <c r="E6077" s="390" t="str">
        <f t="shared" si="188"/>
        <v>88,41</v>
      </c>
      <c r="F6077" s="381" t="str">
        <f t="shared" si="189"/>
        <v>99060</v>
      </c>
      <c r="H6077" s="391">
        <v>6.02</v>
      </c>
      <c r="I6077" s="392" t="s">
        <v>25441</v>
      </c>
    </row>
    <row r="6078" spans="2:9">
      <c r="B6078" s="388" t="s">
        <v>25442</v>
      </c>
      <c r="C6078" s="388" t="s">
        <v>25443</v>
      </c>
      <c r="D6078" s="389" t="s">
        <v>9926</v>
      </c>
      <c r="E6078" s="390" t="str">
        <f t="shared" si="188"/>
        <v>61,31</v>
      </c>
      <c r="F6078" s="381" t="str">
        <f t="shared" si="189"/>
        <v>99061</v>
      </c>
      <c r="H6078" s="391">
        <v>6.55</v>
      </c>
      <c r="I6078" s="392" t="s">
        <v>25444</v>
      </c>
    </row>
    <row r="6079" spans="2:9">
      <c r="B6079" s="388" t="s">
        <v>25445</v>
      </c>
      <c r="C6079" s="388" t="s">
        <v>25446</v>
      </c>
      <c r="D6079" s="389" t="s">
        <v>9926</v>
      </c>
      <c r="E6079" s="390" t="str">
        <f t="shared" si="188"/>
        <v>1,83</v>
      </c>
      <c r="F6079" s="381" t="str">
        <f t="shared" si="189"/>
        <v>99062</v>
      </c>
      <c r="H6079" s="391">
        <v>19.239999999999998</v>
      </c>
      <c r="I6079" s="392" t="s">
        <v>1013</v>
      </c>
    </row>
    <row r="6080" spans="2:9">
      <c r="B6080" s="388" t="s">
        <v>25447</v>
      </c>
      <c r="C6080" s="388" t="s">
        <v>25448</v>
      </c>
      <c r="D6080" s="389" t="s">
        <v>9706</v>
      </c>
      <c r="E6080" s="390" t="str">
        <f t="shared" si="188"/>
        <v>3,06</v>
      </c>
      <c r="F6080" s="381" t="str">
        <f t="shared" si="189"/>
        <v>99063</v>
      </c>
      <c r="H6080" s="391">
        <v>536.72</v>
      </c>
      <c r="I6080" s="392" t="s">
        <v>6013</v>
      </c>
    </row>
    <row r="6081" spans="2:9">
      <c r="B6081" s="388" t="s">
        <v>25449</v>
      </c>
      <c r="C6081" s="388" t="s">
        <v>25450</v>
      </c>
      <c r="D6081" s="389" t="s">
        <v>9706</v>
      </c>
      <c r="E6081" s="390" t="str">
        <f t="shared" si="188"/>
        <v>0,31</v>
      </c>
      <c r="F6081" s="381" t="str">
        <f t="shared" si="189"/>
        <v>99064</v>
      </c>
      <c r="H6081" s="391">
        <v>268.36</v>
      </c>
      <c r="I6081" s="392" t="s">
        <v>1091</v>
      </c>
    </row>
    <row r="6082" spans="2:9">
      <c r="B6082" s="388" t="s">
        <v>25451</v>
      </c>
      <c r="C6082" s="388" t="s">
        <v>25452</v>
      </c>
      <c r="D6082" s="389" t="s">
        <v>121</v>
      </c>
      <c r="E6082" s="390" t="str">
        <f t="shared" ref="E6082:E6145" si="190">IF($K$2=$H$1,H6082,I6082)</f>
        <v>0,26</v>
      </c>
      <c r="F6082" s="381" t="str">
        <f t="shared" ref="F6082:F6145" si="191">IF(LEN($B6082)=7,CONCATENATE(MID($B6082,1,6),"00",RIGHT($B6082,1)),IF(LEN($B6082)=8,CONCATENATE(MID($B6082,1,6),"0",RIGHT($B6082,2)),$B6082))</f>
        <v>78472</v>
      </c>
      <c r="H6082" s="391">
        <v>19.899999999999999</v>
      </c>
      <c r="I6082" s="392" t="s">
        <v>1084</v>
      </c>
    </row>
    <row r="6083" spans="2:9">
      <c r="B6083" s="388" t="s">
        <v>25453</v>
      </c>
      <c r="C6083" s="388" t="s">
        <v>25454</v>
      </c>
      <c r="D6083" s="389" t="s">
        <v>22440</v>
      </c>
      <c r="E6083" s="390" t="str">
        <f t="shared" si="190"/>
        <v>1,40</v>
      </c>
      <c r="F6083" s="381" t="str">
        <f t="shared" si="191"/>
        <v>93588</v>
      </c>
      <c r="H6083" s="391">
        <v>0.72</v>
      </c>
      <c r="I6083" s="392" t="s">
        <v>6634</v>
      </c>
    </row>
    <row r="6084" spans="2:9">
      <c r="B6084" s="388" t="s">
        <v>25455</v>
      </c>
      <c r="C6084" s="388" t="s">
        <v>25456</v>
      </c>
      <c r="D6084" s="389" t="s">
        <v>22440</v>
      </c>
      <c r="E6084" s="390" t="str">
        <f t="shared" si="190"/>
        <v>1,07</v>
      </c>
      <c r="F6084" s="381" t="str">
        <f t="shared" si="191"/>
        <v>93589</v>
      </c>
      <c r="H6084" s="391">
        <v>1.42</v>
      </c>
      <c r="I6084" s="392" t="s">
        <v>2093</v>
      </c>
    </row>
    <row r="6085" spans="2:9">
      <c r="B6085" s="388" t="s">
        <v>25457</v>
      </c>
      <c r="C6085" s="388" t="s">
        <v>25458</v>
      </c>
      <c r="D6085" s="389" t="s">
        <v>22440</v>
      </c>
      <c r="E6085" s="390" t="str">
        <f t="shared" si="190"/>
        <v>0,71</v>
      </c>
      <c r="F6085" s="381" t="str">
        <f t="shared" si="191"/>
        <v>93590</v>
      </c>
      <c r="H6085" s="391">
        <v>134.18</v>
      </c>
      <c r="I6085" s="392" t="s">
        <v>1679</v>
      </c>
    </row>
    <row r="6086" spans="2:9">
      <c r="B6086" s="388" t="s">
        <v>25459</v>
      </c>
      <c r="C6086" s="388" t="s">
        <v>25460</v>
      </c>
      <c r="D6086" s="389" t="s">
        <v>22440</v>
      </c>
      <c r="E6086" s="390" t="str">
        <f t="shared" si="190"/>
        <v>1,27</v>
      </c>
      <c r="F6086" s="381" t="str">
        <f t="shared" si="191"/>
        <v>93591</v>
      </c>
      <c r="H6086" s="391">
        <v>107.34</v>
      </c>
      <c r="I6086" s="392" t="s">
        <v>1880</v>
      </c>
    </row>
    <row r="6087" spans="2:9">
      <c r="B6087" s="388" t="s">
        <v>207</v>
      </c>
      <c r="C6087" s="388" t="s">
        <v>25461</v>
      </c>
      <c r="D6087" s="389" t="s">
        <v>22440</v>
      </c>
      <c r="E6087" s="390" t="str">
        <f t="shared" si="190"/>
        <v>0,97</v>
      </c>
      <c r="F6087" s="381" t="str">
        <f t="shared" si="191"/>
        <v>93592</v>
      </c>
      <c r="H6087" s="391">
        <v>67.09</v>
      </c>
      <c r="I6087" s="392" t="s">
        <v>6452</v>
      </c>
    </row>
    <row r="6088" spans="2:9">
      <c r="B6088" s="388" t="s">
        <v>217</v>
      </c>
      <c r="C6088" s="388" t="s">
        <v>25462</v>
      </c>
      <c r="D6088" s="389" t="s">
        <v>22440</v>
      </c>
      <c r="E6088" s="390" t="str">
        <f t="shared" si="190"/>
        <v>0,65</v>
      </c>
      <c r="F6088" s="381" t="str">
        <f t="shared" si="191"/>
        <v>93593</v>
      </c>
      <c r="H6088" s="391">
        <v>60.37</v>
      </c>
      <c r="I6088" s="392" t="s">
        <v>11500</v>
      </c>
    </row>
    <row r="6089" spans="2:9">
      <c r="B6089" s="388" t="s">
        <v>25463</v>
      </c>
      <c r="C6089" s="388" t="s">
        <v>25464</v>
      </c>
      <c r="D6089" s="389" t="s">
        <v>22419</v>
      </c>
      <c r="E6089" s="390" t="str">
        <f t="shared" si="190"/>
        <v>0,93</v>
      </c>
      <c r="F6089" s="381" t="str">
        <f t="shared" si="191"/>
        <v>93594</v>
      </c>
      <c r="H6089" s="391">
        <v>127.46</v>
      </c>
      <c r="I6089" s="392" t="s">
        <v>4184</v>
      </c>
    </row>
    <row r="6090" spans="2:9">
      <c r="B6090" s="388" t="s">
        <v>25465</v>
      </c>
      <c r="C6090" s="388" t="s">
        <v>25466</v>
      </c>
      <c r="D6090" s="389" t="s">
        <v>22419</v>
      </c>
      <c r="E6090" s="390" t="str">
        <f t="shared" si="190"/>
        <v>0,71</v>
      </c>
      <c r="F6090" s="381" t="str">
        <f t="shared" si="191"/>
        <v>93595</v>
      </c>
      <c r="H6090" s="391">
        <v>53.67</v>
      </c>
      <c r="I6090" s="392" t="s">
        <v>1679</v>
      </c>
    </row>
    <row r="6091" spans="2:9">
      <c r="B6091" s="388" t="s">
        <v>25467</v>
      </c>
      <c r="C6091" s="388" t="s">
        <v>25468</v>
      </c>
      <c r="D6091" s="389" t="s">
        <v>22419</v>
      </c>
      <c r="E6091" s="390" t="str">
        <f t="shared" si="190"/>
        <v>0,47</v>
      </c>
      <c r="F6091" s="381" t="str">
        <f t="shared" si="191"/>
        <v>93596</v>
      </c>
      <c r="H6091" s="391">
        <v>154.30000000000001</v>
      </c>
      <c r="I6091" s="392" t="s">
        <v>514</v>
      </c>
    </row>
    <row r="6092" spans="2:9">
      <c r="B6092" s="388" t="s">
        <v>25469</v>
      </c>
      <c r="C6092" s="388" t="s">
        <v>25470</v>
      </c>
      <c r="D6092" s="389" t="s">
        <v>22419</v>
      </c>
      <c r="E6092" s="390" t="str">
        <f t="shared" si="190"/>
        <v>0,85</v>
      </c>
      <c r="F6092" s="381" t="str">
        <f t="shared" si="191"/>
        <v>93597</v>
      </c>
      <c r="H6092" s="391">
        <v>40.25</v>
      </c>
      <c r="I6092" s="392" t="s">
        <v>1080</v>
      </c>
    </row>
    <row r="6093" spans="2:9">
      <c r="B6093" s="388" t="s">
        <v>25471</v>
      </c>
      <c r="C6093" s="388" t="s">
        <v>25472</v>
      </c>
      <c r="D6093" s="389" t="s">
        <v>22419</v>
      </c>
      <c r="E6093" s="390" t="str">
        <f t="shared" si="190"/>
        <v>0,65</v>
      </c>
      <c r="F6093" s="381" t="str">
        <f t="shared" si="191"/>
        <v>93598</v>
      </c>
      <c r="H6093" s="391">
        <v>107.34</v>
      </c>
      <c r="I6093" s="392" t="s">
        <v>11500</v>
      </c>
    </row>
    <row r="6094" spans="2:9">
      <c r="B6094" s="388" t="s">
        <v>25473</v>
      </c>
      <c r="C6094" s="388" t="s">
        <v>25474</v>
      </c>
      <c r="D6094" s="389" t="s">
        <v>22419</v>
      </c>
      <c r="E6094" s="390" t="str">
        <f t="shared" si="190"/>
        <v>0,43</v>
      </c>
      <c r="F6094" s="381" t="str">
        <f t="shared" si="191"/>
        <v>93599</v>
      </c>
      <c r="H6094" s="391">
        <v>46.95</v>
      </c>
      <c r="I6094" s="392" t="s">
        <v>1098</v>
      </c>
    </row>
    <row r="6095" spans="2:9">
      <c r="B6095" s="388" t="s">
        <v>25475</v>
      </c>
      <c r="C6095" s="388" t="s">
        <v>25476</v>
      </c>
      <c r="D6095" s="389" t="s">
        <v>22440</v>
      </c>
      <c r="E6095" s="390" t="str">
        <f t="shared" si="190"/>
        <v>1,10</v>
      </c>
      <c r="F6095" s="381" t="str">
        <f t="shared" si="191"/>
        <v>95425</v>
      </c>
      <c r="H6095" s="391">
        <v>120.76</v>
      </c>
      <c r="I6095" s="392" t="s">
        <v>4784</v>
      </c>
    </row>
    <row r="6096" spans="2:9">
      <c r="B6096" s="388" t="s">
        <v>25477</v>
      </c>
      <c r="C6096" s="388" t="s">
        <v>25478</v>
      </c>
      <c r="D6096" s="389" t="s">
        <v>22440</v>
      </c>
      <c r="E6096" s="390" t="str">
        <f t="shared" si="190"/>
        <v>0,83</v>
      </c>
      <c r="F6096" s="381" t="str">
        <f t="shared" si="191"/>
        <v>95426</v>
      </c>
      <c r="H6096" s="391">
        <v>134.18</v>
      </c>
      <c r="I6096" s="392" t="s">
        <v>2722</v>
      </c>
    </row>
    <row r="6097" spans="2:9">
      <c r="B6097" s="388" t="s">
        <v>25479</v>
      </c>
      <c r="C6097" s="388" t="s">
        <v>25480</v>
      </c>
      <c r="D6097" s="389" t="s">
        <v>22440</v>
      </c>
      <c r="E6097" s="390" t="str">
        <f t="shared" si="190"/>
        <v>0,55</v>
      </c>
      <c r="F6097" s="381" t="str">
        <f t="shared" si="191"/>
        <v>95427</v>
      </c>
      <c r="H6097" s="391">
        <v>67.09</v>
      </c>
      <c r="I6097" s="392" t="s">
        <v>2205</v>
      </c>
    </row>
    <row r="6098" spans="2:9">
      <c r="B6098" s="388" t="s">
        <v>25481</v>
      </c>
      <c r="C6098" s="388" t="s">
        <v>25482</v>
      </c>
      <c r="D6098" s="389" t="s">
        <v>22419</v>
      </c>
      <c r="E6098" s="390" t="str">
        <f t="shared" si="190"/>
        <v>0,73</v>
      </c>
      <c r="F6098" s="381" t="str">
        <f t="shared" si="191"/>
        <v>95428</v>
      </c>
      <c r="H6098" s="391">
        <v>60.37</v>
      </c>
      <c r="I6098" s="392" t="s">
        <v>971</v>
      </c>
    </row>
    <row r="6099" spans="2:9">
      <c r="B6099" s="388" t="s">
        <v>25483</v>
      </c>
      <c r="C6099" s="388" t="s">
        <v>25484</v>
      </c>
      <c r="D6099" s="389" t="s">
        <v>22419</v>
      </c>
      <c r="E6099" s="390" t="str">
        <f t="shared" si="190"/>
        <v>0,55</v>
      </c>
      <c r="F6099" s="381" t="str">
        <f t="shared" si="191"/>
        <v>95429</v>
      </c>
      <c r="H6099" s="391">
        <v>45.02</v>
      </c>
      <c r="I6099" s="392" t="s">
        <v>2205</v>
      </c>
    </row>
    <row r="6100" spans="2:9">
      <c r="B6100" s="388" t="s">
        <v>25485</v>
      </c>
      <c r="C6100" s="388" t="s">
        <v>25486</v>
      </c>
      <c r="D6100" s="389" t="s">
        <v>22419</v>
      </c>
      <c r="E6100" s="390" t="str">
        <f t="shared" si="190"/>
        <v>0,36</v>
      </c>
      <c r="F6100" s="381" t="str">
        <f t="shared" si="191"/>
        <v>95430</v>
      </c>
      <c r="H6100" s="391">
        <v>113.43</v>
      </c>
      <c r="I6100" s="392" t="s">
        <v>1863</v>
      </c>
    </row>
    <row r="6101" spans="2:9">
      <c r="B6101" s="388" t="s">
        <v>25487</v>
      </c>
      <c r="C6101" s="388" t="s">
        <v>25488</v>
      </c>
      <c r="D6101" s="389" t="s">
        <v>22440</v>
      </c>
      <c r="E6101" s="390" t="str">
        <f t="shared" si="190"/>
        <v>1,01</v>
      </c>
      <c r="F6101" s="381" t="str">
        <f t="shared" si="191"/>
        <v>95875</v>
      </c>
      <c r="H6101" s="391">
        <v>5.76</v>
      </c>
      <c r="I6101" s="392" t="s">
        <v>4276</v>
      </c>
    </row>
    <row r="6102" spans="2:9">
      <c r="B6102" s="388" t="s">
        <v>25489</v>
      </c>
      <c r="C6102" s="388" t="s">
        <v>25490</v>
      </c>
      <c r="D6102" s="389" t="s">
        <v>22440</v>
      </c>
      <c r="E6102" s="390" t="str">
        <f t="shared" si="190"/>
        <v>0,91</v>
      </c>
      <c r="F6102" s="381" t="str">
        <f t="shared" si="191"/>
        <v>95876</v>
      </c>
      <c r="H6102" s="391">
        <v>32.61</v>
      </c>
      <c r="I6102" s="392" t="s">
        <v>2207</v>
      </c>
    </row>
    <row r="6103" spans="2:9">
      <c r="B6103" s="388" t="s">
        <v>25491</v>
      </c>
      <c r="C6103" s="388" t="s">
        <v>25492</v>
      </c>
      <c r="D6103" s="389" t="s">
        <v>22440</v>
      </c>
      <c r="E6103" s="390" t="str">
        <f t="shared" si="190"/>
        <v>0,78</v>
      </c>
      <c r="F6103" s="381" t="str">
        <f t="shared" si="191"/>
        <v>95877</v>
      </c>
      <c r="H6103" s="391">
        <v>82.1</v>
      </c>
      <c r="I6103" s="392" t="s">
        <v>5922</v>
      </c>
    </row>
    <row r="6104" spans="2:9">
      <c r="B6104" s="388" t="s">
        <v>25493</v>
      </c>
      <c r="C6104" s="388" t="s">
        <v>25494</v>
      </c>
      <c r="D6104" s="389" t="s">
        <v>22419</v>
      </c>
      <c r="E6104" s="390" t="str">
        <f t="shared" si="190"/>
        <v>0,67</v>
      </c>
      <c r="F6104" s="381" t="str">
        <f t="shared" si="191"/>
        <v>95878</v>
      </c>
      <c r="H6104" s="391">
        <v>57.12</v>
      </c>
      <c r="I6104" s="392" t="s">
        <v>6447</v>
      </c>
    </row>
    <row r="6105" spans="2:9">
      <c r="B6105" s="388" t="s">
        <v>25495</v>
      </c>
      <c r="C6105" s="388" t="s">
        <v>25496</v>
      </c>
      <c r="D6105" s="389" t="s">
        <v>22419</v>
      </c>
      <c r="E6105" s="390" t="str">
        <f t="shared" si="190"/>
        <v>0,60</v>
      </c>
      <c r="F6105" s="381" t="str">
        <f t="shared" si="191"/>
        <v>95879</v>
      </c>
      <c r="H6105" s="391">
        <v>1.68</v>
      </c>
      <c r="I6105" s="392" t="s">
        <v>400</v>
      </c>
    </row>
    <row r="6106" spans="2:9">
      <c r="B6106" s="388" t="s">
        <v>25497</v>
      </c>
      <c r="C6106" s="388" t="s">
        <v>25498</v>
      </c>
      <c r="D6106" s="389" t="s">
        <v>22419</v>
      </c>
      <c r="E6106" s="390" t="str">
        <f t="shared" si="190"/>
        <v>0,52</v>
      </c>
      <c r="F6106" s="381" t="str">
        <f t="shared" si="191"/>
        <v>95880</v>
      </c>
      <c r="H6106" s="391">
        <v>2.85</v>
      </c>
      <c r="I6106" s="392" t="s">
        <v>5981</v>
      </c>
    </row>
    <row r="6107" spans="2:9">
      <c r="B6107" s="388" t="s">
        <v>215</v>
      </c>
      <c r="C6107" s="388" t="s">
        <v>25499</v>
      </c>
      <c r="D6107" s="389" t="s">
        <v>22419</v>
      </c>
      <c r="E6107" s="390" t="str">
        <f t="shared" si="190"/>
        <v>0,52</v>
      </c>
      <c r="F6107" s="381" t="str">
        <f t="shared" si="191"/>
        <v>93176</v>
      </c>
      <c r="H6107" s="391">
        <v>0.28000000000000003</v>
      </c>
      <c r="I6107" s="392" t="s">
        <v>5981</v>
      </c>
    </row>
    <row r="6108" spans="2:9">
      <c r="B6108" s="388" t="s">
        <v>25500</v>
      </c>
      <c r="C6108" s="388" t="s">
        <v>25501</v>
      </c>
      <c r="D6108" s="389" t="s">
        <v>22419</v>
      </c>
      <c r="E6108" s="390" t="str">
        <f t="shared" si="190"/>
        <v>1,81</v>
      </c>
      <c r="F6108" s="381" t="str">
        <f t="shared" si="191"/>
        <v>93177</v>
      </c>
      <c r="H6108" s="391">
        <v>0.28999999999999998</v>
      </c>
      <c r="I6108" s="392" t="s">
        <v>3711</v>
      </c>
    </row>
    <row r="6109" spans="2:9">
      <c r="B6109" s="388" t="s">
        <v>25502</v>
      </c>
      <c r="C6109" s="388" t="s">
        <v>25503</v>
      </c>
      <c r="D6109" s="389" t="s">
        <v>22419</v>
      </c>
      <c r="E6109" s="390" t="str">
        <f t="shared" si="190"/>
        <v>0,59</v>
      </c>
      <c r="F6109" s="381" t="str">
        <f t="shared" si="191"/>
        <v>93178</v>
      </c>
      <c r="H6109" s="391">
        <v>1.61</v>
      </c>
      <c r="I6109" s="392" t="s">
        <v>1316</v>
      </c>
    </row>
    <row r="6110" spans="2:9">
      <c r="B6110" s="388" t="s">
        <v>25504</v>
      </c>
      <c r="C6110" s="388" t="s">
        <v>25505</v>
      </c>
      <c r="D6110" s="389" t="s">
        <v>22419</v>
      </c>
      <c r="E6110" s="390" t="str">
        <f t="shared" si="190"/>
        <v>2,01</v>
      </c>
      <c r="F6110" s="381" t="str">
        <f t="shared" si="191"/>
        <v>93179</v>
      </c>
      <c r="H6110" s="391">
        <v>1.23</v>
      </c>
      <c r="I6110" s="392" t="s">
        <v>6268</v>
      </c>
    </row>
    <row r="6111" spans="2:9">
      <c r="B6111" s="388" t="s">
        <v>25506</v>
      </c>
      <c r="C6111" s="388" t="s">
        <v>25507</v>
      </c>
      <c r="D6111" s="389" t="s">
        <v>9706</v>
      </c>
      <c r="E6111" s="390" t="str">
        <f t="shared" si="190"/>
        <v>28,88</v>
      </c>
      <c r="F6111" s="381" t="str">
        <f t="shared" si="191"/>
        <v>74038/001</v>
      </c>
      <c r="H6111" s="391">
        <v>0.81</v>
      </c>
      <c r="I6111" s="392" t="s">
        <v>25508</v>
      </c>
    </row>
    <row r="6112" spans="2:9">
      <c r="B6112" s="388" t="s">
        <v>25509</v>
      </c>
      <c r="C6112" s="388" t="s">
        <v>25510</v>
      </c>
      <c r="D6112" s="389" t="s">
        <v>9706</v>
      </c>
      <c r="E6112" s="390" t="str">
        <f t="shared" si="190"/>
        <v>28,88</v>
      </c>
      <c r="F6112" s="381" t="str">
        <f t="shared" si="191"/>
        <v>74039/001</v>
      </c>
      <c r="H6112" s="391">
        <v>1.45</v>
      </c>
      <c r="I6112" s="392" t="s">
        <v>25508</v>
      </c>
    </row>
    <row r="6113" spans="2:9">
      <c r="B6113" s="388" t="s">
        <v>25511</v>
      </c>
      <c r="C6113" s="388" t="s">
        <v>25512</v>
      </c>
      <c r="D6113" s="389" t="s">
        <v>9706</v>
      </c>
      <c r="E6113" s="390" t="str">
        <f t="shared" si="190"/>
        <v>46,26</v>
      </c>
      <c r="F6113" s="381" t="str">
        <f t="shared" si="191"/>
        <v>74142/001</v>
      </c>
      <c r="H6113" s="391">
        <v>1.1100000000000001</v>
      </c>
      <c r="I6113" s="392" t="s">
        <v>25513</v>
      </c>
    </row>
    <row r="6114" spans="2:9">
      <c r="B6114" s="388" t="s">
        <v>25514</v>
      </c>
      <c r="C6114" s="388" t="s">
        <v>25515</v>
      </c>
      <c r="D6114" s="389" t="s">
        <v>9706</v>
      </c>
      <c r="E6114" s="390" t="str">
        <f t="shared" si="190"/>
        <v>18,60</v>
      </c>
      <c r="F6114" s="381" t="str">
        <f t="shared" si="191"/>
        <v>74142/002</v>
      </c>
      <c r="H6114" s="391">
        <v>0.74</v>
      </c>
      <c r="I6114" s="392" t="s">
        <v>25516</v>
      </c>
    </row>
    <row r="6115" spans="2:9">
      <c r="B6115" s="388" t="s">
        <v>25517</v>
      </c>
      <c r="C6115" s="388" t="s">
        <v>25518</v>
      </c>
      <c r="D6115" s="389" t="s">
        <v>9706</v>
      </c>
      <c r="E6115" s="390" t="str">
        <f t="shared" si="190"/>
        <v>30,58</v>
      </c>
      <c r="F6115" s="381" t="str">
        <f t="shared" si="191"/>
        <v>74142/003</v>
      </c>
      <c r="H6115" s="391">
        <v>1.07</v>
      </c>
      <c r="I6115" s="392" t="s">
        <v>7852</v>
      </c>
    </row>
    <row r="6116" spans="2:9">
      <c r="B6116" s="388" t="s">
        <v>25519</v>
      </c>
      <c r="C6116" s="388" t="s">
        <v>25520</v>
      </c>
      <c r="D6116" s="389" t="s">
        <v>9706</v>
      </c>
      <c r="E6116" s="390" t="str">
        <f t="shared" si="190"/>
        <v>54,13</v>
      </c>
      <c r="F6116" s="381" t="str">
        <f t="shared" si="191"/>
        <v>74142/004</v>
      </c>
      <c r="H6116" s="391">
        <v>0.81</v>
      </c>
      <c r="I6116" s="392" t="s">
        <v>25521</v>
      </c>
    </row>
    <row r="6117" spans="2:9">
      <c r="B6117" s="388" t="s">
        <v>25522</v>
      </c>
      <c r="C6117" s="388" t="s">
        <v>25523</v>
      </c>
      <c r="D6117" s="389" t="s">
        <v>9706</v>
      </c>
      <c r="E6117" s="390" t="str">
        <f t="shared" si="190"/>
        <v>56,10</v>
      </c>
      <c r="F6117" s="381" t="str">
        <f t="shared" si="191"/>
        <v>74143/001</v>
      </c>
      <c r="H6117" s="391">
        <v>0.54</v>
      </c>
      <c r="I6117" s="392" t="s">
        <v>5475</v>
      </c>
    </row>
    <row r="6118" spans="2:9">
      <c r="B6118" s="388" t="s">
        <v>25524</v>
      </c>
      <c r="C6118" s="388" t="s">
        <v>25525</v>
      </c>
      <c r="D6118" s="389" t="s">
        <v>9706</v>
      </c>
      <c r="E6118" s="390" t="str">
        <f t="shared" si="190"/>
        <v>53,78</v>
      </c>
      <c r="F6118" s="381" t="str">
        <f t="shared" si="191"/>
        <v>74143/002</v>
      </c>
      <c r="H6118" s="391">
        <v>0.97</v>
      </c>
      <c r="I6118" s="392" t="s">
        <v>25526</v>
      </c>
    </row>
    <row r="6119" spans="2:9">
      <c r="B6119" s="388" t="s">
        <v>25527</v>
      </c>
      <c r="C6119" s="388" t="s">
        <v>25528</v>
      </c>
      <c r="D6119" s="389" t="s">
        <v>9706</v>
      </c>
      <c r="E6119" s="390" t="str">
        <f t="shared" si="190"/>
        <v>3,85</v>
      </c>
      <c r="F6119" s="381" t="str">
        <f t="shared" si="191"/>
        <v>85171</v>
      </c>
      <c r="H6119" s="391">
        <v>0.74</v>
      </c>
      <c r="I6119" s="392" t="s">
        <v>7884</v>
      </c>
    </row>
    <row r="6120" spans="2:9">
      <c r="B6120" s="388" t="s">
        <v>25529</v>
      </c>
      <c r="C6120" s="388" t="s">
        <v>25530</v>
      </c>
      <c r="D6120" s="389" t="s">
        <v>121</v>
      </c>
      <c r="E6120" s="390" t="str">
        <f t="shared" si="190"/>
        <v>190,78</v>
      </c>
      <c r="F6120" s="381" t="str">
        <f t="shared" si="191"/>
        <v>73787/001</v>
      </c>
      <c r="H6120" s="391">
        <v>0.49</v>
      </c>
      <c r="I6120" s="392" t="s">
        <v>25531</v>
      </c>
    </row>
    <row r="6121" spans="2:9">
      <c r="B6121" s="388" t="s">
        <v>25532</v>
      </c>
      <c r="C6121" s="388" t="s">
        <v>25533</v>
      </c>
      <c r="D6121" s="389" t="s">
        <v>121</v>
      </c>
      <c r="E6121" s="390" t="str">
        <f t="shared" si="190"/>
        <v>122,28</v>
      </c>
      <c r="F6121" s="381" t="str">
        <f t="shared" si="191"/>
        <v>74244/001</v>
      </c>
      <c r="H6121" s="391">
        <v>1.26</v>
      </c>
      <c r="I6121" s="392" t="s">
        <v>23801</v>
      </c>
    </row>
    <row r="6122" spans="2:9">
      <c r="B6122" s="388" t="s">
        <v>25534</v>
      </c>
      <c r="C6122" s="388" t="s">
        <v>25535</v>
      </c>
      <c r="D6122" s="389" t="s">
        <v>9926</v>
      </c>
      <c r="E6122" s="390" t="str">
        <f t="shared" si="190"/>
        <v>134,52</v>
      </c>
      <c r="F6122" s="381" t="str">
        <f t="shared" si="191"/>
        <v>73788/002</v>
      </c>
      <c r="H6122" s="391">
        <v>0.95</v>
      </c>
      <c r="I6122" s="392" t="s">
        <v>25536</v>
      </c>
    </row>
    <row r="6123" spans="2:9">
      <c r="B6123" s="388" t="s">
        <v>25537</v>
      </c>
      <c r="C6123" s="388" t="s">
        <v>25538</v>
      </c>
      <c r="D6123" s="389" t="s">
        <v>9926</v>
      </c>
      <c r="E6123" s="390" t="str">
        <f t="shared" si="190"/>
        <v>55,55</v>
      </c>
      <c r="F6123" s="381" t="str">
        <f t="shared" si="191"/>
        <v>98509</v>
      </c>
      <c r="H6123" s="391">
        <v>0.64</v>
      </c>
      <c r="I6123" s="392" t="s">
        <v>3808</v>
      </c>
    </row>
    <row r="6124" spans="2:9">
      <c r="B6124" s="388" t="s">
        <v>25539</v>
      </c>
      <c r="C6124" s="388" t="s">
        <v>25540</v>
      </c>
      <c r="D6124" s="389" t="s">
        <v>9926</v>
      </c>
      <c r="E6124" s="390" t="str">
        <f t="shared" si="190"/>
        <v>78,87</v>
      </c>
      <c r="F6124" s="381" t="str">
        <f t="shared" si="191"/>
        <v>98510</v>
      </c>
      <c r="H6124" s="391">
        <v>0.83</v>
      </c>
      <c r="I6124" s="392" t="s">
        <v>25541</v>
      </c>
    </row>
    <row r="6125" spans="2:9">
      <c r="B6125" s="388" t="s">
        <v>25542</v>
      </c>
      <c r="C6125" s="388" t="s">
        <v>25543</v>
      </c>
      <c r="D6125" s="389" t="s">
        <v>9926</v>
      </c>
      <c r="E6125" s="390" t="str">
        <f t="shared" si="190"/>
        <v>152,60</v>
      </c>
      <c r="F6125" s="381" t="str">
        <f t="shared" si="191"/>
        <v>98511</v>
      </c>
      <c r="H6125" s="391">
        <v>0.64</v>
      </c>
      <c r="I6125" s="392" t="s">
        <v>25544</v>
      </c>
    </row>
    <row r="6126" spans="2:9">
      <c r="B6126" s="388" t="s">
        <v>25545</v>
      </c>
      <c r="C6126" s="388" t="s">
        <v>25546</v>
      </c>
      <c r="D6126" s="389" t="s">
        <v>9926</v>
      </c>
      <c r="E6126" s="390" t="str">
        <f t="shared" si="190"/>
        <v>296,73</v>
      </c>
      <c r="F6126" s="381" t="str">
        <f t="shared" si="191"/>
        <v>98516</v>
      </c>
      <c r="H6126" s="391">
        <v>0.42</v>
      </c>
      <c r="I6126" s="392" t="s">
        <v>25547</v>
      </c>
    </row>
    <row r="6127" spans="2:9">
      <c r="B6127" s="388" t="s">
        <v>25548</v>
      </c>
      <c r="C6127" s="388" t="s">
        <v>25549</v>
      </c>
      <c r="D6127" s="389" t="s">
        <v>121</v>
      </c>
      <c r="E6127" s="390" t="str">
        <f t="shared" si="190"/>
        <v>1,57</v>
      </c>
      <c r="F6127" s="381" t="str">
        <f t="shared" si="191"/>
        <v>98519</v>
      </c>
      <c r="H6127" s="391">
        <v>1.1599999999999999</v>
      </c>
      <c r="I6127" s="392" t="s">
        <v>25550</v>
      </c>
    </row>
    <row r="6128" spans="2:9">
      <c r="B6128" s="388" t="s">
        <v>25551</v>
      </c>
      <c r="C6128" s="388" t="s">
        <v>25552</v>
      </c>
      <c r="D6128" s="389" t="s">
        <v>121</v>
      </c>
      <c r="E6128" s="390" t="str">
        <f t="shared" si="190"/>
        <v>3,61</v>
      </c>
      <c r="F6128" s="381" t="str">
        <f t="shared" si="191"/>
        <v>98520</v>
      </c>
      <c r="H6128" s="391">
        <v>1.04</v>
      </c>
      <c r="I6128" s="392" t="s">
        <v>1688</v>
      </c>
    </row>
    <row r="6129" spans="2:9">
      <c r="B6129" s="388" t="s">
        <v>25553</v>
      </c>
      <c r="C6129" s="388" t="s">
        <v>25554</v>
      </c>
      <c r="D6129" s="389" t="s">
        <v>121</v>
      </c>
      <c r="E6129" s="390" t="str">
        <f t="shared" si="190"/>
        <v>0,28</v>
      </c>
      <c r="F6129" s="381" t="str">
        <f t="shared" si="191"/>
        <v>98521</v>
      </c>
      <c r="H6129" s="391">
        <v>0.9</v>
      </c>
      <c r="I6129" s="392" t="s">
        <v>1594</v>
      </c>
    </row>
    <row r="6130" spans="2:9">
      <c r="B6130" s="388" t="s">
        <v>25555</v>
      </c>
      <c r="C6130" s="388" t="s">
        <v>25556</v>
      </c>
      <c r="D6130" s="389" t="s">
        <v>9706</v>
      </c>
      <c r="E6130" s="390" t="str">
        <f t="shared" si="190"/>
        <v>106,03</v>
      </c>
      <c r="F6130" s="381" t="str">
        <f t="shared" si="191"/>
        <v>98522</v>
      </c>
      <c r="H6130" s="391">
        <v>0.77</v>
      </c>
      <c r="I6130" s="392" t="s">
        <v>25557</v>
      </c>
    </row>
    <row r="6131" spans="2:9">
      <c r="B6131" s="388" t="s">
        <v>25558</v>
      </c>
      <c r="C6131" s="388" t="s">
        <v>25559</v>
      </c>
      <c r="D6131" s="389" t="s">
        <v>121</v>
      </c>
      <c r="E6131" s="390" t="str">
        <f t="shared" si="190"/>
        <v>2,51</v>
      </c>
      <c r="F6131" s="381" t="str">
        <f t="shared" si="191"/>
        <v>98524</v>
      </c>
      <c r="H6131" s="391">
        <v>0.7</v>
      </c>
      <c r="I6131" s="392" t="s">
        <v>1341</v>
      </c>
    </row>
    <row r="6132" spans="2:9">
      <c r="B6132" s="388" t="s">
        <v>25560</v>
      </c>
      <c r="C6132" s="388" t="s">
        <v>25561</v>
      </c>
      <c r="D6132" s="389" t="s">
        <v>121</v>
      </c>
      <c r="E6132" s="390" t="str">
        <f t="shared" si="190"/>
        <v>14,28</v>
      </c>
      <c r="F6132" s="381" t="str">
        <f t="shared" si="191"/>
        <v>85179</v>
      </c>
      <c r="H6132" s="391">
        <v>0.6</v>
      </c>
      <c r="I6132" s="392" t="s">
        <v>2409</v>
      </c>
    </row>
    <row r="6133" spans="2:9">
      <c r="B6133" s="388" t="s">
        <v>25562</v>
      </c>
      <c r="C6133" s="388" t="s">
        <v>25563</v>
      </c>
      <c r="D6133" s="389" t="s">
        <v>121</v>
      </c>
      <c r="E6133" s="390" t="str">
        <f t="shared" si="190"/>
        <v>14,28</v>
      </c>
      <c r="F6133" s="381" t="str">
        <f t="shared" si="191"/>
        <v>85180</v>
      </c>
      <c r="H6133" s="391">
        <v>0.49</v>
      </c>
      <c r="I6133" s="392" t="s">
        <v>2409</v>
      </c>
    </row>
    <row r="6134" spans="2:9">
      <c r="B6134" s="388" t="s">
        <v>25564</v>
      </c>
      <c r="C6134" s="388" t="s">
        <v>25565</v>
      </c>
      <c r="D6134" s="389" t="s">
        <v>121</v>
      </c>
      <c r="E6134" s="390" t="str">
        <f t="shared" si="190"/>
        <v>13,94</v>
      </c>
      <c r="F6134" s="381" t="str">
        <f t="shared" si="191"/>
        <v>98503</v>
      </c>
      <c r="H6134" s="391">
        <v>1.7</v>
      </c>
      <c r="I6134" s="392" t="s">
        <v>986</v>
      </c>
    </row>
    <row r="6135" spans="2:9">
      <c r="B6135" s="388" t="s">
        <v>25566</v>
      </c>
      <c r="C6135" s="388" t="s">
        <v>25567</v>
      </c>
      <c r="D6135" s="389" t="s">
        <v>121</v>
      </c>
      <c r="E6135" s="390" t="str">
        <f t="shared" si="190"/>
        <v>8,95</v>
      </c>
      <c r="F6135" s="381" t="str">
        <f t="shared" si="191"/>
        <v>98504</v>
      </c>
      <c r="H6135" s="391">
        <v>0.55000000000000004</v>
      </c>
      <c r="I6135" s="392" t="s">
        <v>25568</v>
      </c>
    </row>
    <row r="6136" spans="2:9">
      <c r="B6136" s="388" t="s">
        <v>25569</v>
      </c>
      <c r="C6136" s="388" t="s">
        <v>25570</v>
      </c>
      <c r="D6136" s="389" t="s">
        <v>121</v>
      </c>
      <c r="E6136" s="390" t="str">
        <f t="shared" si="190"/>
        <v>79,37</v>
      </c>
      <c r="F6136" s="381" t="str">
        <f t="shared" si="191"/>
        <v>98505</v>
      </c>
      <c r="H6136" s="391">
        <v>1.89</v>
      </c>
      <c r="I6136" s="392" t="s">
        <v>25571</v>
      </c>
    </row>
    <row r="6137" spans="2:9">
      <c r="B6137" s="388" t="s">
        <v>25572</v>
      </c>
      <c r="C6137" s="388" t="s">
        <v>25573</v>
      </c>
      <c r="D6137" s="389" t="s">
        <v>121</v>
      </c>
      <c r="E6137" s="390" t="str">
        <f t="shared" si="190"/>
        <v>3,98</v>
      </c>
      <c r="F6137" s="381" t="str">
        <f t="shared" si="191"/>
        <v>85184</v>
      </c>
      <c r="H6137" s="391">
        <v>26.52</v>
      </c>
      <c r="I6137" s="392" t="s">
        <v>6095</v>
      </c>
    </row>
    <row r="6138" spans="2:9">
      <c r="B6138" s="388" t="s">
        <v>25574</v>
      </c>
      <c r="C6138" s="388" t="s">
        <v>25575</v>
      </c>
      <c r="D6138" s="389" t="s">
        <v>121</v>
      </c>
      <c r="E6138" s="390" t="str">
        <f t="shared" si="190"/>
        <v>4,80</v>
      </c>
      <c r="F6138" s="381" t="str">
        <f t="shared" si="191"/>
        <v>85185</v>
      </c>
      <c r="H6138" s="391">
        <v>26.52</v>
      </c>
      <c r="I6138" s="392" t="s">
        <v>25576</v>
      </c>
    </row>
    <row r="6139" spans="2:9">
      <c r="B6139" s="388" t="s">
        <v>25577</v>
      </c>
      <c r="C6139" s="388" t="s">
        <v>25578</v>
      </c>
      <c r="D6139" s="389" t="s">
        <v>121</v>
      </c>
      <c r="E6139" s="390" t="str">
        <f t="shared" si="190"/>
        <v>0,23</v>
      </c>
      <c r="F6139" s="381" t="str">
        <f t="shared" si="191"/>
        <v>98525</v>
      </c>
      <c r="H6139" s="391">
        <v>43.43</v>
      </c>
      <c r="I6139" s="392" t="s">
        <v>4269</v>
      </c>
    </row>
    <row r="6140" spans="2:9">
      <c r="B6140" s="388" t="s">
        <v>25579</v>
      </c>
      <c r="C6140" s="388" t="s">
        <v>25580</v>
      </c>
      <c r="D6140" s="389" t="s">
        <v>9926</v>
      </c>
      <c r="E6140" s="390" t="str">
        <f t="shared" si="190"/>
        <v>53,08</v>
      </c>
      <c r="F6140" s="381" t="str">
        <f t="shared" si="191"/>
        <v>98526</v>
      </c>
      <c r="H6140" s="391">
        <v>16.91</v>
      </c>
      <c r="I6140" s="392" t="s">
        <v>25581</v>
      </c>
    </row>
    <row r="6141" spans="2:9">
      <c r="B6141" s="388" t="s">
        <v>25582</v>
      </c>
      <c r="C6141" s="388" t="s">
        <v>25583</v>
      </c>
      <c r="D6141" s="389" t="s">
        <v>9926</v>
      </c>
      <c r="E6141" s="390" t="str">
        <f t="shared" si="190"/>
        <v>114,27</v>
      </c>
      <c r="F6141" s="381" t="str">
        <f t="shared" si="191"/>
        <v>98527</v>
      </c>
      <c r="H6141" s="391">
        <v>27.67</v>
      </c>
      <c r="I6141" s="392" t="s">
        <v>25584</v>
      </c>
    </row>
    <row r="6142" spans="2:9">
      <c r="B6142" s="388" t="s">
        <v>25585</v>
      </c>
      <c r="C6142" s="388" t="s">
        <v>25586</v>
      </c>
      <c r="D6142" s="389" t="s">
        <v>9926</v>
      </c>
      <c r="E6142" s="390" t="str">
        <f t="shared" si="190"/>
        <v>167,11</v>
      </c>
      <c r="F6142" s="381" t="str">
        <f t="shared" si="191"/>
        <v>98528</v>
      </c>
      <c r="H6142" s="391">
        <v>53.84</v>
      </c>
      <c r="I6142" s="392" t="s">
        <v>25587</v>
      </c>
    </row>
    <row r="6143" spans="2:9">
      <c r="B6143" s="388" t="s">
        <v>25588</v>
      </c>
      <c r="C6143" s="388" t="s">
        <v>25589</v>
      </c>
      <c r="D6143" s="389" t="s">
        <v>9926</v>
      </c>
      <c r="E6143" s="390" t="str">
        <f t="shared" si="190"/>
        <v>54,31</v>
      </c>
      <c r="F6143" s="381" t="str">
        <f t="shared" si="191"/>
        <v>98529</v>
      </c>
      <c r="H6143" s="391">
        <v>52.84</v>
      </c>
      <c r="I6143" s="392" t="s">
        <v>25590</v>
      </c>
    </row>
    <row r="6144" spans="2:9">
      <c r="B6144" s="388" t="s">
        <v>25591</v>
      </c>
      <c r="C6144" s="388" t="s">
        <v>25592</v>
      </c>
      <c r="D6144" s="389" t="s">
        <v>9926</v>
      </c>
      <c r="E6144" s="390" t="str">
        <f t="shared" si="190"/>
        <v>96,75</v>
      </c>
      <c r="F6144" s="381" t="str">
        <f t="shared" si="191"/>
        <v>98530</v>
      </c>
      <c r="H6144" s="391">
        <v>50.75</v>
      </c>
      <c r="I6144" s="392" t="s">
        <v>25593</v>
      </c>
    </row>
    <row r="6145" spans="2:9">
      <c r="B6145" s="388" t="s">
        <v>25594</v>
      </c>
      <c r="C6145" s="388" t="s">
        <v>25595</v>
      </c>
      <c r="D6145" s="389" t="s">
        <v>9926</v>
      </c>
      <c r="E6145" s="390" t="str">
        <f t="shared" si="190"/>
        <v>187,91</v>
      </c>
      <c r="F6145" s="381" t="str">
        <f t="shared" si="191"/>
        <v>98531</v>
      </c>
      <c r="H6145" s="391">
        <v>3.57</v>
      </c>
      <c r="I6145" s="392" t="s">
        <v>25596</v>
      </c>
    </row>
    <row r="6146" spans="2:9">
      <c r="B6146" s="388" t="s">
        <v>25597</v>
      </c>
      <c r="C6146" s="388" t="s">
        <v>25598</v>
      </c>
      <c r="D6146" s="389" t="s">
        <v>9926</v>
      </c>
      <c r="E6146" s="390" t="str">
        <f t="shared" ref="E6146:E6209" si="192">IF($K$2=$H$1,H6146,I6146)</f>
        <v>70,83</v>
      </c>
      <c r="F6146" s="381" t="str">
        <f t="shared" ref="F6146:F6209" si="193">IF(LEN($B6146)=7,CONCATENATE(MID($B6146,1,6),"00",RIGHT($B6146,1)),IF(LEN($B6146)=8,CONCATENATE(MID($B6146,1,6),"0",RIGHT($B6146,2)),$B6146))</f>
        <v>98532</v>
      </c>
      <c r="H6146" s="391">
        <v>182.87</v>
      </c>
      <c r="I6146" s="392" t="s">
        <v>3973</v>
      </c>
    </row>
    <row r="6147" spans="2:9">
      <c r="B6147" s="388" t="s">
        <v>25599</v>
      </c>
      <c r="C6147" s="388" t="s">
        <v>25600</v>
      </c>
      <c r="D6147" s="389" t="s">
        <v>9926</v>
      </c>
      <c r="E6147" s="390" t="str">
        <f t="shared" si="192"/>
        <v>192,53</v>
      </c>
      <c r="F6147" s="381" t="str">
        <f t="shared" si="193"/>
        <v>98533</v>
      </c>
      <c r="H6147" s="391">
        <v>113.87</v>
      </c>
      <c r="I6147" s="392" t="s">
        <v>25601</v>
      </c>
    </row>
    <row r="6148" spans="2:9">
      <c r="B6148" s="388" t="s">
        <v>25602</v>
      </c>
      <c r="C6148" s="388" t="s">
        <v>25603</v>
      </c>
      <c r="D6148" s="389" t="s">
        <v>9926</v>
      </c>
      <c r="E6148" s="390" t="str">
        <f t="shared" si="192"/>
        <v>495,03</v>
      </c>
      <c r="F6148" s="381" t="str">
        <f t="shared" si="193"/>
        <v>98534</v>
      </c>
      <c r="H6148" s="391">
        <v>135.63</v>
      </c>
      <c r="I6148" s="392" t="s">
        <v>25604</v>
      </c>
    </row>
    <row r="6149" spans="2:9">
      <c r="B6149" s="388" t="s">
        <v>25605</v>
      </c>
      <c r="C6149" s="388" t="s">
        <v>25606</v>
      </c>
      <c r="D6149" s="389" t="s">
        <v>9926</v>
      </c>
      <c r="E6149" s="390" t="str">
        <f t="shared" si="192"/>
        <v>780,50</v>
      </c>
      <c r="F6149" s="381" t="str">
        <f t="shared" si="193"/>
        <v>98535</v>
      </c>
      <c r="H6149" s="391">
        <v>55.37</v>
      </c>
      <c r="I6149" s="392" t="s">
        <v>25607</v>
      </c>
    </row>
    <row r="6150" spans="2:9">
      <c r="B6150" s="388" t="s">
        <v>25608</v>
      </c>
      <c r="C6150" s="388" t="s">
        <v>25609</v>
      </c>
      <c r="D6150" s="389" t="s">
        <v>11238</v>
      </c>
      <c r="E6150" s="390" t="str">
        <f t="shared" si="192"/>
        <v>15,23</v>
      </c>
      <c r="F6150" s="381" t="str">
        <f t="shared" si="193"/>
        <v>88238</v>
      </c>
      <c r="H6150" s="391">
        <v>77.67</v>
      </c>
      <c r="I6150" s="392" t="s">
        <v>2245</v>
      </c>
    </row>
    <row r="6151" spans="2:9">
      <c r="B6151" s="388" t="s">
        <v>25610</v>
      </c>
      <c r="C6151" s="388" t="s">
        <v>25611</v>
      </c>
      <c r="D6151" s="389" t="s">
        <v>11238</v>
      </c>
      <c r="E6151" s="390" t="str">
        <f t="shared" si="192"/>
        <v>16,57</v>
      </c>
      <c r="F6151" s="381" t="str">
        <f t="shared" si="193"/>
        <v>88239</v>
      </c>
      <c r="H6151" s="391">
        <v>150.88999999999999</v>
      </c>
      <c r="I6151" s="392" t="s">
        <v>25612</v>
      </c>
    </row>
    <row r="6152" spans="2:9">
      <c r="B6152" s="388" t="s">
        <v>25613</v>
      </c>
      <c r="C6152" s="388" t="s">
        <v>25614</v>
      </c>
      <c r="D6152" s="389" t="s">
        <v>11238</v>
      </c>
      <c r="E6152" s="390" t="str">
        <f t="shared" si="192"/>
        <v>11,74</v>
      </c>
      <c r="F6152" s="381" t="str">
        <f t="shared" si="193"/>
        <v>88240</v>
      </c>
      <c r="H6152" s="391">
        <v>286.7</v>
      </c>
      <c r="I6152" s="392" t="s">
        <v>7296</v>
      </c>
    </row>
    <row r="6153" spans="2:9">
      <c r="B6153" s="388" t="s">
        <v>25615</v>
      </c>
      <c r="C6153" s="388" t="s">
        <v>25616</v>
      </c>
      <c r="D6153" s="389" t="s">
        <v>11238</v>
      </c>
      <c r="E6153" s="390" t="str">
        <f t="shared" si="192"/>
        <v>15,59</v>
      </c>
      <c r="F6153" s="381" t="str">
        <f t="shared" si="193"/>
        <v>88241</v>
      </c>
      <c r="H6153" s="391">
        <v>1.44</v>
      </c>
      <c r="I6153" s="392" t="s">
        <v>25617</v>
      </c>
    </row>
    <row r="6154" spans="2:9">
      <c r="B6154" s="388" t="s">
        <v>25618</v>
      </c>
      <c r="C6154" s="388" t="s">
        <v>25619</v>
      </c>
      <c r="D6154" s="389" t="s">
        <v>11238</v>
      </c>
      <c r="E6154" s="390" t="str">
        <f t="shared" si="192"/>
        <v>15,94</v>
      </c>
      <c r="F6154" s="381" t="str">
        <f t="shared" si="193"/>
        <v>88242</v>
      </c>
      <c r="H6154" s="391">
        <v>3.53</v>
      </c>
      <c r="I6154" s="392" t="s">
        <v>5824</v>
      </c>
    </row>
    <row r="6155" spans="2:9">
      <c r="B6155" s="388" t="s">
        <v>25620</v>
      </c>
      <c r="C6155" s="388" t="s">
        <v>25621</v>
      </c>
      <c r="D6155" s="389" t="s">
        <v>11238</v>
      </c>
      <c r="E6155" s="390" t="str">
        <f t="shared" si="192"/>
        <v>19,18</v>
      </c>
      <c r="F6155" s="381" t="str">
        <f t="shared" si="193"/>
        <v>88243</v>
      </c>
      <c r="H6155" s="391">
        <v>0.25</v>
      </c>
      <c r="I6155" s="392" t="s">
        <v>19915</v>
      </c>
    </row>
    <row r="6156" spans="2:9">
      <c r="B6156" s="388" t="s">
        <v>25622</v>
      </c>
      <c r="C6156" s="388" t="s">
        <v>25623</v>
      </c>
      <c r="D6156" s="389" t="s">
        <v>11238</v>
      </c>
      <c r="E6156" s="390" t="str">
        <f t="shared" si="192"/>
        <v>19,78</v>
      </c>
      <c r="F6156" s="381" t="str">
        <f t="shared" si="193"/>
        <v>88245</v>
      </c>
      <c r="H6156" s="391">
        <v>115.66</v>
      </c>
      <c r="I6156" s="392" t="s">
        <v>25624</v>
      </c>
    </row>
    <row r="6157" spans="2:9">
      <c r="B6157" s="388" t="s">
        <v>25625</v>
      </c>
      <c r="C6157" s="388" t="s">
        <v>25626</v>
      </c>
      <c r="D6157" s="389" t="s">
        <v>11238</v>
      </c>
      <c r="E6157" s="390" t="str">
        <f t="shared" si="192"/>
        <v>16,60</v>
      </c>
      <c r="F6157" s="381" t="str">
        <f t="shared" si="193"/>
        <v>88246</v>
      </c>
      <c r="H6157" s="391">
        <v>2.31</v>
      </c>
      <c r="I6157" s="392" t="s">
        <v>25627</v>
      </c>
    </row>
    <row r="6158" spans="2:9">
      <c r="B6158" s="388" t="s">
        <v>25628</v>
      </c>
      <c r="C6158" s="388" t="s">
        <v>25629</v>
      </c>
      <c r="D6158" s="389" t="s">
        <v>11238</v>
      </c>
      <c r="E6158" s="390" t="str">
        <f t="shared" si="192"/>
        <v>15,89</v>
      </c>
      <c r="F6158" s="381" t="str">
        <f t="shared" si="193"/>
        <v>88247</v>
      </c>
      <c r="H6158" s="391">
        <v>14.02</v>
      </c>
      <c r="I6158" s="392" t="s">
        <v>17812</v>
      </c>
    </row>
    <row r="6159" spans="2:9">
      <c r="B6159" s="388" t="s">
        <v>25630</v>
      </c>
      <c r="C6159" s="388" t="s">
        <v>25631</v>
      </c>
      <c r="D6159" s="389" t="s">
        <v>11238</v>
      </c>
      <c r="E6159" s="390" t="str">
        <f t="shared" si="192"/>
        <v>15,42</v>
      </c>
      <c r="F6159" s="381" t="str">
        <f t="shared" si="193"/>
        <v>88248</v>
      </c>
      <c r="H6159" s="391">
        <v>14.02</v>
      </c>
      <c r="I6159" s="392" t="s">
        <v>3431</v>
      </c>
    </row>
    <row r="6160" spans="2:9">
      <c r="B6160" s="388" t="s">
        <v>25632</v>
      </c>
      <c r="C6160" s="388" t="s">
        <v>25633</v>
      </c>
      <c r="D6160" s="389" t="s">
        <v>11238</v>
      </c>
      <c r="E6160" s="390" t="str">
        <f t="shared" si="192"/>
        <v>24,49</v>
      </c>
      <c r="F6160" s="381" t="str">
        <f t="shared" si="193"/>
        <v>88249</v>
      </c>
      <c r="H6160" s="391">
        <v>13.62</v>
      </c>
      <c r="I6160" s="392" t="s">
        <v>24100</v>
      </c>
    </row>
    <row r="6161" spans="2:9">
      <c r="B6161" s="388" t="s">
        <v>25634</v>
      </c>
      <c r="C6161" s="388" t="s">
        <v>25635</v>
      </c>
      <c r="D6161" s="389" t="s">
        <v>11238</v>
      </c>
      <c r="E6161" s="390" t="str">
        <f t="shared" si="192"/>
        <v>13,38</v>
      </c>
      <c r="F6161" s="381" t="str">
        <f t="shared" si="193"/>
        <v>88250</v>
      </c>
      <c r="H6161" s="391">
        <v>8.69</v>
      </c>
      <c r="I6161" s="392" t="s">
        <v>25636</v>
      </c>
    </row>
    <row r="6162" spans="2:9">
      <c r="B6162" s="388" t="s">
        <v>25637</v>
      </c>
      <c r="C6162" s="388" t="s">
        <v>25638</v>
      </c>
      <c r="D6162" s="389" t="s">
        <v>11238</v>
      </c>
      <c r="E6162" s="390" t="str">
        <f t="shared" si="192"/>
        <v>16,00</v>
      </c>
      <c r="F6162" s="381" t="str">
        <f t="shared" si="193"/>
        <v>88251</v>
      </c>
      <c r="H6162" s="391">
        <v>79.02</v>
      </c>
      <c r="I6162" s="392" t="s">
        <v>5428</v>
      </c>
    </row>
    <row r="6163" spans="2:9">
      <c r="B6163" s="388" t="s">
        <v>25639</v>
      </c>
      <c r="C6163" s="388" t="s">
        <v>25640</v>
      </c>
      <c r="D6163" s="389" t="s">
        <v>11238</v>
      </c>
      <c r="E6163" s="390" t="str">
        <f t="shared" si="192"/>
        <v>16,72</v>
      </c>
      <c r="F6163" s="381" t="str">
        <f t="shared" si="193"/>
        <v>88252</v>
      </c>
      <c r="H6163" s="391">
        <v>3.67</v>
      </c>
      <c r="I6163" s="392" t="s">
        <v>10011</v>
      </c>
    </row>
    <row r="6164" spans="2:9">
      <c r="B6164" s="388" t="s">
        <v>25641</v>
      </c>
      <c r="C6164" s="388" t="s">
        <v>25642</v>
      </c>
      <c r="D6164" s="389" t="s">
        <v>11238</v>
      </c>
      <c r="E6164" s="390" t="str">
        <f t="shared" si="192"/>
        <v>9,81</v>
      </c>
      <c r="F6164" s="381" t="str">
        <f t="shared" si="193"/>
        <v>88253</v>
      </c>
      <c r="H6164" s="391">
        <v>4.3899999999999997</v>
      </c>
      <c r="I6164" s="392" t="s">
        <v>15682</v>
      </c>
    </row>
    <row r="6165" spans="2:9">
      <c r="B6165" s="388" t="s">
        <v>25643</v>
      </c>
      <c r="C6165" s="388" t="s">
        <v>25644</v>
      </c>
      <c r="D6165" s="389" t="s">
        <v>11238</v>
      </c>
      <c r="E6165" s="390" t="str">
        <f t="shared" si="192"/>
        <v>24,38</v>
      </c>
      <c r="F6165" s="381" t="str">
        <f t="shared" si="193"/>
        <v>88255</v>
      </c>
      <c r="H6165" s="391">
        <v>0.25</v>
      </c>
      <c r="I6165" s="392" t="s">
        <v>25645</v>
      </c>
    </row>
    <row r="6166" spans="2:9">
      <c r="B6166" s="388" t="s">
        <v>25646</v>
      </c>
      <c r="C6166" s="388" t="s">
        <v>25647</v>
      </c>
      <c r="D6166" s="389" t="s">
        <v>11238</v>
      </c>
      <c r="E6166" s="390" t="str">
        <f t="shared" si="192"/>
        <v>19,82</v>
      </c>
      <c r="F6166" s="381" t="str">
        <f t="shared" si="193"/>
        <v>88256</v>
      </c>
      <c r="H6166" s="391">
        <v>52.64</v>
      </c>
      <c r="I6166" s="392" t="s">
        <v>3112</v>
      </c>
    </row>
    <row r="6167" spans="2:9">
      <c r="B6167" s="388" t="s">
        <v>25648</v>
      </c>
      <c r="C6167" s="388" t="s">
        <v>25649</v>
      </c>
      <c r="D6167" s="389" t="s">
        <v>11238</v>
      </c>
      <c r="E6167" s="390" t="str">
        <f t="shared" si="192"/>
        <v>14,35</v>
      </c>
      <c r="F6167" s="381" t="str">
        <f t="shared" si="193"/>
        <v>88257</v>
      </c>
      <c r="H6167" s="391">
        <v>113.34</v>
      </c>
      <c r="I6167" s="392" t="s">
        <v>2021</v>
      </c>
    </row>
    <row r="6168" spans="2:9">
      <c r="B6168" s="388" t="s">
        <v>25650</v>
      </c>
      <c r="C6168" s="388" t="s">
        <v>25651</v>
      </c>
      <c r="D6168" s="389" t="s">
        <v>11238</v>
      </c>
      <c r="E6168" s="390" t="str">
        <f t="shared" si="192"/>
        <v>13,85</v>
      </c>
      <c r="F6168" s="381" t="str">
        <f t="shared" si="193"/>
        <v>88258</v>
      </c>
      <c r="H6168" s="391">
        <v>165.74</v>
      </c>
      <c r="I6168" s="392" t="s">
        <v>6402</v>
      </c>
    </row>
    <row r="6169" spans="2:9">
      <c r="B6169" s="388" t="s">
        <v>25652</v>
      </c>
      <c r="C6169" s="388" t="s">
        <v>25653</v>
      </c>
      <c r="D6169" s="389" t="s">
        <v>11238</v>
      </c>
      <c r="E6169" s="390" t="str">
        <f t="shared" si="192"/>
        <v>23,08</v>
      </c>
      <c r="F6169" s="381" t="str">
        <f t="shared" si="193"/>
        <v>88259</v>
      </c>
      <c r="H6169" s="391">
        <v>49.86</v>
      </c>
      <c r="I6169" s="392" t="s">
        <v>19220</v>
      </c>
    </row>
    <row r="6170" spans="2:9">
      <c r="B6170" s="388" t="s">
        <v>25654</v>
      </c>
      <c r="C6170" s="388" t="s">
        <v>25655</v>
      </c>
      <c r="D6170" s="389" t="s">
        <v>11238</v>
      </c>
      <c r="E6170" s="390" t="str">
        <f t="shared" si="192"/>
        <v>19,60</v>
      </c>
      <c r="F6170" s="381" t="str">
        <f t="shared" si="193"/>
        <v>88260</v>
      </c>
      <c r="H6170" s="391">
        <v>88.82</v>
      </c>
      <c r="I6170" s="392" t="s">
        <v>629</v>
      </c>
    </row>
    <row r="6171" spans="2:9">
      <c r="B6171" s="388" t="s">
        <v>25656</v>
      </c>
      <c r="C6171" s="388" t="s">
        <v>25657</v>
      </c>
      <c r="D6171" s="389" t="s">
        <v>11238</v>
      </c>
      <c r="E6171" s="390" t="str">
        <f t="shared" si="192"/>
        <v>21,13</v>
      </c>
      <c r="F6171" s="381" t="str">
        <f t="shared" si="193"/>
        <v>88261</v>
      </c>
      <c r="H6171" s="391">
        <v>187.38</v>
      </c>
      <c r="I6171" s="392" t="s">
        <v>25658</v>
      </c>
    </row>
    <row r="6172" spans="2:9">
      <c r="B6172" s="388" t="s">
        <v>25659</v>
      </c>
      <c r="C6172" s="388" t="s">
        <v>25660</v>
      </c>
      <c r="D6172" s="389" t="s">
        <v>11238</v>
      </c>
      <c r="E6172" s="390" t="str">
        <f t="shared" si="192"/>
        <v>19,74</v>
      </c>
      <c r="F6172" s="381" t="str">
        <f t="shared" si="193"/>
        <v>88262</v>
      </c>
      <c r="H6172" s="391">
        <v>66.81</v>
      </c>
      <c r="I6172" s="392" t="s">
        <v>7528</v>
      </c>
    </row>
    <row r="6173" spans="2:9">
      <c r="B6173" s="388" t="s">
        <v>25661</v>
      </c>
      <c r="C6173" s="388" t="s">
        <v>25662</v>
      </c>
      <c r="D6173" s="389" t="s">
        <v>11238</v>
      </c>
      <c r="E6173" s="390" t="str">
        <f t="shared" si="192"/>
        <v>12,90</v>
      </c>
      <c r="F6173" s="381" t="str">
        <f t="shared" si="193"/>
        <v>88263</v>
      </c>
      <c r="H6173" s="391">
        <v>182.01</v>
      </c>
      <c r="I6173" s="392" t="s">
        <v>4618</v>
      </c>
    </row>
    <row r="6174" spans="2:9">
      <c r="B6174" s="388" t="s">
        <v>25663</v>
      </c>
      <c r="C6174" s="388" t="s">
        <v>25664</v>
      </c>
      <c r="D6174" s="389" t="s">
        <v>11238</v>
      </c>
      <c r="E6174" s="390" t="str">
        <f t="shared" si="192"/>
        <v>20,59</v>
      </c>
      <c r="F6174" s="381" t="str">
        <f t="shared" si="193"/>
        <v>88264</v>
      </c>
      <c r="H6174" s="391">
        <v>467.46</v>
      </c>
      <c r="I6174" s="392" t="s">
        <v>3061</v>
      </c>
    </row>
    <row r="6175" spans="2:9">
      <c r="B6175" s="388" t="s">
        <v>25665</v>
      </c>
      <c r="C6175" s="388" t="s">
        <v>25666</v>
      </c>
      <c r="D6175" s="389" t="s">
        <v>11238</v>
      </c>
      <c r="E6175" s="390" t="str">
        <f t="shared" si="192"/>
        <v>20,59</v>
      </c>
      <c r="F6175" s="381" t="str">
        <f t="shared" si="193"/>
        <v>88265</v>
      </c>
      <c r="H6175" s="391">
        <v>737.92</v>
      </c>
      <c r="I6175" s="392" t="s">
        <v>3061</v>
      </c>
    </row>
    <row r="6176" spans="2:9">
      <c r="B6176" s="388" t="s">
        <v>25667</v>
      </c>
      <c r="C6176" s="388" t="s">
        <v>25668</v>
      </c>
      <c r="D6176" s="389" t="s">
        <v>11238</v>
      </c>
      <c r="E6176" s="390" t="str">
        <f t="shared" si="192"/>
        <v>20,68</v>
      </c>
      <c r="F6176" s="381" t="str">
        <f t="shared" si="193"/>
        <v>88266</v>
      </c>
      <c r="H6176" s="391">
        <v>14.11</v>
      </c>
      <c r="I6176" s="392" t="s">
        <v>19123</v>
      </c>
    </row>
    <row r="6177" spans="2:9">
      <c r="B6177" s="388" t="s">
        <v>25669</v>
      </c>
      <c r="C6177" s="388" t="s">
        <v>25670</v>
      </c>
      <c r="D6177" s="389" t="s">
        <v>11238</v>
      </c>
      <c r="E6177" s="390" t="str">
        <f t="shared" si="192"/>
        <v>19,98</v>
      </c>
      <c r="F6177" s="381" t="str">
        <f t="shared" si="193"/>
        <v>88267</v>
      </c>
      <c r="H6177" s="391">
        <v>15.28</v>
      </c>
      <c r="I6177" s="392" t="s">
        <v>4937</v>
      </c>
    </row>
    <row r="6178" spans="2:9">
      <c r="B6178" s="388" t="s">
        <v>25671</v>
      </c>
      <c r="C6178" s="388" t="s">
        <v>25672</v>
      </c>
      <c r="D6178" s="389" t="s">
        <v>11238</v>
      </c>
      <c r="E6178" s="390" t="str">
        <f t="shared" si="192"/>
        <v>20,51</v>
      </c>
      <c r="F6178" s="381" t="str">
        <f t="shared" si="193"/>
        <v>88268</v>
      </c>
      <c r="H6178" s="391">
        <v>10.97</v>
      </c>
      <c r="I6178" s="392" t="s">
        <v>23366</v>
      </c>
    </row>
    <row r="6179" spans="2:9">
      <c r="B6179" s="388" t="s">
        <v>25673</v>
      </c>
      <c r="C6179" s="388" t="s">
        <v>25674</v>
      </c>
      <c r="D6179" s="389" t="s">
        <v>11238</v>
      </c>
      <c r="E6179" s="390" t="str">
        <f t="shared" si="192"/>
        <v>19,78</v>
      </c>
      <c r="F6179" s="381" t="str">
        <f t="shared" si="193"/>
        <v>88269</v>
      </c>
      <c r="H6179" s="391">
        <v>14.42</v>
      </c>
      <c r="I6179" s="392" t="s">
        <v>25624</v>
      </c>
    </row>
    <row r="6180" spans="2:9">
      <c r="B6180" s="388" t="s">
        <v>25675</v>
      </c>
      <c r="C6180" s="388" t="s">
        <v>25676</v>
      </c>
      <c r="D6180" s="389" t="s">
        <v>11238</v>
      </c>
      <c r="E6180" s="390" t="str">
        <f t="shared" si="192"/>
        <v>20,76</v>
      </c>
      <c r="F6180" s="381" t="str">
        <f t="shared" si="193"/>
        <v>88270</v>
      </c>
      <c r="H6180" s="391">
        <v>14.73</v>
      </c>
      <c r="I6180" s="392" t="s">
        <v>23291</v>
      </c>
    </row>
    <row r="6181" spans="2:9">
      <c r="B6181" s="388" t="s">
        <v>25677</v>
      </c>
      <c r="C6181" s="388" t="s">
        <v>25678</v>
      </c>
      <c r="D6181" s="389" t="s">
        <v>11238</v>
      </c>
      <c r="E6181" s="390" t="str">
        <f t="shared" si="192"/>
        <v>20,26</v>
      </c>
      <c r="F6181" s="381" t="str">
        <f t="shared" si="193"/>
        <v>88272</v>
      </c>
      <c r="H6181" s="391">
        <v>17.510000000000002</v>
      </c>
      <c r="I6181" s="392" t="s">
        <v>25679</v>
      </c>
    </row>
    <row r="6182" spans="2:9">
      <c r="B6182" s="388" t="s">
        <v>25680</v>
      </c>
      <c r="C6182" s="388" t="s">
        <v>25681</v>
      </c>
      <c r="D6182" s="389" t="s">
        <v>11238</v>
      </c>
      <c r="E6182" s="390" t="str">
        <f t="shared" si="192"/>
        <v>20,10</v>
      </c>
      <c r="F6182" s="381" t="str">
        <f t="shared" si="193"/>
        <v>88273</v>
      </c>
      <c r="H6182" s="391">
        <v>18.079999999999998</v>
      </c>
      <c r="I6182" s="392" t="s">
        <v>1543</v>
      </c>
    </row>
    <row r="6183" spans="2:9">
      <c r="B6183" s="388" t="s">
        <v>25682</v>
      </c>
      <c r="C6183" s="388" t="s">
        <v>25683</v>
      </c>
      <c r="D6183" s="389" t="s">
        <v>11238</v>
      </c>
      <c r="E6183" s="390" t="str">
        <f t="shared" si="192"/>
        <v>20,14</v>
      </c>
      <c r="F6183" s="381" t="str">
        <f t="shared" si="193"/>
        <v>88274</v>
      </c>
      <c r="H6183" s="391">
        <v>15.2</v>
      </c>
      <c r="I6183" s="392" t="s">
        <v>23340</v>
      </c>
    </row>
    <row r="6184" spans="2:9">
      <c r="B6184" s="388" t="s">
        <v>25684</v>
      </c>
      <c r="C6184" s="388" t="s">
        <v>25685</v>
      </c>
      <c r="D6184" s="389" t="s">
        <v>11238</v>
      </c>
      <c r="E6184" s="390" t="str">
        <f t="shared" si="192"/>
        <v>20,38</v>
      </c>
      <c r="F6184" s="381" t="str">
        <f t="shared" si="193"/>
        <v>88275</v>
      </c>
      <c r="H6184" s="391">
        <v>14.74</v>
      </c>
      <c r="I6184" s="392" t="s">
        <v>16655</v>
      </c>
    </row>
    <row r="6185" spans="2:9">
      <c r="B6185" s="388" t="s">
        <v>25686</v>
      </c>
      <c r="C6185" s="388" t="s">
        <v>25687</v>
      </c>
      <c r="D6185" s="389" t="s">
        <v>11238</v>
      </c>
      <c r="E6185" s="390" t="str">
        <f t="shared" si="192"/>
        <v>15,15</v>
      </c>
      <c r="F6185" s="381" t="str">
        <f t="shared" si="193"/>
        <v>88277</v>
      </c>
      <c r="H6185" s="391">
        <v>14.25</v>
      </c>
      <c r="I6185" s="392" t="s">
        <v>3122</v>
      </c>
    </row>
    <row r="6186" spans="2:9">
      <c r="B6186" s="388" t="s">
        <v>25688</v>
      </c>
      <c r="C6186" s="388" t="s">
        <v>25689</v>
      </c>
      <c r="D6186" s="389" t="s">
        <v>11238</v>
      </c>
      <c r="E6186" s="390" t="str">
        <f t="shared" si="192"/>
        <v>14,27</v>
      </c>
      <c r="F6186" s="381" t="str">
        <f t="shared" si="193"/>
        <v>88278</v>
      </c>
      <c r="H6186" s="391">
        <v>22.07</v>
      </c>
      <c r="I6186" s="392" t="s">
        <v>25690</v>
      </c>
    </row>
    <row r="6187" spans="2:9">
      <c r="B6187" s="388" t="s">
        <v>25691</v>
      </c>
      <c r="C6187" s="388" t="s">
        <v>25692</v>
      </c>
      <c r="D6187" s="389" t="s">
        <v>11238</v>
      </c>
      <c r="E6187" s="390" t="str">
        <f t="shared" si="192"/>
        <v>21,90</v>
      </c>
      <c r="F6187" s="381" t="str">
        <f t="shared" si="193"/>
        <v>88279</v>
      </c>
      <c r="H6187" s="391">
        <v>12.39</v>
      </c>
      <c r="I6187" s="392" t="s">
        <v>2337</v>
      </c>
    </row>
    <row r="6188" spans="2:9">
      <c r="B6188" s="388" t="s">
        <v>25693</v>
      </c>
      <c r="C6188" s="388" t="s">
        <v>25694</v>
      </c>
      <c r="D6188" s="389" t="s">
        <v>11238</v>
      </c>
      <c r="E6188" s="390" t="str">
        <f t="shared" si="192"/>
        <v>15,18</v>
      </c>
      <c r="F6188" s="381" t="str">
        <f t="shared" si="193"/>
        <v>88281</v>
      </c>
      <c r="H6188" s="391">
        <v>14.79</v>
      </c>
      <c r="I6188" s="392" t="s">
        <v>11663</v>
      </c>
    </row>
    <row r="6189" spans="2:9">
      <c r="B6189" s="388" t="s">
        <v>25695</v>
      </c>
      <c r="C6189" s="388" t="s">
        <v>25696</v>
      </c>
      <c r="D6189" s="389" t="s">
        <v>11238</v>
      </c>
      <c r="E6189" s="390" t="str">
        <f t="shared" si="192"/>
        <v>15,85</v>
      </c>
      <c r="F6189" s="381" t="str">
        <f t="shared" si="193"/>
        <v>88282</v>
      </c>
      <c r="H6189" s="391">
        <v>15.37</v>
      </c>
      <c r="I6189" s="392" t="s">
        <v>4390</v>
      </c>
    </row>
    <row r="6190" spans="2:9">
      <c r="B6190" s="388" t="s">
        <v>25697</v>
      </c>
      <c r="C6190" s="388" t="s">
        <v>25698</v>
      </c>
      <c r="D6190" s="389" t="s">
        <v>11238</v>
      </c>
      <c r="E6190" s="390" t="str">
        <f t="shared" si="192"/>
        <v>19,85</v>
      </c>
      <c r="F6190" s="381" t="str">
        <f t="shared" si="193"/>
        <v>88283</v>
      </c>
      <c r="H6190" s="391">
        <v>9.2799999999999994</v>
      </c>
      <c r="I6190" s="392" t="s">
        <v>25699</v>
      </c>
    </row>
    <row r="6191" spans="2:9">
      <c r="B6191" s="388" t="s">
        <v>25700</v>
      </c>
      <c r="C6191" s="388" t="s">
        <v>25701</v>
      </c>
      <c r="D6191" s="389" t="s">
        <v>11238</v>
      </c>
      <c r="E6191" s="390" t="str">
        <f t="shared" si="192"/>
        <v>14,99</v>
      </c>
      <c r="F6191" s="381" t="str">
        <f t="shared" si="193"/>
        <v>88284</v>
      </c>
      <c r="H6191" s="391">
        <v>24.5</v>
      </c>
      <c r="I6191" s="392" t="s">
        <v>25702</v>
      </c>
    </row>
    <row r="6192" spans="2:9">
      <c r="B6192" s="388" t="s">
        <v>25703</v>
      </c>
      <c r="C6192" s="388" t="s">
        <v>25704</v>
      </c>
      <c r="D6192" s="389" t="s">
        <v>11238</v>
      </c>
      <c r="E6192" s="390" t="str">
        <f t="shared" si="192"/>
        <v>16,95</v>
      </c>
      <c r="F6192" s="381" t="str">
        <f t="shared" si="193"/>
        <v>88285</v>
      </c>
      <c r="H6192" s="391">
        <v>18.11</v>
      </c>
      <c r="I6192" s="392" t="s">
        <v>4766</v>
      </c>
    </row>
    <row r="6193" spans="2:9">
      <c r="B6193" s="388" t="s">
        <v>25705</v>
      </c>
      <c r="C6193" s="388" t="s">
        <v>25706</v>
      </c>
      <c r="D6193" s="389" t="s">
        <v>11238</v>
      </c>
      <c r="E6193" s="390" t="str">
        <f t="shared" si="192"/>
        <v>18,00</v>
      </c>
      <c r="F6193" s="381" t="str">
        <f t="shared" si="193"/>
        <v>88286</v>
      </c>
      <c r="H6193" s="391">
        <v>13.24</v>
      </c>
      <c r="I6193" s="392" t="s">
        <v>7008</v>
      </c>
    </row>
    <row r="6194" spans="2:9">
      <c r="B6194" s="388" t="s">
        <v>25707</v>
      </c>
      <c r="C6194" s="388" t="s">
        <v>25708</v>
      </c>
      <c r="D6194" s="389" t="s">
        <v>11238</v>
      </c>
      <c r="E6194" s="390" t="str">
        <f t="shared" si="192"/>
        <v>11,34</v>
      </c>
      <c r="F6194" s="381" t="str">
        <f t="shared" si="193"/>
        <v>88288</v>
      </c>
      <c r="H6194" s="391">
        <v>12.8</v>
      </c>
      <c r="I6194" s="392" t="s">
        <v>12295</v>
      </c>
    </row>
    <row r="6195" spans="2:9">
      <c r="B6195" s="388" t="s">
        <v>25709</v>
      </c>
      <c r="C6195" s="388" t="s">
        <v>25710</v>
      </c>
      <c r="D6195" s="389" t="s">
        <v>11238</v>
      </c>
      <c r="E6195" s="390" t="str">
        <f t="shared" si="192"/>
        <v>14,72</v>
      </c>
      <c r="F6195" s="381" t="str">
        <f t="shared" si="193"/>
        <v>88291</v>
      </c>
      <c r="H6195" s="391">
        <v>20.95</v>
      </c>
      <c r="I6195" s="392" t="s">
        <v>8274</v>
      </c>
    </row>
    <row r="6196" spans="2:9">
      <c r="B6196" s="388" t="s">
        <v>25711</v>
      </c>
      <c r="C6196" s="388" t="s">
        <v>25712</v>
      </c>
      <c r="D6196" s="389" t="s">
        <v>11238</v>
      </c>
      <c r="E6196" s="390" t="str">
        <f t="shared" si="192"/>
        <v>15,27</v>
      </c>
      <c r="F6196" s="381" t="str">
        <f t="shared" si="193"/>
        <v>88292</v>
      </c>
      <c r="H6196" s="391">
        <v>17.920000000000002</v>
      </c>
      <c r="I6196" s="392" t="s">
        <v>25713</v>
      </c>
    </row>
    <row r="6197" spans="2:9">
      <c r="B6197" s="388" t="s">
        <v>25714</v>
      </c>
      <c r="C6197" s="388" t="s">
        <v>25715</v>
      </c>
      <c r="D6197" s="389" t="s">
        <v>11238</v>
      </c>
      <c r="E6197" s="390" t="str">
        <f t="shared" si="192"/>
        <v>17,19</v>
      </c>
      <c r="F6197" s="381" t="str">
        <f t="shared" si="193"/>
        <v>88293</v>
      </c>
      <c r="H6197" s="391">
        <v>19.25</v>
      </c>
      <c r="I6197" s="392" t="s">
        <v>25716</v>
      </c>
    </row>
    <row r="6198" spans="2:9">
      <c r="B6198" s="388" t="s">
        <v>25717</v>
      </c>
      <c r="C6198" s="388" t="s">
        <v>25718</v>
      </c>
      <c r="D6198" s="389" t="s">
        <v>11238</v>
      </c>
      <c r="E6198" s="390" t="str">
        <f t="shared" si="192"/>
        <v>18,49</v>
      </c>
      <c r="F6198" s="381" t="str">
        <f t="shared" si="193"/>
        <v>88294</v>
      </c>
      <c r="H6198" s="391">
        <v>18.04</v>
      </c>
      <c r="I6198" s="392" t="s">
        <v>19187</v>
      </c>
    </row>
    <row r="6199" spans="2:9">
      <c r="B6199" s="388" t="s">
        <v>25719</v>
      </c>
      <c r="C6199" s="388" t="s">
        <v>25720</v>
      </c>
      <c r="D6199" s="389" t="s">
        <v>11238</v>
      </c>
      <c r="E6199" s="390" t="str">
        <f t="shared" si="192"/>
        <v>14,45</v>
      </c>
      <c r="F6199" s="381" t="str">
        <f t="shared" si="193"/>
        <v>88295</v>
      </c>
      <c r="H6199" s="391">
        <v>11.98</v>
      </c>
      <c r="I6199" s="392" t="s">
        <v>24144</v>
      </c>
    </row>
    <row r="6200" spans="2:9">
      <c r="B6200" s="388" t="s">
        <v>25721</v>
      </c>
      <c r="C6200" s="388" t="s">
        <v>25722</v>
      </c>
      <c r="D6200" s="389" t="s">
        <v>11238</v>
      </c>
      <c r="E6200" s="390" t="str">
        <f t="shared" si="192"/>
        <v>14,51</v>
      </c>
      <c r="F6200" s="381" t="str">
        <f t="shared" si="193"/>
        <v>88296</v>
      </c>
      <c r="H6200" s="391">
        <v>18.850000000000001</v>
      </c>
      <c r="I6200" s="392" t="s">
        <v>5246</v>
      </c>
    </row>
    <row r="6201" spans="2:9">
      <c r="B6201" s="388" t="s">
        <v>25723</v>
      </c>
      <c r="C6201" s="388" t="s">
        <v>25724</v>
      </c>
      <c r="D6201" s="389" t="s">
        <v>11238</v>
      </c>
      <c r="E6201" s="390" t="str">
        <f t="shared" si="192"/>
        <v>15,04</v>
      </c>
      <c r="F6201" s="381" t="str">
        <f t="shared" si="193"/>
        <v>88297</v>
      </c>
      <c r="H6201" s="391">
        <v>18.850000000000001</v>
      </c>
      <c r="I6201" s="392" t="s">
        <v>25725</v>
      </c>
    </row>
    <row r="6202" spans="2:9">
      <c r="B6202" s="388" t="s">
        <v>25726</v>
      </c>
      <c r="C6202" s="388" t="s">
        <v>25727</v>
      </c>
      <c r="D6202" s="389" t="s">
        <v>11238</v>
      </c>
      <c r="E6202" s="390" t="str">
        <f t="shared" si="192"/>
        <v>12,66</v>
      </c>
      <c r="F6202" s="381" t="str">
        <f t="shared" si="193"/>
        <v>88298</v>
      </c>
      <c r="H6202" s="391">
        <v>18.91</v>
      </c>
      <c r="I6202" s="392" t="s">
        <v>1798</v>
      </c>
    </row>
    <row r="6203" spans="2:9">
      <c r="B6203" s="388" t="s">
        <v>25728</v>
      </c>
      <c r="C6203" s="388" t="s">
        <v>25729</v>
      </c>
      <c r="D6203" s="389" t="s">
        <v>11238</v>
      </c>
      <c r="E6203" s="390" t="str">
        <f t="shared" si="192"/>
        <v>17,40</v>
      </c>
      <c r="F6203" s="381" t="str">
        <f t="shared" si="193"/>
        <v>88299</v>
      </c>
      <c r="H6203" s="391">
        <v>18.23</v>
      </c>
      <c r="I6203" s="392" t="s">
        <v>25730</v>
      </c>
    </row>
    <row r="6204" spans="2:9">
      <c r="B6204" s="388" t="s">
        <v>25731</v>
      </c>
      <c r="C6204" s="388" t="s">
        <v>25732</v>
      </c>
      <c r="D6204" s="389" t="s">
        <v>11238</v>
      </c>
      <c r="E6204" s="390" t="str">
        <f t="shared" si="192"/>
        <v>20,46</v>
      </c>
      <c r="F6204" s="381" t="str">
        <f t="shared" si="193"/>
        <v>88300</v>
      </c>
      <c r="H6204" s="391">
        <v>18.71</v>
      </c>
      <c r="I6204" s="392" t="s">
        <v>6898</v>
      </c>
    </row>
    <row r="6205" spans="2:9">
      <c r="B6205" s="388" t="s">
        <v>25733</v>
      </c>
      <c r="C6205" s="388" t="s">
        <v>25734</v>
      </c>
      <c r="D6205" s="389" t="s">
        <v>11238</v>
      </c>
      <c r="E6205" s="390" t="str">
        <f t="shared" si="192"/>
        <v>16,00</v>
      </c>
      <c r="F6205" s="381" t="str">
        <f t="shared" si="193"/>
        <v>88301</v>
      </c>
      <c r="H6205" s="391">
        <v>18.079999999999998</v>
      </c>
      <c r="I6205" s="392" t="s">
        <v>5428</v>
      </c>
    </row>
    <row r="6206" spans="2:9">
      <c r="B6206" s="388" t="s">
        <v>25735</v>
      </c>
      <c r="C6206" s="388" t="s">
        <v>25736</v>
      </c>
      <c r="D6206" s="389" t="s">
        <v>11238</v>
      </c>
      <c r="E6206" s="390" t="str">
        <f t="shared" si="192"/>
        <v>17,85</v>
      </c>
      <c r="F6206" s="381" t="str">
        <f t="shared" si="193"/>
        <v>88302</v>
      </c>
      <c r="H6206" s="391">
        <v>18.95</v>
      </c>
      <c r="I6206" s="392" t="s">
        <v>6746</v>
      </c>
    </row>
    <row r="6207" spans="2:9">
      <c r="B6207" s="388" t="s">
        <v>25737</v>
      </c>
      <c r="C6207" s="388" t="s">
        <v>25738</v>
      </c>
      <c r="D6207" s="389" t="s">
        <v>11238</v>
      </c>
      <c r="E6207" s="390" t="str">
        <f t="shared" si="192"/>
        <v>15,02</v>
      </c>
      <c r="F6207" s="381" t="str">
        <f t="shared" si="193"/>
        <v>88303</v>
      </c>
      <c r="H6207" s="391">
        <v>18.63</v>
      </c>
      <c r="I6207" s="392" t="s">
        <v>387</v>
      </c>
    </row>
    <row r="6208" spans="2:9">
      <c r="B6208" s="388" t="s">
        <v>25739</v>
      </c>
      <c r="C6208" s="388" t="s">
        <v>25740</v>
      </c>
      <c r="D6208" s="389" t="s">
        <v>11238</v>
      </c>
      <c r="E6208" s="390" t="str">
        <f t="shared" si="192"/>
        <v>15,90</v>
      </c>
      <c r="F6208" s="381" t="str">
        <f t="shared" si="193"/>
        <v>88304</v>
      </c>
      <c r="H6208" s="391">
        <v>18.350000000000001</v>
      </c>
      <c r="I6208" s="392" t="s">
        <v>6943</v>
      </c>
    </row>
    <row r="6209" spans="2:9">
      <c r="B6209" s="388" t="s">
        <v>25741</v>
      </c>
      <c r="C6209" s="388" t="s">
        <v>25742</v>
      </c>
      <c r="D6209" s="389" t="s">
        <v>11238</v>
      </c>
      <c r="E6209" s="390" t="str">
        <f t="shared" si="192"/>
        <v>19,87</v>
      </c>
      <c r="F6209" s="381" t="str">
        <f t="shared" si="193"/>
        <v>88306</v>
      </c>
      <c r="H6209" s="391">
        <v>18.39</v>
      </c>
      <c r="I6209" s="392" t="s">
        <v>25743</v>
      </c>
    </row>
    <row r="6210" spans="2:9">
      <c r="B6210" s="388" t="s">
        <v>25744</v>
      </c>
      <c r="C6210" s="388" t="s">
        <v>25745</v>
      </c>
      <c r="D6210" s="389" t="s">
        <v>11238</v>
      </c>
      <c r="E6210" s="390" t="str">
        <f t="shared" ref="E6210:E6273" si="194">IF($K$2=$H$1,H6210,I6210)</f>
        <v>16,50</v>
      </c>
      <c r="F6210" s="381" t="str">
        <f t="shared" ref="F6210:F6273" si="195">IF(LEN($B6210)=7,CONCATENATE(MID($B6210,1,6),"00",RIGHT($B6210,1)),IF(LEN($B6210)=8,CONCATENATE(MID($B6210,1,6),"0",RIGHT($B6210,2)),$B6210))</f>
        <v>88307</v>
      </c>
      <c r="H6210" s="391">
        <v>18.489999999999998</v>
      </c>
      <c r="I6210" s="392" t="s">
        <v>3619</v>
      </c>
    </row>
    <row r="6211" spans="2:9">
      <c r="B6211" s="388" t="s">
        <v>25746</v>
      </c>
      <c r="C6211" s="388" t="s">
        <v>25747</v>
      </c>
      <c r="D6211" s="389" t="s">
        <v>11238</v>
      </c>
      <c r="E6211" s="390" t="str">
        <f t="shared" si="194"/>
        <v>22,30</v>
      </c>
      <c r="F6211" s="381" t="str">
        <f t="shared" si="195"/>
        <v>88308</v>
      </c>
      <c r="H6211" s="391">
        <v>13.94</v>
      </c>
      <c r="I6211" s="392" t="s">
        <v>23077</v>
      </c>
    </row>
    <row r="6212" spans="2:9">
      <c r="B6212" s="388" t="s">
        <v>25748</v>
      </c>
      <c r="C6212" s="388" t="s">
        <v>25749</v>
      </c>
      <c r="D6212" s="389" t="s">
        <v>11238</v>
      </c>
      <c r="E6212" s="390" t="str">
        <f t="shared" si="194"/>
        <v>19,88</v>
      </c>
      <c r="F6212" s="381" t="str">
        <f t="shared" si="195"/>
        <v>88309</v>
      </c>
      <c r="H6212" s="391">
        <v>13.17</v>
      </c>
      <c r="I6212" s="392" t="s">
        <v>25750</v>
      </c>
    </row>
    <row r="6213" spans="2:9">
      <c r="B6213" s="388" t="s">
        <v>25751</v>
      </c>
      <c r="C6213" s="388" t="s">
        <v>25752</v>
      </c>
      <c r="D6213" s="389" t="s">
        <v>11238</v>
      </c>
      <c r="E6213" s="390" t="str">
        <f t="shared" si="194"/>
        <v>20,99</v>
      </c>
      <c r="F6213" s="381" t="str">
        <f t="shared" si="195"/>
        <v>88310</v>
      </c>
      <c r="H6213" s="391">
        <v>19.98</v>
      </c>
      <c r="I6213" s="392" t="s">
        <v>25431</v>
      </c>
    </row>
    <row r="6214" spans="2:9">
      <c r="B6214" s="388" t="s">
        <v>25753</v>
      </c>
      <c r="C6214" s="388" t="s">
        <v>25754</v>
      </c>
      <c r="D6214" s="389" t="s">
        <v>11238</v>
      </c>
      <c r="E6214" s="390" t="str">
        <f t="shared" si="194"/>
        <v>23,28</v>
      </c>
      <c r="F6214" s="381" t="str">
        <f t="shared" si="195"/>
        <v>88311</v>
      </c>
      <c r="H6214" s="391">
        <v>13.96</v>
      </c>
      <c r="I6214" s="392" t="s">
        <v>4917</v>
      </c>
    </row>
    <row r="6215" spans="2:9">
      <c r="B6215" s="388" t="s">
        <v>25755</v>
      </c>
      <c r="C6215" s="388" t="s">
        <v>25756</v>
      </c>
      <c r="D6215" s="389" t="s">
        <v>11238</v>
      </c>
      <c r="E6215" s="390" t="str">
        <f t="shared" si="194"/>
        <v>22,11</v>
      </c>
      <c r="F6215" s="381" t="str">
        <f t="shared" si="195"/>
        <v>88312</v>
      </c>
      <c r="H6215" s="391">
        <v>14.54</v>
      </c>
      <c r="I6215" s="392" t="s">
        <v>7544</v>
      </c>
    </row>
    <row r="6216" spans="2:9">
      <c r="B6216" s="388" t="s">
        <v>25757</v>
      </c>
      <c r="C6216" s="388" t="s">
        <v>25758</v>
      </c>
      <c r="D6216" s="389" t="s">
        <v>11238</v>
      </c>
      <c r="E6216" s="390" t="str">
        <f t="shared" si="194"/>
        <v>14,49</v>
      </c>
      <c r="F6216" s="381" t="str">
        <f t="shared" si="195"/>
        <v>88313</v>
      </c>
      <c r="H6216" s="391">
        <v>18.02</v>
      </c>
      <c r="I6216" s="392" t="s">
        <v>18641</v>
      </c>
    </row>
    <row r="6217" spans="2:9">
      <c r="B6217" s="388" t="s">
        <v>25759</v>
      </c>
      <c r="C6217" s="388" t="s">
        <v>25760</v>
      </c>
      <c r="D6217" s="389" t="s">
        <v>11238</v>
      </c>
      <c r="E6217" s="390" t="str">
        <f t="shared" si="194"/>
        <v>13,34</v>
      </c>
      <c r="F6217" s="381" t="str">
        <f t="shared" si="195"/>
        <v>88314</v>
      </c>
      <c r="H6217" s="391">
        <v>13.79</v>
      </c>
      <c r="I6217" s="392" t="s">
        <v>17840</v>
      </c>
    </row>
    <row r="6218" spans="2:9">
      <c r="B6218" s="388" t="s">
        <v>25761</v>
      </c>
      <c r="C6218" s="388" t="s">
        <v>25762</v>
      </c>
      <c r="D6218" s="389" t="s">
        <v>11238</v>
      </c>
      <c r="E6218" s="390" t="str">
        <f t="shared" si="194"/>
        <v>19,78</v>
      </c>
      <c r="F6218" s="381" t="str">
        <f t="shared" si="195"/>
        <v>88315</v>
      </c>
      <c r="H6218" s="391">
        <v>15.49</v>
      </c>
      <c r="I6218" s="392" t="s">
        <v>25624</v>
      </c>
    </row>
    <row r="6219" spans="2:9">
      <c r="B6219" s="388" t="s">
        <v>25763</v>
      </c>
      <c r="C6219" s="388" t="s">
        <v>25764</v>
      </c>
      <c r="D6219" s="389" t="s">
        <v>11238</v>
      </c>
      <c r="E6219" s="390" t="str">
        <f t="shared" si="194"/>
        <v>15,95</v>
      </c>
      <c r="F6219" s="381" t="str">
        <f t="shared" si="195"/>
        <v>88316</v>
      </c>
      <c r="H6219" s="391">
        <v>16.420000000000002</v>
      </c>
      <c r="I6219" s="392" t="s">
        <v>9724</v>
      </c>
    </row>
    <row r="6220" spans="2:9">
      <c r="B6220" s="388" t="s">
        <v>25765</v>
      </c>
      <c r="C6220" s="388" t="s">
        <v>25766</v>
      </c>
      <c r="D6220" s="389" t="s">
        <v>11238</v>
      </c>
      <c r="E6220" s="390" t="str">
        <f t="shared" si="194"/>
        <v>20,02</v>
      </c>
      <c r="F6220" s="381" t="str">
        <f t="shared" si="195"/>
        <v>88317</v>
      </c>
      <c r="H6220" s="391">
        <v>10.62</v>
      </c>
      <c r="I6220" s="392" t="s">
        <v>20185</v>
      </c>
    </row>
    <row r="6221" spans="2:9">
      <c r="B6221" s="388" t="s">
        <v>25767</v>
      </c>
      <c r="C6221" s="388" t="s">
        <v>25768</v>
      </c>
      <c r="D6221" s="389" t="s">
        <v>11238</v>
      </c>
      <c r="E6221" s="390" t="str">
        <f t="shared" si="194"/>
        <v>24,94</v>
      </c>
      <c r="F6221" s="381" t="str">
        <f t="shared" si="195"/>
        <v>88318</v>
      </c>
      <c r="H6221" s="391">
        <v>13.56</v>
      </c>
      <c r="I6221" s="392" t="s">
        <v>3081</v>
      </c>
    </row>
    <row r="6222" spans="2:9">
      <c r="B6222" s="388" t="s">
        <v>25769</v>
      </c>
      <c r="C6222" s="388" t="s">
        <v>25770</v>
      </c>
      <c r="D6222" s="389" t="s">
        <v>11238</v>
      </c>
      <c r="E6222" s="390" t="str">
        <f t="shared" si="194"/>
        <v>23,13</v>
      </c>
      <c r="F6222" s="381" t="str">
        <f t="shared" si="195"/>
        <v>88320</v>
      </c>
      <c r="H6222" s="391">
        <v>14.04</v>
      </c>
      <c r="I6222" s="392" t="s">
        <v>25771</v>
      </c>
    </row>
    <row r="6223" spans="2:9">
      <c r="B6223" s="388" t="s">
        <v>25772</v>
      </c>
      <c r="C6223" s="388" t="s">
        <v>25773</v>
      </c>
      <c r="D6223" s="389" t="s">
        <v>11238</v>
      </c>
      <c r="E6223" s="390" t="str">
        <f t="shared" si="194"/>
        <v>22,60</v>
      </c>
      <c r="F6223" s="381" t="str">
        <f t="shared" si="195"/>
        <v>88321</v>
      </c>
      <c r="H6223" s="391">
        <v>15.71</v>
      </c>
      <c r="I6223" s="392" t="s">
        <v>25774</v>
      </c>
    </row>
    <row r="6224" spans="2:9">
      <c r="B6224" s="388" t="s">
        <v>25775</v>
      </c>
      <c r="C6224" s="388" t="s">
        <v>25776</v>
      </c>
      <c r="D6224" s="389" t="s">
        <v>11238</v>
      </c>
      <c r="E6224" s="390" t="str">
        <f t="shared" si="194"/>
        <v>20,31</v>
      </c>
      <c r="F6224" s="381" t="str">
        <f t="shared" si="195"/>
        <v>88322</v>
      </c>
      <c r="H6224" s="391">
        <v>16.850000000000001</v>
      </c>
      <c r="I6224" s="392" t="s">
        <v>4052</v>
      </c>
    </row>
    <row r="6225" spans="2:9">
      <c r="B6225" s="388" t="s">
        <v>25777</v>
      </c>
      <c r="C6225" s="388" t="s">
        <v>25778</v>
      </c>
      <c r="D6225" s="389" t="s">
        <v>11238</v>
      </c>
      <c r="E6225" s="390" t="str">
        <f t="shared" si="194"/>
        <v>21,09</v>
      </c>
      <c r="F6225" s="381" t="str">
        <f t="shared" si="195"/>
        <v>88323</v>
      </c>
      <c r="H6225" s="391">
        <v>13.33</v>
      </c>
      <c r="I6225" s="392" t="s">
        <v>21920</v>
      </c>
    </row>
    <row r="6226" spans="2:9">
      <c r="B6226" s="388" t="s">
        <v>25779</v>
      </c>
      <c r="C6226" s="388" t="s">
        <v>25780</v>
      </c>
      <c r="D6226" s="389" t="s">
        <v>11238</v>
      </c>
      <c r="E6226" s="390" t="str">
        <f t="shared" si="194"/>
        <v>15,12</v>
      </c>
      <c r="F6226" s="381" t="str">
        <f t="shared" si="195"/>
        <v>88324</v>
      </c>
      <c r="H6226" s="391">
        <v>13.38</v>
      </c>
      <c r="I6226" s="392" t="s">
        <v>19890</v>
      </c>
    </row>
    <row r="6227" spans="2:9">
      <c r="B6227" s="388" t="s">
        <v>25781</v>
      </c>
      <c r="C6227" s="388" t="s">
        <v>25782</v>
      </c>
      <c r="D6227" s="389" t="s">
        <v>11238</v>
      </c>
      <c r="E6227" s="390" t="str">
        <f t="shared" si="194"/>
        <v>19,16</v>
      </c>
      <c r="F6227" s="381" t="str">
        <f t="shared" si="195"/>
        <v>88325</v>
      </c>
      <c r="H6227" s="391">
        <v>13.84</v>
      </c>
      <c r="I6227" s="392" t="s">
        <v>7049</v>
      </c>
    </row>
    <row r="6228" spans="2:9">
      <c r="B6228" s="388" t="s">
        <v>25783</v>
      </c>
      <c r="C6228" s="388" t="s">
        <v>25784</v>
      </c>
      <c r="D6228" s="389" t="s">
        <v>11238</v>
      </c>
      <c r="E6228" s="390" t="str">
        <f t="shared" si="194"/>
        <v>20,58</v>
      </c>
      <c r="F6228" s="381" t="str">
        <f t="shared" si="195"/>
        <v>88326</v>
      </c>
      <c r="H6228" s="391">
        <v>11.78</v>
      </c>
      <c r="I6228" s="392" t="s">
        <v>8125</v>
      </c>
    </row>
    <row r="6229" spans="2:9">
      <c r="B6229" s="388" t="s">
        <v>25785</v>
      </c>
      <c r="C6229" s="388" t="s">
        <v>25786</v>
      </c>
      <c r="D6229" s="389" t="s">
        <v>11238</v>
      </c>
      <c r="E6229" s="390" t="str">
        <f t="shared" si="194"/>
        <v>14,32</v>
      </c>
      <c r="F6229" s="381" t="str">
        <f t="shared" si="195"/>
        <v>88377</v>
      </c>
      <c r="H6229" s="391">
        <v>15.9</v>
      </c>
      <c r="I6229" s="392" t="s">
        <v>8663</v>
      </c>
    </row>
    <row r="6230" spans="2:9">
      <c r="B6230" s="388" t="s">
        <v>25787</v>
      </c>
      <c r="C6230" s="388" t="s">
        <v>25788</v>
      </c>
      <c r="D6230" s="389" t="s">
        <v>11238</v>
      </c>
      <c r="E6230" s="390" t="str">
        <f t="shared" si="194"/>
        <v>19,22</v>
      </c>
      <c r="F6230" s="381" t="str">
        <f t="shared" si="195"/>
        <v>88441</v>
      </c>
      <c r="H6230" s="391">
        <v>18.559999999999999</v>
      </c>
      <c r="I6230" s="392" t="s">
        <v>5904</v>
      </c>
    </row>
    <row r="6231" spans="2:9">
      <c r="B6231" s="388" t="s">
        <v>25789</v>
      </c>
      <c r="C6231" s="388" t="s">
        <v>25790</v>
      </c>
      <c r="D6231" s="389" t="s">
        <v>11238</v>
      </c>
      <c r="E6231" s="390" t="str">
        <f t="shared" si="194"/>
        <v>23,45</v>
      </c>
      <c r="F6231" s="381" t="str">
        <f t="shared" si="195"/>
        <v>88597</v>
      </c>
      <c r="H6231" s="391">
        <v>14.68</v>
      </c>
      <c r="I6231" s="392" t="s">
        <v>22319</v>
      </c>
    </row>
    <row r="6232" spans="2:9">
      <c r="B6232" s="388" t="s">
        <v>25791</v>
      </c>
      <c r="C6232" s="388" t="s">
        <v>25792</v>
      </c>
      <c r="D6232" s="389" t="s">
        <v>11238</v>
      </c>
      <c r="E6232" s="390" t="str">
        <f t="shared" si="194"/>
        <v>16,00</v>
      </c>
      <c r="F6232" s="381" t="str">
        <f t="shared" si="195"/>
        <v>90766</v>
      </c>
      <c r="H6232" s="391">
        <v>16.3</v>
      </c>
      <c r="I6232" s="392" t="s">
        <v>5428</v>
      </c>
    </row>
    <row r="6233" spans="2:9">
      <c r="B6233" s="388" t="s">
        <v>25793</v>
      </c>
      <c r="C6233" s="388" t="s">
        <v>25794</v>
      </c>
      <c r="D6233" s="389" t="s">
        <v>11238</v>
      </c>
      <c r="E6233" s="390" t="str">
        <f t="shared" si="194"/>
        <v>15,57</v>
      </c>
      <c r="F6233" s="381" t="str">
        <f t="shared" si="195"/>
        <v>90767</v>
      </c>
      <c r="H6233" s="391">
        <v>13.82</v>
      </c>
      <c r="I6233" s="392" t="s">
        <v>22158</v>
      </c>
    </row>
    <row r="6234" spans="2:9">
      <c r="B6234" s="388" t="s">
        <v>25795</v>
      </c>
      <c r="C6234" s="388" t="s">
        <v>25796</v>
      </c>
      <c r="D6234" s="389" t="s">
        <v>11238</v>
      </c>
      <c r="E6234" s="390" t="str">
        <f t="shared" si="194"/>
        <v>67,72</v>
      </c>
      <c r="F6234" s="381" t="str">
        <f t="shared" si="195"/>
        <v>90768</v>
      </c>
      <c r="H6234" s="391">
        <v>14.58</v>
      </c>
      <c r="I6234" s="392" t="s">
        <v>25797</v>
      </c>
    </row>
    <row r="6235" spans="2:9">
      <c r="B6235" s="388" t="s">
        <v>25798</v>
      </c>
      <c r="C6235" s="388" t="s">
        <v>25799</v>
      </c>
      <c r="D6235" s="389" t="s">
        <v>11238</v>
      </c>
      <c r="E6235" s="390" t="str">
        <f t="shared" si="194"/>
        <v>95,78</v>
      </c>
      <c r="F6235" s="381" t="str">
        <f t="shared" si="195"/>
        <v>90769</v>
      </c>
      <c r="H6235" s="391">
        <v>18.05</v>
      </c>
      <c r="I6235" s="392" t="s">
        <v>25800</v>
      </c>
    </row>
    <row r="6236" spans="2:9">
      <c r="B6236" s="388" t="s">
        <v>25801</v>
      </c>
      <c r="C6236" s="388" t="s">
        <v>25802</v>
      </c>
      <c r="D6236" s="389" t="s">
        <v>11238</v>
      </c>
      <c r="E6236" s="390" t="str">
        <f t="shared" si="194"/>
        <v>126,32</v>
      </c>
      <c r="F6236" s="381" t="str">
        <f t="shared" si="195"/>
        <v>90770</v>
      </c>
      <c r="H6236" s="391">
        <v>15.11</v>
      </c>
      <c r="I6236" s="392" t="s">
        <v>25803</v>
      </c>
    </row>
    <row r="6237" spans="2:9">
      <c r="B6237" s="388" t="s">
        <v>25804</v>
      </c>
      <c r="C6237" s="388" t="s">
        <v>25805</v>
      </c>
      <c r="D6237" s="389" t="s">
        <v>11238</v>
      </c>
      <c r="E6237" s="390" t="str">
        <f t="shared" si="194"/>
        <v>18,94</v>
      </c>
      <c r="F6237" s="381" t="str">
        <f t="shared" si="195"/>
        <v>90771</v>
      </c>
      <c r="H6237" s="391">
        <v>20.27</v>
      </c>
      <c r="I6237" s="392" t="s">
        <v>7460</v>
      </c>
    </row>
    <row r="6238" spans="2:9">
      <c r="B6238" s="388" t="s">
        <v>25806</v>
      </c>
      <c r="C6238" s="388" t="s">
        <v>25807</v>
      </c>
      <c r="D6238" s="389" t="s">
        <v>11238</v>
      </c>
      <c r="E6238" s="390" t="str">
        <f t="shared" si="194"/>
        <v>13,10</v>
      </c>
      <c r="F6238" s="381" t="str">
        <f t="shared" si="195"/>
        <v>90772</v>
      </c>
      <c r="H6238" s="391">
        <v>18.18</v>
      </c>
      <c r="I6238" s="392" t="s">
        <v>25808</v>
      </c>
    </row>
    <row r="6239" spans="2:9">
      <c r="B6239" s="388" t="s">
        <v>25809</v>
      </c>
      <c r="C6239" s="388" t="s">
        <v>25810</v>
      </c>
      <c r="D6239" s="389" t="s">
        <v>11238</v>
      </c>
      <c r="E6239" s="390" t="str">
        <f t="shared" si="194"/>
        <v>17,93</v>
      </c>
      <c r="F6239" s="381" t="str">
        <f t="shared" si="195"/>
        <v>90773</v>
      </c>
      <c r="H6239" s="391">
        <v>19.3</v>
      </c>
      <c r="I6239" s="392" t="s">
        <v>5845</v>
      </c>
    </row>
    <row r="6240" spans="2:9">
      <c r="B6240" s="388" t="s">
        <v>25811</v>
      </c>
      <c r="C6240" s="388" t="s">
        <v>25812</v>
      </c>
      <c r="D6240" s="389" t="s">
        <v>11238</v>
      </c>
      <c r="E6240" s="390" t="str">
        <f t="shared" si="194"/>
        <v>18,94</v>
      </c>
      <c r="F6240" s="381" t="str">
        <f t="shared" si="195"/>
        <v>90775</v>
      </c>
      <c r="H6240" s="391">
        <v>21.29</v>
      </c>
      <c r="I6240" s="392" t="s">
        <v>7460</v>
      </c>
    </row>
    <row r="6241" spans="2:9">
      <c r="B6241" s="388" t="s">
        <v>25813</v>
      </c>
      <c r="C6241" s="388" t="s">
        <v>25814</v>
      </c>
      <c r="D6241" s="389" t="s">
        <v>11238</v>
      </c>
      <c r="E6241" s="390" t="str">
        <f t="shared" si="194"/>
        <v>21,67</v>
      </c>
      <c r="F6241" s="381" t="str">
        <f t="shared" si="195"/>
        <v>90776</v>
      </c>
      <c r="H6241" s="391">
        <v>20.28</v>
      </c>
      <c r="I6241" s="392" t="s">
        <v>25815</v>
      </c>
    </row>
    <row r="6242" spans="2:9">
      <c r="B6242" s="388" t="s">
        <v>25816</v>
      </c>
      <c r="C6242" s="388" t="s">
        <v>25817</v>
      </c>
      <c r="D6242" s="389" t="s">
        <v>11238</v>
      </c>
      <c r="E6242" s="390" t="str">
        <f t="shared" si="194"/>
        <v>91,94</v>
      </c>
      <c r="F6242" s="381" t="str">
        <f t="shared" si="195"/>
        <v>90777</v>
      </c>
      <c r="H6242" s="391">
        <v>13.37</v>
      </c>
      <c r="I6242" s="392" t="s">
        <v>5414</v>
      </c>
    </row>
    <row r="6243" spans="2:9">
      <c r="B6243" s="388" t="s">
        <v>25818</v>
      </c>
      <c r="C6243" s="388" t="s">
        <v>25819</v>
      </c>
      <c r="D6243" s="389" t="s">
        <v>11238</v>
      </c>
      <c r="E6243" s="390" t="str">
        <f t="shared" si="194"/>
        <v>104,51</v>
      </c>
      <c r="F6243" s="381" t="str">
        <f t="shared" si="195"/>
        <v>90778</v>
      </c>
      <c r="H6243" s="391">
        <v>12.35</v>
      </c>
      <c r="I6243" s="392" t="s">
        <v>25820</v>
      </c>
    </row>
    <row r="6244" spans="2:9">
      <c r="B6244" s="388" t="s">
        <v>25821</v>
      </c>
      <c r="C6244" s="388" t="s">
        <v>25822</v>
      </c>
      <c r="D6244" s="389" t="s">
        <v>11238</v>
      </c>
      <c r="E6244" s="390" t="str">
        <f t="shared" si="194"/>
        <v>142,49</v>
      </c>
      <c r="F6244" s="381" t="str">
        <f t="shared" si="195"/>
        <v>90779</v>
      </c>
      <c r="H6244" s="391">
        <v>18.079999999999998</v>
      </c>
      <c r="I6244" s="392" t="s">
        <v>25823</v>
      </c>
    </row>
    <row r="6245" spans="2:9">
      <c r="B6245" s="388" t="s">
        <v>25824</v>
      </c>
      <c r="C6245" s="388" t="s">
        <v>25825</v>
      </c>
      <c r="D6245" s="389" t="s">
        <v>11238</v>
      </c>
      <c r="E6245" s="390" t="str">
        <f t="shared" si="194"/>
        <v>32,14</v>
      </c>
      <c r="F6245" s="381" t="str">
        <f t="shared" si="195"/>
        <v>90780</v>
      </c>
      <c r="H6245" s="391">
        <v>14.71</v>
      </c>
      <c r="I6245" s="392" t="s">
        <v>8341</v>
      </c>
    </row>
    <row r="6246" spans="2:9">
      <c r="B6246" s="388" t="s">
        <v>25826</v>
      </c>
      <c r="C6246" s="388" t="s">
        <v>25827</v>
      </c>
      <c r="D6246" s="389" t="s">
        <v>11238</v>
      </c>
      <c r="E6246" s="390" t="str">
        <f t="shared" si="194"/>
        <v>18,38</v>
      </c>
      <c r="F6246" s="381" t="str">
        <f t="shared" si="195"/>
        <v>90781</v>
      </c>
      <c r="H6246" s="391">
        <v>18.41</v>
      </c>
      <c r="I6246" s="392" t="s">
        <v>9816</v>
      </c>
    </row>
    <row r="6247" spans="2:9">
      <c r="B6247" s="388" t="s">
        <v>25828</v>
      </c>
      <c r="C6247" s="388" t="s">
        <v>25829</v>
      </c>
      <c r="D6247" s="389" t="s">
        <v>11238</v>
      </c>
      <c r="E6247" s="390" t="str">
        <f t="shared" si="194"/>
        <v>88,86</v>
      </c>
      <c r="F6247" s="381" t="str">
        <f t="shared" si="195"/>
        <v>91677</v>
      </c>
      <c r="H6247" s="391">
        <v>22.7</v>
      </c>
      <c r="I6247" s="392" t="s">
        <v>25830</v>
      </c>
    </row>
    <row r="6248" spans="2:9">
      <c r="B6248" s="388" t="s">
        <v>25831</v>
      </c>
      <c r="C6248" s="388" t="s">
        <v>25832</v>
      </c>
      <c r="D6248" s="389" t="s">
        <v>11238</v>
      </c>
      <c r="E6248" s="390" t="str">
        <f t="shared" si="194"/>
        <v>86,02</v>
      </c>
      <c r="F6248" s="381" t="str">
        <f t="shared" si="195"/>
        <v>91678</v>
      </c>
      <c r="H6248" s="391">
        <v>20.99</v>
      </c>
      <c r="I6248" s="392" t="s">
        <v>25833</v>
      </c>
    </row>
    <row r="6249" spans="2:9">
      <c r="B6249" s="388" t="s">
        <v>25834</v>
      </c>
      <c r="C6249" s="388" t="s">
        <v>25835</v>
      </c>
      <c r="D6249" s="389" t="s">
        <v>25836</v>
      </c>
      <c r="E6249" s="390" t="str">
        <f t="shared" si="194"/>
        <v>3.310,13</v>
      </c>
      <c r="F6249" s="381" t="str">
        <f t="shared" si="195"/>
        <v>93558</v>
      </c>
      <c r="H6249" s="391">
        <v>22.95</v>
      </c>
      <c r="I6249" s="392" t="s">
        <v>25837</v>
      </c>
    </row>
    <row r="6250" spans="2:9">
      <c r="B6250" s="388" t="s">
        <v>25838</v>
      </c>
      <c r="C6250" s="388" t="s">
        <v>25790</v>
      </c>
      <c r="D6250" s="389" t="s">
        <v>25836</v>
      </c>
      <c r="E6250" s="390" t="str">
        <f t="shared" si="194"/>
        <v>3.318,54</v>
      </c>
      <c r="F6250" s="381" t="str">
        <f t="shared" si="195"/>
        <v>93559</v>
      </c>
      <c r="H6250" s="391">
        <v>20.97</v>
      </c>
      <c r="I6250" s="392" t="s">
        <v>25839</v>
      </c>
    </row>
    <row r="6251" spans="2:9">
      <c r="B6251" s="388" t="s">
        <v>25840</v>
      </c>
      <c r="C6251" s="388" t="s">
        <v>25810</v>
      </c>
      <c r="D6251" s="389" t="s">
        <v>25836</v>
      </c>
      <c r="E6251" s="390" t="str">
        <f t="shared" si="194"/>
        <v>2.550,29</v>
      </c>
      <c r="F6251" s="381" t="str">
        <f t="shared" si="195"/>
        <v>93560</v>
      </c>
      <c r="H6251" s="391">
        <v>19.22</v>
      </c>
      <c r="I6251" s="392" t="s">
        <v>25841</v>
      </c>
    </row>
    <row r="6252" spans="2:9">
      <c r="B6252" s="388" t="s">
        <v>25842</v>
      </c>
      <c r="C6252" s="388" t="s">
        <v>25812</v>
      </c>
      <c r="D6252" s="389" t="s">
        <v>25836</v>
      </c>
      <c r="E6252" s="390" t="str">
        <f t="shared" si="194"/>
        <v>2.691,09</v>
      </c>
      <c r="F6252" s="381" t="str">
        <f t="shared" si="195"/>
        <v>93561</v>
      </c>
      <c r="H6252" s="391">
        <v>13.91</v>
      </c>
      <c r="I6252" s="392" t="s">
        <v>25843</v>
      </c>
    </row>
    <row r="6253" spans="2:9">
      <c r="B6253" s="388" t="s">
        <v>25844</v>
      </c>
      <c r="C6253" s="388" t="s">
        <v>25805</v>
      </c>
      <c r="D6253" s="389" t="s">
        <v>25836</v>
      </c>
      <c r="E6253" s="390" t="str">
        <f t="shared" si="194"/>
        <v>2.690,40</v>
      </c>
      <c r="F6253" s="381" t="str">
        <f t="shared" si="195"/>
        <v>93562</v>
      </c>
      <c r="H6253" s="391">
        <v>17.54</v>
      </c>
      <c r="I6253" s="392" t="s">
        <v>25845</v>
      </c>
    </row>
    <row r="6254" spans="2:9">
      <c r="B6254" s="388" t="s">
        <v>25846</v>
      </c>
      <c r="C6254" s="388" t="s">
        <v>25792</v>
      </c>
      <c r="D6254" s="389" t="s">
        <v>25836</v>
      </c>
      <c r="E6254" s="390" t="str">
        <f t="shared" si="194"/>
        <v>2.844,99</v>
      </c>
      <c r="F6254" s="381" t="str">
        <f t="shared" si="195"/>
        <v>93563</v>
      </c>
      <c r="H6254" s="391">
        <v>18.72</v>
      </c>
      <c r="I6254" s="392" t="s">
        <v>25847</v>
      </c>
    </row>
    <row r="6255" spans="2:9">
      <c r="B6255" s="388" t="s">
        <v>25848</v>
      </c>
      <c r="C6255" s="388" t="s">
        <v>25794</v>
      </c>
      <c r="D6255" s="389" t="s">
        <v>25836</v>
      </c>
      <c r="E6255" s="390" t="str">
        <f t="shared" si="194"/>
        <v>2.766,50</v>
      </c>
      <c r="F6255" s="381" t="str">
        <f t="shared" si="195"/>
        <v>93564</v>
      </c>
      <c r="H6255" s="391">
        <v>13.21</v>
      </c>
      <c r="I6255" s="392" t="s">
        <v>25849</v>
      </c>
    </row>
    <row r="6256" spans="2:9">
      <c r="B6256" s="388" t="s">
        <v>25850</v>
      </c>
      <c r="C6256" s="388" t="s">
        <v>25817</v>
      </c>
      <c r="D6256" s="389" t="s">
        <v>25836</v>
      </c>
      <c r="E6256" s="390" t="str">
        <f t="shared" si="194"/>
        <v>16.270,20</v>
      </c>
      <c r="F6256" s="381" t="str">
        <f t="shared" si="195"/>
        <v>93565</v>
      </c>
      <c r="H6256" s="391">
        <v>17.579999999999998</v>
      </c>
      <c r="I6256" s="392" t="s">
        <v>25851</v>
      </c>
    </row>
    <row r="6257" spans="2:9">
      <c r="B6257" s="388" t="s">
        <v>25852</v>
      </c>
      <c r="C6257" s="388" t="s">
        <v>25807</v>
      </c>
      <c r="D6257" s="389" t="s">
        <v>25836</v>
      </c>
      <c r="E6257" s="390" t="str">
        <f t="shared" si="194"/>
        <v>2.332,66</v>
      </c>
      <c r="F6257" s="381" t="str">
        <f t="shared" si="195"/>
        <v>93566</v>
      </c>
      <c r="H6257" s="391">
        <v>23.69</v>
      </c>
      <c r="I6257" s="392" t="s">
        <v>25853</v>
      </c>
    </row>
    <row r="6258" spans="2:9">
      <c r="B6258" s="388" t="s">
        <v>25854</v>
      </c>
      <c r="C6258" s="388" t="s">
        <v>25819</v>
      </c>
      <c r="D6258" s="389" t="s">
        <v>25836</v>
      </c>
      <c r="E6258" s="390" t="str">
        <f t="shared" si="194"/>
        <v>18.492,76</v>
      </c>
      <c r="F6258" s="381" t="str">
        <f t="shared" si="195"/>
        <v>93567</v>
      </c>
      <c r="H6258" s="391">
        <v>17.2</v>
      </c>
      <c r="I6258" s="392" t="s">
        <v>25855</v>
      </c>
    </row>
    <row r="6259" spans="2:9">
      <c r="B6259" s="388" t="s">
        <v>25856</v>
      </c>
      <c r="C6259" s="388" t="s">
        <v>25822</v>
      </c>
      <c r="D6259" s="389" t="s">
        <v>25836</v>
      </c>
      <c r="E6259" s="390" t="str">
        <f t="shared" si="194"/>
        <v>25.209,87</v>
      </c>
      <c r="F6259" s="381" t="str">
        <f t="shared" si="195"/>
        <v>93568</v>
      </c>
      <c r="H6259" s="391">
        <v>16.86</v>
      </c>
      <c r="I6259" s="392" t="s">
        <v>25857</v>
      </c>
    </row>
    <row r="6260" spans="2:9">
      <c r="B6260" s="388" t="s">
        <v>25858</v>
      </c>
      <c r="C6260" s="388" t="s">
        <v>25859</v>
      </c>
      <c r="D6260" s="389" t="s">
        <v>25836</v>
      </c>
      <c r="E6260" s="390" t="str">
        <f t="shared" si="194"/>
        <v>12.002,38</v>
      </c>
      <c r="F6260" s="381" t="str">
        <f t="shared" si="195"/>
        <v>93569</v>
      </c>
      <c r="H6260" s="391">
        <v>59.09</v>
      </c>
      <c r="I6260" s="392" t="s">
        <v>25860</v>
      </c>
    </row>
    <row r="6261" spans="2:9">
      <c r="B6261" s="388" t="s">
        <v>25861</v>
      </c>
      <c r="C6261" s="388" t="s">
        <v>25862</v>
      </c>
      <c r="D6261" s="389" t="s">
        <v>25836</v>
      </c>
      <c r="E6261" s="390" t="str">
        <f t="shared" si="194"/>
        <v>16.969,07</v>
      </c>
      <c r="F6261" s="381" t="str">
        <f t="shared" si="195"/>
        <v>93570</v>
      </c>
      <c r="H6261" s="391">
        <v>83.53</v>
      </c>
      <c r="I6261" s="392" t="s">
        <v>25863</v>
      </c>
    </row>
    <row r="6262" spans="2:9">
      <c r="B6262" s="388" t="s">
        <v>25864</v>
      </c>
      <c r="C6262" s="388" t="s">
        <v>25865</v>
      </c>
      <c r="D6262" s="389" t="s">
        <v>25836</v>
      </c>
      <c r="E6262" s="390" t="str">
        <f t="shared" si="194"/>
        <v>22.373,84</v>
      </c>
      <c r="F6262" s="381" t="str">
        <f t="shared" si="195"/>
        <v>93571</v>
      </c>
      <c r="H6262" s="391">
        <v>110.14</v>
      </c>
      <c r="I6262" s="392" t="s">
        <v>25866</v>
      </c>
    </row>
    <row r="6263" spans="2:9">
      <c r="B6263" s="388" t="s">
        <v>25867</v>
      </c>
      <c r="C6263" s="388" t="s">
        <v>25868</v>
      </c>
      <c r="D6263" s="389" t="s">
        <v>25836</v>
      </c>
      <c r="E6263" s="390" t="str">
        <f t="shared" si="194"/>
        <v>3.845,21</v>
      </c>
      <c r="F6263" s="381" t="str">
        <f t="shared" si="195"/>
        <v>93572</v>
      </c>
      <c r="H6263" s="391">
        <v>19.77</v>
      </c>
      <c r="I6263" s="392" t="s">
        <v>25869</v>
      </c>
    </row>
    <row r="6264" spans="2:9">
      <c r="B6264" s="388" t="s">
        <v>25870</v>
      </c>
      <c r="C6264" s="388" t="s">
        <v>25825</v>
      </c>
      <c r="D6264" s="389" t="s">
        <v>25836</v>
      </c>
      <c r="E6264" s="390" t="str">
        <f t="shared" si="194"/>
        <v>5.694,87</v>
      </c>
      <c r="F6264" s="381" t="str">
        <f t="shared" si="195"/>
        <v>94295</v>
      </c>
      <c r="H6264" s="391">
        <v>14.67</v>
      </c>
      <c r="I6264" s="392" t="s">
        <v>25871</v>
      </c>
    </row>
    <row r="6265" spans="2:9">
      <c r="B6265" s="388" t="s">
        <v>25872</v>
      </c>
      <c r="C6265" s="388" t="s">
        <v>25827</v>
      </c>
      <c r="D6265" s="389" t="s">
        <v>25836</v>
      </c>
      <c r="E6265" s="390" t="str">
        <f t="shared" si="194"/>
        <v>3.425,59</v>
      </c>
      <c r="F6265" s="381" t="str">
        <f t="shared" si="195"/>
        <v>94296</v>
      </c>
      <c r="H6265" s="391">
        <v>18.89</v>
      </c>
      <c r="I6265" s="392" t="s">
        <v>25873</v>
      </c>
    </row>
    <row r="6266" spans="2:9">
      <c r="B6266" s="388" t="s">
        <v>25874</v>
      </c>
      <c r="C6266" s="388" t="s">
        <v>25875</v>
      </c>
      <c r="D6266" s="389" t="s">
        <v>11238</v>
      </c>
      <c r="E6266" s="390" t="str">
        <f t="shared" si="194"/>
        <v>0,08</v>
      </c>
      <c r="F6266" s="381" t="str">
        <f t="shared" si="195"/>
        <v>95308</v>
      </c>
      <c r="H6266" s="391">
        <v>16.59</v>
      </c>
      <c r="I6266" s="392" t="s">
        <v>4467</v>
      </c>
    </row>
    <row r="6267" spans="2:9">
      <c r="B6267" s="388" t="s">
        <v>25876</v>
      </c>
      <c r="C6267" s="388" t="s">
        <v>25877</v>
      </c>
      <c r="D6267" s="389" t="s">
        <v>11238</v>
      </c>
      <c r="E6267" s="390" t="str">
        <f t="shared" si="194"/>
        <v>0,11</v>
      </c>
      <c r="F6267" s="381" t="str">
        <f t="shared" si="195"/>
        <v>95309</v>
      </c>
      <c r="H6267" s="391">
        <v>22.22</v>
      </c>
      <c r="I6267" s="392" t="s">
        <v>2215</v>
      </c>
    </row>
    <row r="6268" spans="2:9">
      <c r="B6268" s="388" t="s">
        <v>25878</v>
      </c>
      <c r="C6268" s="388" t="s">
        <v>25879</v>
      </c>
      <c r="D6268" s="389" t="s">
        <v>11238</v>
      </c>
      <c r="E6268" s="390" t="str">
        <f t="shared" si="194"/>
        <v>0,06</v>
      </c>
      <c r="F6268" s="381" t="str">
        <f t="shared" si="195"/>
        <v>95310</v>
      </c>
      <c r="H6268" s="391">
        <v>80.25</v>
      </c>
      <c r="I6268" s="392" t="s">
        <v>340</v>
      </c>
    </row>
    <row r="6269" spans="2:9">
      <c r="B6269" s="388" t="s">
        <v>25880</v>
      </c>
      <c r="C6269" s="388" t="s">
        <v>25881</v>
      </c>
      <c r="D6269" s="389" t="s">
        <v>11238</v>
      </c>
      <c r="E6269" s="390" t="str">
        <f t="shared" si="194"/>
        <v>0,08</v>
      </c>
      <c r="F6269" s="381" t="str">
        <f t="shared" si="195"/>
        <v>95311</v>
      </c>
      <c r="H6269" s="391">
        <v>91.21</v>
      </c>
      <c r="I6269" s="392" t="s">
        <v>4467</v>
      </c>
    </row>
    <row r="6270" spans="2:9">
      <c r="B6270" s="388" t="s">
        <v>25882</v>
      </c>
      <c r="C6270" s="388" t="s">
        <v>25883</v>
      </c>
      <c r="D6270" s="389" t="s">
        <v>11238</v>
      </c>
      <c r="E6270" s="390" t="str">
        <f t="shared" si="194"/>
        <v>0,11</v>
      </c>
      <c r="F6270" s="381" t="str">
        <f t="shared" si="195"/>
        <v>95312</v>
      </c>
      <c r="H6270" s="391">
        <v>124.33</v>
      </c>
      <c r="I6270" s="392" t="s">
        <v>2215</v>
      </c>
    </row>
    <row r="6271" spans="2:9">
      <c r="B6271" s="388" t="s">
        <v>25884</v>
      </c>
      <c r="C6271" s="388" t="s">
        <v>25885</v>
      </c>
      <c r="D6271" s="389" t="s">
        <v>11238</v>
      </c>
      <c r="E6271" s="390" t="str">
        <f t="shared" si="194"/>
        <v>0,11</v>
      </c>
      <c r="F6271" s="381" t="str">
        <f t="shared" si="195"/>
        <v>95313</v>
      </c>
      <c r="H6271" s="391">
        <v>28.18</v>
      </c>
      <c r="I6271" s="392" t="s">
        <v>2215</v>
      </c>
    </row>
    <row r="6272" spans="2:9">
      <c r="B6272" s="388" t="s">
        <v>25886</v>
      </c>
      <c r="C6272" s="388" t="s">
        <v>25887</v>
      </c>
      <c r="D6272" s="389" t="s">
        <v>11238</v>
      </c>
      <c r="E6272" s="390" t="str">
        <f t="shared" si="194"/>
        <v>0,11</v>
      </c>
      <c r="F6272" s="381" t="str">
        <f t="shared" si="195"/>
        <v>95314</v>
      </c>
      <c r="H6272" s="391">
        <v>16.75</v>
      </c>
      <c r="I6272" s="392" t="s">
        <v>2215</v>
      </c>
    </row>
    <row r="6273" spans="2:9">
      <c r="B6273" s="388" t="s">
        <v>25888</v>
      </c>
      <c r="C6273" s="388" t="s">
        <v>25889</v>
      </c>
      <c r="D6273" s="389" t="s">
        <v>11238</v>
      </c>
      <c r="E6273" s="390" t="str">
        <f t="shared" si="194"/>
        <v>0,12</v>
      </c>
      <c r="F6273" s="381" t="str">
        <f t="shared" si="195"/>
        <v>95315</v>
      </c>
      <c r="H6273" s="391">
        <v>77.739999999999995</v>
      </c>
      <c r="I6273" s="392" t="s">
        <v>6638</v>
      </c>
    </row>
    <row r="6274" spans="2:9">
      <c r="B6274" s="388" t="s">
        <v>25890</v>
      </c>
      <c r="C6274" s="388" t="s">
        <v>25891</v>
      </c>
      <c r="D6274" s="389" t="s">
        <v>11238</v>
      </c>
      <c r="E6274" s="390" t="str">
        <f t="shared" ref="E6274:E6337" si="196">IF($K$2=$H$1,H6274,I6274)</f>
        <v>0,27</v>
      </c>
      <c r="F6274" s="381" t="str">
        <f t="shared" ref="F6274:F6337" si="197">IF(LEN($B6274)=7,CONCATENATE(MID($B6274,1,6),"00",RIGHT($B6274,1)),IF(LEN($B6274)=8,CONCATENATE(MID($B6274,1,6),"0",RIGHT($B6274,2)),$B6274))</f>
        <v>95316</v>
      </c>
      <c r="H6274" s="391">
        <v>74.959999999999994</v>
      </c>
      <c r="I6274" s="392" t="s">
        <v>11800</v>
      </c>
    </row>
    <row r="6275" spans="2:9">
      <c r="B6275" s="388" t="s">
        <v>25892</v>
      </c>
      <c r="C6275" s="388" t="s">
        <v>25893</v>
      </c>
      <c r="D6275" s="389" t="s">
        <v>11238</v>
      </c>
      <c r="E6275" s="390" t="str">
        <f t="shared" si="196"/>
        <v>0,13</v>
      </c>
      <c r="F6275" s="381" t="str">
        <f t="shared" si="197"/>
        <v>95317</v>
      </c>
      <c r="H6275" s="393">
        <v>3019.06</v>
      </c>
      <c r="I6275" s="392" t="s">
        <v>6625</v>
      </c>
    </row>
    <row r="6276" spans="2:9">
      <c r="B6276" s="388" t="s">
        <v>25894</v>
      </c>
      <c r="C6276" s="388" t="s">
        <v>25895</v>
      </c>
      <c r="D6276" s="389" t="s">
        <v>11238</v>
      </c>
      <c r="E6276" s="390" t="str">
        <f t="shared" si="196"/>
        <v>0,11</v>
      </c>
      <c r="F6276" s="381" t="str">
        <f t="shared" si="197"/>
        <v>95318</v>
      </c>
      <c r="H6276" s="393">
        <v>3502.11</v>
      </c>
      <c r="I6276" s="392" t="s">
        <v>2215</v>
      </c>
    </row>
    <row r="6277" spans="2:9">
      <c r="B6277" s="388" t="s">
        <v>25896</v>
      </c>
      <c r="C6277" s="388" t="s">
        <v>25897</v>
      </c>
      <c r="D6277" s="389" t="s">
        <v>11238</v>
      </c>
      <c r="E6277" s="390" t="str">
        <f t="shared" si="196"/>
        <v>0,07</v>
      </c>
      <c r="F6277" s="381" t="str">
        <f t="shared" si="197"/>
        <v>95319</v>
      </c>
      <c r="H6277" s="393">
        <v>2834.57</v>
      </c>
      <c r="I6277" s="392" t="s">
        <v>6636</v>
      </c>
    </row>
    <row r="6278" spans="2:9">
      <c r="B6278" s="388" t="s">
        <v>25898</v>
      </c>
      <c r="C6278" s="388" t="s">
        <v>25899</v>
      </c>
      <c r="D6278" s="389" t="s">
        <v>11238</v>
      </c>
      <c r="E6278" s="390" t="str">
        <f t="shared" si="196"/>
        <v>0,08</v>
      </c>
      <c r="F6278" s="381" t="str">
        <f t="shared" si="197"/>
        <v>95320</v>
      </c>
      <c r="H6278" s="393">
        <v>2833.55</v>
      </c>
      <c r="I6278" s="392" t="s">
        <v>4467</v>
      </c>
    </row>
    <row r="6279" spans="2:9">
      <c r="B6279" s="388" t="s">
        <v>25900</v>
      </c>
      <c r="C6279" s="388" t="s">
        <v>25901</v>
      </c>
      <c r="D6279" s="389" t="s">
        <v>11238</v>
      </c>
      <c r="E6279" s="390" t="str">
        <f t="shared" si="196"/>
        <v>0,09</v>
      </c>
      <c r="F6279" s="381" t="str">
        <f t="shared" si="197"/>
        <v>95321</v>
      </c>
      <c r="H6279" s="393">
        <v>2956.3</v>
      </c>
      <c r="I6279" s="392" t="s">
        <v>1533</v>
      </c>
    </row>
    <row r="6280" spans="2:9">
      <c r="B6280" s="388" t="s">
        <v>25902</v>
      </c>
      <c r="C6280" s="388" t="s">
        <v>25903</v>
      </c>
      <c r="D6280" s="389" t="s">
        <v>11238</v>
      </c>
      <c r="E6280" s="390" t="str">
        <f t="shared" si="196"/>
        <v>0,03</v>
      </c>
      <c r="F6280" s="381" t="str">
        <f t="shared" si="197"/>
        <v>95322</v>
      </c>
      <c r="H6280" s="393">
        <v>3091.39</v>
      </c>
      <c r="I6280" s="392" t="s">
        <v>1526</v>
      </c>
    </row>
    <row r="6281" spans="2:9">
      <c r="B6281" s="388" t="s">
        <v>25904</v>
      </c>
      <c r="C6281" s="388" t="s">
        <v>25905</v>
      </c>
      <c r="D6281" s="389" t="s">
        <v>11238</v>
      </c>
      <c r="E6281" s="390" t="str">
        <f t="shared" si="196"/>
        <v>0,13</v>
      </c>
      <c r="F6281" s="381" t="str">
        <f t="shared" si="197"/>
        <v>95323</v>
      </c>
      <c r="H6281" s="393">
        <v>3026.27</v>
      </c>
      <c r="I6281" s="392" t="s">
        <v>6625</v>
      </c>
    </row>
    <row r="6282" spans="2:9">
      <c r="B6282" s="388" t="s">
        <v>25906</v>
      </c>
      <c r="C6282" s="388" t="s">
        <v>25907</v>
      </c>
      <c r="D6282" s="389" t="s">
        <v>11238</v>
      </c>
      <c r="E6282" s="390" t="str">
        <f t="shared" si="196"/>
        <v>0,15</v>
      </c>
      <c r="F6282" s="381" t="str">
        <f t="shared" si="197"/>
        <v>95324</v>
      </c>
      <c r="H6282" s="393">
        <v>14167.23</v>
      </c>
      <c r="I6282" s="392" t="s">
        <v>342</v>
      </c>
    </row>
    <row r="6283" spans="2:9">
      <c r="B6283" s="388" t="s">
        <v>25908</v>
      </c>
      <c r="C6283" s="388" t="s">
        <v>25909</v>
      </c>
      <c r="D6283" s="389" t="s">
        <v>11238</v>
      </c>
      <c r="E6283" s="390" t="str">
        <f t="shared" si="196"/>
        <v>0,12</v>
      </c>
      <c r="F6283" s="381" t="str">
        <f t="shared" si="197"/>
        <v>95325</v>
      </c>
      <c r="H6283" s="393">
        <v>2646.22</v>
      </c>
      <c r="I6283" s="392" t="s">
        <v>6638</v>
      </c>
    </row>
    <row r="6284" spans="2:9">
      <c r="B6284" s="388" t="s">
        <v>25910</v>
      </c>
      <c r="C6284" s="388" t="s">
        <v>25911</v>
      </c>
      <c r="D6284" s="389" t="s">
        <v>11238</v>
      </c>
      <c r="E6284" s="390" t="str">
        <f t="shared" si="196"/>
        <v>0,03</v>
      </c>
      <c r="F6284" s="381" t="str">
        <f t="shared" si="197"/>
        <v>95326</v>
      </c>
      <c r="H6284" s="393">
        <v>16100.17</v>
      </c>
      <c r="I6284" s="392" t="s">
        <v>1526</v>
      </c>
    </row>
    <row r="6285" spans="2:9">
      <c r="B6285" s="388" t="s">
        <v>25912</v>
      </c>
      <c r="C6285" s="388" t="s">
        <v>25913</v>
      </c>
      <c r="D6285" s="389" t="s">
        <v>11238</v>
      </c>
      <c r="E6285" s="390" t="str">
        <f t="shared" si="196"/>
        <v>0,18</v>
      </c>
      <c r="F6285" s="381" t="str">
        <f t="shared" si="197"/>
        <v>95327</v>
      </c>
      <c r="H6285" s="393">
        <v>21941.99</v>
      </c>
      <c r="I6285" s="392" t="s">
        <v>1521</v>
      </c>
    </row>
    <row r="6286" spans="2:9">
      <c r="B6286" s="388" t="s">
        <v>25914</v>
      </c>
      <c r="C6286" s="388" t="s">
        <v>25915</v>
      </c>
      <c r="D6286" s="389" t="s">
        <v>11238</v>
      </c>
      <c r="E6286" s="390" t="str">
        <f t="shared" si="196"/>
        <v>0,11</v>
      </c>
      <c r="F6286" s="381" t="str">
        <f t="shared" si="197"/>
        <v>95328</v>
      </c>
      <c r="H6286" s="393">
        <v>10449.459999999999</v>
      </c>
      <c r="I6286" s="392" t="s">
        <v>2215</v>
      </c>
    </row>
    <row r="6287" spans="2:9">
      <c r="B6287" s="388" t="s">
        <v>25916</v>
      </c>
      <c r="C6287" s="388" t="s">
        <v>25917</v>
      </c>
      <c r="D6287" s="389" t="s">
        <v>11238</v>
      </c>
      <c r="E6287" s="390" t="str">
        <f t="shared" si="196"/>
        <v>0,16</v>
      </c>
      <c r="F6287" s="381" t="str">
        <f t="shared" si="197"/>
        <v>95329</v>
      </c>
      <c r="H6287" s="393">
        <v>14766.38</v>
      </c>
      <c r="I6287" s="392" t="s">
        <v>6640</v>
      </c>
    </row>
    <row r="6288" spans="2:9">
      <c r="B6288" s="388" t="s">
        <v>25918</v>
      </c>
      <c r="C6288" s="388" t="s">
        <v>25919</v>
      </c>
      <c r="D6288" s="389" t="s">
        <v>11238</v>
      </c>
      <c r="E6288" s="390" t="str">
        <f t="shared" si="196"/>
        <v>0,11</v>
      </c>
      <c r="F6288" s="381" t="str">
        <f t="shared" si="197"/>
        <v>95330</v>
      </c>
      <c r="H6288" s="393">
        <v>19464.099999999999</v>
      </c>
      <c r="I6288" s="392" t="s">
        <v>2215</v>
      </c>
    </row>
    <row r="6289" spans="2:9">
      <c r="B6289" s="388" t="s">
        <v>25920</v>
      </c>
      <c r="C6289" s="388" t="s">
        <v>25921</v>
      </c>
      <c r="D6289" s="389" t="s">
        <v>11238</v>
      </c>
      <c r="E6289" s="390" t="str">
        <f t="shared" si="196"/>
        <v>0,06</v>
      </c>
      <c r="F6289" s="381" t="str">
        <f t="shared" si="197"/>
        <v>95331</v>
      </c>
      <c r="H6289" s="393">
        <v>3973.91</v>
      </c>
      <c r="I6289" s="392" t="s">
        <v>340</v>
      </c>
    </row>
    <row r="6290" spans="2:9">
      <c r="B6290" s="388" t="s">
        <v>25922</v>
      </c>
      <c r="C6290" s="388" t="s">
        <v>25923</v>
      </c>
      <c r="D6290" s="389" t="s">
        <v>11238</v>
      </c>
      <c r="E6290" s="390" t="str">
        <f t="shared" si="196"/>
        <v>0,39</v>
      </c>
      <c r="F6290" s="381" t="str">
        <f t="shared" si="197"/>
        <v>95332</v>
      </c>
      <c r="H6290" s="393">
        <v>4982.75</v>
      </c>
      <c r="I6290" s="392" t="s">
        <v>11171</v>
      </c>
    </row>
    <row r="6291" spans="2:9">
      <c r="B6291" s="388" t="s">
        <v>25924</v>
      </c>
      <c r="C6291" s="388" t="s">
        <v>25925</v>
      </c>
      <c r="D6291" s="389" t="s">
        <v>11238</v>
      </c>
      <c r="E6291" s="390" t="str">
        <f t="shared" si="196"/>
        <v>0,39</v>
      </c>
      <c r="F6291" s="381" t="str">
        <f t="shared" si="197"/>
        <v>95333</v>
      </c>
      <c r="H6291" s="393">
        <v>3119</v>
      </c>
      <c r="I6291" s="392" t="s">
        <v>11171</v>
      </c>
    </row>
    <row r="6292" spans="2:9">
      <c r="B6292" s="388" t="s">
        <v>25926</v>
      </c>
      <c r="C6292" s="388" t="s">
        <v>25927</v>
      </c>
      <c r="D6292" s="389" t="s">
        <v>11238</v>
      </c>
      <c r="E6292" s="390" t="str">
        <f t="shared" si="196"/>
        <v>0,33</v>
      </c>
      <c r="F6292" s="381" t="str">
        <f t="shared" si="197"/>
        <v>95334</v>
      </c>
      <c r="H6292" s="391">
        <v>0.08</v>
      </c>
      <c r="I6292" s="392" t="s">
        <v>10998</v>
      </c>
    </row>
    <row r="6293" spans="2:9">
      <c r="B6293" s="388" t="s">
        <v>25928</v>
      </c>
      <c r="C6293" s="388" t="s">
        <v>25929</v>
      </c>
      <c r="D6293" s="389" t="s">
        <v>11238</v>
      </c>
      <c r="E6293" s="390" t="str">
        <f t="shared" si="196"/>
        <v>0,19</v>
      </c>
      <c r="F6293" s="381" t="str">
        <f t="shared" si="197"/>
        <v>95335</v>
      </c>
      <c r="H6293" s="391">
        <v>0.12</v>
      </c>
      <c r="I6293" s="392" t="s">
        <v>25930</v>
      </c>
    </row>
    <row r="6294" spans="2:9">
      <c r="B6294" s="388" t="s">
        <v>25931</v>
      </c>
      <c r="C6294" s="388" t="s">
        <v>25932</v>
      </c>
      <c r="D6294" s="389" t="s">
        <v>11238</v>
      </c>
      <c r="E6294" s="390" t="str">
        <f t="shared" si="196"/>
        <v>0,12</v>
      </c>
      <c r="F6294" s="381" t="str">
        <f t="shared" si="197"/>
        <v>95336</v>
      </c>
      <c r="H6294" s="391">
        <v>0.06</v>
      </c>
      <c r="I6294" s="392" t="s">
        <v>6638</v>
      </c>
    </row>
    <row r="6295" spans="2:9">
      <c r="B6295" s="388" t="s">
        <v>25933</v>
      </c>
      <c r="C6295" s="388" t="s">
        <v>25934</v>
      </c>
      <c r="D6295" s="389" t="s">
        <v>11238</v>
      </c>
      <c r="E6295" s="390" t="str">
        <f t="shared" si="196"/>
        <v>0,11</v>
      </c>
      <c r="F6295" s="381" t="str">
        <f t="shared" si="197"/>
        <v>95337</v>
      </c>
      <c r="H6295" s="391">
        <v>0.08</v>
      </c>
      <c r="I6295" s="392" t="s">
        <v>2215</v>
      </c>
    </row>
    <row r="6296" spans="2:9">
      <c r="B6296" s="388" t="s">
        <v>25935</v>
      </c>
      <c r="C6296" s="388" t="s">
        <v>25936</v>
      </c>
      <c r="D6296" s="389" t="s">
        <v>11238</v>
      </c>
      <c r="E6296" s="390" t="str">
        <f t="shared" si="196"/>
        <v>0,22</v>
      </c>
      <c r="F6296" s="381" t="str">
        <f t="shared" si="197"/>
        <v>95338</v>
      </c>
      <c r="H6296" s="391">
        <v>0.11</v>
      </c>
      <c r="I6296" s="392" t="s">
        <v>25937</v>
      </c>
    </row>
    <row r="6297" spans="2:9">
      <c r="B6297" s="388" t="s">
        <v>25938</v>
      </c>
      <c r="C6297" s="388" t="s">
        <v>25939</v>
      </c>
      <c r="D6297" s="389" t="s">
        <v>11238</v>
      </c>
      <c r="E6297" s="390" t="str">
        <f t="shared" si="196"/>
        <v>0,18</v>
      </c>
      <c r="F6297" s="381" t="str">
        <f t="shared" si="197"/>
        <v>95339</v>
      </c>
      <c r="H6297" s="391">
        <v>0.11</v>
      </c>
      <c r="I6297" s="392" t="s">
        <v>1521</v>
      </c>
    </row>
    <row r="6298" spans="2:9">
      <c r="B6298" s="388" t="s">
        <v>25940</v>
      </c>
      <c r="C6298" s="388" t="s">
        <v>25941</v>
      </c>
      <c r="D6298" s="389" t="s">
        <v>11238</v>
      </c>
      <c r="E6298" s="390" t="str">
        <f t="shared" si="196"/>
        <v>0,15</v>
      </c>
      <c r="F6298" s="381" t="str">
        <f t="shared" si="197"/>
        <v>95340</v>
      </c>
      <c r="H6298" s="391">
        <v>0.12</v>
      </c>
      <c r="I6298" s="392" t="s">
        <v>342</v>
      </c>
    </row>
    <row r="6299" spans="2:9">
      <c r="B6299" s="388" t="s">
        <v>25942</v>
      </c>
      <c r="C6299" s="388" t="s">
        <v>25943</v>
      </c>
      <c r="D6299" s="389" t="s">
        <v>11238</v>
      </c>
      <c r="E6299" s="390" t="str">
        <f t="shared" si="196"/>
        <v>0,15</v>
      </c>
      <c r="F6299" s="381" t="str">
        <f t="shared" si="197"/>
        <v>95341</v>
      </c>
      <c r="H6299" s="391">
        <v>0.12</v>
      </c>
      <c r="I6299" s="392" t="s">
        <v>342</v>
      </c>
    </row>
    <row r="6300" spans="2:9">
      <c r="B6300" s="388" t="s">
        <v>25944</v>
      </c>
      <c r="C6300" s="388" t="s">
        <v>25945</v>
      </c>
      <c r="D6300" s="389" t="s">
        <v>11238</v>
      </c>
      <c r="E6300" s="390" t="str">
        <f t="shared" si="196"/>
        <v>0,09</v>
      </c>
      <c r="F6300" s="381" t="str">
        <f t="shared" si="197"/>
        <v>95342</v>
      </c>
      <c r="H6300" s="391">
        <v>0.28000000000000003</v>
      </c>
      <c r="I6300" s="392" t="s">
        <v>1533</v>
      </c>
    </row>
    <row r="6301" spans="2:9">
      <c r="B6301" s="388" t="s">
        <v>25946</v>
      </c>
      <c r="C6301" s="388" t="s">
        <v>25947</v>
      </c>
      <c r="D6301" s="389" t="s">
        <v>11238</v>
      </c>
      <c r="E6301" s="390" t="str">
        <f t="shared" si="196"/>
        <v>0,11</v>
      </c>
      <c r="F6301" s="381" t="str">
        <f t="shared" si="197"/>
        <v>95343</v>
      </c>
      <c r="H6301" s="391">
        <v>0.13</v>
      </c>
      <c r="I6301" s="392" t="s">
        <v>2215</v>
      </c>
    </row>
    <row r="6302" spans="2:9">
      <c r="B6302" s="388" t="s">
        <v>25948</v>
      </c>
      <c r="C6302" s="388" t="s">
        <v>25949</v>
      </c>
      <c r="D6302" s="389" t="s">
        <v>11238</v>
      </c>
      <c r="E6302" s="390" t="str">
        <f t="shared" si="196"/>
        <v>0,08</v>
      </c>
      <c r="F6302" s="381" t="str">
        <f t="shared" si="197"/>
        <v>95344</v>
      </c>
      <c r="H6302" s="391">
        <v>0.11</v>
      </c>
      <c r="I6302" s="392" t="s">
        <v>4467</v>
      </c>
    </row>
    <row r="6303" spans="2:9">
      <c r="B6303" s="388" t="s">
        <v>25950</v>
      </c>
      <c r="C6303" s="388" t="s">
        <v>25951</v>
      </c>
      <c r="D6303" s="389" t="s">
        <v>11238</v>
      </c>
      <c r="E6303" s="390" t="str">
        <f t="shared" si="196"/>
        <v>0,35</v>
      </c>
      <c r="F6303" s="381" t="str">
        <f t="shared" si="197"/>
        <v>95345</v>
      </c>
      <c r="H6303" s="391">
        <v>7.0000000000000007E-2</v>
      </c>
      <c r="I6303" s="392" t="s">
        <v>4333</v>
      </c>
    </row>
    <row r="6304" spans="2:9">
      <c r="B6304" s="388" t="s">
        <v>25952</v>
      </c>
      <c r="C6304" s="388" t="s">
        <v>25953</v>
      </c>
      <c r="D6304" s="389" t="s">
        <v>11238</v>
      </c>
      <c r="E6304" s="390" t="str">
        <f t="shared" si="196"/>
        <v>0,03</v>
      </c>
      <c r="F6304" s="381" t="str">
        <f t="shared" si="197"/>
        <v>95346</v>
      </c>
      <c r="H6304" s="391">
        <v>0.09</v>
      </c>
      <c r="I6304" s="392" t="s">
        <v>1526</v>
      </c>
    </row>
    <row r="6305" spans="2:9">
      <c r="B6305" s="388" t="s">
        <v>25954</v>
      </c>
      <c r="C6305" s="388" t="s">
        <v>25955</v>
      </c>
      <c r="D6305" s="389" t="s">
        <v>11238</v>
      </c>
      <c r="E6305" s="390" t="str">
        <f t="shared" si="196"/>
        <v>0,04</v>
      </c>
      <c r="F6305" s="381" t="str">
        <f t="shared" si="197"/>
        <v>95347</v>
      </c>
      <c r="H6305" s="391">
        <v>0.09</v>
      </c>
      <c r="I6305" s="392" t="s">
        <v>4452</v>
      </c>
    </row>
    <row r="6306" spans="2:9">
      <c r="B6306" s="388" t="s">
        <v>25956</v>
      </c>
      <c r="C6306" s="388" t="s">
        <v>25957</v>
      </c>
      <c r="D6306" s="389" t="s">
        <v>11238</v>
      </c>
      <c r="E6306" s="390" t="str">
        <f t="shared" si="196"/>
        <v>0,05</v>
      </c>
      <c r="F6306" s="381" t="str">
        <f t="shared" si="197"/>
        <v>95348</v>
      </c>
      <c r="H6306" s="391">
        <v>0.03</v>
      </c>
      <c r="I6306" s="392" t="s">
        <v>1529</v>
      </c>
    </row>
    <row r="6307" spans="2:9">
      <c r="B6307" s="388" t="s">
        <v>25958</v>
      </c>
      <c r="C6307" s="388" t="s">
        <v>25959</v>
      </c>
      <c r="D6307" s="389" t="s">
        <v>11238</v>
      </c>
      <c r="E6307" s="390" t="str">
        <f t="shared" si="196"/>
        <v>0,03</v>
      </c>
      <c r="F6307" s="381" t="str">
        <f t="shared" si="197"/>
        <v>95349</v>
      </c>
      <c r="H6307" s="391">
        <v>0.13</v>
      </c>
      <c r="I6307" s="392" t="s">
        <v>1526</v>
      </c>
    </row>
    <row r="6308" spans="2:9">
      <c r="B6308" s="388" t="s">
        <v>25960</v>
      </c>
      <c r="C6308" s="388" t="s">
        <v>25961</v>
      </c>
      <c r="D6308" s="389" t="s">
        <v>11238</v>
      </c>
      <c r="E6308" s="390" t="str">
        <f t="shared" si="196"/>
        <v>0,04</v>
      </c>
      <c r="F6308" s="381" t="str">
        <f t="shared" si="197"/>
        <v>95350</v>
      </c>
      <c r="H6308" s="391">
        <v>0.15</v>
      </c>
      <c r="I6308" s="392" t="s">
        <v>4452</v>
      </c>
    </row>
    <row r="6309" spans="2:9">
      <c r="B6309" s="388" t="s">
        <v>25962</v>
      </c>
      <c r="C6309" s="388" t="s">
        <v>25963</v>
      </c>
      <c r="D6309" s="389" t="s">
        <v>11238</v>
      </c>
      <c r="E6309" s="390" t="str">
        <f t="shared" si="196"/>
        <v>0,15</v>
      </c>
      <c r="F6309" s="381" t="str">
        <f t="shared" si="197"/>
        <v>95351</v>
      </c>
      <c r="H6309" s="391">
        <v>0.12</v>
      </c>
      <c r="I6309" s="392" t="s">
        <v>342</v>
      </c>
    </row>
    <row r="6310" spans="2:9">
      <c r="B6310" s="388" t="s">
        <v>25964</v>
      </c>
      <c r="C6310" s="388" t="s">
        <v>25965</v>
      </c>
      <c r="D6310" s="389" t="s">
        <v>11238</v>
      </c>
      <c r="E6310" s="390" t="str">
        <f t="shared" si="196"/>
        <v>0,04</v>
      </c>
      <c r="F6310" s="381" t="str">
        <f t="shared" si="197"/>
        <v>95352</v>
      </c>
      <c r="H6310" s="391">
        <v>0.03</v>
      </c>
      <c r="I6310" s="392" t="s">
        <v>4452</v>
      </c>
    </row>
    <row r="6311" spans="2:9">
      <c r="B6311" s="388" t="s">
        <v>25966</v>
      </c>
      <c r="C6311" s="388" t="s">
        <v>25967</v>
      </c>
      <c r="D6311" s="389" t="s">
        <v>11238</v>
      </c>
      <c r="E6311" s="390" t="str">
        <f t="shared" si="196"/>
        <v>0,06</v>
      </c>
      <c r="F6311" s="381" t="str">
        <f t="shared" si="197"/>
        <v>95354</v>
      </c>
      <c r="H6311" s="391">
        <v>0.18</v>
      </c>
      <c r="I6311" s="392" t="s">
        <v>340</v>
      </c>
    </row>
    <row r="6312" spans="2:9">
      <c r="B6312" s="388" t="s">
        <v>25968</v>
      </c>
      <c r="C6312" s="388" t="s">
        <v>25969</v>
      </c>
      <c r="D6312" s="389" t="s">
        <v>11238</v>
      </c>
      <c r="E6312" s="390" t="str">
        <f t="shared" si="196"/>
        <v>0,06</v>
      </c>
      <c r="F6312" s="381" t="str">
        <f t="shared" si="197"/>
        <v>95355</v>
      </c>
      <c r="H6312" s="391">
        <v>0.11</v>
      </c>
      <c r="I6312" s="392" t="s">
        <v>340</v>
      </c>
    </row>
    <row r="6313" spans="2:9">
      <c r="B6313" s="388" t="s">
        <v>25970</v>
      </c>
      <c r="C6313" s="388" t="s">
        <v>25971</v>
      </c>
      <c r="D6313" s="389" t="s">
        <v>11238</v>
      </c>
      <c r="E6313" s="390" t="str">
        <f t="shared" si="196"/>
        <v>0,07</v>
      </c>
      <c r="F6313" s="381" t="str">
        <f t="shared" si="197"/>
        <v>95356</v>
      </c>
      <c r="H6313" s="391">
        <v>0.16</v>
      </c>
      <c r="I6313" s="392" t="s">
        <v>6636</v>
      </c>
    </row>
    <row r="6314" spans="2:9">
      <c r="B6314" s="388" t="s">
        <v>25972</v>
      </c>
      <c r="C6314" s="388" t="s">
        <v>25973</v>
      </c>
      <c r="D6314" s="389" t="s">
        <v>11238</v>
      </c>
      <c r="E6314" s="390" t="str">
        <f t="shared" si="196"/>
        <v>0,11</v>
      </c>
      <c r="F6314" s="381" t="str">
        <f t="shared" si="197"/>
        <v>95357</v>
      </c>
      <c r="H6314" s="391">
        <v>0.12</v>
      </c>
      <c r="I6314" s="392" t="s">
        <v>2215</v>
      </c>
    </row>
    <row r="6315" spans="2:9">
      <c r="B6315" s="388" t="s">
        <v>25974</v>
      </c>
      <c r="C6315" s="388" t="s">
        <v>25975</v>
      </c>
      <c r="D6315" s="389" t="s">
        <v>11238</v>
      </c>
      <c r="E6315" s="390" t="str">
        <f t="shared" si="196"/>
        <v>0,11</v>
      </c>
      <c r="F6315" s="381" t="str">
        <f t="shared" si="197"/>
        <v>95358</v>
      </c>
      <c r="H6315" s="391">
        <v>7.0000000000000007E-2</v>
      </c>
      <c r="I6315" s="392" t="s">
        <v>2215</v>
      </c>
    </row>
    <row r="6316" spans="2:9">
      <c r="B6316" s="388" t="s">
        <v>25976</v>
      </c>
      <c r="C6316" s="388" t="s">
        <v>25977</v>
      </c>
      <c r="D6316" s="389" t="s">
        <v>11238</v>
      </c>
      <c r="E6316" s="390" t="str">
        <f t="shared" si="196"/>
        <v>0,11</v>
      </c>
      <c r="F6316" s="381" t="str">
        <f t="shared" si="197"/>
        <v>95359</v>
      </c>
      <c r="H6316" s="391">
        <v>0.4</v>
      </c>
      <c r="I6316" s="392" t="s">
        <v>2215</v>
      </c>
    </row>
    <row r="6317" spans="2:9">
      <c r="B6317" s="388" t="s">
        <v>25978</v>
      </c>
      <c r="C6317" s="388" t="s">
        <v>25979</v>
      </c>
      <c r="D6317" s="389" t="s">
        <v>11238</v>
      </c>
      <c r="E6317" s="390" t="str">
        <f t="shared" si="196"/>
        <v>0,08</v>
      </c>
      <c r="F6317" s="381" t="str">
        <f t="shared" si="197"/>
        <v>95360</v>
      </c>
      <c r="H6317" s="391">
        <v>0.4</v>
      </c>
      <c r="I6317" s="392" t="s">
        <v>4467</v>
      </c>
    </row>
    <row r="6318" spans="2:9">
      <c r="B6318" s="388" t="s">
        <v>25980</v>
      </c>
      <c r="C6318" s="388" t="s">
        <v>25981</v>
      </c>
      <c r="D6318" s="389" t="s">
        <v>11238</v>
      </c>
      <c r="E6318" s="390" t="str">
        <f t="shared" si="196"/>
        <v>0,04</v>
      </c>
      <c r="F6318" s="381" t="str">
        <f t="shared" si="197"/>
        <v>95361</v>
      </c>
      <c r="H6318" s="391">
        <v>0.33</v>
      </c>
      <c r="I6318" s="392" t="s">
        <v>4452</v>
      </c>
    </row>
    <row r="6319" spans="2:9">
      <c r="B6319" s="388" t="s">
        <v>25982</v>
      </c>
      <c r="C6319" s="388" t="s">
        <v>25983</v>
      </c>
      <c r="D6319" s="389" t="s">
        <v>11238</v>
      </c>
      <c r="E6319" s="390" t="str">
        <f t="shared" si="196"/>
        <v>0,07</v>
      </c>
      <c r="F6319" s="381" t="str">
        <f t="shared" si="197"/>
        <v>95362</v>
      </c>
      <c r="H6319" s="391">
        <v>0.19</v>
      </c>
      <c r="I6319" s="392" t="s">
        <v>6636</v>
      </c>
    </row>
    <row r="6320" spans="2:9">
      <c r="B6320" s="388" t="s">
        <v>25984</v>
      </c>
      <c r="C6320" s="388" t="s">
        <v>25985</v>
      </c>
      <c r="D6320" s="389" t="s">
        <v>11238</v>
      </c>
      <c r="E6320" s="390" t="str">
        <f t="shared" si="196"/>
        <v>0,09</v>
      </c>
      <c r="F6320" s="381" t="str">
        <f t="shared" si="197"/>
        <v>95363</v>
      </c>
      <c r="H6320" s="391">
        <v>0.12</v>
      </c>
      <c r="I6320" s="392" t="s">
        <v>1533</v>
      </c>
    </row>
    <row r="6321" spans="2:9">
      <c r="B6321" s="388" t="s">
        <v>25986</v>
      </c>
      <c r="C6321" s="388" t="s">
        <v>25987</v>
      </c>
      <c r="D6321" s="389" t="s">
        <v>11238</v>
      </c>
      <c r="E6321" s="390" t="str">
        <f t="shared" si="196"/>
        <v>0,06</v>
      </c>
      <c r="F6321" s="381" t="str">
        <f t="shared" si="197"/>
        <v>95364</v>
      </c>
      <c r="H6321" s="391">
        <v>0.12</v>
      </c>
      <c r="I6321" s="392" t="s">
        <v>340</v>
      </c>
    </row>
    <row r="6322" spans="2:9">
      <c r="B6322" s="388" t="s">
        <v>25988</v>
      </c>
      <c r="C6322" s="388" t="s">
        <v>25989</v>
      </c>
      <c r="D6322" s="389" t="s">
        <v>11238</v>
      </c>
      <c r="E6322" s="390" t="str">
        <f t="shared" si="196"/>
        <v>0,07</v>
      </c>
      <c r="F6322" s="381" t="str">
        <f t="shared" si="197"/>
        <v>95365</v>
      </c>
      <c r="H6322" s="391">
        <v>0.23</v>
      </c>
      <c r="I6322" s="392" t="s">
        <v>6636</v>
      </c>
    </row>
    <row r="6323" spans="2:9">
      <c r="B6323" s="388" t="s">
        <v>25990</v>
      </c>
      <c r="C6323" s="388" t="s">
        <v>25991</v>
      </c>
      <c r="D6323" s="389" t="s">
        <v>11238</v>
      </c>
      <c r="E6323" s="390" t="str">
        <f t="shared" si="196"/>
        <v>0,06</v>
      </c>
      <c r="F6323" s="381" t="str">
        <f t="shared" si="197"/>
        <v>95366</v>
      </c>
      <c r="H6323" s="391">
        <v>0.18</v>
      </c>
      <c r="I6323" s="392" t="s">
        <v>340</v>
      </c>
    </row>
    <row r="6324" spans="2:9">
      <c r="B6324" s="388" t="s">
        <v>25992</v>
      </c>
      <c r="C6324" s="388" t="s">
        <v>25993</v>
      </c>
      <c r="D6324" s="389" t="s">
        <v>11238</v>
      </c>
      <c r="E6324" s="390" t="str">
        <f t="shared" si="196"/>
        <v>0,06</v>
      </c>
      <c r="F6324" s="381" t="str">
        <f t="shared" si="197"/>
        <v>95367</v>
      </c>
      <c r="H6324" s="391">
        <v>0.15</v>
      </c>
      <c r="I6324" s="392" t="s">
        <v>340</v>
      </c>
    </row>
    <row r="6325" spans="2:9">
      <c r="B6325" s="388" t="s">
        <v>25994</v>
      </c>
      <c r="C6325" s="388" t="s">
        <v>25995</v>
      </c>
      <c r="D6325" s="389" t="s">
        <v>11238</v>
      </c>
      <c r="E6325" s="390" t="str">
        <f t="shared" si="196"/>
        <v>0,12</v>
      </c>
      <c r="F6325" s="381" t="str">
        <f t="shared" si="197"/>
        <v>95368</v>
      </c>
      <c r="H6325" s="391">
        <v>0.15</v>
      </c>
      <c r="I6325" s="392" t="s">
        <v>6638</v>
      </c>
    </row>
    <row r="6326" spans="2:9">
      <c r="B6326" s="388" t="s">
        <v>25996</v>
      </c>
      <c r="C6326" s="388" t="s">
        <v>25997</v>
      </c>
      <c r="D6326" s="389" t="s">
        <v>11238</v>
      </c>
      <c r="E6326" s="390" t="str">
        <f t="shared" si="196"/>
        <v>0,07</v>
      </c>
      <c r="F6326" s="381" t="str">
        <f t="shared" si="197"/>
        <v>95369</v>
      </c>
      <c r="H6326" s="391">
        <v>0.09</v>
      </c>
      <c r="I6326" s="392" t="s">
        <v>6636</v>
      </c>
    </row>
    <row r="6327" spans="2:9">
      <c r="B6327" s="388" t="s">
        <v>25998</v>
      </c>
      <c r="C6327" s="388" t="s">
        <v>25999</v>
      </c>
      <c r="D6327" s="389" t="s">
        <v>11238</v>
      </c>
      <c r="E6327" s="390" t="str">
        <f t="shared" si="196"/>
        <v>0,17</v>
      </c>
      <c r="F6327" s="381" t="str">
        <f t="shared" si="197"/>
        <v>95370</v>
      </c>
      <c r="H6327" s="391">
        <v>0.11</v>
      </c>
      <c r="I6327" s="392" t="s">
        <v>6644</v>
      </c>
    </row>
    <row r="6328" spans="2:9">
      <c r="B6328" s="388" t="s">
        <v>26000</v>
      </c>
      <c r="C6328" s="388" t="s">
        <v>26001</v>
      </c>
      <c r="D6328" s="389" t="s">
        <v>11238</v>
      </c>
      <c r="E6328" s="390" t="str">
        <f t="shared" si="196"/>
        <v>0,21</v>
      </c>
      <c r="F6328" s="381" t="str">
        <f t="shared" si="197"/>
        <v>95371</v>
      </c>
      <c r="H6328" s="391">
        <v>0.08</v>
      </c>
      <c r="I6328" s="392" t="s">
        <v>7107</v>
      </c>
    </row>
    <row r="6329" spans="2:9">
      <c r="B6329" s="388" t="s">
        <v>26002</v>
      </c>
      <c r="C6329" s="388" t="s">
        <v>26003</v>
      </c>
      <c r="D6329" s="389" t="s">
        <v>11238</v>
      </c>
      <c r="E6329" s="390" t="str">
        <f t="shared" si="196"/>
        <v>0,15</v>
      </c>
      <c r="F6329" s="381" t="str">
        <f t="shared" si="197"/>
        <v>95372</v>
      </c>
      <c r="H6329" s="391">
        <v>0.36</v>
      </c>
      <c r="I6329" s="392" t="s">
        <v>342</v>
      </c>
    </row>
    <row r="6330" spans="2:9">
      <c r="B6330" s="388" t="s">
        <v>26004</v>
      </c>
      <c r="C6330" s="388" t="s">
        <v>26005</v>
      </c>
      <c r="D6330" s="389" t="s">
        <v>11238</v>
      </c>
      <c r="E6330" s="390" t="str">
        <f t="shared" si="196"/>
        <v>0,17</v>
      </c>
      <c r="F6330" s="381" t="str">
        <f t="shared" si="197"/>
        <v>95373</v>
      </c>
      <c r="H6330" s="391">
        <v>0.03</v>
      </c>
      <c r="I6330" s="392" t="s">
        <v>6644</v>
      </c>
    </row>
    <row r="6331" spans="2:9">
      <c r="B6331" s="388" t="s">
        <v>26006</v>
      </c>
      <c r="C6331" s="388" t="s">
        <v>26007</v>
      </c>
      <c r="D6331" s="389" t="s">
        <v>11238</v>
      </c>
      <c r="E6331" s="390" t="str">
        <f t="shared" si="196"/>
        <v>0,16</v>
      </c>
      <c r="F6331" s="381" t="str">
        <f t="shared" si="197"/>
        <v>95374</v>
      </c>
      <c r="H6331" s="391">
        <v>0.04</v>
      </c>
      <c r="I6331" s="392" t="s">
        <v>6640</v>
      </c>
    </row>
    <row r="6332" spans="2:9">
      <c r="B6332" s="388" t="s">
        <v>26008</v>
      </c>
      <c r="C6332" s="388" t="s">
        <v>26009</v>
      </c>
      <c r="D6332" s="389" t="s">
        <v>11238</v>
      </c>
      <c r="E6332" s="390" t="str">
        <f t="shared" si="196"/>
        <v>0,15</v>
      </c>
      <c r="F6332" s="381" t="str">
        <f t="shared" si="197"/>
        <v>95375</v>
      </c>
      <c r="H6332" s="391">
        <v>0.05</v>
      </c>
      <c r="I6332" s="392" t="s">
        <v>342</v>
      </c>
    </row>
    <row r="6333" spans="2:9">
      <c r="B6333" s="388" t="s">
        <v>26010</v>
      </c>
      <c r="C6333" s="388" t="s">
        <v>26011</v>
      </c>
      <c r="D6333" s="389" t="s">
        <v>11238</v>
      </c>
      <c r="E6333" s="390" t="str">
        <f t="shared" si="196"/>
        <v>0,03</v>
      </c>
      <c r="F6333" s="381" t="str">
        <f t="shared" si="197"/>
        <v>95376</v>
      </c>
      <c r="H6333" s="391">
        <v>0.03</v>
      </c>
      <c r="I6333" s="392" t="s">
        <v>1526</v>
      </c>
    </row>
    <row r="6334" spans="2:9">
      <c r="B6334" s="388" t="s">
        <v>26012</v>
      </c>
      <c r="C6334" s="388" t="s">
        <v>26013</v>
      </c>
      <c r="D6334" s="389" t="s">
        <v>11238</v>
      </c>
      <c r="E6334" s="390" t="str">
        <f t="shared" si="196"/>
        <v>0,11</v>
      </c>
      <c r="F6334" s="381" t="str">
        <f t="shared" si="197"/>
        <v>95377</v>
      </c>
      <c r="H6334" s="391">
        <v>0.04</v>
      </c>
      <c r="I6334" s="392" t="s">
        <v>2215</v>
      </c>
    </row>
    <row r="6335" spans="2:9">
      <c r="B6335" s="388" t="s">
        <v>26014</v>
      </c>
      <c r="C6335" s="388" t="s">
        <v>26015</v>
      </c>
      <c r="D6335" s="389" t="s">
        <v>11238</v>
      </c>
      <c r="E6335" s="390" t="str">
        <f t="shared" si="196"/>
        <v>0,16</v>
      </c>
      <c r="F6335" s="381" t="str">
        <f t="shared" si="197"/>
        <v>95378</v>
      </c>
      <c r="H6335" s="391">
        <v>0.15</v>
      </c>
      <c r="I6335" s="392" t="s">
        <v>6640</v>
      </c>
    </row>
    <row r="6336" spans="2:9">
      <c r="B6336" s="388" t="s">
        <v>26016</v>
      </c>
      <c r="C6336" s="388" t="s">
        <v>26017</v>
      </c>
      <c r="D6336" s="389" t="s">
        <v>11238</v>
      </c>
      <c r="E6336" s="390" t="str">
        <f t="shared" si="196"/>
        <v>0,11</v>
      </c>
      <c r="F6336" s="381" t="str">
        <f t="shared" si="197"/>
        <v>95379</v>
      </c>
      <c r="H6336" s="391">
        <v>0.04</v>
      </c>
      <c r="I6336" s="392" t="s">
        <v>2215</v>
      </c>
    </row>
    <row r="6337" spans="2:9">
      <c r="B6337" s="388" t="s">
        <v>26018</v>
      </c>
      <c r="C6337" s="388" t="s">
        <v>26019</v>
      </c>
      <c r="D6337" s="389" t="s">
        <v>11238</v>
      </c>
      <c r="E6337" s="390" t="str">
        <f t="shared" si="196"/>
        <v>0,15</v>
      </c>
      <c r="F6337" s="381" t="str">
        <f t="shared" si="197"/>
        <v>95380</v>
      </c>
      <c r="H6337" s="391">
        <v>0.06</v>
      </c>
      <c r="I6337" s="392" t="s">
        <v>342</v>
      </c>
    </row>
    <row r="6338" spans="2:9">
      <c r="B6338" s="388" t="s">
        <v>26020</v>
      </c>
      <c r="C6338" s="388" t="s">
        <v>26021</v>
      </c>
      <c r="D6338" s="389" t="s">
        <v>11238</v>
      </c>
      <c r="E6338" s="390" t="str">
        <f t="shared" ref="E6338:E6401" si="198">IF($K$2=$H$1,H6338,I6338)</f>
        <v>0,14</v>
      </c>
      <c r="F6338" s="381" t="str">
        <f t="shared" ref="F6338:F6401" si="199">IF(LEN($B6338)=7,CONCATENATE(MID($B6338,1,6),"00",RIGHT($B6338,1)),IF(LEN($B6338)=8,CONCATENATE(MID($B6338,1,6),"0",RIGHT($B6338,2)),$B6338))</f>
        <v>95382</v>
      </c>
      <c r="H6338" s="391">
        <v>0.06</v>
      </c>
      <c r="I6338" s="392" t="s">
        <v>4267</v>
      </c>
    </row>
    <row r="6339" spans="2:9">
      <c r="B6339" s="388" t="s">
        <v>26022</v>
      </c>
      <c r="C6339" s="388" t="s">
        <v>26023</v>
      </c>
      <c r="D6339" s="389" t="s">
        <v>11238</v>
      </c>
      <c r="E6339" s="390" t="str">
        <f t="shared" si="198"/>
        <v>0,12</v>
      </c>
      <c r="F6339" s="381" t="str">
        <f t="shared" si="199"/>
        <v>95383</v>
      </c>
      <c r="H6339" s="391">
        <v>7.0000000000000007E-2</v>
      </c>
      <c r="I6339" s="392" t="s">
        <v>6638</v>
      </c>
    </row>
    <row r="6340" spans="2:9">
      <c r="B6340" s="388" t="s">
        <v>26024</v>
      </c>
      <c r="C6340" s="388" t="s">
        <v>26025</v>
      </c>
      <c r="D6340" s="389" t="s">
        <v>11238</v>
      </c>
      <c r="E6340" s="390" t="str">
        <f t="shared" si="198"/>
        <v>0,15</v>
      </c>
      <c r="F6340" s="381" t="str">
        <f t="shared" si="199"/>
        <v>95384</v>
      </c>
      <c r="H6340" s="391">
        <v>0.11</v>
      </c>
      <c r="I6340" s="392" t="s">
        <v>342</v>
      </c>
    </row>
    <row r="6341" spans="2:9">
      <c r="B6341" s="388" t="s">
        <v>26026</v>
      </c>
      <c r="C6341" s="388" t="s">
        <v>26027</v>
      </c>
      <c r="D6341" s="389" t="s">
        <v>11238</v>
      </c>
      <c r="E6341" s="390" t="str">
        <f t="shared" si="198"/>
        <v>0,12</v>
      </c>
      <c r="F6341" s="381" t="str">
        <f t="shared" si="199"/>
        <v>95385</v>
      </c>
      <c r="H6341" s="391">
        <v>0.11</v>
      </c>
      <c r="I6341" s="392" t="s">
        <v>6638</v>
      </c>
    </row>
    <row r="6342" spans="2:9">
      <c r="B6342" s="388" t="s">
        <v>26028</v>
      </c>
      <c r="C6342" s="388" t="s">
        <v>26029</v>
      </c>
      <c r="D6342" s="389" t="s">
        <v>11238</v>
      </c>
      <c r="E6342" s="390" t="str">
        <f t="shared" si="198"/>
        <v>0,08</v>
      </c>
      <c r="F6342" s="381" t="str">
        <f t="shared" si="199"/>
        <v>95386</v>
      </c>
      <c r="H6342" s="391">
        <v>0.11</v>
      </c>
      <c r="I6342" s="392" t="s">
        <v>4467</v>
      </c>
    </row>
    <row r="6343" spans="2:9">
      <c r="B6343" s="388" t="s">
        <v>26030</v>
      </c>
      <c r="C6343" s="388" t="s">
        <v>26031</v>
      </c>
      <c r="D6343" s="389" t="s">
        <v>11238</v>
      </c>
      <c r="E6343" s="390" t="str">
        <f t="shared" si="198"/>
        <v>0,14</v>
      </c>
      <c r="F6343" s="381" t="str">
        <f t="shared" si="199"/>
        <v>95387</v>
      </c>
      <c r="H6343" s="391">
        <v>0.08</v>
      </c>
      <c r="I6343" s="392" t="s">
        <v>4267</v>
      </c>
    </row>
    <row r="6344" spans="2:9">
      <c r="B6344" s="388" t="s">
        <v>26032</v>
      </c>
      <c r="C6344" s="388" t="s">
        <v>26033</v>
      </c>
      <c r="D6344" s="389" t="s">
        <v>11238</v>
      </c>
      <c r="E6344" s="390" t="str">
        <f t="shared" si="198"/>
        <v>0,05</v>
      </c>
      <c r="F6344" s="381" t="str">
        <f t="shared" si="199"/>
        <v>95388</v>
      </c>
      <c r="H6344" s="391">
        <v>0.05</v>
      </c>
      <c r="I6344" s="392" t="s">
        <v>1529</v>
      </c>
    </row>
    <row r="6345" spans="2:9">
      <c r="B6345" s="388" t="s">
        <v>26034</v>
      </c>
      <c r="C6345" s="388" t="s">
        <v>26035</v>
      </c>
      <c r="D6345" s="389" t="s">
        <v>11238</v>
      </c>
      <c r="E6345" s="390" t="str">
        <f t="shared" si="198"/>
        <v>0,05</v>
      </c>
      <c r="F6345" s="381" t="str">
        <f t="shared" si="199"/>
        <v>95389</v>
      </c>
      <c r="H6345" s="391">
        <v>7.0000000000000007E-2</v>
      </c>
      <c r="I6345" s="392" t="s">
        <v>1529</v>
      </c>
    </row>
    <row r="6346" spans="2:9">
      <c r="B6346" s="388" t="s">
        <v>26036</v>
      </c>
      <c r="C6346" s="388" t="s">
        <v>26037</v>
      </c>
      <c r="D6346" s="389" t="s">
        <v>11238</v>
      </c>
      <c r="E6346" s="390" t="str">
        <f t="shared" si="198"/>
        <v>0,05</v>
      </c>
      <c r="F6346" s="381" t="str">
        <f t="shared" si="199"/>
        <v>95390</v>
      </c>
      <c r="H6346" s="391">
        <v>0.09</v>
      </c>
      <c r="I6346" s="392" t="s">
        <v>1529</v>
      </c>
    </row>
    <row r="6347" spans="2:9">
      <c r="B6347" s="388" t="s">
        <v>26038</v>
      </c>
      <c r="C6347" s="388" t="s">
        <v>26039</v>
      </c>
      <c r="D6347" s="389" t="s">
        <v>11238</v>
      </c>
      <c r="E6347" s="390" t="str">
        <f t="shared" si="198"/>
        <v>0,07</v>
      </c>
      <c r="F6347" s="381" t="str">
        <f t="shared" si="199"/>
        <v>95391</v>
      </c>
      <c r="H6347" s="391">
        <v>0.06</v>
      </c>
      <c r="I6347" s="392" t="s">
        <v>6636</v>
      </c>
    </row>
    <row r="6348" spans="2:9">
      <c r="B6348" s="388" t="s">
        <v>26040</v>
      </c>
      <c r="C6348" s="388" t="s">
        <v>26041</v>
      </c>
      <c r="D6348" s="389" t="s">
        <v>11238</v>
      </c>
      <c r="E6348" s="390" t="str">
        <f t="shared" si="198"/>
        <v>0,05</v>
      </c>
      <c r="F6348" s="381" t="str">
        <f t="shared" si="199"/>
        <v>95392</v>
      </c>
      <c r="H6348" s="391">
        <v>0.08</v>
      </c>
      <c r="I6348" s="392" t="s">
        <v>1529</v>
      </c>
    </row>
    <row r="6349" spans="2:9">
      <c r="B6349" s="388" t="s">
        <v>26042</v>
      </c>
      <c r="C6349" s="388" t="s">
        <v>26043</v>
      </c>
      <c r="D6349" s="389" t="s">
        <v>11238</v>
      </c>
      <c r="E6349" s="390" t="str">
        <f t="shared" si="198"/>
        <v>0,20</v>
      </c>
      <c r="F6349" s="381" t="str">
        <f t="shared" si="199"/>
        <v>95393</v>
      </c>
      <c r="H6349" s="391">
        <v>0.06</v>
      </c>
      <c r="I6349" s="392" t="s">
        <v>344</v>
      </c>
    </row>
    <row r="6350" spans="2:9">
      <c r="B6350" s="388" t="s">
        <v>26044</v>
      </c>
      <c r="C6350" s="388" t="s">
        <v>26045</v>
      </c>
      <c r="D6350" s="389" t="s">
        <v>11238</v>
      </c>
      <c r="E6350" s="390" t="str">
        <f t="shared" si="198"/>
        <v>0,37</v>
      </c>
      <c r="F6350" s="381" t="str">
        <f t="shared" si="199"/>
        <v>95394</v>
      </c>
      <c r="H6350" s="391">
        <v>0.06</v>
      </c>
      <c r="I6350" s="392" t="s">
        <v>7105</v>
      </c>
    </row>
    <row r="6351" spans="2:9">
      <c r="B6351" s="388" t="s">
        <v>26046</v>
      </c>
      <c r="C6351" s="388" t="s">
        <v>26047</v>
      </c>
      <c r="D6351" s="389" t="s">
        <v>11238</v>
      </c>
      <c r="E6351" s="390" t="str">
        <f t="shared" si="198"/>
        <v>0,53</v>
      </c>
      <c r="F6351" s="381" t="str">
        <f t="shared" si="199"/>
        <v>95395</v>
      </c>
      <c r="H6351" s="391">
        <v>0.12</v>
      </c>
      <c r="I6351" s="392" t="s">
        <v>5916</v>
      </c>
    </row>
    <row r="6352" spans="2:9">
      <c r="B6352" s="388" t="s">
        <v>26048</v>
      </c>
      <c r="C6352" s="388" t="s">
        <v>26049</v>
      </c>
      <c r="D6352" s="389" t="s">
        <v>11238</v>
      </c>
      <c r="E6352" s="390" t="str">
        <f t="shared" si="198"/>
        <v>0,71</v>
      </c>
      <c r="F6352" s="381" t="str">
        <f t="shared" si="199"/>
        <v>95396</v>
      </c>
      <c r="H6352" s="391">
        <v>7.0000000000000007E-2</v>
      </c>
      <c r="I6352" s="392" t="s">
        <v>1679</v>
      </c>
    </row>
    <row r="6353" spans="2:9">
      <c r="B6353" s="388" t="s">
        <v>26050</v>
      </c>
      <c r="C6353" s="388" t="s">
        <v>26051</v>
      </c>
      <c r="D6353" s="389" t="s">
        <v>11238</v>
      </c>
      <c r="E6353" s="390" t="str">
        <f t="shared" si="198"/>
        <v>0,06</v>
      </c>
      <c r="F6353" s="381" t="str">
        <f t="shared" si="199"/>
        <v>95397</v>
      </c>
      <c r="H6353" s="391">
        <v>0.17</v>
      </c>
      <c r="I6353" s="392" t="s">
        <v>340</v>
      </c>
    </row>
    <row r="6354" spans="2:9">
      <c r="B6354" s="388" t="s">
        <v>26052</v>
      </c>
      <c r="C6354" s="388" t="s">
        <v>26053</v>
      </c>
      <c r="D6354" s="389" t="s">
        <v>11238</v>
      </c>
      <c r="E6354" s="390" t="str">
        <f t="shared" si="198"/>
        <v>0,04</v>
      </c>
      <c r="F6354" s="381" t="str">
        <f t="shared" si="199"/>
        <v>95398</v>
      </c>
      <c r="H6354" s="391">
        <v>0.22</v>
      </c>
      <c r="I6354" s="392" t="s">
        <v>4452</v>
      </c>
    </row>
    <row r="6355" spans="2:9">
      <c r="B6355" s="388" t="s">
        <v>26054</v>
      </c>
      <c r="C6355" s="388" t="s">
        <v>26055</v>
      </c>
      <c r="D6355" s="389" t="s">
        <v>11238</v>
      </c>
      <c r="E6355" s="390" t="str">
        <f t="shared" si="198"/>
        <v>0,05</v>
      </c>
      <c r="F6355" s="381" t="str">
        <f t="shared" si="199"/>
        <v>95399</v>
      </c>
      <c r="H6355" s="391">
        <v>0.15</v>
      </c>
      <c r="I6355" s="392" t="s">
        <v>1529</v>
      </c>
    </row>
    <row r="6356" spans="2:9">
      <c r="B6356" s="388" t="s">
        <v>26056</v>
      </c>
      <c r="C6356" s="388" t="s">
        <v>26057</v>
      </c>
      <c r="D6356" s="389" t="s">
        <v>11238</v>
      </c>
      <c r="E6356" s="390" t="str">
        <f t="shared" si="198"/>
        <v>0,06</v>
      </c>
      <c r="F6356" s="381" t="str">
        <f t="shared" si="199"/>
        <v>95400</v>
      </c>
      <c r="H6356" s="391">
        <v>0.17</v>
      </c>
      <c r="I6356" s="392" t="s">
        <v>340</v>
      </c>
    </row>
    <row r="6357" spans="2:9">
      <c r="B6357" s="388" t="s">
        <v>26058</v>
      </c>
      <c r="C6357" s="388" t="s">
        <v>26059</v>
      </c>
      <c r="D6357" s="389" t="s">
        <v>11238</v>
      </c>
      <c r="E6357" s="390" t="str">
        <f t="shared" si="198"/>
        <v>0,29</v>
      </c>
      <c r="F6357" s="381" t="str">
        <f t="shared" si="199"/>
        <v>95401</v>
      </c>
      <c r="H6357" s="391">
        <v>0.16</v>
      </c>
      <c r="I6357" s="392" t="s">
        <v>11229</v>
      </c>
    </row>
    <row r="6358" spans="2:9">
      <c r="B6358" s="388" t="s">
        <v>26060</v>
      </c>
      <c r="C6358" s="388" t="s">
        <v>26061</v>
      </c>
      <c r="D6358" s="389" t="s">
        <v>11238</v>
      </c>
      <c r="E6358" s="390" t="str">
        <f t="shared" si="198"/>
        <v>0,91</v>
      </c>
      <c r="F6358" s="381" t="str">
        <f t="shared" si="199"/>
        <v>95402</v>
      </c>
      <c r="H6358" s="391">
        <v>0.15</v>
      </c>
      <c r="I6358" s="392" t="s">
        <v>2207</v>
      </c>
    </row>
    <row r="6359" spans="2:9">
      <c r="B6359" s="388" t="s">
        <v>26062</v>
      </c>
      <c r="C6359" s="388" t="s">
        <v>26063</v>
      </c>
      <c r="D6359" s="389" t="s">
        <v>11238</v>
      </c>
      <c r="E6359" s="390" t="str">
        <f t="shared" si="198"/>
        <v>1,04</v>
      </c>
      <c r="F6359" s="381" t="str">
        <f t="shared" si="199"/>
        <v>95403</v>
      </c>
      <c r="H6359" s="391">
        <v>0.03</v>
      </c>
      <c r="I6359" s="392" t="s">
        <v>1950</v>
      </c>
    </row>
    <row r="6360" spans="2:9">
      <c r="B6360" s="388" t="s">
        <v>26064</v>
      </c>
      <c r="C6360" s="388" t="s">
        <v>26065</v>
      </c>
      <c r="D6360" s="389" t="s">
        <v>11238</v>
      </c>
      <c r="E6360" s="390" t="str">
        <f t="shared" si="198"/>
        <v>1,42</v>
      </c>
      <c r="F6360" s="381" t="str">
        <f t="shared" si="199"/>
        <v>95404</v>
      </c>
      <c r="H6360" s="391">
        <v>0.12</v>
      </c>
      <c r="I6360" s="392" t="s">
        <v>785</v>
      </c>
    </row>
    <row r="6361" spans="2:9">
      <c r="B6361" s="388" t="s">
        <v>26066</v>
      </c>
      <c r="C6361" s="388" t="s">
        <v>26067</v>
      </c>
      <c r="D6361" s="389" t="s">
        <v>11238</v>
      </c>
      <c r="E6361" s="390" t="str">
        <f t="shared" si="198"/>
        <v>0,44</v>
      </c>
      <c r="F6361" s="381" t="str">
        <f t="shared" si="199"/>
        <v>95405</v>
      </c>
      <c r="H6361" s="391">
        <v>0.16</v>
      </c>
      <c r="I6361" s="392" t="s">
        <v>1536</v>
      </c>
    </row>
    <row r="6362" spans="2:9">
      <c r="B6362" s="388" t="s">
        <v>26068</v>
      </c>
      <c r="C6362" s="388" t="s">
        <v>26069</v>
      </c>
      <c r="D6362" s="389" t="s">
        <v>11238</v>
      </c>
      <c r="E6362" s="390" t="str">
        <f t="shared" si="198"/>
        <v>0,08</v>
      </c>
      <c r="F6362" s="381" t="str">
        <f t="shared" si="199"/>
        <v>95406</v>
      </c>
      <c r="H6362" s="391">
        <v>0.11</v>
      </c>
      <c r="I6362" s="392" t="s">
        <v>4467</v>
      </c>
    </row>
    <row r="6363" spans="2:9">
      <c r="B6363" s="388" t="s">
        <v>26070</v>
      </c>
      <c r="C6363" s="388" t="s">
        <v>26071</v>
      </c>
      <c r="D6363" s="389" t="s">
        <v>11238</v>
      </c>
      <c r="E6363" s="390" t="str">
        <f t="shared" si="198"/>
        <v>2,01</v>
      </c>
      <c r="F6363" s="381" t="str">
        <f t="shared" si="199"/>
        <v>95407</v>
      </c>
      <c r="H6363" s="391">
        <v>0.15</v>
      </c>
      <c r="I6363" s="392" t="s">
        <v>6268</v>
      </c>
    </row>
    <row r="6364" spans="2:9">
      <c r="B6364" s="388" t="s">
        <v>26072</v>
      </c>
      <c r="C6364" s="388" t="s">
        <v>26073</v>
      </c>
      <c r="D6364" s="389" t="s">
        <v>25836</v>
      </c>
      <c r="E6364" s="390" t="str">
        <f t="shared" si="198"/>
        <v>6,88</v>
      </c>
      <c r="F6364" s="381" t="str">
        <f t="shared" si="199"/>
        <v>95408</v>
      </c>
      <c r="H6364" s="391">
        <v>0.14000000000000001</v>
      </c>
      <c r="I6364" s="392" t="s">
        <v>1706</v>
      </c>
    </row>
    <row r="6365" spans="2:9">
      <c r="B6365" s="388" t="s">
        <v>26074</v>
      </c>
      <c r="C6365" s="388" t="s">
        <v>26075</v>
      </c>
      <c r="D6365" s="389" t="s">
        <v>25836</v>
      </c>
      <c r="E6365" s="390" t="str">
        <f t="shared" si="198"/>
        <v>8,41</v>
      </c>
      <c r="F6365" s="381" t="str">
        <f t="shared" si="199"/>
        <v>95409</v>
      </c>
      <c r="H6365" s="391">
        <v>0.12</v>
      </c>
      <c r="I6365" s="392" t="s">
        <v>11984</v>
      </c>
    </row>
    <row r="6366" spans="2:9">
      <c r="B6366" s="388" t="s">
        <v>26076</v>
      </c>
      <c r="C6366" s="388" t="s">
        <v>26077</v>
      </c>
      <c r="D6366" s="389" t="s">
        <v>25836</v>
      </c>
      <c r="E6366" s="390" t="str">
        <f t="shared" si="198"/>
        <v>6,35</v>
      </c>
      <c r="F6366" s="381" t="str">
        <f t="shared" si="199"/>
        <v>95410</v>
      </c>
      <c r="H6366" s="391">
        <v>0.15</v>
      </c>
      <c r="I6366" s="392" t="s">
        <v>383</v>
      </c>
    </row>
    <row r="6367" spans="2:9">
      <c r="B6367" s="388" t="s">
        <v>26078</v>
      </c>
      <c r="C6367" s="388" t="s">
        <v>26079</v>
      </c>
      <c r="D6367" s="389" t="s">
        <v>25836</v>
      </c>
      <c r="E6367" s="390" t="str">
        <f t="shared" si="198"/>
        <v>6,72</v>
      </c>
      <c r="F6367" s="381" t="str">
        <f t="shared" si="199"/>
        <v>95411</v>
      </c>
      <c r="H6367" s="391">
        <v>0.13</v>
      </c>
      <c r="I6367" s="392" t="s">
        <v>5859</v>
      </c>
    </row>
    <row r="6368" spans="2:9">
      <c r="B6368" s="388" t="s">
        <v>26080</v>
      </c>
      <c r="C6368" s="388" t="s">
        <v>26081</v>
      </c>
      <c r="D6368" s="389" t="s">
        <v>25836</v>
      </c>
      <c r="E6368" s="390" t="str">
        <f t="shared" si="198"/>
        <v>6,72</v>
      </c>
      <c r="F6368" s="381" t="str">
        <f t="shared" si="199"/>
        <v>95412</v>
      </c>
      <c r="H6368" s="391">
        <v>0.08</v>
      </c>
      <c r="I6368" s="392" t="s">
        <v>5859</v>
      </c>
    </row>
    <row r="6369" spans="2:9">
      <c r="B6369" s="388" t="s">
        <v>26082</v>
      </c>
      <c r="C6369" s="388" t="s">
        <v>26083</v>
      </c>
      <c r="D6369" s="389" t="s">
        <v>25836</v>
      </c>
      <c r="E6369" s="390" t="str">
        <f t="shared" si="198"/>
        <v>7,12</v>
      </c>
      <c r="F6369" s="381" t="str">
        <f t="shared" si="199"/>
        <v>95413</v>
      </c>
      <c r="H6369" s="391">
        <v>0.14000000000000001</v>
      </c>
      <c r="I6369" s="392" t="s">
        <v>15596</v>
      </c>
    </row>
    <row r="6370" spans="2:9">
      <c r="B6370" s="388" t="s">
        <v>26084</v>
      </c>
      <c r="C6370" s="388" t="s">
        <v>26085</v>
      </c>
      <c r="D6370" s="389" t="s">
        <v>25836</v>
      </c>
      <c r="E6370" s="390" t="str">
        <f t="shared" si="198"/>
        <v>28,42</v>
      </c>
      <c r="F6370" s="381" t="str">
        <f t="shared" si="199"/>
        <v>95414</v>
      </c>
      <c r="H6370" s="391">
        <v>0.05</v>
      </c>
      <c r="I6370" s="392" t="s">
        <v>2649</v>
      </c>
    </row>
    <row r="6371" spans="2:9">
      <c r="B6371" s="388" t="s">
        <v>26086</v>
      </c>
      <c r="C6371" s="388" t="s">
        <v>26087</v>
      </c>
      <c r="D6371" s="389" t="s">
        <v>25836</v>
      </c>
      <c r="E6371" s="390" t="str">
        <f t="shared" si="198"/>
        <v>124,46</v>
      </c>
      <c r="F6371" s="381" t="str">
        <f t="shared" si="199"/>
        <v>95415</v>
      </c>
      <c r="H6371" s="391">
        <v>0.05</v>
      </c>
      <c r="I6371" s="392" t="s">
        <v>26088</v>
      </c>
    </row>
    <row r="6372" spans="2:9">
      <c r="B6372" s="388" t="s">
        <v>26089</v>
      </c>
      <c r="C6372" s="388" t="s">
        <v>26090</v>
      </c>
      <c r="D6372" s="389" t="s">
        <v>25836</v>
      </c>
      <c r="E6372" s="390" t="str">
        <f t="shared" si="198"/>
        <v>5,74</v>
      </c>
      <c r="F6372" s="381" t="str">
        <f t="shared" si="199"/>
        <v>95416</v>
      </c>
      <c r="H6372" s="391">
        <v>0.05</v>
      </c>
      <c r="I6372" s="392" t="s">
        <v>3128</v>
      </c>
    </row>
    <row r="6373" spans="2:9">
      <c r="B6373" s="388" t="s">
        <v>26091</v>
      </c>
      <c r="C6373" s="388" t="s">
        <v>26092</v>
      </c>
      <c r="D6373" s="389" t="s">
        <v>25836</v>
      </c>
      <c r="E6373" s="390" t="str">
        <f t="shared" si="198"/>
        <v>141,66</v>
      </c>
      <c r="F6373" s="381" t="str">
        <f t="shared" si="199"/>
        <v>95417</v>
      </c>
      <c r="H6373" s="391">
        <v>7.0000000000000007E-2</v>
      </c>
      <c r="I6373" s="392" t="s">
        <v>26093</v>
      </c>
    </row>
    <row r="6374" spans="2:9">
      <c r="B6374" s="388" t="s">
        <v>26094</v>
      </c>
      <c r="C6374" s="388" t="s">
        <v>26095</v>
      </c>
      <c r="D6374" s="389" t="s">
        <v>25836</v>
      </c>
      <c r="E6374" s="390" t="str">
        <f t="shared" si="198"/>
        <v>193,65</v>
      </c>
      <c r="F6374" s="381" t="str">
        <f t="shared" si="199"/>
        <v>95418</v>
      </c>
      <c r="H6374" s="391">
        <v>0.05</v>
      </c>
      <c r="I6374" s="392" t="s">
        <v>26096</v>
      </c>
    </row>
    <row r="6375" spans="2:9">
      <c r="B6375" s="388" t="s">
        <v>26097</v>
      </c>
      <c r="C6375" s="388" t="s">
        <v>26098</v>
      </c>
      <c r="D6375" s="389" t="s">
        <v>25836</v>
      </c>
      <c r="E6375" s="390" t="str">
        <f t="shared" si="198"/>
        <v>51,75</v>
      </c>
      <c r="F6375" s="381" t="str">
        <f t="shared" si="199"/>
        <v>95419</v>
      </c>
      <c r="H6375" s="391">
        <v>0.21</v>
      </c>
      <c r="I6375" s="392" t="s">
        <v>26099</v>
      </c>
    </row>
    <row r="6376" spans="2:9">
      <c r="B6376" s="388" t="s">
        <v>26100</v>
      </c>
      <c r="C6376" s="388" t="s">
        <v>26101</v>
      </c>
      <c r="D6376" s="389" t="s">
        <v>25836</v>
      </c>
      <c r="E6376" s="390" t="str">
        <f t="shared" si="198"/>
        <v>73,51</v>
      </c>
      <c r="F6376" s="381" t="str">
        <f t="shared" si="199"/>
        <v>95420</v>
      </c>
      <c r="H6376" s="391">
        <v>0.38</v>
      </c>
      <c r="I6376" s="392" t="s">
        <v>26102</v>
      </c>
    </row>
    <row r="6377" spans="2:9">
      <c r="B6377" s="388" t="s">
        <v>26103</v>
      </c>
      <c r="C6377" s="388" t="s">
        <v>26104</v>
      </c>
      <c r="D6377" s="389" t="s">
        <v>25836</v>
      </c>
      <c r="E6377" s="390" t="str">
        <f t="shared" si="198"/>
        <v>97,18</v>
      </c>
      <c r="F6377" s="381" t="str">
        <f t="shared" si="199"/>
        <v>95421</v>
      </c>
      <c r="H6377" s="391">
        <v>0.54</v>
      </c>
      <c r="I6377" s="392" t="s">
        <v>26105</v>
      </c>
    </row>
    <row r="6378" spans="2:9">
      <c r="B6378" s="388" t="s">
        <v>26106</v>
      </c>
      <c r="C6378" s="388" t="s">
        <v>26107</v>
      </c>
      <c r="D6378" s="389" t="s">
        <v>25836</v>
      </c>
      <c r="E6378" s="390" t="str">
        <f t="shared" si="198"/>
        <v>39,56</v>
      </c>
      <c r="F6378" s="381" t="str">
        <f t="shared" si="199"/>
        <v>95422</v>
      </c>
      <c r="H6378" s="391">
        <v>0.72</v>
      </c>
      <c r="I6378" s="392" t="s">
        <v>26108</v>
      </c>
    </row>
    <row r="6379" spans="2:9">
      <c r="B6379" s="388" t="s">
        <v>26109</v>
      </c>
      <c r="C6379" s="388" t="s">
        <v>26110</v>
      </c>
      <c r="D6379" s="389" t="s">
        <v>25836</v>
      </c>
      <c r="E6379" s="390" t="str">
        <f t="shared" si="198"/>
        <v>60,05</v>
      </c>
      <c r="F6379" s="381" t="str">
        <f t="shared" si="199"/>
        <v>95423</v>
      </c>
      <c r="H6379" s="391">
        <v>0.06</v>
      </c>
      <c r="I6379" s="392" t="s">
        <v>26111</v>
      </c>
    </row>
    <row r="6380" spans="2:9">
      <c r="B6380" s="388" t="s">
        <v>26112</v>
      </c>
      <c r="C6380" s="388" t="s">
        <v>26113</v>
      </c>
      <c r="D6380" s="389" t="s">
        <v>25836</v>
      </c>
      <c r="E6380" s="390" t="str">
        <f t="shared" si="198"/>
        <v>11,76</v>
      </c>
      <c r="F6380" s="381" t="str">
        <f t="shared" si="199"/>
        <v>95424</v>
      </c>
      <c r="H6380" s="391">
        <v>0.04</v>
      </c>
      <c r="I6380" s="392" t="s">
        <v>3998</v>
      </c>
    </row>
    <row r="6381" spans="2:9">
      <c r="B6381" s="388" t="s">
        <v>26114</v>
      </c>
      <c r="C6381" s="388" t="s">
        <v>26115</v>
      </c>
      <c r="D6381" s="389" t="s">
        <v>11238</v>
      </c>
      <c r="E6381" s="390" t="str">
        <f t="shared" si="198"/>
        <v>0,04</v>
      </c>
      <c r="F6381" s="381" t="str">
        <f t="shared" si="199"/>
        <v>100288</v>
      </c>
      <c r="H6381" s="391">
        <v>0.06</v>
      </c>
      <c r="I6381" s="392" t="s">
        <v>4452</v>
      </c>
    </row>
    <row r="6382" spans="2:9">
      <c r="B6382" s="388" t="s">
        <v>26116</v>
      </c>
      <c r="C6382" s="388" t="s">
        <v>26117</v>
      </c>
      <c r="D6382" s="389" t="s">
        <v>11238</v>
      </c>
      <c r="E6382" s="390" t="str">
        <f t="shared" si="198"/>
        <v>16,28</v>
      </c>
      <c r="F6382" s="381" t="str">
        <f t="shared" si="199"/>
        <v>100289</v>
      </c>
      <c r="H6382" s="391">
        <v>0.06</v>
      </c>
      <c r="I6382" s="392" t="s">
        <v>3095</v>
      </c>
    </row>
    <row r="6383" spans="2:9">
      <c r="B6383" s="388" t="s">
        <v>26118</v>
      </c>
      <c r="C6383" s="388" t="s">
        <v>26119</v>
      </c>
      <c r="D6383" s="389" t="s">
        <v>11238</v>
      </c>
      <c r="E6383" s="390" t="str">
        <f t="shared" si="198"/>
        <v>0,03</v>
      </c>
      <c r="F6383" s="381" t="str">
        <f t="shared" si="199"/>
        <v>100290</v>
      </c>
      <c r="H6383" s="391">
        <v>0.28999999999999998</v>
      </c>
      <c r="I6383" s="392" t="s">
        <v>1526</v>
      </c>
    </row>
    <row r="6384" spans="2:9">
      <c r="B6384" s="388" t="s">
        <v>26120</v>
      </c>
      <c r="C6384" s="388" t="s">
        <v>26121</v>
      </c>
      <c r="D6384" s="389" t="s">
        <v>11238</v>
      </c>
      <c r="E6384" s="390" t="str">
        <f t="shared" si="198"/>
        <v>0,10</v>
      </c>
      <c r="F6384" s="381" t="str">
        <f t="shared" si="199"/>
        <v>100291</v>
      </c>
      <c r="H6384" s="391">
        <v>0.93</v>
      </c>
      <c r="I6384" s="392" t="s">
        <v>1531</v>
      </c>
    </row>
    <row r="6385" spans="2:9">
      <c r="B6385" s="388" t="s">
        <v>26122</v>
      </c>
      <c r="C6385" s="388" t="s">
        <v>26123</v>
      </c>
      <c r="D6385" s="389" t="s">
        <v>11238</v>
      </c>
      <c r="E6385" s="390" t="str">
        <f t="shared" si="198"/>
        <v>0,46</v>
      </c>
      <c r="F6385" s="381" t="str">
        <f t="shared" si="199"/>
        <v>100292</v>
      </c>
      <c r="H6385" s="391">
        <v>1.06</v>
      </c>
      <c r="I6385" s="392" t="s">
        <v>1032</v>
      </c>
    </row>
    <row r="6386" spans="2:9">
      <c r="B6386" s="388" t="s">
        <v>26124</v>
      </c>
      <c r="C6386" s="388" t="s">
        <v>26125</v>
      </c>
      <c r="D6386" s="389" t="s">
        <v>11238</v>
      </c>
      <c r="E6386" s="390" t="str">
        <f t="shared" si="198"/>
        <v>0,11</v>
      </c>
      <c r="F6386" s="381" t="str">
        <f t="shared" si="199"/>
        <v>100293</v>
      </c>
      <c r="H6386" s="391">
        <v>1.45</v>
      </c>
      <c r="I6386" s="392" t="s">
        <v>2215</v>
      </c>
    </row>
    <row r="6387" spans="2:9">
      <c r="B6387" s="388" t="s">
        <v>26126</v>
      </c>
      <c r="C6387" s="388" t="s">
        <v>26127</v>
      </c>
      <c r="D6387" s="389" t="s">
        <v>11238</v>
      </c>
      <c r="E6387" s="390" t="str">
        <f t="shared" si="198"/>
        <v>0,21</v>
      </c>
      <c r="F6387" s="381" t="str">
        <f t="shared" si="199"/>
        <v>100294</v>
      </c>
      <c r="H6387" s="391">
        <v>0.45</v>
      </c>
      <c r="I6387" s="392" t="s">
        <v>7107</v>
      </c>
    </row>
    <row r="6388" spans="2:9">
      <c r="B6388" s="388" t="s">
        <v>26128</v>
      </c>
      <c r="C6388" s="388" t="s">
        <v>26129</v>
      </c>
      <c r="D6388" s="389" t="s">
        <v>11238</v>
      </c>
      <c r="E6388" s="390" t="str">
        <f t="shared" si="198"/>
        <v>0,32</v>
      </c>
      <c r="F6388" s="381" t="str">
        <f t="shared" si="199"/>
        <v>100295</v>
      </c>
      <c r="H6388" s="391">
        <v>0.08</v>
      </c>
      <c r="I6388" s="392" t="s">
        <v>585</v>
      </c>
    </row>
    <row r="6389" spans="2:9">
      <c r="B6389" s="388" t="s">
        <v>26130</v>
      </c>
      <c r="C6389" s="388" t="s">
        <v>26131</v>
      </c>
      <c r="D6389" s="389" t="s">
        <v>11238</v>
      </c>
      <c r="E6389" s="390" t="str">
        <f t="shared" si="198"/>
        <v>0,72</v>
      </c>
      <c r="F6389" s="381" t="str">
        <f t="shared" si="199"/>
        <v>100296</v>
      </c>
      <c r="H6389" s="391">
        <v>2.0499999999999998</v>
      </c>
      <c r="I6389" s="392" t="s">
        <v>2400</v>
      </c>
    </row>
    <row r="6390" spans="2:9">
      <c r="B6390" s="388" t="s">
        <v>26132</v>
      </c>
      <c r="C6390" s="388" t="s">
        <v>26133</v>
      </c>
      <c r="D6390" s="389" t="s">
        <v>11238</v>
      </c>
      <c r="E6390" s="390" t="str">
        <f t="shared" si="198"/>
        <v>0,81</v>
      </c>
      <c r="F6390" s="381" t="str">
        <f t="shared" si="199"/>
        <v>100297</v>
      </c>
      <c r="H6390" s="391">
        <v>6.86</v>
      </c>
      <c r="I6390" s="392" t="s">
        <v>4520</v>
      </c>
    </row>
    <row r="6391" spans="2:9">
      <c r="B6391" s="388" t="s">
        <v>26134</v>
      </c>
      <c r="C6391" s="388" t="s">
        <v>26135</v>
      </c>
      <c r="D6391" s="389" t="s">
        <v>11238</v>
      </c>
      <c r="E6391" s="390" t="str">
        <f t="shared" si="198"/>
        <v>0,39</v>
      </c>
      <c r="F6391" s="381" t="str">
        <f t="shared" si="199"/>
        <v>100298</v>
      </c>
      <c r="H6391" s="391">
        <v>8.39</v>
      </c>
      <c r="I6391" s="392" t="s">
        <v>11171</v>
      </c>
    </row>
    <row r="6392" spans="2:9">
      <c r="B6392" s="388" t="s">
        <v>26136</v>
      </c>
      <c r="C6392" s="388" t="s">
        <v>26137</v>
      </c>
      <c r="D6392" s="389" t="s">
        <v>11238</v>
      </c>
      <c r="E6392" s="390" t="str">
        <f t="shared" si="198"/>
        <v>0,27</v>
      </c>
      <c r="F6392" s="381" t="str">
        <f t="shared" si="199"/>
        <v>100299</v>
      </c>
      <c r="H6392" s="391">
        <v>6.33</v>
      </c>
      <c r="I6392" s="392" t="s">
        <v>11800</v>
      </c>
    </row>
    <row r="6393" spans="2:9">
      <c r="B6393" s="388" t="s">
        <v>26138</v>
      </c>
      <c r="C6393" s="388" t="s">
        <v>26139</v>
      </c>
      <c r="D6393" s="389" t="s">
        <v>11238</v>
      </c>
      <c r="E6393" s="390" t="str">
        <f t="shared" si="198"/>
        <v>12,49</v>
      </c>
      <c r="F6393" s="381" t="str">
        <f t="shared" si="199"/>
        <v>100300</v>
      </c>
      <c r="H6393" s="391">
        <v>6.71</v>
      </c>
      <c r="I6393" s="392" t="s">
        <v>7676</v>
      </c>
    </row>
    <row r="6394" spans="2:9">
      <c r="B6394" s="388" t="s">
        <v>26140</v>
      </c>
      <c r="C6394" s="388" t="s">
        <v>26141</v>
      </c>
      <c r="D6394" s="389" t="s">
        <v>11238</v>
      </c>
      <c r="E6394" s="390" t="str">
        <f t="shared" si="198"/>
        <v>16,78</v>
      </c>
      <c r="F6394" s="381" t="str">
        <f t="shared" si="199"/>
        <v>100301</v>
      </c>
      <c r="H6394" s="391">
        <v>6.7</v>
      </c>
      <c r="I6394" s="392" t="s">
        <v>23939</v>
      </c>
    </row>
    <row r="6395" spans="2:9">
      <c r="B6395" s="388" t="s">
        <v>26142</v>
      </c>
      <c r="C6395" s="388" t="s">
        <v>26143</v>
      </c>
      <c r="D6395" s="389" t="s">
        <v>11238</v>
      </c>
      <c r="E6395" s="390" t="str">
        <f t="shared" si="198"/>
        <v>133,43</v>
      </c>
      <c r="F6395" s="381" t="str">
        <f t="shared" si="199"/>
        <v>100302</v>
      </c>
      <c r="H6395" s="391">
        <v>7.1</v>
      </c>
      <c r="I6395" s="392" t="s">
        <v>26144</v>
      </c>
    </row>
    <row r="6396" spans="2:9">
      <c r="B6396" s="388" t="s">
        <v>26145</v>
      </c>
      <c r="C6396" s="388" t="s">
        <v>26146</v>
      </c>
      <c r="D6396" s="389" t="s">
        <v>11238</v>
      </c>
      <c r="E6396" s="390" t="str">
        <f t="shared" si="198"/>
        <v>15,73</v>
      </c>
      <c r="F6396" s="381" t="str">
        <f t="shared" si="199"/>
        <v>100303</v>
      </c>
      <c r="H6396" s="391">
        <v>28.65</v>
      </c>
      <c r="I6396" s="392" t="s">
        <v>26147</v>
      </c>
    </row>
    <row r="6397" spans="2:9">
      <c r="B6397" s="388" t="s">
        <v>26148</v>
      </c>
      <c r="C6397" s="388" t="s">
        <v>26149</v>
      </c>
      <c r="D6397" s="389" t="s">
        <v>11238</v>
      </c>
      <c r="E6397" s="390" t="str">
        <f t="shared" si="198"/>
        <v>63,85</v>
      </c>
      <c r="F6397" s="381" t="str">
        <f t="shared" si="199"/>
        <v>100304</v>
      </c>
      <c r="H6397" s="391">
        <v>126.12</v>
      </c>
      <c r="I6397" s="392" t="s">
        <v>26150</v>
      </c>
    </row>
    <row r="6398" spans="2:9">
      <c r="B6398" s="388" t="s">
        <v>26151</v>
      </c>
      <c r="C6398" s="388" t="s">
        <v>26152</v>
      </c>
      <c r="D6398" s="389" t="s">
        <v>11238</v>
      </c>
      <c r="E6398" s="390" t="str">
        <f t="shared" si="198"/>
        <v>93,05</v>
      </c>
      <c r="F6398" s="381" t="str">
        <f t="shared" si="199"/>
        <v>100305</v>
      </c>
      <c r="H6398" s="391">
        <v>5.72</v>
      </c>
      <c r="I6398" s="392" t="s">
        <v>26153</v>
      </c>
    </row>
    <row r="6399" spans="2:9">
      <c r="B6399" s="388" t="s">
        <v>26154</v>
      </c>
      <c r="C6399" s="388" t="s">
        <v>26155</v>
      </c>
      <c r="D6399" s="389" t="s">
        <v>11238</v>
      </c>
      <c r="E6399" s="390" t="str">
        <f t="shared" si="198"/>
        <v>104,86</v>
      </c>
      <c r="F6399" s="381" t="str">
        <f t="shared" si="199"/>
        <v>100306</v>
      </c>
      <c r="H6399" s="391">
        <v>143.55000000000001</v>
      </c>
      <c r="I6399" s="392" t="s">
        <v>26156</v>
      </c>
    </row>
    <row r="6400" spans="2:9">
      <c r="B6400" s="388" t="s">
        <v>26157</v>
      </c>
      <c r="C6400" s="388" t="s">
        <v>26158</v>
      </c>
      <c r="D6400" s="389" t="s">
        <v>11238</v>
      </c>
      <c r="E6400" s="390" t="str">
        <f t="shared" si="198"/>
        <v>20,16</v>
      </c>
      <c r="F6400" s="381" t="str">
        <f t="shared" si="199"/>
        <v>100307</v>
      </c>
      <c r="H6400" s="391">
        <v>196.23</v>
      </c>
      <c r="I6400" s="392" t="s">
        <v>9412</v>
      </c>
    </row>
    <row r="6401" spans="2:9">
      <c r="B6401" s="388" t="s">
        <v>26159</v>
      </c>
      <c r="C6401" s="388" t="s">
        <v>26160</v>
      </c>
      <c r="D6401" s="389" t="s">
        <v>11238</v>
      </c>
      <c r="E6401" s="390" t="str">
        <f t="shared" si="198"/>
        <v>22,13</v>
      </c>
      <c r="F6401" s="381" t="str">
        <f t="shared" si="199"/>
        <v>100308</v>
      </c>
      <c r="H6401" s="391">
        <v>52.1</v>
      </c>
      <c r="I6401" s="392" t="s">
        <v>8345</v>
      </c>
    </row>
    <row r="6402" spans="2:9">
      <c r="B6402" s="388" t="s">
        <v>26161</v>
      </c>
      <c r="C6402" s="388" t="s">
        <v>26162</v>
      </c>
      <c r="D6402" s="389" t="s">
        <v>11238</v>
      </c>
      <c r="E6402" s="390" t="str">
        <f t="shared" ref="E6402:E6418" si="200">IF($K$2=$H$1,H6402,I6402)</f>
        <v>23,88</v>
      </c>
      <c r="F6402" s="381" t="str">
        <f t="shared" ref="F6402:F6418" si="201">IF(LEN($B6402)=7,CONCATENATE(MID($B6402,1,6),"00",RIGHT($B6402,1)),IF(LEN($B6402)=8,CONCATENATE(MID($B6402,1,6),"0",RIGHT($B6402,2)),$B6402))</f>
        <v>100309</v>
      </c>
      <c r="H6402" s="391">
        <v>74</v>
      </c>
      <c r="I6402" s="392" t="s">
        <v>553</v>
      </c>
    </row>
    <row r="6403" spans="2:9">
      <c r="B6403" s="388" t="s">
        <v>26163</v>
      </c>
      <c r="C6403" s="388" t="s">
        <v>26164</v>
      </c>
      <c r="D6403" s="389" t="s">
        <v>25836</v>
      </c>
      <c r="E6403" s="390" t="str">
        <f t="shared" si="200"/>
        <v>5,45</v>
      </c>
      <c r="F6403" s="381" t="str">
        <f t="shared" si="201"/>
        <v>100310</v>
      </c>
      <c r="H6403" s="391">
        <v>97.84</v>
      </c>
      <c r="I6403" s="392" t="s">
        <v>481</v>
      </c>
    </row>
    <row r="6404" spans="2:9">
      <c r="B6404" s="388" t="s">
        <v>26165</v>
      </c>
      <c r="C6404" s="388" t="s">
        <v>26166</v>
      </c>
      <c r="D6404" s="389" t="s">
        <v>25836</v>
      </c>
      <c r="E6404" s="390" t="str">
        <f t="shared" si="200"/>
        <v>63,15</v>
      </c>
      <c r="F6404" s="381" t="str">
        <f t="shared" si="201"/>
        <v>100311</v>
      </c>
      <c r="H6404" s="391">
        <v>39.89</v>
      </c>
      <c r="I6404" s="392" t="s">
        <v>11291</v>
      </c>
    </row>
    <row r="6405" spans="2:9">
      <c r="B6405" s="388" t="s">
        <v>26167</v>
      </c>
      <c r="C6405" s="388" t="s">
        <v>26168</v>
      </c>
      <c r="D6405" s="389" t="s">
        <v>25836</v>
      </c>
      <c r="E6405" s="390" t="str">
        <f t="shared" si="200"/>
        <v>29,98</v>
      </c>
      <c r="F6405" s="381" t="str">
        <f t="shared" si="201"/>
        <v>100312</v>
      </c>
      <c r="H6405" s="391">
        <v>60.54</v>
      </c>
      <c r="I6405" s="392" t="s">
        <v>26169</v>
      </c>
    </row>
    <row r="6406" spans="2:9">
      <c r="B6406" s="388" t="s">
        <v>26170</v>
      </c>
      <c r="C6406" s="388" t="s">
        <v>26171</v>
      </c>
      <c r="D6406" s="389" t="s">
        <v>25836</v>
      </c>
      <c r="E6406" s="390" t="str">
        <f t="shared" si="200"/>
        <v>98,75</v>
      </c>
      <c r="F6406" s="381" t="str">
        <f t="shared" si="201"/>
        <v>100313</v>
      </c>
      <c r="H6406" s="391">
        <v>11.84</v>
      </c>
      <c r="I6406" s="392" t="s">
        <v>16805</v>
      </c>
    </row>
    <row r="6407" spans="2:9">
      <c r="B6407" s="388" t="s">
        <v>26172</v>
      </c>
      <c r="C6407" s="388" t="s">
        <v>26173</v>
      </c>
      <c r="D6407" s="389" t="s">
        <v>25836</v>
      </c>
      <c r="E6407" s="390" t="str">
        <f t="shared" si="200"/>
        <v>111,41</v>
      </c>
      <c r="F6407" s="381" t="str">
        <f t="shared" si="201"/>
        <v>100314</v>
      </c>
      <c r="I6407" s="392" t="s">
        <v>26174</v>
      </c>
    </row>
    <row r="6408" spans="2:9">
      <c r="B6408" s="388" t="s">
        <v>26175</v>
      </c>
      <c r="C6408" s="388" t="s">
        <v>26176</v>
      </c>
      <c r="D6408" s="389" t="s">
        <v>25836</v>
      </c>
      <c r="E6408" s="390" t="str">
        <f t="shared" si="200"/>
        <v>37,98</v>
      </c>
      <c r="F6408" s="381" t="str">
        <f t="shared" si="201"/>
        <v>100315</v>
      </c>
      <c r="I6408" s="392" t="s">
        <v>26177</v>
      </c>
    </row>
    <row r="6409" spans="2:9">
      <c r="B6409" s="388" t="s">
        <v>26178</v>
      </c>
      <c r="C6409" s="388" t="s">
        <v>26139</v>
      </c>
      <c r="D6409" s="389" t="s">
        <v>25836</v>
      </c>
      <c r="E6409" s="390" t="str">
        <f t="shared" si="200"/>
        <v>2.226,82</v>
      </c>
      <c r="F6409" s="381" t="str">
        <f t="shared" si="201"/>
        <v>100316</v>
      </c>
      <c r="I6409" s="392" t="s">
        <v>26179</v>
      </c>
    </row>
    <row r="6410" spans="2:9">
      <c r="B6410" s="388" t="s">
        <v>26180</v>
      </c>
      <c r="C6410" s="388" t="s">
        <v>26181</v>
      </c>
      <c r="D6410" s="389" t="s">
        <v>25836</v>
      </c>
      <c r="E6410" s="390" t="str">
        <f t="shared" si="200"/>
        <v>23.643,42</v>
      </c>
      <c r="F6410" s="381" t="str">
        <f t="shared" si="201"/>
        <v>100317</v>
      </c>
      <c r="I6410" s="392" t="s">
        <v>26182</v>
      </c>
    </row>
    <row r="6411" spans="2:9">
      <c r="B6411" s="388" t="s">
        <v>26183</v>
      </c>
      <c r="C6411" s="388" t="s">
        <v>26149</v>
      </c>
      <c r="D6411" s="389" t="s">
        <v>25836</v>
      </c>
      <c r="E6411" s="390" t="str">
        <f t="shared" si="200"/>
        <v>11.324,81</v>
      </c>
      <c r="F6411" s="381" t="str">
        <f t="shared" si="201"/>
        <v>100318</v>
      </c>
      <c r="I6411" s="392" t="s">
        <v>26184</v>
      </c>
    </row>
    <row r="6412" spans="2:9">
      <c r="B6412" s="388" t="s">
        <v>26185</v>
      </c>
      <c r="C6412" s="388" t="s">
        <v>26152</v>
      </c>
      <c r="D6412" s="389" t="s">
        <v>25836</v>
      </c>
      <c r="E6412" s="390" t="str">
        <f t="shared" si="200"/>
        <v>16.477,27</v>
      </c>
      <c r="F6412" s="381" t="str">
        <f t="shared" si="201"/>
        <v>100319</v>
      </c>
      <c r="I6412" s="392" t="s">
        <v>26186</v>
      </c>
    </row>
    <row r="6413" spans="2:9">
      <c r="B6413" s="388" t="s">
        <v>26187</v>
      </c>
      <c r="C6413" s="388" t="s">
        <v>26155</v>
      </c>
      <c r="D6413" s="389" t="s">
        <v>25836</v>
      </c>
      <c r="E6413" s="390" t="str">
        <f t="shared" si="200"/>
        <v>18.565,43</v>
      </c>
      <c r="F6413" s="381" t="str">
        <f t="shared" si="201"/>
        <v>100320</v>
      </c>
      <c r="I6413" s="392" t="s">
        <v>26188</v>
      </c>
    </row>
    <row r="6414" spans="2:9">
      <c r="B6414" s="388" t="s">
        <v>26189</v>
      </c>
      <c r="C6414" s="388" t="s">
        <v>26190</v>
      </c>
      <c r="D6414" s="389" t="s">
        <v>25836</v>
      </c>
      <c r="E6414" s="390" t="str">
        <f t="shared" si="200"/>
        <v>4.237,29</v>
      </c>
      <c r="F6414" s="381" t="str">
        <f t="shared" si="201"/>
        <v>100321</v>
      </c>
      <c r="I6414" s="392" t="s">
        <v>26191</v>
      </c>
    </row>
    <row r="6415" spans="2:9">
      <c r="B6415" s="388" t="s">
        <v>26192</v>
      </c>
      <c r="C6415" s="388" t="s">
        <v>26193</v>
      </c>
      <c r="D6415" s="389" t="s">
        <v>11238</v>
      </c>
      <c r="E6415" s="390" t="str">
        <f t="shared" si="200"/>
        <v>19,53</v>
      </c>
      <c r="F6415" s="381" t="str">
        <f t="shared" si="201"/>
        <v>100533</v>
      </c>
      <c r="I6415" s="392" t="s">
        <v>1656</v>
      </c>
    </row>
    <row r="6416" spans="2:9">
      <c r="B6416" s="388" t="s">
        <v>26194</v>
      </c>
      <c r="C6416" s="388" t="s">
        <v>26193</v>
      </c>
      <c r="D6416" s="389" t="s">
        <v>25836</v>
      </c>
      <c r="E6416" s="390" t="str">
        <f t="shared" si="200"/>
        <v>2.774,81</v>
      </c>
      <c r="F6416" s="381" t="str">
        <f t="shared" si="201"/>
        <v>100534</v>
      </c>
      <c r="I6416" s="392" t="s">
        <v>26195</v>
      </c>
    </row>
    <row r="6417" spans="2:9">
      <c r="B6417" s="388" t="s">
        <v>26196</v>
      </c>
      <c r="C6417" s="388" t="s">
        <v>26197</v>
      </c>
      <c r="D6417" s="389" t="s">
        <v>11238</v>
      </c>
      <c r="E6417" s="390" t="str">
        <f t="shared" si="200"/>
        <v>0,22</v>
      </c>
      <c r="F6417" s="381" t="str">
        <f t="shared" si="201"/>
        <v>100535</v>
      </c>
      <c r="I6417" s="392" t="s">
        <v>25937</v>
      </c>
    </row>
    <row r="6418" spans="2:9">
      <c r="B6418" s="388" t="s">
        <v>26198</v>
      </c>
      <c r="C6418" s="388" t="s">
        <v>26199</v>
      </c>
      <c r="D6418" s="389" t="s">
        <v>25836</v>
      </c>
      <c r="E6418" s="390" t="str">
        <f t="shared" si="200"/>
        <v>24,22</v>
      </c>
      <c r="F6418" s="381" t="str">
        <f t="shared" si="201"/>
        <v>100536</v>
      </c>
      <c r="I6418" s="392" t="s">
        <v>8271</v>
      </c>
    </row>
  </sheetData>
  <autoFilter ref="A1:F6406"/>
  <pageMargins left="0.51180555555555496" right="0.51180555555555496" top="0.78749999999999998" bottom="0.78749999999999998" header="0.51180555555555496" footer="0.51180555555555496"/>
  <pageSetup paperSize="9" scale="67"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1D41A"/>
    <pageSetUpPr fitToPage="1"/>
  </sheetPr>
  <dimension ref="A2:BL41"/>
  <sheetViews>
    <sheetView view="pageBreakPreview" zoomScale="55" zoomScaleNormal="75" zoomScalePageLayoutView="55" workbookViewId="0">
      <selection activeCell="J20" sqref="J20"/>
    </sheetView>
  </sheetViews>
  <sheetFormatPr defaultRowHeight="15.75"/>
  <cols>
    <col min="1" max="1" width="11.5703125" style="294" customWidth="1"/>
    <col min="2" max="2" width="11.140625" style="394" customWidth="1"/>
    <col min="3" max="3" width="11.5703125" style="394" customWidth="1"/>
    <col min="4" max="4" width="98" style="394" customWidth="1"/>
    <col min="5" max="5" width="18.140625" style="296" customWidth="1"/>
    <col min="6" max="6" width="12.85546875" style="395" customWidth="1"/>
    <col min="7" max="7" width="12.5703125" style="396" customWidth="1"/>
    <col min="8" max="8" width="14.140625" style="397" customWidth="1"/>
    <col min="9" max="9" width="12" style="294" customWidth="1"/>
    <col min="10" max="10" width="19.28515625" style="294" customWidth="1"/>
    <col min="11" max="11" width="17.140625" style="294" customWidth="1"/>
    <col min="12" max="64" width="9.140625" style="294" customWidth="1"/>
    <col min="65" max="258" width="9.140625" customWidth="1"/>
    <col min="259" max="259" width="21" customWidth="1"/>
    <col min="260" max="260" width="81.42578125" customWidth="1"/>
    <col min="261" max="262" width="15.5703125" customWidth="1"/>
    <col min="263" max="263" width="14.140625" customWidth="1"/>
    <col min="264" max="264" width="18" customWidth="1"/>
    <col min="265" max="265" width="11" customWidth="1"/>
    <col min="266" max="514" width="9.140625" customWidth="1"/>
    <col min="515" max="515" width="21" customWidth="1"/>
    <col min="516" max="516" width="81.42578125" customWidth="1"/>
    <col min="517" max="518" width="15.5703125" customWidth="1"/>
    <col min="519" max="519" width="14.140625" customWidth="1"/>
    <col min="520" max="520" width="18" customWidth="1"/>
    <col min="521" max="521" width="11" customWidth="1"/>
    <col min="522" max="770" width="9.140625" customWidth="1"/>
    <col min="771" max="771" width="21" customWidth="1"/>
    <col min="772" max="772" width="81.42578125" customWidth="1"/>
    <col min="773" max="774" width="15.5703125" customWidth="1"/>
    <col min="775" max="775" width="14.140625" customWidth="1"/>
    <col min="776" max="776" width="18" customWidth="1"/>
    <col min="777" max="777" width="11" customWidth="1"/>
    <col min="778" max="1025" width="9.140625" customWidth="1"/>
  </cols>
  <sheetData>
    <row r="2" spans="1:64" ht="8.85" customHeight="1">
      <c r="A2" s="300"/>
      <c r="B2" s="398"/>
      <c r="C2" s="303"/>
      <c r="D2" s="303"/>
      <c r="E2" s="399"/>
      <c r="F2" s="400"/>
      <c r="G2" s="400"/>
      <c r="H2" s="401"/>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row>
    <row r="3" spans="1:64" ht="57" customHeight="1">
      <c r="A3" s="300"/>
      <c r="B3" s="689"/>
      <c r="C3" s="689"/>
      <c r="D3" s="690" t="str">
        <f>RESUMO!D3</f>
        <v>PREFEITURA MUNICIPAL DE 
PORTO DOS GAÚCHOS</v>
      </c>
      <c r="E3" s="691" t="str">
        <f>ORÇAMENTO!F5</f>
        <v>Ref.: Tabela de Serviços
SINAPI 12/2019 e 
Tabela ANP – MT 11/2019</v>
      </c>
      <c r="F3" s="691"/>
      <c r="G3" s="671" t="str">
        <f>ORÇAMENTO!I5</f>
        <v>Secretaria Municipal de Planejamento, Tecnologia e Informática</v>
      </c>
      <c r="H3" s="671"/>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row>
    <row r="4" spans="1:64" ht="20.85" customHeight="1">
      <c r="A4" s="300"/>
      <c r="B4" s="689"/>
      <c r="C4" s="689"/>
      <c r="D4" s="690"/>
      <c r="E4" s="692" t="str">
        <f>ORÇAMENTO!F6</f>
        <v>NÃO DESONERADO</v>
      </c>
      <c r="F4" s="692"/>
      <c r="G4" s="671"/>
      <c r="H4" s="671"/>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row>
    <row r="5" spans="1:64" ht="45" customHeight="1">
      <c r="A5" s="300"/>
      <c r="B5" s="689"/>
      <c r="C5" s="689"/>
      <c r="D5" s="402" t="str">
        <f>RESUMO!D5</f>
        <v>SITE: www.portodosgauchos.mt.gov.br   -   e-mail: engenharia@portodosgauchos.mt.gov.br
 Praça Lopoldina Wilke, N. 19 - Centro - CEP: 78.560-000 – Porto dos Gaúchos - MT  
FONE: (66) 3526-2011</v>
      </c>
      <c r="E5" s="693" t="s">
        <v>26200</v>
      </c>
      <c r="F5" s="693"/>
      <c r="G5" s="671"/>
      <c r="H5" s="671"/>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row>
    <row r="6" spans="1:64" ht="15" customHeight="1">
      <c r="A6" s="300"/>
      <c r="B6" s="665" t="str">
        <f>ORÇAMENTO!C8</f>
        <v>D E P A R T A M E N T O    D E    E N G E N H A R I A</v>
      </c>
      <c r="C6" s="665"/>
      <c r="D6" s="665"/>
      <c r="E6" s="665"/>
      <c r="F6" s="665"/>
      <c r="G6" s="665"/>
      <c r="H6" s="665"/>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row>
    <row r="7" spans="1:64" ht="10.5" customHeight="1">
      <c r="A7" s="300"/>
      <c r="B7" s="398"/>
      <c r="C7" s="303"/>
      <c r="D7" s="303"/>
      <c r="E7" s="399"/>
      <c r="F7" s="400"/>
      <c r="G7" s="400"/>
      <c r="H7" s="401"/>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row>
    <row r="8" spans="1:64">
      <c r="A8" s="300"/>
      <c r="B8" s="5" t="s">
        <v>149</v>
      </c>
      <c r="C8" s="684" t="str">
        <f>ORÇAMENTO!D10</f>
        <v>PAVIMENTAÇÃO ASFÁLTICA RUA SÃO PAULO, AVENIDA BRASIL, RUA MATO GROSSO</v>
      </c>
      <c r="D8" s="684"/>
      <c r="E8" s="684"/>
      <c r="F8" s="684"/>
      <c r="G8" s="684"/>
      <c r="H8" s="684"/>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row>
    <row r="9" spans="1:64" ht="18" customHeight="1">
      <c r="B9" s="12" t="s">
        <v>151</v>
      </c>
      <c r="C9" s="685" t="str">
        <f>ORÇAMENTO!D11</f>
        <v>COMUNIDADE SÃO JOÃO – MUNICÍPIO DE PORTO DOS GAÚCHOS – MT</v>
      </c>
      <c r="D9" s="685"/>
      <c r="E9" s="685"/>
      <c r="F9" s="685"/>
      <c r="G9" s="685"/>
      <c r="H9" s="685"/>
    </row>
    <row r="10" spans="1:64" ht="8.85" customHeight="1">
      <c r="B10" s="403"/>
      <c r="C10" s="404"/>
      <c r="D10" s="404"/>
      <c r="E10" s="405"/>
      <c r="F10" s="406"/>
      <c r="G10" s="406"/>
      <c r="H10" s="407"/>
    </row>
    <row r="11" spans="1:64" ht="17.850000000000001" customHeight="1">
      <c r="B11" s="686" t="s">
        <v>26201</v>
      </c>
      <c r="C11" s="686"/>
      <c r="D11" s="686"/>
      <c r="E11" s="686"/>
      <c r="F11" s="686"/>
      <c r="G11" s="686"/>
      <c r="H11" s="686"/>
    </row>
    <row r="12" spans="1:64" ht="8.85" customHeight="1">
      <c r="B12" s="403"/>
      <c r="C12" s="404"/>
      <c r="D12" s="404"/>
      <c r="E12" s="405"/>
      <c r="F12" s="406"/>
      <c r="G12" s="406"/>
      <c r="H12" s="407"/>
    </row>
    <row r="13" spans="1:64">
      <c r="B13" s="408"/>
      <c r="C13" s="408"/>
      <c r="D13" s="408"/>
      <c r="E13" s="408"/>
      <c r="F13" s="408"/>
      <c r="G13" s="409"/>
      <c r="H13" s="409"/>
    </row>
    <row r="14" spans="1:64" ht="15.95" customHeight="1">
      <c r="A14" s="410"/>
      <c r="B14" s="687" t="str">
        <f>IF(COUNT($I$14:I14)&lt;10,CONCATENATE("PMPG SINAL 00",COUNT($I$14:I14)),CONCATENATE("PMPG SINAL 0",COUNT($I$14:I14)))</f>
        <v>PMPG SINAL 001</v>
      </c>
      <c r="C14" s="687"/>
      <c r="D14" s="688" t="s">
        <v>26202</v>
      </c>
      <c r="E14" s="688"/>
      <c r="F14" s="688"/>
      <c r="G14" s="688"/>
      <c r="H14" s="412" t="s">
        <v>121</v>
      </c>
      <c r="I14" s="413">
        <f>H30</f>
        <v>852.35829999999987</v>
      </c>
    </row>
    <row r="15" spans="1:64" ht="32.25" customHeight="1">
      <c r="A15" s="410"/>
      <c r="B15" s="414" t="s">
        <v>7</v>
      </c>
      <c r="C15" s="415" t="s">
        <v>26203</v>
      </c>
      <c r="D15" s="415" t="s">
        <v>26204</v>
      </c>
      <c r="E15" s="415" t="s">
        <v>26205</v>
      </c>
      <c r="F15" s="415" t="s">
        <v>26206</v>
      </c>
      <c r="G15" s="415" t="s">
        <v>26207</v>
      </c>
      <c r="H15" s="415" t="s">
        <v>267</v>
      </c>
    </row>
    <row r="16" spans="1:64" ht="15.95" customHeight="1">
      <c r="A16" s="410"/>
      <c r="B16" s="682" t="s">
        <v>26208</v>
      </c>
      <c r="C16" s="682"/>
      <c r="D16" s="682"/>
      <c r="E16" s="682"/>
      <c r="F16" s="682"/>
      <c r="G16" s="682"/>
      <c r="H16" s="682"/>
    </row>
    <row r="17" spans="1:8" ht="63">
      <c r="A17" s="416" t="s">
        <v>41</v>
      </c>
      <c r="B17" s="414">
        <v>1</v>
      </c>
      <c r="C17" s="417" t="s">
        <v>10499</v>
      </c>
      <c r="D17" s="418" t="str">
        <f>IF($A17="INSUMO",VLOOKUP($C17,sinapi_ins!$A:$D,2,0),VLOOKUP($C17,sinapi_serv!$B:$E,2,0))</f>
        <v>CAMINHÃO TOCO, PBT 16.000 KG, CARGA ÚTIL MÁX. 10.685 KG, DIST. ENTRE EIXOS 4,8 M, POTÊNCIA 189 CV, INCLUSIVE CARROCERIA FIXA ABERTA DE MADEIRA P/ TRANSPORTE GERAL DE CARGA SECA, DIMEN. APROX. 2,5 X 7,00 X 0,50 M - CHP DIURNO. AF_06/2014</v>
      </c>
      <c r="E17" s="419" t="str">
        <f>IF($A17="INSUMO",VLOOKUP($C17,sinapi_ins!$A:$D,3,0),VLOOKUP($C17,sinapi_serv!$B:$E,3,0))</f>
        <v>CHP</v>
      </c>
      <c r="F17" s="417">
        <v>0.9</v>
      </c>
      <c r="G17" s="420" t="str">
        <f>IF($A17="INSUMO",VLOOKUP($C17,sinapi_ins!$A:$D,4,0),VLOOKUP($C17,sinapi_serv!$B:$E,4,0))</f>
        <v>118,47</v>
      </c>
      <c r="H17" s="421">
        <f>G17*F17</f>
        <v>106.623</v>
      </c>
    </row>
    <row r="18" spans="1:8" ht="47.25">
      <c r="A18" s="416" t="s">
        <v>41</v>
      </c>
      <c r="B18" s="414">
        <v>2</v>
      </c>
      <c r="C18" s="417" t="s">
        <v>10922</v>
      </c>
      <c r="D18" s="418" t="str">
        <f>IF($A18="INSUMO",VLOOKUP($C18,sinapi_ins!$A:$D,2,0),VLOOKUP($C18,sinapi_serv!$B:$E,2,0))</f>
        <v>CAMINHÃO TOCO, PESO BRUTO TOTAL 14.300 KG, CARGA ÚTIL MÁXIMA 9590 KG, DISTÂNCIA ENTRE EIXOS 4,76 M, POTÊNCIA 185 CV (NÃO INCLUI CARROCERIA) - CHI DIURNO. AF_06/2014</v>
      </c>
      <c r="E18" s="419" t="str">
        <f>IF($A18="INSUMO",VLOOKUP($C18,sinapi_ins!$A:$D,3,0),VLOOKUP($C18,sinapi_serv!$B:$E,3,0))</f>
        <v>CHI</v>
      </c>
      <c r="F18" s="417">
        <v>0.1</v>
      </c>
      <c r="G18" s="420" t="str">
        <f>IF($A18="INSUMO",VLOOKUP($C18,sinapi_ins!$A:$D,4,0),VLOOKUP($C18,sinapi_serv!$B:$E,4,0))</f>
        <v>26,70</v>
      </c>
      <c r="H18" s="421">
        <f>G18*F18</f>
        <v>2.67</v>
      </c>
    </row>
    <row r="19" spans="1:8" ht="15.95" customHeight="1">
      <c r="A19" s="410"/>
      <c r="B19" s="682" t="s">
        <v>26209</v>
      </c>
      <c r="C19" s="682"/>
      <c r="D19" s="682"/>
      <c r="E19" s="682"/>
      <c r="F19" s="682"/>
      <c r="G19" s="682"/>
      <c r="H19" s="682"/>
    </row>
    <row r="20" spans="1:8" ht="31.5">
      <c r="A20" s="416" t="s">
        <v>26210</v>
      </c>
      <c r="B20" s="414">
        <v>3</v>
      </c>
      <c r="C20" s="422">
        <v>13246</v>
      </c>
      <c r="D20" s="418" t="str">
        <f>IF($A20="INSUMO",VLOOKUP($C20,sinapi_ins!$A:$D,2,0),VLOOKUP($C20,sinapi_serv!$B:$E,2,0))</f>
        <v>PARAFUSO DE FERRO POLIDO, SEXTAVADO, COM ROSCA INTEIRA, DIAMETRO 5/16", COMPRIMENTO 3/4", COM PORCA E ARRUELA LISA LEVE</v>
      </c>
      <c r="E20" s="419" t="str">
        <f>IF($A20="INSUMO",VLOOKUP($C20,sinapi_ins!$A:$D,3,0),VLOOKUP($C20,sinapi_serv!$B:$E,3,0))</f>
        <v xml:space="preserve">UN    </v>
      </c>
      <c r="F20" s="423">
        <v>3</v>
      </c>
      <c r="G20" s="420" t="str">
        <f>IF($A20="INSUMO",VLOOKUP($C20,sinapi_ins!$A:$D,4,0),VLOOKUP($C20,sinapi_serv!$B:$E,4,0))</f>
        <v>0,31</v>
      </c>
      <c r="H20" s="421">
        <f>G20*F20</f>
        <v>0.92999999999999994</v>
      </c>
    </row>
    <row r="21" spans="1:8" ht="31.5">
      <c r="A21" s="416" t="s">
        <v>26210</v>
      </c>
      <c r="B21" s="414">
        <v>4</v>
      </c>
      <c r="C21" s="424">
        <v>20209</v>
      </c>
      <c r="D21" s="418" t="str">
        <f>IF($A21="INSUMO",VLOOKUP($C21,sinapi_ins!$A:$D,2,0),VLOOKUP($C21,sinapi_serv!$B:$E,2,0))</f>
        <v>PECA DE MADEIRA APARELHADA *7,5 X 7,5* CM (3 X 3 ") MACARANDUBA, ANGELIM OU EQUIVALENTE DA REGIAO</v>
      </c>
      <c r="E21" s="419" t="str">
        <f>IF($A21="INSUMO",VLOOKUP($C21,sinapi_ins!$A:$D,3,0),VLOOKUP($C21,sinapi_serv!$B:$E,3,0))</f>
        <v xml:space="preserve">M     </v>
      </c>
      <c r="F21" s="423">
        <v>3</v>
      </c>
      <c r="G21" s="420" t="str">
        <f>IF($A21="INSUMO",VLOOKUP($C21,sinapi_ins!$A:$D,4,0),VLOOKUP($C21,sinapi_serv!$B:$E,4,0))</f>
        <v>9,14</v>
      </c>
      <c r="H21" s="421">
        <f>G21*F21</f>
        <v>27.42</v>
      </c>
    </row>
    <row r="22" spans="1:8" ht="31.5">
      <c r="A22" s="416" t="s">
        <v>26210</v>
      </c>
      <c r="B22" s="414">
        <v>5</v>
      </c>
      <c r="C22" s="424">
        <v>4505</v>
      </c>
      <c r="D22" s="418" t="str">
        <f>IF($A22="INSUMO",VLOOKUP($C22,sinapi_ins!$A:$D,2,0),VLOOKUP($C22,sinapi_serv!$B:$E,2,0))</f>
        <v>RIPA DE MADEIRA NAO APARELHADA *2 X 7* CM, PINUS, MISTA OU EQUIVALENTE DA REGIAO</v>
      </c>
      <c r="E22" s="419" t="str">
        <f>IF($A22="INSUMO",VLOOKUP($C22,sinapi_ins!$A:$D,3,0),VLOOKUP($C22,sinapi_serv!$B:$E,3,0))</f>
        <v xml:space="preserve">M     </v>
      </c>
      <c r="F22" s="423">
        <v>1</v>
      </c>
      <c r="G22" s="420" t="str">
        <f>IF($A22="INSUMO",VLOOKUP($C22,sinapi_ins!$A:$D,4,0),VLOOKUP($C22,sinapi_serv!$B:$E,4,0))</f>
        <v>2,32</v>
      </c>
      <c r="H22" s="421">
        <f>G22*F22</f>
        <v>2.3199999999999998</v>
      </c>
    </row>
    <row r="23" spans="1:8">
      <c r="A23" s="416" t="s">
        <v>26210</v>
      </c>
      <c r="B23" s="414">
        <v>6</v>
      </c>
      <c r="C23" s="424">
        <v>34723</v>
      </c>
      <c r="D23" s="418" t="str">
        <f>IF($A23="INSUMO",VLOOKUP($C23,sinapi_ins!$A:$D,2,0),VLOOKUP($C23,sinapi_serv!$B:$E,2,0))</f>
        <v>PLACA DE SINALIZACAO EM CHAPA DE ACO NUM 16 COM PINTURA REFLETIVA</v>
      </c>
      <c r="E23" s="419" t="str">
        <f>IF($A23="INSUMO",VLOOKUP($C23,sinapi_ins!$A:$D,3,0),VLOOKUP($C23,sinapi_serv!$B:$E,3,0))</f>
        <v xml:space="preserve">M2    </v>
      </c>
      <c r="F23" s="423">
        <v>1</v>
      </c>
      <c r="G23" s="420" t="str">
        <f>IF($A23="INSUMO",VLOOKUP($C23,sinapi_ins!$A:$D,4,0),VLOOKUP($C23,sinapi_serv!$B:$E,4,0))</f>
        <v>693,00</v>
      </c>
      <c r="H23" s="421">
        <f>G23*F23</f>
        <v>693</v>
      </c>
    </row>
    <row r="24" spans="1:8" ht="31.5">
      <c r="A24" s="416" t="s">
        <v>26210</v>
      </c>
      <c r="B24" s="414">
        <v>7</v>
      </c>
      <c r="C24" s="424">
        <v>11962</v>
      </c>
      <c r="D24" s="418" t="str">
        <f>IF($A24="INSUMO",VLOOKUP($C24,sinapi_ins!$A:$D,2,0),VLOOKUP($C24,sinapi_serv!$B:$E,2,0))</f>
        <v>PARAFUSO ZINCADO, SEXTAVADO, COM ROSCA INTEIRA, DIAMETRO 1/4", COMPRIMENTO 1/2"</v>
      </c>
      <c r="E24" s="419" t="str">
        <f>IF($A24="INSUMO",VLOOKUP($C24,sinapi_ins!$A:$D,3,0),VLOOKUP($C24,sinapi_serv!$B:$E,3,0))</f>
        <v xml:space="preserve">UN    </v>
      </c>
      <c r="F24" s="423">
        <v>2</v>
      </c>
      <c r="G24" s="420" t="str">
        <f>IF($A24="INSUMO",VLOOKUP($C24,sinapi_ins!$A:$D,4,0),VLOOKUP($C24,sinapi_serv!$B:$E,4,0))</f>
        <v>0,15</v>
      </c>
      <c r="H24" s="421">
        <f>G24*F24</f>
        <v>0.3</v>
      </c>
    </row>
    <row r="25" spans="1:8" ht="15.95" customHeight="1">
      <c r="A25" s="416"/>
      <c r="B25" s="682" t="s">
        <v>26211</v>
      </c>
      <c r="C25" s="682"/>
      <c r="D25" s="682"/>
      <c r="E25" s="682"/>
      <c r="F25" s="682"/>
      <c r="G25" s="682"/>
      <c r="H25" s="682"/>
    </row>
    <row r="26" spans="1:8">
      <c r="A26" s="416" t="s">
        <v>26210</v>
      </c>
      <c r="B26" s="414">
        <v>8</v>
      </c>
      <c r="C26" s="423">
        <v>6117</v>
      </c>
      <c r="D26" s="418" t="str">
        <f>IF($A26="INSUMO",VLOOKUP($C26,sinapi_ins!$A:$D,2,0),VLOOKUP($C26,sinapi_serv!$B:$E,2,0))</f>
        <v>CARPINTEIRO AUXILIAR</v>
      </c>
      <c r="E26" s="419" t="str">
        <f>IF($A26="INSUMO",VLOOKUP($C26,sinapi_ins!$A:$D,3,0),VLOOKUP($C26,sinapi_serv!$B:$E,3,0))</f>
        <v xml:space="preserve">H     </v>
      </c>
      <c r="F26" s="423">
        <v>0.1</v>
      </c>
      <c r="G26" s="420" t="str">
        <f>IF($A26="INSUMO",VLOOKUP($C26,sinapi_ins!$A:$D,4,0),VLOOKUP($C26,sinapi_serv!$B:$E,4,0))</f>
        <v>11,71</v>
      </c>
      <c r="H26" s="421">
        <f>G26*F26</f>
        <v>1.171</v>
      </c>
    </row>
    <row r="27" spans="1:8">
      <c r="A27" s="416" t="s">
        <v>26210</v>
      </c>
      <c r="B27" s="414">
        <v>9</v>
      </c>
      <c r="C27" s="423">
        <v>6111</v>
      </c>
      <c r="D27" s="418" t="str">
        <f>IF($A27="INSUMO",VLOOKUP($C27,sinapi_ins!$A:$D,2,0),VLOOKUP($C27,sinapi_serv!$B:$E,2,0))</f>
        <v>SERVENTE DE OBRAS</v>
      </c>
      <c r="E27" s="419" t="str">
        <f>IF($A27="INSUMO",VLOOKUP($C27,sinapi_ins!$A:$D,3,0),VLOOKUP($C27,sinapi_serv!$B:$E,3,0))</f>
        <v xml:space="preserve">H     </v>
      </c>
      <c r="F27" s="423">
        <v>1</v>
      </c>
      <c r="G27" s="420" t="str">
        <f>IF($A27="INSUMO",VLOOKUP($C27,sinapi_ins!$A:$D,4,0),VLOOKUP($C27,sinapi_serv!$B:$E,4,0))</f>
        <v>11,06</v>
      </c>
      <c r="H27" s="421">
        <f>G27*F27</f>
        <v>11.06</v>
      </c>
    </row>
    <row r="28" spans="1:8" ht="15.95" customHeight="1">
      <c r="A28" s="416"/>
      <c r="B28" s="682" t="s">
        <v>26212</v>
      </c>
      <c r="C28" s="682"/>
      <c r="D28" s="682"/>
      <c r="E28" s="682"/>
      <c r="F28" s="682"/>
      <c r="G28" s="682"/>
      <c r="H28" s="682"/>
    </row>
    <row r="29" spans="1:8">
      <c r="A29" s="416" t="s">
        <v>41</v>
      </c>
      <c r="B29" s="414">
        <v>10</v>
      </c>
      <c r="C29" s="423" t="s">
        <v>25214</v>
      </c>
      <c r="D29" s="418" t="str">
        <f>IF($A29="INSUMO",VLOOKUP($C29,sinapi_ins!$A:$D,2,0),VLOOKUP($C29,sinapi_serv!$B:$E,2,0))</f>
        <v>CONCRETO CICLOPICO FCK=10MPA 30% PEDRA DE MAO INCLUSIVE LANCAMENTO</v>
      </c>
      <c r="E29" s="419" t="str">
        <f>IF($A29="INSUMO",VLOOKUP($C29,sinapi_ins!$A:$D,3,0),VLOOKUP($C29,sinapi_serv!$B:$E,3,0))</f>
        <v>M3</v>
      </c>
      <c r="F29" s="423">
        <v>1.7999999999999999E-2</v>
      </c>
      <c r="G29" s="420" t="str">
        <f>IF($A29="INSUMO",VLOOKUP($C29,sinapi_ins!$A:$D,4,0),VLOOKUP($C29,sinapi_serv!$B:$E,4,0))</f>
        <v>381,35</v>
      </c>
      <c r="H29" s="421">
        <f>G29*F29</f>
        <v>6.8643000000000001</v>
      </c>
    </row>
    <row r="30" spans="1:8">
      <c r="E30" s="425"/>
      <c r="F30" s="425"/>
      <c r="G30" s="426" t="s">
        <v>267</v>
      </c>
      <c r="H30" s="427">
        <f>SUM(H17:H29)</f>
        <v>852.35829999999987</v>
      </c>
    </row>
    <row r="32" spans="1:8" ht="32.25" customHeight="1">
      <c r="B32" s="683" t="s">
        <v>26213</v>
      </c>
      <c r="C32" s="683"/>
      <c r="D32" s="683"/>
      <c r="E32" s="683"/>
      <c r="F32" s="683"/>
      <c r="G32" s="683"/>
      <c r="H32" s="683"/>
    </row>
    <row r="41" spans="2:8" ht="105" customHeight="1">
      <c r="B41" s="602" t="s">
        <v>47</v>
      </c>
      <c r="C41" s="602"/>
      <c r="D41" s="602"/>
      <c r="E41" s="602"/>
      <c r="F41" s="602"/>
      <c r="G41" s="602"/>
      <c r="H41" s="602"/>
    </row>
  </sheetData>
  <mergeCells count="18">
    <mergeCell ref="B3:C5"/>
    <mergeCell ref="D3:D4"/>
    <mergeCell ref="E3:F3"/>
    <mergeCell ref="G3:H5"/>
    <mergeCell ref="E4:F4"/>
    <mergeCell ref="E5:F5"/>
    <mergeCell ref="B6:H6"/>
    <mergeCell ref="C8:H8"/>
    <mergeCell ref="C9:H9"/>
    <mergeCell ref="B11:H11"/>
    <mergeCell ref="B14:C14"/>
    <mergeCell ref="D14:G14"/>
    <mergeCell ref="B41:H41"/>
    <mergeCell ref="B16:H16"/>
    <mergeCell ref="B19:H19"/>
    <mergeCell ref="B25:H25"/>
    <mergeCell ref="B28:H28"/>
    <mergeCell ref="B32:H32"/>
  </mergeCells>
  <printOptions horizontalCentered="1"/>
  <pageMargins left="0.51180555555555496" right="0.51180555555555496" top="0.78749999999999998" bottom="0.78749999999999998" header="0.51180555555555496" footer="0.51180555555555496"/>
  <pageSetup paperSize="9" scale="51" firstPageNumber="0"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1D41A"/>
    <pageSetUpPr fitToPage="1"/>
  </sheetPr>
  <dimension ref="A2:BL33"/>
  <sheetViews>
    <sheetView view="pageBreakPreview" topLeftCell="A4" zoomScale="55" zoomScaleNormal="75" zoomScalePageLayoutView="55" workbookViewId="0">
      <selection activeCell="D31" sqref="D31"/>
    </sheetView>
  </sheetViews>
  <sheetFormatPr defaultRowHeight="15.75"/>
  <cols>
    <col min="1" max="1" width="11.5703125" style="294" customWidth="1"/>
    <col min="2" max="2" width="12" style="394" customWidth="1"/>
    <col min="3" max="3" width="11.5703125" style="394" customWidth="1"/>
    <col min="4" max="4" width="98" style="394" customWidth="1"/>
    <col min="5" max="5" width="13.85546875" style="296" customWidth="1"/>
    <col min="6" max="6" width="12.85546875" style="395" customWidth="1"/>
    <col min="7" max="7" width="12.5703125" style="396" customWidth="1"/>
    <col min="8" max="8" width="12.28515625" style="397" customWidth="1"/>
    <col min="9" max="9" width="12" style="294" customWidth="1"/>
    <col min="10" max="10" width="19.28515625" style="294" customWidth="1"/>
    <col min="11" max="11" width="17.140625" style="294" customWidth="1"/>
    <col min="12" max="64" width="9.140625" style="294" customWidth="1"/>
    <col min="65" max="258" width="9.140625" customWidth="1"/>
    <col min="259" max="259" width="21" customWidth="1"/>
    <col min="260" max="260" width="81.42578125" customWidth="1"/>
    <col min="261" max="262" width="15.5703125" customWidth="1"/>
    <col min="263" max="263" width="14.140625" customWidth="1"/>
    <col min="264" max="264" width="18" customWidth="1"/>
    <col min="265" max="265" width="11" customWidth="1"/>
    <col min="266" max="514" width="9.140625" customWidth="1"/>
    <col min="515" max="515" width="21" customWidth="1"/>
    <col min="516" max="516" width="81.42578125" customWidth="1"/>
    <col min="517" max="518" width="15.5703125" customWidth="1"/>
    <col min="519" max="519" width="14.140625" customWidth="1"/>
    <col min="520" max="520" width="18" customWidth="1"/>
    <col min="521" max="521" width="11" customWidth="1"/>
    <col min="522" max="770" width="9.140625" customWidth="1"/>
    <col min="771" max="771" width="21" customWidth="1"/>
    <col min="772" max="772" width="81.42578125" customWidth="1"/>
    <col min="773" max="774" width="15.5703125" customWidth="1"/>
    <col min="775" max="775" width="14.140625" customWidth="1"/>
    <col min="776" max="776" width="18" customWidth="1"/>
    <col min="777" max="777" width="11" customWidth="1"/>
    <col min="778" max="1025" width="9.140625" customWidth="1"/>
  </cols>
  <sheetData>
    <row r="2" spans="1:64" ht="8.85" customHeight="1">
      <c r="A2" s="300"/>
      <c r="B2" s="398"/>
      <c r="C2" s="303"/>
      <c r="D2" s="303"/>
      <c r="E2" s="399"/>
      <c r="F2" s="400"/>
      <c r="G2" s="400"/>
      <c r="H2" s="401"/>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row>
    <row r="3" spans="1:64" ht="53.1" customHeight="1">
      <c r="A3" s="300"/>
      <c r="B3" s="689"/>
      <c r="C3" s="689"/>
      <c r="D3" s="690" t="str">
        <f>RESUMO!D3</f>
        <v>PREFEITURA MUNICIPAL DE 
PORTO DOS GAÚCHOS</v>
      </c>
      <c r="E3" s="691" t="str">
        <f>ORÇAMENTO!F5</f>
        <v>Ref.: Tabela de Serviços
SINAPI 12/2019 e 
Tabela ANP – MT 11/2019</v>
      </c>
      <c r="F3" s="691"/>
      <c r="G3" s="671" t="str">
        <f>ORÇAMENTO!I5</f>
        <v>Secretaria Municipal de Planejamento, Tecnologia e Informática</v>
      </c>
      <c r="H3" s="671"/>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row>
    <row r="4" spans="1:64" ht="20.85" customHeight="1">
      <c r="A4" s="300"/>
      <c r="B4" s="689"/>
      <c r="C4" s="689"/>
      <c r="D4" s="690"/>
      <c r="E4" s="692" t="str">
        <f>ORÇAMENTO!F6</f>
        <v>NÃO DESONERADO</v>
      </c>
      <c r="F4" s="692"/>
      <c r="G4" s="671"/>
      <c r="H4" s="671"/>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row>
    <row r="5" spans="1:64" ht="55.5" customHeight="1">
      <c r="A5" s="300"/>
      <c r="B5" s="689"/>
      <c r="C5" s="689"/>
      <c r="D5" s="402" t="str">
        <f>RESUMO!D5</f>
        <v>SITE: www.portodosgauchos.mt.gov.br   -   e-mail: engenharia@portodosgauchos.mt.gov.br
 Praça Lopoldina Wilke, N. 19 - Centro - CEP: 78.560-000 – Porto dos Gaúchos - MT  
FONE: (66) 3526-2011</v>
      </c>
      <c r="E5" s="693" t="s">
        <v>26214</v>
      </c>
      <c r="F5" s="693"/>
      <c r="G5" s="671"/>
      <c r="H5" s="671"/>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row>
    <row r="6" spans="1:64" ht="15" customHeight="1">
      <c r="A6" s="300"/>
      <c r="B6" s="665" t="str">
        <f>ORÇAMENTO!C8</f>
        <v>D E P A R T A M E N T O    D E    E N G E N H A R I A</v>
      </c>
      <c r="C6" s="665"/>
      <c r="D6" s="665"/>
      <c r="E6" s="665"/>
      <c r="F6" s="665"/>
      <c r="G6" s="665"/>
      <c r="H6" s="665"/>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row>
    <row r="7" spans="1:64" ht="10.5" customHeight="1">
      <c r="A7" s="300"/>
      <c r="B7" s="398"/>
      <c r="C7" s="303"/>
      <c r="D7" s="303"/>
      <c r="E7" s="399"/>
      <c r="F7" s="400"/>
      <c r="G7" s="400"/>
      <c r="H7" s="401"/>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row>
    <row r="8" spans="1:64">
      <c r="A8" s="300"/>
      <c r="B8" s="5" t="s">
        <v>149</v>
      </c>
      <c r="C8" s="684" t="str">
        <f>ORÇAMENTO!D10</f>
        <v>PAVIMENTAÇÃO ASFÁLTICA RUA SÃO PAULO, AVENIDA BRASIL, RUA MATO GROSSO</v>
      </c>
      <c r="D8" s="684"/>
      <c r="E8" s="684"/>
      <c r="F8" s="684"/>
      <c r="G8" s="684"/>
      <c r="H8" s="684"/>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row>
    <row r="9" spans="1:64" ht="18" customHeight="1">
      <c r="B9" s="12" t="s">
        <v>151</v>
      </c>
      <c r="C9" s="685" t="str">
        <f>ORÇAMENTO!D11</f>
        <v>COMUNIDADE SÃO JOÃO – MUNICÍPIO DE PORTO DOS GAÚCHOS – MT</v>
      </c>
      <c r="D9" s="685"/>
      <c r="E9" s="685"/>
      <c r="F9" s="685"/>
      <c r="G9" s="685"/>
      <c r="H9" s="685"/>
    </row>
    <row r="10" spans="1:64" ht="17.850000000000001" customHeight="1">
      <c r="B10" s="686" t="s">
        <v>26215</v>
      </c>
      <c r="C10" s="686"/>
      <c r="D10" s="686"/>
      <c r="E10" s="686"/>
      <c r="F10" s="686"/>
      <c r="G10" s="686"/>
      <c r="H10" s="686"/>
    </row>
    <row r="11" spans="1:64">
      <c r="B11" s="408"/>
      <c r="C11" s="408"/>
      <c r="D11" s="408"/>
      <c r="E11" s="408"/>
      <c r="F11" s="408"/>
      <c r="G11" s="409"/>
      <c r="H11" s="409"/>
    </row>
    <row r="12" spans="1:64" ht="32.450000000000003" customHeight="1">
      <c r="A12" s="410"/>
      <c r="B12" s="687" t="str">
        <f>IF(COUNT($I$12:I12)&lt;10,CONCATENATE("PMPG TATIL 00",COUNT($I$12:I12)),CONCATENATE("PMPG TATIL 0",COUNT($I$12:I12)))</f>
        <v>PMPG TATIL 001</v>
      </c>
      <c r="C12" s="687"/>
      <c r="D12" s="688" t="s">
        <v>26216</v>
      </c>
      <c r="E12" s="688"/>
      <c r="F12" s="688"/>
      <c r="G12" s="688"/>
      <c r="H12" s="412" t="s">
        <v>121</v>
      </c>
      <c r="I12" s="413">
        <f>H21</f>
        <v>92.85</v>
      </c>
    </row>
    <row r="13" spans="1:64" ht="32.25" customHeight="1">
      <c r="A13" s="410"/>
      <c r="B13" s="414" t="s">
        <v>7</v>
      </c>
      <c r="C13" s="415" t="s">
        <v>26203</v>
      </c>
      <c r="D13" s="415" t="s">
        <v>26204</v>
      </c>
      <c r="E13" s="415" t="s">
        <v>26205</v>
      </c>
      <c r="F13" s="415" t="s">
        <v>26206</v>
      </c>
      <c r="G13" s="415" t="s">
        <v>26207</v>
      </c>
      <c r="H13" s="415" t="s">
        <v>267</v>
      </c>
    </row>
    <row r="14" spans="1:64" ht="24.2" customHeight="1">
      <c r="A14" s="410"/>
      <c r="B14" s="694" t="s">
        <v>26209</v>
      </c>
      <c r="C14" s="694"/>
      <c r="D14" s="694"/>
      <c r="E14" s="694"/>
      <c r="F14" s="694"/>
      <c r="G14" s="694"/>
      <c r="H14" s="694"/>
    </row>
    <row r="15" spans="1:64">
      <c r="A15" s="416" t="s">
        <v>26210</v>
      </c>
      <c r="B15" s="424">
        <v>1</v>
      </c>
      <c r="C15" s="422">
        <v>36178</v>
      </c>
      <c r="D15" s="418" t="str">
        <f>IF($A15="INSUMO",VLOOKUP($C15,sinapi_ins!$A:$D,2,0),VLOOKUP($C15,sinapi_serv!$B:$E,2,0))</f>
        <v>PISO PODOTATIL DE CONCRETO - DIRECIONAL E ALERTA, *40 X 40 X 2,5* CM</v>
      </c>
      <c r="E15" s="420" t="str">
        <f>IF($A15="INSUMO",VLOOKUP($C15,sinapi_ins!$A:$D,3,0),VLOOKUP($C15,sinapi_serv!$B:$E,3,0))</f>
        <v xml:space="preserve">UN    </v>
      </c>
      <c r="F15" s="420">
        <v>6.56</v>
      </c>
      <c r="G15" s="420" t="str">
        <f>IF($A15="INSUMO",VLOOKUP($C15,sinapi_ins!$A:$D,4,0),VLOOKUP($C15,sinapi_serv!$B:$E,4,0))</f>
        <v>8,80</v>
      </c>
      <c r="H15" s="420">
        <f>G15*F15</f>
        <v>57.728000000000002</v>
      </c>
    </row>
    <row r="16" spans="1:64">
      <c r="A16" s="416" t="s">
        <v>26210</v>
      </c>
      <c r="B16" s="424">
        <v>2</v>
      </c>
      <c r="C16" s="424">
        <v>34353</v>
      </c>
      <c r="D16" s="418" t="str">
        <f>IF($A16="INSUMO",VLOOKUP($C16,sinapi_ins!$A:$D,2,0),VLOOKUP($C16,sinapi_serv!$B:$E,2,0))</f>
        <v>ARGAMASSA COLANTE AC-II</v>
      </c>
      <c r="E16" s="420" t="str">
        <f>IF($A16="INSUMO",VLOOKUP($C16,sinapi_ins!$A:$D,3,0),VLOOKUP($C16,sinapi_serv!$B:$E,3,0))</f>
        <v xml:space="preserve">KG    </v>
      </c>
      <c r="F16" s="420">
        <v>4</v>
      </c>
      <c r="G16" s="420" t="str">
        <f>IF($A16="INSUMO",VLOOKUP($C16,sinapi_ins!$A:$D,4,0),VLOOKUP($C16,sinapi_serv!$B:$E,4,0))</f>
        <v>1,20</v>
      </c>
      <c r="H16" s="420">
        <f>G16*F16</f>
        <v>4.8</v>
      </c>
    </row>
    <row r="17" spans="1:8">
      <c r="A17" s="416" t="s">
        <v>26210</v>
      </c>
      <c r="B17" s="424">
        <v>3</v>
      </c>
      <c r="C17" s="424">
        <v>34357</v>
      </c>
      <c r="D17" s="418" t="str">
        <f>IF($A17="INSUMO",VLOOKUP($C17,sinapi_ins!$A:$D,2,0),VLOOKUP($C17,sinapi_serv!$B:$E,2,0))</f>
        <v>REJUNTE COLORIDO, CIMENTICIO</v>
      </c>
      <c r="E17" s="420" t="str">
        <f>IF($A17="INSUMO",VLOOKUP($C17,sinapi_ins!$A:$D,3,0),VLOOKUP($C17,sinapi_serv!$B:$E,3,0))</f>
        <v xml:space="preserve">KG    </v>
      </c>
      <c r="F17" s="420">
        <v>0.33</v>
      </c>
      <c r="G17" s="420" t="str">
        <f>IF($A17="INSUMO",VLOOKUP($C17,sinapi_ins!$A:$D,4,0),VLOOKUP($C17,sinapi_serv!$B:$E,4,0))</f>
        <v>3,82</v>
      </c>
      <c r="H17" s="420">
        <f>G17*F17</f>
        <v>1.2605999999999999</v>
      </c>
    </row>
    <row r="18" spans="1:8" ht="15.6" customHeight="1">
      <c r="A18" s="416"/>
      <c r="B18" s="695" t="s">
        <v>26211</v>
      </c>
      <c r="C18" s="695"/>
      <c r="D18" s="695"/>
      <c r="E18" s="695"/>
      <c r="F18" s="695"/>
      <c r="G18" s="695"/>
      <c r="H18" s="695"/>
    </row>
    <row r="19" spans="1:8">
      <c r="A19" s="416" t="s">
        <v>41</v>
      </c>
      <c r="B19" s="424">
        <v>4</v>
      </c>
      <c r="C19" s="424" t="s">
        <v>25748</v>
      </c>
      <c r="D19" s="418" t="str">
        <f>IF($A19="INSUMO",VLOOKUP($C19,sinapi_ins!$A:$D,2,0),VLOOKUP($C19,sinapi_serv!$B:$E,2,0))</f>
        <v>PEDREIRO COM ENCARGOS COMPLEMENTARES</v>
      </c>
      <c r="E19" s="419" t="str">
        <f>IF($A19="INSUMO",VLOOKUP($C19,sinapi_ins!$A:$D,3,0),VLOOKUP($C19,sinapi_serv!$B:$E,3,0))</f>
        <v>H</v>
      </c>
      <c r="F19" s="420">
        <v>0.5</v>
      </c>
      <c r="G19" s="420" t="str">
        <f>IF($A19="INSUMO",VLOOKUP($C19,sinapi_ins!$A:$D,4,0),VLOOKUP($C19,sinapi_serv!$B:$E,4,0))</f>
        <v>19,88</v>
      </c>
      <c r="H19" s="420">
        <f>G19*F19</f>
        <v>9.94</v>
      </c>
    </row>
    <row r="20" spans="1:8">
      <c r="A20" s="416" t="s">
        <v>41</v>
      </c>
      <c r="B20" s="424">
        <v>5</v>
      </c>
      <c r="C20" s="424" t="s">
        <v>25618</v>
      </c>
      <c r="D20" s="418" t="str">
        <f>IF($A20="INSUMO",VLOOKUP($C20,sinapi_ins!$A:$D,2,0),VLOOKUP($C20,sinapi_serv!$B:$E,2,0))</f>
        <v>AJUDANTE DE PEDREIRO COM ENCARGOS COMPLEMENTARES</v>
      </c>
      <c r="E20" s="419" t="str">
        <f>IF($A20="INSUMO",VLOOKUP($C20,sinapi_ins!$A:$D,3,0),VLOOKUP($C20,sinapi_serv!$B:$E,3,0))</f>
        <v>H</v>
      </c>
      <c r="F20" s="420">
        <v>1.2</v>
      </c>
      <c r="G20" s="420" t="str">
        <f>IF($A20="INSUMO",VLOOKUP($C20,sinapi_ins!$A:$D,4,0),VLOOKUP($C20,sinapi_serv!$B:$E,4,0))</f>
        <v>15,94</v>
      </c>
      <c r="H20" s="420">
        <f>G20*F20</f>
        <v>19.128</v>
      </c>
    </row>
    <row r="21" spans="1:8">
      <c r="E21" s="425"/>
      <c r="F21" s="425"/>
      <c r="G21" s="428" t="s">
        <v>267</v>
      </c>
      <c r="H21" s="429">
        <f>TRUNC(SUM(H15:H20),2)</f>
        <v>92.85</v>
      </c>
    </row>
    <row r="23" spans="1:8" ht="32.25" customHeight="1">
      <c r="B23" s="696" t="s">
        <v>26217</v>
      </c>
      <c r="C23" s="696"/>
      <c r="D23" s="696"/>
      <c r="E23" s="696"/>
      <c r="F23" s="696"/>
      <c r="G23" s="696"/>
      <c r="H23" s="696"/>
    </row>
    <row r="33" spans="2:8" ht="115.5" customHeight="1">
      <c r="B33" s="602" t="s">
        <v>47</v>
      </c>
      <c r="C33" s="602"/>
      <c r="D33" s="602"/>
      <c r="E33" s="602"/>
      <c r="F33" s="602"/>
      <c r="G33" s="602"/>
      <c r="H33" s="602"/>
    </row>
  </sheetData>
  <mergeCells count="16">
    <mergeCell ref="B3:C5"/>
    <mergeCell ref="D3:D4"/>
    <mergeCell ref="E3:F3"/>
    <mergeCell ref="G3:H5"/>
    <mergeCell ref="E4:F4"/>
    <mergeCell ref="E5:F5"/>
    <mergeCell ref="B14:H14"/>
    <mergeCell ref="B18:H18"/>
    <mergeCell ref="B23:H23"/>
    <mergeCell ref="B33:H33"/>
    <mergeCell ref="B6:H6"/>
    <mergeCell ref="C8:H8"/>
    <mergeCell ref="C9:H9"/>
    <mergeCell ref="B10:H10"/>
    <mergeCell ref="B12:C12"/>
    <mergeCell ref="D12:G12"/>
  </mergeCells>
  <printOptions horizontalCentered="1"/>
  <pageMargins left="0.39374999999999999" right="0.39374999999999999" top="0.98402777777777795" bottom="0.39374999999999999" header="0.51180555555555496" footer="0.51180555555555496"/>
  <pageSetup paperSize="9" scale="55" firstPageNumber="0"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1D41A"/>
    <pageSetUpPr fitToPage="1"/>
  </sheetPr>
  <dimension ref="A2:BL30"/>
  <sheetViews>
    <sheetView view="pageBreakPreview" topLeftCell="B4" zoomScale="55" zoomScaleNormal="75" zoomScalePageLayoutView="55" workbookViewId="0">
      <selection activeCell="C18" sqref="C18"/>
    </sheetView>
  </sheetViews>
  <sheetFormatPr defaultRowHeight="15.75"/>
  <cols>
    <col min="1" max="1" width="14.140625" style="294" customWidth="1"/>
    <col min="2" max="2" width="17.28515625" style="394" customWidth="1"/>
    <col min="3" max="3" width="109.28515625" style="394" customWidth="1"/>
    <col min="4" max="4" width="12.42578125" style="296" customWidth="1"/>
    <col min="5" max="5" width="21.85546875" style="395" customWidth="1"/>
    <col min="6" max="6" width="14.140625" style="396" customWidth="1"/>
    <col min="7" max="7" width="17.28515625" style="397" customWidth="1"/>
    <col min="8" max="8" width="20" style="294" customWidth="1"/>
    <col min="9" max="9" width="19.28515625" style="294" customWidth="1"/>
    <col min="10" max="10" width="17.140625" style="294" customWidth="1"/>
    <col min="11" max="64" width="9.140625" style="294" customWidth="1"/>
    <col min="65" max="257" width="9.140625" customWidth="1"/>
    <col min="258" max="258" width="21" customWidth="1"/>
    <col min="259" max="259" width="81.42578125" customWidth="1"/>
    <col min="260" max="261" width="15.5703125" customWidth="1"/>
    <col min="262" max="262" width="14.140625" customWidth="1"/>
    <col min="263" max="263" width="18" customWidth="1"/>
    <col min="264" max="264" width="11" customWidth="1"/>
    <col min="265" max="513" width="9.140625" customWidth="1"/>
    <col min="514" max="514" width="21" customWidth="1"/>
    <col min="515" max="515" width="81.42578125" customWidth="1"/>
    <col min="516" max="517" width="15.5703125" customWidth="1"/>
    <col min="518" max="518" width="14.140625" customWidth="1"/>
    <col min="519" max="519" width="18" customWidth="1"/>
    <col min="520" max="520" width="11" customWidth="1"/>
    <col min="521" max="769" width="9.140625" customWidth="1"/>
    <col min="770" max="770" width="21" customWidth="1"/>
    <col min="771" max="771" width="81.42578125" customWidth="1"/>
    <col min="772" max="773" width="15.5703125" customWidth="1"/>
    <col min="774" max="774" width="14.140625" customWidth="1"/>
    <col min="775" max="775" width="18" customWidth="1"/>
    <col min="776" max="776" width="11" customWidth="1"/>
    <col min="777" max="1025" width="9.140625" customWidth="1"/>
  </cols>
  <sheetData>
    <row r="2" spans="1:64" ht="8.85" customHeight="1">
      <c r="A2" s="300"/>
      <c r="B2" s="398"/>
      <c r="C2" s="303"/>
      <c r="D2" s="399"/>
      <c r="E2" s="400"/>
      <c r="F2" s="400"/>
      <c r="G2" s="401"/>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row>
    <row r="3" spans="1:64" ht="54.95" customHeight="1">
      <c r="A3" s="300"/>
      <c r="B3" s="689"/>
      <c r="C3" s="690" t="str">
        <f>RESUMO!D3</f>
        <v>PREFEITURA MUNICIPAL DE 
PORTO DOS GAÚCHOS</v>
      </c>
      <c r="D3" s="552" t="str">
        <f>ORÇAMENTO!F5</f>
        <v>Ref.: Tabela de Serviços
SINAPI 12/2019 e 
Tabela ANP – MT 11/2019</v>
      </c>
      <c r="E3" s="552"/>
      <c r="F3" s="671" t="str">
        <f>ORÇAMENTO!I5</f>
        <v>Secretaria Municipal de Planejamento, Tecnologia e Informática</v>
      </c>
      <c r="G3" s="671"/>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row>
    <row r="4" spans="1:64" ht="30" customHeight="1">
      <c r="A4" s="300"/>
      <c r="B4" s="689"/>
      <c r="C4" s="690"/>
      <c r="D4" s="552" t="str">
        <f>ORÇAMENTO!F6</f>
        <v>NÃO DESONERADO</v>
      </c>
      <c r="E4" s="552"/>
      <c r="F4" s="671"/>
      <c r="G4" s="671"/>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row>
    <row r="5" spans="1:64" ht="52.5" customHeight="1">
      <c r="A5" s="300"/>
      <c r="B5" s="430"/>
      <c r="C5" s="402" t="str">
        <f>RESUMO!D5</f>
        <v>SITE: www.portodosgauchos.mt.gov.br   -   e-mail: engenharia@portodosgauchos.mt.gov.br
 Praça Lopoldina Wilke, N. 19 - Centro - CEP: 78.560-000 – Porto dos Gaúchos - MT  
FONE: (66) 3526-2011</v>
      </c>
      <c r="D5" s="431" t="s">
        <v>2</v>
      </c>
      <c r="E5" s="432">
        <f>'BDI '!K31</f>
        <v>0.21329999999999999</v>
      </c>
      <c r="F5" s="671"/>
      <c r="G5" s="671"/>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row>
    <row r="6" spans="1:64" ht="15" customHeight="1">
      <c r="A6" s="300"/>
      <c r="B6" s="665" t="str">
        <f>ORÇAMENTO!C8</f>
        <v>D E P A R T A M E N T O    D E    E N G E N H A R I A</v>
      </c>
      <c r="C6" s="665"/>
      <c r="D6" s="665"/>
      <c r="E6" s="665"/>
      <c r="F6" s="665"/>
      <c r="G6" s="665"/>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row>
    <row r="7" spans="1:64" ht="10.5" customHeight="1">
      <c r="A7" s="300"/>
      <c r="B7" s="398"/>
      <c r="C7" s="303"/>
      <c r="D7" s="399"/>
      <c r="E7" s="400"/>
      <c r="F7" s="400"/>
      <c r="G7" s="401"/>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row>
    <row r="8" spans="1:64" ht="18" customHeight="1">
      <c r="A8" s="300"/>
      <c r="B8" s="313" t="s">
        <v>149</v>
      </c>
      <c r="C8" s="700" t="str">
        <f>ORÇAMENTO!D10</f>
        <v>PAVIMENTAÇÃO ASFÁLTICA RUA SÃO PAULO, AVENIDA BRASIL, RUA MATO GROSSO</v>
      </c>
      <c r="D8" s="700"/>
      <c r="E8" s="700"/>
      <c r="F8" s="315"/>
      <c r="G8" s="433"/>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row>
    <row r="9" spans="1:64" ht="18" customHeight="1">
      <c r="B9" s="434" t="s">
        <v>151</v>
      </c>
      <c r="C9" s="701" t="str">
        <f>ORÇAMENTO!D11</f>
        <v>COMUNIDADE SÃO JOÃO – MUNICÍPIO DE PORTO DOS GAÚCHOS – MT</v>
      </c>
      <c r="D9" s="701"/>
      <c r="E9" s="701"/>
      <c r="F9" s="435"/>
      <c r="G9" s="436"/>
    </row>
    <row r="10" spans="1:64" ht="17.850000000000001" customHeight="1">
      <c r="B10" s="686" t="s">
        <v>26218</v>
      </c>
      <c r="C10" s="686"/>
      <c r="D10" s="686"/>
      <c r="E10" s="686"/>
      <c r="F10" s="686"/>
      <c r="G10" s="686"/>
    </row>
    <row r="11" spans="1:64">
      <c r="B11" s="408"/>
      <c r="C11" s="408"/>
      <c r="D11" s="408"/>
      <c r="E11" s="408"/>
      <c r="F11" s="409"/>
      <c r="G11" s="409"/>
    </row>
    <row r="12" spans="1:64" ht="21.95" customHeight="1">
      <c r="A12" s="410"/>
      <c r="B12" s="411" t="str">
        <f>IF(COUNT($H$12:H12)&lt;10,CONCATENATE("PMPG ADM 00",COUNT($H$12:H12)),CONCATENATE("PMPG ADM 0",COUNT($H$12:H12)))</f>
        <v>PMPG ADM 001</v>
      </c>
      <c r="C12" s="688" t="s">
        <v>26219</v>
      </c>
      <c r="D12" s="688"/>
      <c r="E12" s="688"/>
      <c r="F12" s="688"/>
      <c r="G12" s="412" t="s">
        <v>9926</v>
      </c>
      <c r="H12" s="413">
        <f>G19</f>
        <v>3763.5</v>
      </c>
    </row>
    <row r="13" spans="1:64" ht="31.5">
      <c r="A13" s="410"/>
      <c r="B13" s="437" t="s">
        <v>26220</v>
      </c>
      <c r="C13" s="438" t="s">
        <v>26221</v>
      </c>
      <c r="D13" s="438" t="s">
        <v>9926</v>
      </c>
      <c r="E13" s="438" t="s">
        <v>103</v>
      </c>
      <c r="F13" s="438" t="s">
        <v>26222</v>
      </c>
      <c r="G13" s="439" t="s">
        <v>26223</v>
      </c>
    </row>
    <row r="14" spans="1:64" ht="15" customHeight="1">
      <c r="A14" s="410"/>
      <c r="B14" s="697" t="s">
        <v>26211</v>
      </c>
      <c r="C14" s="697"/>
      <c r="D14" s="697"/>
      <c r="E14" s="697"/>
      <c r="F14" s="697"/>
      <c r="G14" s="697"/>
    </row>
    <row r="15" spans="1:64">
      <c r="A15" s="410" t="s">
        <v>41</v>
      </c>
      <c r="B15" s="440" t="s">
        <v>25816</v>
      </c>
      <c r="C15" s="441" t="str">
        <f>IF($A15="INSUMO",VLOOKUP($B15,sinapi_ins!$A:$D,2,0),VLOOKUP($B15,sinapi_serv!$B:$E,2,0))</f>
        <v>ENGENHEIRO CIVIL DE OBRA JUNIOR COM ENCARGOS COMPLEMENTARES</v>
      </c>
      <c r="D15" s="440" t="str">
        <f>IF($A15="INSUMO",VLOOKUP($B15,sinapi_ins!$A:$D,3,0),VLOOKUP($B15,sinapi_serv!$B:$E,3,0))</f>
        <v>H</v>
      </c>
      <c r="E15" s="442">
        <v>20</v>
      </c>
      <c r="F15" s="443" t="str">
        <f>IF($A15="INSUMO",VLOOKUP($B15,sinapi_ins!$A:$D,4,0),VLOOKUP($B15,sinapi_serv!$B:$E,4,0))</f>
        <v>91,94</v>
      </c>
      <c r="G15" s="444">
        <f>TRUNC(E15*F15,2)</f>
        <v>1838.8</v>
      </c>
    </row>
    <row r="16" spans="1:64">
      <c r="A16" s="410" t="s">
        <v>41</v>
      </c>
      <c r="B16" s="440" t="s">
        <v>25813</v>
      </c>
      <c r="C16" s="441" t="str">
        <f>IF($A16="INSUMO",VLOOKUP($B16,sinapi_ins!$A:$D,2,0),VLOOKUP($B16,sinapi_serv!$B:$E,2,0))</f>
        <v>ENCARREGADO GERAL COM ENCARGOS COMPLEMENTARES</v>
      </c>
      <c r="D16" s="440" t="str">
        <f>IF($A16="INSUMO",VLOOKUP($B16,sinapi_ins!$A:$D,3,0),VLOOKUP($B16,sinapi_serv!$B:$E,3,0))</f>
        <v>H</v>
      </c>
      <c r="E16" s="442">
        <v>40</v>
      </c>
      <c r="F16" s="443" t="str">
        <f>IF($A16="INSUMO",VLOOKUP($B16,sinapi_ins!$A:$D,4,0),VLOOKUP($B16,sinapi_serv!$B:$E,4,0))</f>
        <v>21,67</v>
      </c>
      <c r="G16" s="444">
        <f>TRUNC(E16*F16,2)</f>
        <v>866.8</v>
      </c>
    </row>
    <row r="17" spans="1:7">
      <c r="A17" s="410" t="s">
        <v>41</v>
      </c>
      <c r="B17" s="440" t="s">
        <v>25826</v>
      </c>
      <c r="C17" s="441" t="str">
        <f>IF($A17="INSUMO",VLOOKUP($B17,sinapi_ins!$A:$D,2,0),VLOOKUP($B17,sinapi_serv!$B:$E,2,0))</f>
        <v>TOPOGRAFO COM ENCARGOS COMPLEMENTARES</v>
      </c>
      <c r="D17" s="440" t="str">
        <f>IF($A17="INSUMO",VLOOKUP($B17,sinapi_ins!$A:$D,3,0),VLOOKUP($B17,sinapi_serv!$B:$E,3,0))</f>
        <v>H</v>
      </c>
      <c r="E17" s="442">
        <v>20</v>
      </c>
      <c r="F17" s="443" t="str">
        <f>IF($A17="INSUMO",VLOOKUP($B17,sinapi_ins!$A:$D,4,0),VLOOKUP($B17,sinapi_serv!$B:$E,4,0))</f>
        <v>18,38</v>
      </c>
      <c r="G17" s="444">
        <f>TRUNC(E17*F17,2)</f>
        <v>367.6</v>
      </c>
    </row>
    <row r="18" spans="1:7" ht="31.5">
      <c r="A18" s="410" t="s">
        <v>41</v>
      </c>
      <c r="B18" s="440" t="s">
        <v>25451</v>
      </c>
      <c r="C18" s="441" t="str">
        <f>IF($A18="INSUMO",VLOOKUP($B18,sinapi_ins!$A:$D,2,0),VLOOKUP($B18,sinapi_serv!$B:$E,2,0))</f>
        <v>SERVICOS TOPOGRAFICOS PARA PAVIMENTACAO, INCLUSIVE NOTA DE SERVICOS, ACOMPANHAMENTO E GREIDE</v>
      </c>
      <c r="D18" s="440" t="str">
        <f>IF($A18="INSUMO",VLOOKUP($B18,sinapi_ins!$A:$D,3,0),VLOOKUP($B18,sinapi_serv!$B:$E,3,0))</f>
        <v>M2</v>
      </c>
      <c r="E18" s="442">
        <f>'MC - Terrap._Pav.'!E27</f>
        <v>2655</v>
      </c>
      <c r="F18" s="443" t="str">
        <f>IF($A18="INSUMO",VLOOKUP($B18,sinapi_ins!$A:$D,4,0),VLOOKUP($B18,sinapi_serv!$B:$E,4,0))</f>
        <v>0,26</v>
      </c>
      <c r="G18" s="444">
        <f>TRUNC(E18*F18,2)</f>
        <v>690.3</v>
      </c>
    </row>
    <row r="19" spans="1:7">
      <c r="A19" s="410"/>
      <c r="B19" s="698"/>
      <c r="C19" s="698"/>
      <c r="D19" s="698"/>
      <c r="E19" s="698"/>
      <c r="F19" s="445" t="s">
        <v>267</v>
      </c>
      <c r="G19" s="446">
        <f>SUM(G15:G18)</f>
        <v>3763.5</v>
      </c>
    </row>
    <row r="21" spans="1:7" ht="102.95" customHeight="1">
      <c r="B21" s="699" t="s">
        <v>26224</v>
      </c>
      <c r="C21" s="699"/>
      <c r="D21" s="699"/>
      <c r="E21" s="699"/>
      <c r="F21" s="699"/>
      <c r="G21" s="699"/>
    </row>
    <row r="30" spans="1:7" ht="124.35" customHeight="1">
      <c r="B30" s="602" t="s">
        <v>47</v>
      </c>
      <c r="C30" s="602"/>
      <c r="D30" s="602"/>
      <c r="E30" s="602"/>
      <c r="F30" s="602"/>
      <c r="G30" s="602"/>
    </row>
  </sheetData>
  <mergeCells count="14">
    <mergeCell ref="B3:B4"/>
    <mergeCell ref="C3:C4"/>
    <mergeCell ref="D3:E3"/>
    <mergeCell ref="F3:G5"/>
    <mergeCell ref="D4:E4"/>
    <mergeCell ref="B14:G14"/>
    <mergeCell ref="B19:E19"/>
    <mergeCell ref="B21:G21"/>
    <mergeCell ref="B30:G30"/>
    <mergeCell ref="B6:G6"/>
    <mergeCell ref="C8:E8"/>
    <mergeCell ref="C9:E9"/>
    <mergeCell ref="B10:G10"/>
    <mergeCell ref="C12:F12"/>
  </mergeCells>
  <dataValidations count="1">
    <dataValidation type="list" operator="equal" allowBlank="1" showInputMessage="1" showErrorMessage="1" sqref="A15:A18">
      <formula1>aref</formula1>
      <formula2>0</formula2>
    </dataValidation>
  </dataValidations>
  <printOptions horizontalCentered="1"/>
  <pageMargins left="0.39374999999999999" right="0.39374999999999999" top="0.98402777777777795" bottom="0.39374999999999999" header="0.51180555555555496" footer="0.51180555555555496"/>
  <pageSetup paperSize="9" scale="49" firstPageNumber="0"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1D41A"/>
    <pageSetUpPr fitToPage="1"/>
  </sheetPr>
  <dimension ref="A2:BL54"/>
  <sheetViews>
    <sheetView view="pageBreakPreview" topLeftCell="A7" zoomScale="55" zoomScaleNormal="75" zoomScalePageLayoutView="55" workbookViewId="0">
      <selection activeCell="S24" sqref="S24"/>
    </sheetView>
  </sheetViews>
  <sheetFormatPr defaultRowHeight="15.75"/>
  <cols>
    <col min="1" max="1" width="11.5703125" style="294" customWidth="1"/>
    <col min="2" max="2" width="10.140625" style="394" customWidth="1"/>
    <col min="3" max="3" width="10.85546875" style="394" customWidth="1"/>
    <col min="4" max="4" width="68.42578125" style="394" customWidth="1"/>
    <col min="5" max="5" width="12" style="394" customWidth="1"/>
    <col min="6" max="6" width="11" style="394" customWidth="1"/>
    <col min="7" max="7" width="7" style="394" customWidth="1"/>
    <col min="8" max="8" width="8.140625" style="394" customWidth="1"/>
    <col min="9" max="9" width="14.7109375" style="296" customWidth="1"/>
    <col min="10" max="10" width="15.28515625" style="395" customWidth="1"/>
    <col min="11" max="11" width="19.28515625" style="396" customWidth="1"/>
    <col min="12" max="12" width="15.28515625" style="397" customWidth="1"/>
    <col min="13" max="13" width="15.5703125" style="294" customWidth="1"/>
    <col min="14" max="14" width="19.28515625" style="294" customWidth="1"/>
    <col min="15" max="15" width="17.140625" style="294" customWidth="1"/>
    <col min="16" max="64" width="9.140625" style="294" customWidth="1"/>
    <col min="65" max="262" width="9.140625" customWidth="1"/>
    <col min="263" max="263" width="21" customWidth="1"/>
    <col min="264" max="264" width="81.42578125" customWidth="1"/>
    <col min="265" max="266" width="15.5703125" customWidth="1"/>
    <col min="267" max="267" width="14.140625" customWidth="1"/>
    <col min="268" max="268" width="18" customWidth="1"/>
    <col min="269" max="269" width="11" customWidth="1"/>
    <col min="270" max="518" width="9.140625" customWidth="1"/>
    <col min="519" max="519" width="21" customWidth="1"/>
    <col min="520" max="520" width="81.42578125" customWidth="1"/>
    <col min="521" max="522" width="15.5703125" customWidth="1"/>
    <col min="523" max="523" width="14.140625" customWidth="1"/>
    <col min="524" max="524" width="18" customWidth="1"/>
    <col min="525" max="525" width="11" customWidth="1"/>
    <col min="526" max="774" width="9.140625" customWidth="1"/>
    <col min="775" max="775" width="21" customWidth="1"/>
    <col min="776" max="776" width="81.42578125" customWidth="1"/>
    <col min="777" max="778" width="15.5703125" customWidth="1"/>
    <col min="779" max="779" width="14.140625" customWidth="1"/>
    <col min="780" max="780" width="18" customWidth="1"/>
    <col min="781" max="781" width="11" customWidth="1"/>
    <col min="782" max="1025" width="9.140625" customWidth="1"/>
  </cols>
  <sheetData>
    <row r="2" spans="1:64" ht="8.85" customHeight="1">
      <c r="A2" s="300"/>
      <c r="B2" s="398"/>
      <c r="C2" s="303"/>
      <c r="D2" s="303"/>
      <c r="E2" s="303"/>
      <c r="F2" s="303"/>
      <c r="G2" s="303"/>
      <c r="H2" s="303"/>
      <c r="I2" s="399"/>
      <c r="J2" s="400"/>
      <c r="K2" s="400"/>
      <c r="L2" s="401"/>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row>
    <row r="3" spans="1:64" ht="90" customHeight="1">
      <c r="A3" s="300"/>
      <c r="B3" s="689"/>
      <c r="C3" s="689"/>
      <c r="D3" s="690" t="str">
        <f>RESUMO!D3</f>
        <v>PREFEITURA MUNICIPAL DE 
PORTO DOS GAÚCHOS</v>
      </c>
      <c r="E3" s="690"/>
      <c r="F3" s="690"/>
      <c r="G3" s="690"/>
      <c r="H3" s="690"/>
      <c r="I3" s="552" t="str">
        <f>ORÇAMENTO!F5&amp;" DNIT / SICRO / MT - 09/2017 - Relatório Sintético de Equipamentos "</f>
        <v xml:space="preserve">Ref.: Tabela de Serviços
SINAPI 12/2019 e 
Tabela ANP – MT 11/2019 DNIT / SICRO / MT - 09/2017 - Relatório Sintético de Equipamentos </v>
      </c>
      <c r="J3" s="552"/>
      <c r="K3" s="671" t="str">
        <f>ORÇAMENTO!I5</f>
        <v>Secretaria Municipal de Planejamento, Tecnologia e Informática</v>
      </c>
      <c r="L3" s="671"/>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row>
    <row r="4" spans="1:64" ht="46.7" customHeight="1">
      <c r="A4" s="300"/>
      <c r="B4" s="689"/>
      <c r="C4" s="689"/>
      <c r="D4" s="706" t="str">
        <f>RESUMO!D5</f>
        <v>SITE: www.portodosgauchos.mt.gov.br   -   e-mail: engenharia@portodosgauchos.mt.gov.br
 Praça Lopoldina Wilke, N. 19 - Centro - CEP: 78.560-000 – Porto dos Gaúchos - MT  
FONE: (66) 3526-2011</v>
      </c>
      <c r="E4" s="706"/>
      <c r="F4" s="706"/>
      <c r="G4" s="706"/>
      <c r="H4" s="706"/>
      <c r="I4" s="707" t="str">
        <f>ORÇAMENTO!F6</f>
        <v>NÃO DESONERADO</v>
      </c>
      <c r="J4" s="707"/>
      <c r="K4" s="671"/>
      <c r="L4" s="671"/>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row>
    <row r="5" spans="1:64" ht="15" customHeight="1">
      <c r="A5" s="300"/>
      <c r="B5" s="665" t="str">
        <f>ORÇAMENTO!C8</f>
        <v>D E P A R T A M E N T O    D E    E N G E N H A R I A</v>
      </c>
      <c r="C5" s="665"/>
      <c r="D5" s="665"/>
      <c r="E5" s="665"/>
      <c r="F5" s="665"/>
      <c r="G5" s="665"/>
      <c r="H5" s="665"/>
      <c r="I5" s="665"/>
      <c r="J5" s="665"/>
      <c r="K5" s="665"/>
      <c r="L5" s="665"/>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row>
    <row r="6" spans="1:64" ht="10.5" customHeight="1">
      <c r="A6" s="300"/>
      <c r="B6" s="398"/>
      <c r="C6" s="303"/>
      <c r="D6" s="303"/>
      <c r="E6" s="303"/>
      <c r="F6" s="303"/>
      <c r="G6" s="303"/>
      <c r="H6" s="303"/>
      <c r="I6" s="399"/>
      <c r="J6" s="400"/>
      <c r="K6" s="400"/>
      <c r="L6" s="401"/>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row>
    <row r="7" spans="1:64" ht="15" customHeight="1">
      <c r="A7" s="300"/>
      <c r="B7" s="313" t="s">
        <v>149</v>
      </c>
      <c r="C7" s="700" t="str">
        <f>ORÇAMENTO!D10</f>
        <v>PAVIMENTAÇÃO ASFÁLTICA RUA SÃO PAULO, AVENIDA BRASIL, RUA MATO GROSSO</v>
      </c>
      <c r="D7" s="700"/>
      <c r="E7" s="700"/>
      <c r="F7" s="700"/>
      <c r="G7" s="700"/>
      <c r="H7" s="700"/>
      <c r="I7" s="700"/>
      <c r="J7" s="705" t="s">
        <v>26225</v>
      </c>
      <c r="K7" s="447" t="s">
        <v>26226</v>
      </c>
      <c r="L7" s="448">
        <v>25</v>
      </c>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row>
    <row r="8" spans="1:64" ht="18" customHeight="1">
      <c r="B8" s="434" t="s">
        <v>151</v>
      </c>
      <c r="C8" s="701" t="str">
        <f>ORÇAMENTO!D11</f>
        <v>COMUNIDADE SÃO JOÃO – MUNICÍPIO DE PORTO DOS GAÚCHOS – MT</v>
      </c>
      <c r="D8" s="701"/>
      <c r="E8" s="701"/>
      <c r="F8" s="701"/>
      <c r="G8" s="701"/>
      <c r="H8" s="701"/>
      <c r="I8" s="701"/>
      <c r="J8" s="705"/>
      <c r="K8" s="449" t="s">
        <v>26227</v>
      </c>
      <c r="L8" s="450">
        <v>40.85</v>
      </c>
    </row>
    <row r="9" spans="1:64" ht="17.850000000000001" customHeight="1">
      <c r="B9" s="686" t="s">
        <v>26228</v>
      </c>
      <c r="C9" s="686"/>
      <c r="D9" s="686"/>
      <c r="E9" s="686"/>
      <c r="F9" s="686"/>
      <c r="G9" s="686"/>
      <c r="H9" s="686"/>
      <c r="I9" s="686"/>
      <c r="J9" s="686"/>
      <c r="K9" s="686"/>
      <c r="L9" s="686"/>
    </row>
    <row r="10" spans="1:64">
      <c r="B10" s="408"/>
      <c r="C10" s="408"/>
      <c r="D10" s="408"/>
      <c r="E10" s="408"/>
      <c r="F10" s="408"/>
      <c r="G10" s="408"/>
      <c r="H10" s="408"/>
      <c r="I10" s="408"/>
      <c r="J10" s="408"/>
      <c r="K10" s="409"/>
      <c r="L10" s="409"/>
    </row>
    <row r="11" spans="1:64" ht="32.450000000000003" customHeight="1">
      <c r="A11" s="410"/>
      <c r="B11" s="687" t="str">
        <f>IF(COUNT($M$11:M11)&lt;10,CONCATENATE("PMPG MOB_DESM 00",COUNT($M$11:M11)),CONCATENATE("PMPG MOB_DESM 0",COUNT($M$11:M11)))</f>
        <v>PMPG MOB_DESM 001</v>
      </c>
      <c r="C11" s="687"/>
      <c r="D11" s="688" t="s">
        <v>26229</v>
      </c>
      <c r="E11" s="688"/>
      <c r="F11" s="688"/>
      <c r="G11" s="688"/>
      <c r="H11" s="688"/>
      <c r="I11" s="688"/>
      <c r="J11" s="688"/>
      <c r="K11" s="688"/>
      <c r="L11" s="412" t="s">
        <v>9926</v>
      </c>
      <c r="M11" s="413">
        <f>L24</f>
        <v>2989.18</v>
      </c>
    </row>
    <row r="12" spans="1:64" ht="20.85" customHeight="1">
      <c r="A12" s="410"/>
      <c r="B12" s="694" t="s">
        <v>7</v>
      </c>
      <c r="C12" s="703" t="s">
        <v>276</v>
      </c>
      <c r="D12" s="703" t="s">
        <v>26204</v>
      </c>
      <c r="E12" s="703" t="s">
        <v>26230</v>
      </c>
      <c r="F12" s="703"/>
      <c r="G12" s="703" t="s">
        <v>26205</v>
      </c>
      <c r="H12" s="703" t="s">
        <v>26231</v>
      </c>
      <c r="I12" s="703" t="s">
        <v>26232</v>
      </c>
      <c r="J12" s="703" t="s">
        <v>26233</v>
      </c>
      <c r="K12" s="703" t="s">
        <v>26234</v>
      </c>
      <c r="L12" s="704" t="s">
        <v>26235</v>
      </c>
    </row>
    <row r="13" spans="1:64" ht="33" customHeight="1">
      <c r="A13" s="410" t="s">
        <v>41</v>
      </c>
      <c r="B13" s="694"/>
      <c r="C13" s="703"/>
      <c r="D13" s="703"/>
      <c r="E13" s="415" t="s">
        <v>26236</v>
      </c>
      <c r="F13" s="415" t="s">
        <v>26237</v>
      </c>
      <c r="G13" s="703"/>
      <c r="H13" s="703"/>
      <c r="I13" s="703"/>
      <c r="J13" s="703"/>
      <c r="K13" s="703"/>
      <c r="L13" s="704"/>
    </row>
    <row r="14" spans="1:64">
      <c r="A14" s="451" t="s">
        <v>22422</v>
      </c>
      <c r="B14" s="424">
        <v>1</v>
      </c>
      <c r="C14" s="422" t="s">
        <v>26238</v>
      </c>
      <c r="D14" s="418" t="s">
        <v>26239</v>
      </c>
      <c r="E14" s="452">
        <v>74.5</v>
      </c>
      <c r="F14" s="452" t="s">
        <v>26240</v>
      </c>
      <c r="G14" s="420" t="s">
        <v>26241</v>
      </c>
      <c r="H14" s="453">
        <v>1</v>
      </c>
      <c r="I14" s="454">
        <v>15.5</v>
      </c>
      <c r="J14" s="455">
        <f t="shared" ref="J14:J23" si="0">($L$7+$L$8)*H14*I14</f>
        <v>1020.675</v>
      </c>
      <c r="K14" s="456" t="str">
        <f>IF($A13="INSUMO",VLOOKUP($A14,sinapi_ins!$A:$D,4,0),VLOOKUP($A14,sinapi_serv!$B:$E,4,0))</f>
        <v>0,53</v>
      </c>
      <c r="L14" s="457">
        <f t="shared" ref="L14:L23" si="1">TRUNC((J14*K14),2)</f>
        <v>540.95000000000005</v>
      </c>
    </row>
    <row r="15" spans="1:64">
      <c r="A15" s="410"/>
      <c r="B15" s="424">
        <v>2</v>
      </c>
      <c r="C15" s="424" t="s">
        <v>26242</v>
      </c>
      <c r="D15" s="418" t="s">
        <v>26243</v>
      </c>
      <c r="E15" s="452">
        <v>93</v>
      </c>
      <c r="F15" s="452" t="s">
        <v>26240</v>
      </c>
      <c r="G15" s="420" t="s">
        <v>26241</v>
      </c>
      <c r="H15" s="453">
        <v>1</v>
      </c>
      <c r="I15" s="454">
        <v>11</v>
      </c>
      <c r="J15" s="455">
        <f t="shared" si="0"/>
        <v>724.34999999999991</v>
      </c>
      <c r="K15" s="458" t="str">
        <f>IF($A13="INSUMO",VLOOKUP($A14,sinapi_ins!$A:$D,4,0),VLOOKUP($A14,sinapi_serv!$B:$E,4,0))</f>
        <v>0,53</v>
      </c>
      <c r="L15" s="457">
        <f t="shared" si="1"/>
        <v>383.9</v>
      </c>
    </row>
    <row r="16" spans="1:64">
      <c r="A16" s="410"/>
      <c r="B16" s="424">
        <v>3</v>
      </c>
      <c r="C16" s="424" t="s">
        <v>26244</v>
      </c>
      <c r="D16" s="418" t="s">
        <v>26245</v>
      </c>
      <c r="E16" s="452">
        <v>77</v>
      </c>
      <c r="F16" s="452" t="s">
        <v>26240</v>
      </c>
      <c r="G16" s="420" t="s">
        <v>26241</v>
      </c>
      <c r="H16" s="453">
        <v>1</v>
      </c>
      <c r="I16" s="454">
        <v>2.5</v>
      </c>
      <c r="J16" s="455">
        <f t="shared" si="0"/>
        <v>164.625</v>
      </c>
      <c r="K16" s="458" t="str">
        <f>IF($A13="INSUMO",VLOOKUP($A14,sinapi_ins!$A:$D,4,0),VLOOKUP($A14,sinapi_serv!$B:$E,4,0))</f>
        <v>0,53</v>
      </c>
      <c r="L16" s="457">
        <f t="shared" si="1"/>
        <v>87.25</v>
      </c>
    </row>
    <row r="17" spans="1:13">
      <c r="A17" s="410"/>
      <c r="B17" s="424">
        <v>4</v>
      </c>
      <c r="C17" s="424" t="s">
        <v>26246</v>
      </c>
      <c r="D17" s="418" t="s">
        <v>26247</v>
      </c>
      <c r="E17" s="452">
        <v>58</v>
      </c>
      <c r="F17" s="452" t="s">
        <v>26240</v>
      </c>
      <c r="G17" s="420" t="s">
        <v>26241</v>
      </c>
      <c r="H17" s="453">
        <v>1</v>
      </c>
      <c r="I17" s="454">
        <v>8</v>
      </c>
      <c r="J17" s="455">
        <f t="shared" si="0"/>
        <v>526.79999999999995</v>
      </c>
      <c r="K17" s="458" t="str">
        <f>IF($A13="INSUMO",VLOOKUP($A14,sinapi_ins!$A:$D,4,0),VLOOKUP($A14,sinapi_serv!$B:$E,4,0))</f>
        <v>0,53</v>
      </c>
      <c r="L17" s="457">
        <f t="shared" si="1"/>
        <v>279.2</v>
      </c>
    </row>
    <row r="18" spans="1:13" ht="31.5">
      <c r="A18" s="410"/>
      <c r="B18" s="424">
        <v>5</v>
      </c>
      <c r="C18" s="459" t="s">
        <v>26248</v>
      </c>
      <c r="D18" s="418" t="s">
        <v>26249</v>
      </c>
      <c r="E18" s="452">
        <v>82</v>
      </c>
      <c r="F18" s="452" t="s">
        <v>26240</v>
      </c>
      <c r="G18" s="420" t="s">
        <v>26241</v>
      </c>
      <c r="H18" s="453">
        <v>1</v>
      </c>
      <c r="I18" s="454">
        <v>11.6</v>
      </c>
      <c r="J18" s="455">
        <f t="shared" si="0"/>
        <v>763.8599999999999</v>
      </c>
      <c r="K18" s="420" t="str">
        <f>IF($A13="INSUMO",VLOOKUP($A14,sinapi_ins!$A:$D,4,0),VLOOKUP($A14,sinapi_serv!$B:$E,4,0))</f>
        <v>0,53</v>
      </c>
      <c r="L18" s="421">
        <f t="shared" si="1"/>
        <v>404.84</v>
      </c>
    </row>
    <row r="19" spans="1:13">
      <c r="A19" s="410"/>
      <c r="B19" s="424">
        <v>6</v>
      </c>
      <c r="C19" s="424" t="s">
        <v>26250</v>
      </c>
      <c r="D19" s="418" t="s">
        <v>26251</v>
      </c>
      <c r="E19" s="452">
        <v>79</v>
      </c>
      <c r="F19" s="452" t="s">
        <v>26240</v>
      </c>
      <c r="G19" s="420" t="s">
        <v>26241</v>
      </c>
      <c r="H19" s="453">
        <v>1</v>
      </c>
      <c r="I19" s="454">
        <v>11</v>
      </c>
      <c r="J19" s="455">
        <f t="shared" si="0"/>
        <v>724.34999999999991</v>
      </c>
      <c r="K19" s="460" t="str">
        <f>IF($A13="INSUMO",VLOOKUP($A14,sinapi_ins!$A:$D,4,0),VLOOKUP($A14,sinapi_serv!$B:$E,4,0))</f>
        <v>0,53</v>
      </c>
      <c r="L19" s="457">
        <f t="shared" si="1"/>
        <v>383.9</v>
      </c>
    </row>
    <row r="20" spans="1:13">
      <c r="B20" s="424">
        <v>7</v>
      </c>
      <c r="C20" s="424" t="s">
        <v>26252</v>
      </c>
      <c r="D20" s="418" t="s">
        <v>26253</v>
      </c>
      <c r="E20" s="452">
        <v>97</v>
      </c>
      <c r="F20" s="452" t="s">
        <v>26240</v>
      </c>
      <c r="G20" s="420" t="s">
        <v>26241</v>
      </c>
      <c r="H20" s="453">
        <v>1</v>
      </c>
      <c r="I20" s="454">
        <v>11</v>
      </c>
      <c r="J20" s="455">
        <f t="shared" si="0"/>
        <v>724.34999999999991</v>
      </c>
      <c r="K20" s="460" t="str">
        <f>IF($A13="INSUMO",VLOOKUP($A14,sinapi_ins!$A:$D,4,0),VLOOKUP($A14,sinapi_serv!$B:$E,4,0))</f>
        <v>0,53</v>
      </c>
      <c r="L20" s="457">
        <f t="shared" si="1"/>
        <v>383.9</v>
      </c>
    </row>
    <row r="21" spans="1:13">
      <c r="B21" s="424">
        <v>8</v>
      </c>
      <c r="C21" s="424" t="s">
        <v>26254</v>
      </c>
      <c r="D21" s="418" t="s">
        <v>26255</v>
      </c>
      <c r="E21" s="452" t="s">
        <v>26256</v>
      </c>
      <c r="F21" s="452" t="s">
        <v>26256</v>
      </c>
      <c r="G21" s="420" t="s">
        <v>26241</v>
      </c>
      <c r="H21" s="453">
        <v>1</v>
      </c>
      <c r="I21" s="454">
        <v>0.85</v>
      </c>
      <c r="J21" s="455">
        <f t="shared" si="0"/>
        <v>55.972499999999997</v>
      </c>
      <c r="K21" s="460" t="str">
        <f>IF($A13="INSUMO",VLOOKUP($A14,sinapi_ins!$A:$D,4,0),VLOOKUP($A14,sinapi_serv!$B:$E,4,0))</f>
        <v>0,53</v>
      </c>
      <c r="L21" s="457">
        <f t="shared" si="1"/>
        <v>29.66</v>
      </c>
    </row>
    <row r="22" spans="1:13">
      <c r="B22" s="424">
        <v>9</v>
      </c>
      <c r="C22" s="424" t="s">
        <v>26257</v>
      </c>
      <c r="D22" s="418" t="s">
        <v>26258</v>
      </c>
      <c r="E22" s="452">
        <v>130</v>
      </c>
      <c r="F22" s="452" t="s">
        <v>26240</v>
      </c>
      <c r="G22" s="420" t="s">
        <v>26241</v>
      </c>
      <c r="H22" s="453">
        <v>1</v>
      </c>
      <c r="I22" s="454">
        <v>8.1999999999999993</v>
      </c>
      <c r="J22" s="455">
        <f t="shared" si="0"/>
        <v>539.96999999999991</v>
      </c>
      <c r="K22" s="460" t="str">
        <f>IF($A13="INSUMO",VLOOKUP($A14,sinapi_ins!$A:$D,4,0),VLOOKUP($A14,sinapi_serv!$B:$E,4,0))</f>
        <v>0,53</v>
      </c>
      <c r="L22" s="457">
        <f t="shared" si="1"/>
        <v>286.18</v>
      </c>
    </row>
    <row r="23" spans="1:13">
      <c r="B23" s="424">
        <v>10</v>
      </c>
      <c r="C23" s="424" t="s">
        <v>26259</v>
      </c>
      <c r="D23" s="461" t="s">
        <v>26260</v>
      </c>
      <c r="E23" s="452" t="s">
        <v>26256</v>
      </c>
      <c r="F23" s="452" t="s">
        <v>26256</v>
      </c>
      <c r="G23" s="420" t="s">
        <v>26241</v>
      </c>
      <c r="H23" s="453">
        <v>1</v>
      </c>
      <c r="I23" s="454">
        <v>6</v>
      </c>
      <c r="J23" s="455">
        <f t="shared" si="0"/>
        <v>395.09999999999997</v>
      </c>
      <c r="K23" s="460" t="str">
        <f>IF($A13="INSUMO",VLOOKUP($A14,sinapi_ins!$A:$D,4,0),VLOOKUP($A14,sinapi_serv!$B:$E,4,0))</f>
        <v>0,53</v>
      </c>
      <c r="L23" s="457">
        <f t="shared" si="1"/>
        <v>209.4</v>
      </c>
    </row>
    <row r="24" spans="1:13">
      <c r="E24" s="425"/>
      <c r="F24" s="425"/>
      <c r="G24" s="425"/>
      <c r="H24" s="425"/>
      <c r="I24" s="425"/>
      <c r="J24" s="425"/>
      <c r="K24" s="426" t="s">
        <v>267</v>
      </c>
      <c r="L24" s="427">
        <f>SUM(L14:L23)</f>
        <v>2989.18</v>
      </c>
    </row>
    <row r="26" spans="1:13" ht="40.35" customHeight="1">
      <c r="B26" s="702" t="s">
        <v>26261</v>
      </c>
      <c r="C26" s="702"/>
      <c r="D26" s="702"/>
      <c r="E26" s="702"/>
      <c r="F26" s="702"/>
      <c r="G26" s="702"/>
      <c r="H26" s="702"/>
      <c r="I26" s="702"/>
      <c r="J26" s="702"/>
      <c r="K26" s="702"/>
      <c r="L26" s="702"/>
    </row>
    <row r="27" spans="1:13" ht="34.700000000000003" customHeight="1">
      <c r="B27" s="696" t="s">
        <v>26262</v>
      </c>
      <c r="C27" s="696"/>
      <c r="D27" s="696"/>
      <c r="E27" s="696"/>
      <c r="F27" s="696"/>
      <c r="G27" s="696"/>
      <c r="H27" s="696"/>
      <c r="I27" s="696"/>
      <c r="J27" s="696"/>
      <c r="K27" s="696"/>
      <c r="L27" s="696"/>
    </row>
    <row r="30" spans="1:13" ht="32.450000000000003" customHeight="1">
      <c r="A30" s="410"/>
      <c r="B30" s="687" t="str">
        <f>IF(COUNT($M$11:M30)&lt;10,CONCATENATE("PMPG MOB_DESM 00",COUNT($M$11:M30)),CONCATENATE("PMPG MOB_DESM 0",COUNT($M$11:M30)))</f>
        <v>PMPG MOB_DESM 002</v>
      </c>
      <c r="C30" s="687"/>
      <c r="D30" s="688" t="s">
        <v>26263</v>
      </c>
      <c r="E30" s="688"/>
      <c r="F30" s="688"/>
      <c r="G30" s="688"/>
      <c r="H30" s="688"/>
      <c r="I30" s="688"/>
      <c r="J30" s="688"/>
      <c r="K30" s="688"/>
      <c r="L30" s="412" t="s">
        <v>9926</v>
      </c>
      <c r="M30" s="413">
        <f>L43</f>
        <v>2989.18</v>
      </c>
    </row>
    <row r="31" spans="1:13" ht="20.85" customHeight="1">
      <c r="A31" s="410"/>
      <c r="B31" s="694" t="s">
        <v>7</v>
      </c>
      <c r="C31" s="703" t="s">
        <v>276</v>
      </c>
      <c r="D31" s="703" t="s">
        <v>26204</v>
      </c>
      <c r="E31" s="703" t="s">
        <v>26230</v>
      </c>
      <c r="F31" s="703"/>
      <c r="G31" s="703" t="s">
        <v>26205</v>
      </c>
      <c r="H31" s="703" t="s">
        <v>26231</v>
      </c>
      <c r="I31" s="703" t="s">
        <v>26232</v>
      </c>
      <c r="J31" s="703" t="s">
        <v>26233</v>
      </c>
      <c r="K31" s="703" t="s">
        <v>26234</v>
      </c>
      <c r="L31" s="704" t="s">
        <v>26235</v>
      </c>
    </row>
    <row r="32" spans="1:13" ht="33" customHeight="1">
      <c r="A32" s="410" t="s">
        <v>41</v>
      </c>
      <c r="B32" s="694"/>
      <c r="C32" s="703"/>
      <c r="D32" s="703"/>
      <c r="E32" s="415" t="s">
        <v>26236</v>
      </c>
      <c r="F32" s="415" t="s">
        <v>26237</v>
      </c>
      <c r="G32" s="703"/>
      <c r="H32" s="703"/>
      <c r="I32" s="703"/>
      <c r="J32" s="703"/>
      <c r="K32" s="703"/>
      <c r="L32" s="704"/>
    </row>
    <row r="33" spans="1:12">
      <c r="A33" s="451" t="s">
        <v>22422</v>
      </c>
      <c r="B33" s="424">
        <v>1</v>
      </c>
      <c r="C33" s="422" t="s">
        <v>26238</v>
      </c>
      <c r="D33" s="418" t="s">
        <v>26239</v>
      </c>
      <c r="E33" s="452">
        <v>74.5</v>
      </c>
      <c r="F33" s="452" t="s">
        <v>26240</v>
      </c>
      <c r="G33" s="420" t="s">
        <v>26241</v>
      </c>
      <c r="H33" s="453">
        <v>1</v>
      </c>
      <c r="I33" s="454">
        <v>15.5</v>
      </c>
      <c r="J33" s="455">
        <f t="shared" ref="J33:J42" si="2">($L$7+$L$8)*H33*I33</f>
        <v>1020.675</v>
      </c>
      <c r="K33" s="456" t="str">
        <f>IF($A32="INSUMO",VLOOKUP($A33,sinapi_ins!$A:$D,4,0),VLOOKUP($A33,sinapi_serv!$B:$E,4,0))</f>
        <v>0,53</v>
      </c>
      <c r="L33" s="457">
        <f t="shared" ref="L33:L42" si="3">TRUNC((J33*K33),2)</f>
        <v>540.95000000000005</v>
      </c>
    </row>
    <row r="34" spans="1:12">
      <c r="A34" s="410"/>
      <c r="B34" s="424">
        <v>2</v>
      </c>
      <c r="C34" s="424" t="s">
        <v>26242</v>
      </c>
      <c r="D34" s="418" t="s">
        <v>26243</v>
      </c>
      <c r="E34" s="452">
        <v>93</v>
      </c>
      <c r="F34" s="452" t="s">
        <v>26240</v>
      </c>
      <c r="G34" s="420" t="s">
        <v>26241</v>
      </c>
      <c r="H34" s="453">
        <v>1</v>
      </c>
      <c r="I34" s="454">
        <v>11</v>
      </c>
      <c r="J34" s="455">
        <f t="shared" si="2"/>
        <v>724.34999999999991</v>
      </c>
      <c r="K34" s="458" t="str">
        <f>IF($A32="INSUMO",VLOOKUP($A33,sinapi_ins!$A:$D,4,0),VLOOKUP($A33,sinapi_serv!$B:$E,4,0))</f>
        <v>0,53</v>
      </c>
      <c r="L34" s="457">
        <f t="shared" si="3"/>
        <v>383.9</v>
      </c>
    </row>
    <row r="35" spans="1:12">
      <c r="A35" s="410"/>
      <c r="B35" s="424">
        <v>3</v>
      </c>
      <c r="C35" s="424" t="s">
        <v>26244</v>
      </c>
      <c r="D35" s="418" t="s">
        <v>26245</v>
      </c>
      <c r="E35" s="452">
        <v>77</v>
      </c>
      <c r="F35" s="452" t="s">
        <v>26240</v>
      </c>
      <c r="G35" s="420" t="s">
        <v>26241</v>
      </c>
      <c r="H35" s="453">
        <v>1</v>
      </c>
      <c r="I35" s="454">
        <v>2.5</v>
      </c>
      <c r="J35" s="455">
        <f t="shared" si="2"/>
        <v>164.625</v>
      </c>
      <c r="K35" s="458" t="str">
        <f>IF($A32="INSUMO",VLOOKUP($A33,sinapi_ins!$A:$D,4,0),VLOOKUP($A33,sinapi_serv!$B:$E,4,0))</f>
        <v>0,53</v>
      </c>
      <c r="L35" s="457">
        <f t="shared" si="3"/>
        <v>87.25</v>
      </c>
    </row>
    <row r="36" spans="1:12">
      <c r="A36" s="410"/>
      <c r="B36" s="424">
        <v>4</v>
      </c>
      <c r="C36" s="424" t="s">
        <v>26246</v>
      </c>
      <c r="D36" s="418" t="s">
        <v>26247</v>
      </c>
      <c r="E36" s="452">
        <v>58</v>
      </c>
      <c r="F36" s="452" t="s">
        <v>26240</v>
      </c>
      <c r="G36" s="420" t="s">
        <v>26241</v>
      </c>
      <c r="H36" s="453">
        <v>1</v>
      </c>
      <c r="I36" s="454">
        <v>8</v>
      </c>
      <c r="J36" s="455">
        <f t="shared" si="2"/>
        <v>526.79999999999995</v>
      </c>
      <c r="K36" s="458" t="str">
        <f>IF($A32="INSUMO",VLOOKUP($A33,sinapi_ins!$A:$D,4,0),VLOOKUP($A33,sinapi_serv!$B:$E,4,0))</f>
        <v>0,53</v>
      </c>
      <c r="L36" s="457">
        <f t="shared" si="3"/>
        <v>279.2</v>
      </c>
    </row>
    <row r="37" spans="1:12" ht="31.5">
      <c r="A37" s="410"/>
      <c r="B37" s="424">
        <v>5</v>
      </c>
      <c r="C37" s="459" t="s">
        <v>26248</v>
      </c>
      <c r="D37" s="418" t="s">
        <v>26249</v>
      </c>
      <c r="E37" s="452">
        <v>82</v>
      </c>
      <c r="F37" s="452" t="s">
        <v>26240</v>
      </c>
      <c r="G37" s="420" t="s">
        <v>26241</v>
      </c>
      <c r="H37" s="453">
        <v>1</v>
      </c>
      <c r="I37" s="454">
        <v>11.6</v>
      </c>
      <c r="J37" s="455">
        <f t="shared" si="2"/>
        <v>763.8599999999999</v>
      </c>
      <c r="K37" s="420" t="str">
        <f>IF($A32="INSUMO",VLOOKUP($A33,sinapi_ins!$A:$D,4,0),VLOOKUP($A33,sinapi_serv!$B:$E,4,0))</f>
        <v>0,53</v>
      </c>
      <c r="L37" s="421">
        <f t="shared" si="3"/>
        <v>404.84</v>
      </c>
    </row>
    <row r="38" spans="1:12">
      <c r="A38" s="410"/>
      <c r="B38" s="424">
        <v>6</v>
      </c>
      <c r="C38" s="424" t="s">
        <v>26250</v>
      </c>
      <c r="D38" s="418" t="s">
        <v>26251</v>
      </c>
      <c r="E38" s="452">
        <v>79</v>
      </c>
      <c r="F38" s="452" t="s">
        <v>26240</v>
      </c>
      <c r="G38" s="420" t="s">
        <v>26241</v>
      </c>
      <c r="H38" s="453">
        <v>1</v>
      </c>
      <c r="I38" s="454">
        <v>11</v>
      </c>
      <c r="J38" s="455">
        <f t="shared" si="2"/>
        <v>724.34999999999991</v>
      </c>
      <c r="K38" s="460" t="str">
        <f>IF($A32="INSUMO",VLOOKUP($A33,sinapi_ins!$A:$D,4,0),VLOOKUP($A33,sinapi_serv!$B:$E,4,0))</f>
        <v>0,53</v>
      </c>
      <c r="L38" s="457">
        <f t="shared" si="3"/>
        <v>383.9</v>
      </c>
    </row>
    <row r="39" spans="1:12">
      <c r="B39" s="424">
        <v>7</v>
      </c>
      <c r="C39" s="424" t="s">
        <v>26252</v>
      </c>
      <c r="D39" s="418" t="s">
        <v>26253</v>
      </c>
      <c r="E39" s="452">
        <v>97</v>
      </c>
      <c r="F39" s="452" t="s">
        <v>26240</v>
      </c>
      <c r="G39" s="420" t="s">
        <v>26241</v>
      </c>
      <c r="H39" s="453">
        <v>1</v>
      </c>
      <c r="I39" s="454">
        <v>11</v>
      </c>
      <c r="J39" s="455">
        <f t="shared" si="2"/>
        <v>724.34999999999991</v>
      </c>
      <c r="K39" s="460" t="str">
        <f>IF($A32="INSUMO",VLOOKUP($A33,sinapi_ins!$A:$D,4,0),VLOOKUP($A33,sinapi_serv!$B:$E,4,0))</f>
        <v>0,53</v>
      </c>
      <c r="L39" s="457">
        <f t="shared" si="3"/>
        <v>383.9</v>
      </c>
    </row>
    <row r="40" spans="1:12">
      <c r="B40" s="424">
        <v>8</v>
      </c>
      <c r="C40" s="424" t="s">
        <v>26254</v>
      </c>
      <c r="D40" s="418" t="s">
        <v>26255</v>
      </c>
      <c r="E40" s="452" t="s">
        <v>26256</v>
      </c>
      <c r="F40" s="452" t="s">
        <v>26256</v>
      </c>
      <c r="G40" s="420" t="s">
        <v>26241</v>
      </c>
      <c r="H40" s="453">
        <v>1</v>
      </c>
      <c r="I40" s="454">
        <v>0.85</v>
      </c>
      <c r="J40" s="455">
        <f t="shared" si="2"/>
        <v>55.972499999999997</v>
      </c>
      <c r="K40" s="460" t="str">
        <f>IF($A32="INSUMO",VLOOKUP($A33,sinapi_ins!$A:$D,4,0),VLOOKUP($A33,sinapi_serv!$B:$E,4,0))</f>
        <v>0,53</v>
      </c>
      <c r="L40" s="457">
        <f t="shared" si="3"/>
        <v>29.66</v>
      </c>
    </row>
    <row r="41" spans="1:12">
      <c r="B41" s="424">
        <v>9</v>
      </c>
      <c r="C41" s="424" t="s">
        <v>26257</v>
      </c>
      <c r="D41" s="418" t="s">
        <v>26258</v>
      </c>
      <c r="E41" s="452">
        <v>130</v>
      </c>
      <c r="F41" s="452" t="s">
        <v>26240</v>
      </c>
      <c r="G41" s="420" t="s">
        <v>26241</v>
      </c>
      <c r="H41" s="453">
        <v>1</v>
      </c>
      <c r="I41" s="454">
        <v>8.1999999999999993</v>
      </c>
      <c r="J41" s="455">
        <f t="shared" si="2"/>
        <v>539.96999999999991</v>
      </c>
      <c r="K41" s="460" t="str">
        <f>IF($A32="INSUMO",VLOOKUP($A33,sinapi_ins!$A:$D,4,0),VLOOKUP($A33,sinapi_serv!$B:$E,4,0))</f>
        <v>0,53</v>
      </c>
      <c r="L41" s="457">
        <f t="shared" si="3"/>
        <v>286.18</v>
      </c>
    </row>
    <row r="42" spans="1:12">
      <c r="B42" s="424">
        <v>10</v>
      </c>
      <c r="C42" s="424" t="s">
        <v>26259</v>
      </c>
      <c r="D42" s="461" t="s">
        <v>26260</v>
      </c>
      <c r="E42" s="452" t="s">
        <v>26256</v>
      </c>
      <c r="F42" s="452" t="s">
        <v>26256</v>
      </c>
      <c r="G42" s="420" t="s">
        <v>26241</v>
      </c>
      <c r="H42" s="453">
        <v>1</v>
      </c>
      <c r="I42" s="454">
        <v>6</v>
      </c>
      <c r="J42" s="455">
        <f t="shared" si="2"/>
        <v>395.09999999999997</v>
      </c>
      <c r="K42" s="460" t="str">
        <f>IF($A32="INSUMO",VLOOKUP($A33,sinapi_ins!$A:$D,4,0),VLOOKUP($A33,sinapi_serv!$B:$E,4,0))</f>
        <v>0,53</v>
      </c>
      <c r="L42" s="457">
        <f t="shared" si="3"/>
        <v>209.4</v>
      </c>
    </row>
    <row r="43" spans="1:12">
      <c r="E43" s="425"/>
      <c r="F43" s="425"/>
      <c r="G43" s="425"/>
      <c r="H43" s="425"/>
      <c r="I43" s="425"/>
      <c r="J43" s="425"/>
      <c r="K43" s="426" t="s">
        <v>267</v>
      </c>
      <c r="L43" s="427">
        <f>SUM(L33:L42)</f>
        <v>2989.18</v>
      </c>
    </row>
    <row r="45" spans="1:12" ht="40.35" customHeight="1">
      <c r="B45" s="702" t="str">
        <f>B26</f>
        <v>Obs.: Foi considerado a mobilização e desmobilização para os equipamentos pesados específicos para pavimentação. O preço unitário do transporte corresponde ao Custo Unitário do Serviço 72840 - TRANSPORTE COMERCIAL COM CAMINHÃO CARROCERIA 9 T, RODOVIA PAVIMENTADA (Não Desonerado e sem BDI), da referência de custo do SINAPI/MT – Julho/2019.</v>
      </c>
      <c r="C45" s="702"/>
      <c r="D45" s="702"/>
      <c r="E45" s="702"/>
      <c r="F45" s="702"/>
      <c r="G45" s="702"/>
      <c r="H45" s="702"/>
      <c r="I45" s="702"/>
      <c r="J45" s="702"/>
      <c r="K45" s="702"/>
      <c r="L45" s="702"/>
    </row>
    <row r="46" spans="1:12" ht="34.700000000000003" customHeight="1">
      <c r="B46" s="696" t="str">
        <f>B27</f>
        <v>Referência: Foi adotada a DMT de até 62 km, considerando o município de Porto dos Gaúchos – MT.</v>
      </c>
      <c r="C46" s="696"/>
      <c r="D46" s="696"/>
      <c r="E46" s="696"/>
      <c r="F46" s="696"/>
      <c r="G46" s="696"/>
      <c r="H46" s="696"/>
      <c r="I46" s="696"/>
      <c r="J46" s="696"/>
      <c r="K46" s="696"/>
      <c r="L46" s="696"/>
    </row>
    <row r="54" spans="2:12" ht="97.15" customHeight="1">
      <c r="B54" s="602" t="s">
        <v>47</v>
      </c>
      <c r="C54" s="602"/>
      <c r="D54" s="602"/>
      <c r="E54" s="602"/>
      <c r="F54" s="602"/>
      <c r="G54" s="602"/>
      <c r="H54" s="602"/>
      <c r="I54" s="602"/>
      <c r="J54" s="602"/>
      <c r="K54" s="602"/>
      <c r="L54" s="602"/>
    </row>
  </sheetData>
  <mergeCells count="40">
    <mergeCell ref="B3:C4"/>
    <mergeCell ref="D3:H3"/>
    <mergeCell ref="I3:J3"/>
    <mergeCell ref="K3:L4"/>
    <mergeCell ref="D4:H4"/>
    <mergeCell ref="I4:J4"/>
    <mergeCell ref="B5:L5"/>
    <mergeCell ref="C7:I7"/>
    <mergeCell ref="J7:J8"/>
    <mergeCell ref="C8:I8"/>
    <mergeCell ref="B9:L9"/>
    <mergeCell ref="B11:C11"/>
    <mergeCell ref="D11:K11"/>
    <mergeCell ref="B12:B13"/>
    <mergeCell ref="C12:C13"/>
    <mergeCell ref="D12:D13"/>
    <mergeCell ref="E12:F12"/>
    <mergeCell ref="G12:G13"/>
    <mergeCell ref="H12:H13"/>
    <mergeCell ref="I12:I13"/>
    <mergeCell ref="J12:J13"/>
    <mergeCell ref="K12:K13"/>
    <mergeCell ref="L12:L13"/>
    <mergeCell ref="B26:L26"/>
    <mergeCell ref="B27:L27"/>
    <mergeCell ref="B30:C30"/>
    <mergeCell ref="D30:K30"/>
    <mergeCell ref="B45:L45"/>
    <mergeCell ref="B46:L46"/>
    <mergeCell ref="B54:L54"/>
    <mergeCell ref="H31:H32"/>
    <mergeCell ref="I31:I32"/>
    <mergeCell ref="J31:J32"/>
    <mergeCell ref="K31:K32"/>
    <mergeCell ref="L31:L32"/>
    <mergeCell ref="B31:B32"/>
    <mergeCell ref="C31:C32"/>
    <mergeCell ref="D31:D32"/>
    <mergeCell ref="E31:F31"/>
    <mergeCell ref="G31:G32"/>
  </mergeCells>
  <dataValidations count="1">
    <dataValidation type="list" operator="equal" allowBlank="1" showInputMessage="1" showErrorMessage="1" sqref="A15:A17 A34:A36">
      <formula1>aref</formula1>
      <formula2>é</formula2>
    </dataValidation>
  </dataValidations>
  <printOptions horizontalCentered="1"/>
  <pageMargins left="0.98402777777777795" right="0.78749999999999998" top="0.39374999999999999" bottom="0.39374999999999999" header="0.51180555555555496" footer="0.51180555555555496"/>
  <pageSetup paperSize="9" scale="43" firstPageNumber="0"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1D41A"/>
    <pageSetUpPr fitToPage="1"/>
  </sheetPr>
  <dimension ref="A2:BL32"/>
  <sheetViews>
    <sheetView view="pageBreakPreview" topLeftCell="A7" zoomScale="55" zoomScaleNormal="75" zoomScalePageLayoutView="55" workbookViewId="0">
      <selection activeCell="G14" sqref="G14"/>
    </sheetView>
  </sheetViews>
  <sheetFormatPr defaultRowHeight="15.75"/>
  <cols>
    <col min="1" max="1" width="11.5703125" style="294" customWidth="1"/>
    <col min="2" max="2" width="14.85546875" style="394" customWidth="1"/>
    <col min="3" max="3" width="11.5703125" style="394" customWidth="1"/>
    <col min="4" max="4" width="98" style="394" customWidth="1"/>
    <col min="5" max="5" width="12.85546875" style="296" customWidth="1"/>
    <col min="6" max="6" width="12.85546875" style="395" customWidth="1"/>
    <col min="7" max="7" width="12.5703125" style="396" customWidth="1"/>
    <col min="8" max="8" width="12.28515625" style="397" customWidth="1"/>
    <col min="9" max="9" width="12" style="294" customWidth="1"/>
    <col min="10" max="10" width="19.28515625" style="294" customWidth="1"/>
    <col min="11" max="11" width="17.140625" style="294" customWidth="1"/>
    <col min="12" max="64" width="9.140625" style="294" customWidth="1"/>
    <col min="65" max="258" width="9.140625" customWidth="1"/>
    <col min="259" max="259" width="21" customWidth="1"/>
    <col min="260" max="260" width="81.42578125" customWidth="1"/>
    <col min="261" max="262" width="15.5703125" customWidth="1"/>
    <col min="263" max="263" width="14.140625" customWidth="1"/>
    <col min="264" max="264" width="18" customWidth="1"/>
    <col min="265" max="265" width="11" customWidth="1"/>
    <col min="266" max="514" width="9.140625" customWidth="1"/>
    <col min="515" max="515" width="21" customWidth="1"/>
    <col min="516" max="516" width="81.42578125" customWidth="1"/>
    <col min="517" max="518" width="15.5703125" customWidth="1"/>
    <col min="519" max="519" width="14.140625" customWidth="1"/>
    <col min="520" max="520" width="18" customWidth="1"/>
    <col min="521" max="521" width="11" customWidth="1"/>
    <col min="522" max="770" width="9.140625" customWidth="1"/>
    <col min="771" max="771" width="21" customWidth="1"/>
    <col min="772" max="772" width="81.42578125" customWidth="1"/>
    <col min="773" max="774" width="15.5703125" customWidth="1"/>
    <col min="775" max="775" width="14.140625" customWidth="1"/>
    <col min="776" max="776" width="18" customWidth="1"/>
    <col min="777" max="777" width="11" customWidth="1"/>
    <col min="778" max="1025" width="9.140625" customWidth="1"/>
  </cols>
  <sheetData>
    <row r="2" spans="1:64" ht="8.85" customHeight="1">
      <c r="A2" s="300"/>
      <c r="B2" s="398"/>
      <c r="C2" s="303"/>
      <c r="D2" s="303"/>
      <c r="E2" s="399"/>
      <c r="F2" s="400"/>
      <c r="G2" s="400"/>
      <c r="H2" s="401"/>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row>
    <row r="3" spans="1:64" ht="53.1" customHeight="1">
      <c r="A3" s="300"/>
      <c r="B3" s="689"/>
      <c r="C3" s="689"/>
      <c r="D3" s="690" t="str">
        <f>RESUMO!D3</f>
        <v>PREFEITURA MUNICIPAL DE 
PORTO DOS GAÚCHOS</v>
      </c>
      <c r="E3" s="708" t="str">
        <f>ORÇAMENTO!F5</f>
        <v>Ref.: Tabela de Serviços
SINAPI 12/2019 e 
Tabela ANP – MT 11/2019</v>
      </c>
      <c r="F3" s="708"/>
      <c r="G3" s="671" t="str">
        <f>ORÇAMENTO!I5</f>
        <v>Secretaria Municipal de Planejamento, Tecnologia e Informática</v>
      </c>
      <c r="H3" s="671"/>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row>
    <row r="4" spans="1:64" ht="20.85" customHeight="1">
      <c r="A4" s="300"/>
      <c r="B4" s="689"/>
      <c r="C4" s="689"/>
      <c r="D4" s="690"/>
      <c r="E4" s="692" t="str">
        <f>ORÇAMENTO!F6</f>
        <v>NÃO DESONERADO</v>
      </c>
      <c r="F4" s="692"/>
      <c r="G4" s="671"/>
      <c r="H4" s="671"/>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row>
    <row r="5" spans="1:64" ht="56.25" customHeight="1">
      <c r="A5" s="300"/>
      <c r="B5" s="689"/>
      <c r="C5" s="689"/>
      <c r="D5" s="402" t="str">
        <f>RESUMO!D5</f>
        <v>SITE: www.portodosgauchos.mt.gov.br   -   e-mail: engenharia@portodosgauchos.mt.gov.br
 Praça Lopoldina Wilke, N. 19 - Centro - CEP: 78.560-000 – Porto dos Gaúchos - MT  
FONE: (66) 3526-2011</v>
      </c>
      <c r="E5" s="3" t="str">
        <f>ORÇAMENTO!F7</f>
        <v>BDI</v>
      </c>
      <c r="F5" s="462">
        <f>ORÇAMENTO!G7</f>
        <v>0.21329999999999999</v>
      </c>
      <c r="G5" s="671"/>
      <c r="H5" s="671"/>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row>
    <row r="6" spans="1:64" ht="15" customHeight="1">
      <c r="A6" s="300"/>
      <c r="B6" s="665" t="str">
        <f>ORÇAMENTO!C8</f>
        <v>D E P A R T A M E N T O    D E    E N G E N H A R I A</v>
      </c>
      <c r="C6" s="665"/>
      <c r="D6" s="665"/>
      <c r="E6" s="665"/>
      <c r="F6" s="665"/>
      <c r="G6" s="665"/>
      <c r="H6" s="665"/>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row>
    <row r="7" spans="1:64" ht="10.5" customHeight="1">
      <c r="A7" s="300"/>
      <c r="B7" s="398"/>
      <c r="C7" s="303"/>
      <c r="D7" s="303"/>
      <c r="E7" s="399"/>
      <c r="F7" s="400"/>
      <c r="G7" s="400"/>
      <c r="H7" s="401"/>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row>
    <row r="8" spans="1:64">
      <c r="A8" s="300"/>
      <c r="B8" s="5" t="s">
        <v>149</v>
      </c>
      <c r="C8" s="684" t="str">
        <f>ORÇAMENTO!D10</f>
        <v>PAVIMENTAÇÃO ASFÁLTICA RUA SÃO PAULO, AVENIDA BRASIL, RUA MATO GROSSO</v>
      </c>
      <c r="D8" s="684"/>
      <c r="E8" s="684"/>
      <c r="F8" s="684"/>
      <c r="G8" s="684"/>
      <c r="H8" s="684"/>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row>
    <row r="9" spans="1:64" ht="18" customHeight="1">
      <c r="B9" s="12" t="s">
        <v>151</v>
      </c>
      <c r="C9" s="685" t="str">
        <f>ORÇAMENTO!D11</f>
        <v>COMUNIDADE SÃO JOÃO – MUNICÍPIO DE PORTO DOS GAÚCHOS – MT</v>
      </c>
      <c r="D9" s="685"/>
      <c r="E9" s="685"/>
      <c r="F9" s="685"/>
      <c r="G9" s="685"/>
      <c r="H9" s="685"/>
    </row>
    <row r="10" spans="1:64" ht="17.850000000000001" customHeight="1">
      <c r="B10" s="686" t="s">
        <v>26264</v>
      </c>
      <c r="C10" s="686"/>
      <c r="D10" s="686"/>
      <c r="E10" s="686"/>
      <c r="F10" s="686"/>
      <c r="G10" s="686"/>
      <c r="H10" s="686"/>
    </row>
    <row r="11" spans="1:64">
      <c r="B11" s="408"/>
      <c r="C11" s="408"/>
      <c r="D11" s="408"/>
      <c r="E11" s="408"/>
      <c r="F11" s="408"/>
      <c r="G11" s="409"/>
      <c r="H11" s="409"/>
    </row>
    <row r="12" spans="1:64" ht="32.450000000000003" customHeight="1">
      <c r="A12" s="410"/>
      <c r="B12" s="687" t="str">
        <f>IF(COUNT($I$12:I12)&lt;10,CONCATENATE("PMPG IMPRIM 00",COUNT($I$12:I12)),CONCATENATE("PMPG IMPRIM 0",COUNT($I$12:I12)))</f>
        <v>PMPG IMPRIM 001</v>
      </c>
      <c r="C12" s="687"/>
      <c r="D12" s="688" t="s">
        <v>26265</v>
      </c>
      <c r="E12" s="688"/>
      <c r="F12" s="688"/>
      <c r="G12" s="688"/>
      <c r="H12" s="412" t="s">
        <v>121</v>
      </c>
      <c r="I12" s="413">
        <f>H21</f>
        <v>6.26</v>
      </c>
    </row>
    <row r="13" spans="1:64" ht="32.25" customHeight="1">
      <c r="A13" s="410"/>
      <c r="B13" s="414" t="s">
        <v>7</v>
      </c>
      <c r="C13" s="415" t="s">
        <v>26203</v>
      </c>
      <c r="D13" s="415" t="s">
        <v>26204</v>
      </c>
      <c r="E13" s="415" t="s">
        <v>26205</v>
      </c>
      <c r="F13" s="415" t="s">
        <v>26206</v>
      </c>
      <c r="G13" s="415" t="s">
        <v>26207</v>
      </c>
      <c r="H13" s="415" t="s">
        <v>267</v>
      </c>
    </row>
    <row r="14" spans="1:64" ht="31.5">
      <c r="A14" s="416" t="s">
        <v>41</v>
      </c>
      <c r="B14" s="424">
        <v>1</v>
      </c>
      <c r="C14" s="422" t="s">
        <v>10505</v>
      </c>
      <c r="D14" s="418" t="str">
        <f>IF($A14="INSUMO",VLOOKUP($C14,sinapi_ins!$A:$D,2,0),VLOOKUP($C14,sinapi_serv!$B:$E,2,0))</f>
        <v>VASSOURA MECÂNICA REBOCÁVEL COM ESCOVA CILÍNDRICA, LARGURA ÚTIL DE VARRIMENTO DE 2,44 M - CHP DIURNO. AF_06/2014</v>
      </c>
      <c r="E14" s="419" t="str">
        <f>IF($A14="INSUMO",VLOOKUP($C14,sinapi_ins!$A:$D,2,0),VLOOKUP($C14,sinapi_serv!$B:$E,3,0))</f>
        <v>CHP</v>
      </c>
      <c r="F14" s="463">
        <v>1.6999999999999999E-3</v>
      </c>
      <c r="G14" s="420" t="str">
        <f>IF($A14="INSUMO",VLOOKUP($C14,sinapi_ins!$A:$D,2,0),VLOOKUP($C14,sinapi_serv!$B:$E,4,0))</f>
        <v>4,71</v>
      </c>
      <c r="H14" s="421">
        <f t="shared" ref="H14:H20" si="0">G14*F14</f>
        <v>8.0070000000000002E-3</v>
      </c>
    </row>
    <row r="15" spans="1:64" ht="31.5">
      <c r="A15" s="416" t="s">
        <v>26210</v>
      </c>
      <c r="B15" s="424">
        <v>2</v>
      </c>
      <c r="C15" s="424">
        <v>41901</v>
      </c>
      <c r="D15" s="461" t="str">
        <f>IF($A15="INSUMO",VLOOKUP($C15,sinapi_ins!$A:$D,2,0),VLOOKUP($C15,sinapi_serv!$B:$E,2,0))</f>
        <v>ASFALTO DILUIDO DE PETROLEO CM-30 (COLETADO CAIXA NA ANP ACRESCIDO DE ICMS)</v>
      </c>
      <c r="E15" s="419" t="s">
        <v>10325</v>
      </c>
      <c r="F15" s="463">
        <v>1.2</v>
      </c>
      <c r="G15" s="420">
        <v>4.8199300000000003</v>
      </c>
      <c r="H15" s="421">
        <f t="shared" si="0"/>
        <v>5.7839160000000005</v>
      </c>
    </row>
    <row r="16" spans="1:64" ht="47.25">
      <c r="A16" s="416" t="s">
        <v>41</v>
      </c>
      <c r="B16" s="424">
        <v>3</v>
      </c>
      <c r="C16" s="424" t="s">
        <v>10590</v>
      </c>
      <c r="D16" s="418" t="str">
        <f>IF($A16="INSUMO",VLOOKUP($C16,sinapi_ins!$A:$D,2,0),VLOOKUP($C16,sinapi_serv!$B:$E,2,0))</f>
        <v>ESPARGIDOR DE ASFALTO PRESSURIZADO, TANQUE 6 M3 COM ISOLAÇÃO TÉRMICA, AQUECIDO COM 2 MAÇARICOS, COM BARRA ESPARGIDORA 3,60 M, MONTADO SOBRE CAMINHÃO  TOCO, PBT 14.300 KG, POTÊNCIA 185 CV - CHP DIURNO. AF_08/2015</v>
      </c>
      <c r="E16" s="419" t="str">
        <f>IF($A16="INSUMO",VLOOKUP($C16,sinapi_ins!$A:$D,2,0),VLOOKUP($C16,sinapi_serv!$B:$E,3,0))</f>
        <v>CHP</v>
      </c>
      <c r="F16" s="463">
        <v>1E-3</v>
      </c>
      <c r="G16" s="420" t="str">
        <f>IF($A16="INSUMO",VLOOKUP($C16,sinapi_ins!$A:$D,2,0),VLOOKUP($C16,sinapi_serv!$B:$E,4,0))</f>
        <v>188,07</v>
      </c>
      <c r="H16" s="421">
        <f t="shared" si="0"/>
        <v>0.18806999999999999</v>
      </c>
    </row>
    <row r="17" spans="1:8">
      <c r="A17" s="416" t="s">
        <v>41</v>
      </c>
      <c r="B17" s="424">
        <v>4</v>
      </c>
      <c r="C17" s="424" t="s">
        <v>25763</v>
      </c>
      <c r="D17" s="418" t="str">
        <f>IF($A17="INSUMO",VLOOKUP($C17,sinapi_ins!$A:$D,2,0),VLOOKUP($C17,sinapi_serv!$B:$E,2,0))</f>
        <v>SERVENTE COM ENCARGOS COMPLEMENTARES</v>
      </c>
      <c r="E17" s="419" t="str">
        <f>IF($A17="INSUMO",VLOOKUP($C17,sinapi_ins!$A:$D,2,0),VLOOKUP($C17,sinapi_serv!$B:$E,3,0))</f>
        <v>H</v>
      </c>
      <c r="F17" s="463">
        <v>2E-3</v>
      </c>
      <c r="G17" s="420" t="str">
        <f>IF($A17="INSUMO",VLOOKUP($C17,sinapi_ins!$A:$D,2,0),VLOOKUP($C17,sinapi_serv!$B:$E,4,0))</f>
        <v>15,95</v>
      </c>
      <c r="H17" s="421">
        <f t="shared" si="0"/>
        <v>3.1899999999999998E-2</v>
      </c>
    </row>
    <row r="18" spans="1:8" ht="31.5">
      <c r="A18" s="416" t="s">
        <v>41</v>
      </c>
      <c r="B18" s="424">
        <v>5</v>
      </c>
      <c r="C18" s="459" t="s">
        <v>10628</v>
      </c>
      <c r="D18" s="418" t="str">
        <f>IF($A18="INSUMO",VLOOKUP($C18,sinapi_ins!$A:$D,2,0),VLOOKUP($C18,sinapi_serv!$B:$E,2,0))</f>
        <v>TRATOR DE PNEUS, POTÊNCIA 85 CV, TRAÇÃO 4X4, PESO COM LASTRO DE 4.675 KG - CHP DIURNO. AF_06/2014</v>
      </c>
      <c r="E18" s="419" t="str">
        <f>IF($A18="INSUMO",VLOOKUP($C18,sinapi_ins!$A:$D,2,0),VLOOKUP($C18,sinapi_serv!$B:$E,3,0))</f>
        <v>CHP</v>
      </c>
      <c r="F18" s="463">
        <v>1.6999999999999999E-3</v>
      </c>
      <c r="G18" s="420" t="str">
        <f>IF($A18="INSUMO",VLOOKUP($C18,sinapi_ins!$A:$D,2,0),VLOOKUP($C18,sinapi_serv!$B:$E,4,0))</f>
        <v>111,14</v>
      </c>
      <c r="H18" s="421">
        <f t="shared" si="0"/>
        <v>0.18893799999999999</v>
      </c>
    </row>
    <row r="19" spans="1:8" ht="31.5">
      <c r="A19" s="416" t="s">
        <v>41</v>
      </c>
      <c r="B19" s="424">
        <v>6</v>
      </c>
      <c r="C19" s="424" t="s">
        <v>11004</v>
      </c>
      <c r="D19" s="418" t="str">
        <f>IF($A19="INSUMO",VLOOKUP($C19,sinapi_ins!$A:$D,2,0),VLOOKUP($C19,sinapi_serv!$B:$E,2,0))</f>
        <v>TRATOR DE PNEUS, POTÊNCIA 85 CV, TRAÇÃO 4X4, PESO COM LASTRO DE 4.675 KG - CHI DIURNO. AF_06/2014</v>
      </c>
      <c r="E19" s="419" t="str">
        <f>IF($A19="INSUMO",VLOOKUP($C19,sinapi_ins!$A:$D,2,0),VLOOKUP($C19,sinapi_serv!$B:$E,3,0))</f>
        <v>CHI</v>
      </c>
      <c r="F19" s="463">
        <v>1.4E-3</v>
      </c>
      <c r="G19" s="420" t="str">
        <f>IF($A19="INSUMO",VLOOKUP($C19,sinapi_ins!$A:$D,2,0),VLOOKUP($C19,sinapi_serv!$B:$E,4,0))</f>
        <v>22,94</v>
      </c>
      <c r="H19" s="421">
        <f t="shared" si="0"/>
        <v>3.2115999999999999E-2</v>
      </c>
    </row>
    <row r="20" spans="1:8" ht="47.25">
      <c r="A20" s="416" t="s">
        <v>41</v>
      </c>
      <c r="B20" s="424">
        <v>7</v>
      </c>
      <c r="C20" s="424" t="s">
        <v>11084</v>
      </c>
      <c r="D20" s="418" t="str">
        <f>IF($A20="INSUMO",VLOOKUP($C20,sinapi_ins!$A:$D,2,0),VLOOKUP($C20,sinapi_serv!$B:$E,2,0))</f>
        <v>ESPARGIDOR DE ASFALTO PRESSURIZADO, TANQUE 6 M3 COM ISOLAÇÃO TÉRMICA, AQUECIDO COM 2 MAÇARICOS, COM BARRA ESPARGIDORA 3,60 M, MONTADO SOBRE CAMINHÃO  TOCO, PBT 14.300 KG, POTÊNCIA 185 CV - CHI DIURNO. AF_08/2015</v>
      </c>
      <c r="E20" s="419" t="str">
        <f>IF($A20="INSUMO",VLOOKUP($C20,sinapi_ins!$A:$D,2,0),VLOOKUP($C20,sinapi_serv!$B:$E,3,0))</f>
        <v>CHI</v>
      </c>
      <c r="F20" s="463">
        <v>1E-3</v>
      </c>
      <c r="G20" s="420" t="str">
        <f>IF($A20="INSUMO",VLOOKUP($C20,sinapi_ins!$A:$D,2,0),VLOOKUP($C20,sinapi_serv!$B:$E,4,0))</f>
        <v>33,06</v>
      </c>
      <c r="H20" s="421">
        <f t="shared" si="0"/>
        <v>3.3060000000000006E-2</v>
      </c>
    </row>
    <row r="21" spans="1:8">
      <c r="E21" s="425"/>
      <c r="F21" s="425"/>
      <c r="G21" s="426" t="s">
        <v>267</v>
      </c>
      <c r="H21" s="427">
        <f>TRUNC(SUM(H14:H20),2)</f>
        <v>6.26</v>
      </c>
    </row>
    <row r="23" spans="1:8" ht="32.25" customHeight="1">
      <c r="B23" s="696" t="s">
        <v>26266</v>
      </c>
      <c r="C23" s="696"/>
      <c r="D23" s="696"/>
      <c r="E23" s="696"/>
      <c r="F23" s="696"/>
      <c r="G23" s="696"/>
      <c r="H23" s="696"/>
    </row>
    <row r="32" spans="1:8" ht="131.44999999999999" customHeight="1">
      <c r="B32" s="602" t="s">
        <v>47</v>
      </c>
      <c r="C32" s="602"/>
      <c r="D32" s="602"/>
      <c r="E32" s="602"/>
      <c r="F32" s="602"/>
      <c r="G32" s="602"/>
      <c r="H32" s="602"/>
    </row>
  </sheetData>
  <mergeCells count="13">
    <mergeCell ref="B3:C5"/>
    <mergeCell ref="D3:D4"/>
    <mergeCell ref="E3:F3"/>
    <mergeCell ref="G3:H5"/>
    <mergeCell ref="E4:F4"/>
    <mergeCell ref="B23:H23"/>
    <mergeCell ref="B32:H32"/>
    <mergeCell ref="B6:H6"/>
    <mergeCell ref="C8:H8"/>
    <mergeCell ref="C9:H9"/>
    <mergeCell ref="B10:H10"/>
    <mergeCell ref="B12:C12"/>
    <mergeCell ref="D12:G12"/>
  </mergeCells>
  <printOptions horizontalCentered="1"/>
  <pageMargins left="0.39374999999999999" right="0.39374999999999999" top="0.98402777777777795" bottom="0.39374999999999999" header="0.51180555555555496" footer="0.51180555555555496"/>
  <pageSetup paperSize="9" scale="54" firstPageNumber="0"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1D41A"/>
    <pageSetUpPr fitToPage="1"/>
  </sheetPr>
  <dimension ref="A2:BL40"/>
  <sheetViews>
    <sheetView view="pageBreakPreview" topLeftCell="A22" zoomScale="55" zoomScaleNormal="75" zoomScalePageLayoutView="55" workbookViewId="0">
      <selection activeCell="G21" sqref="G21"/>
    </sheetView>
  </sheetViews>
  <sheetFormatPr defaultRowHeight="15.75"/>
  <cols>
    <col min="1" max="1" width="11.5703125" style="294" customWidth="1"/>
    <col min="2" max="2" width="8" style="394" customWidth="1"/>
    <col min="3" max="3" width="11.5703125" style="394" customWidth="1"/>
    <col min="4" max="4" width="98" style="394" customWidth="1"/>
    <col min="5" max="5" width="12.85546875" style="394" customWidth="1"/>
    <col min="6" max="6" width="15.7109375" style="395" customWidth="1"/>
    <col min="7" max="7" width="12.5703125" style="396" customWidth="1"/>
    <col min="8" max="8" width="12.28515625" style="397" customWidth="1"/>
    <col min="9" max="9" width="12" style="294" customWidth="1"/>
    <col min="10" max="10" width="19.28515625" style="294" customWidth="1"/>
    <col min="11" max="11" width="17.140625" style="294" customWidth="1"/>
    <col min="12" max="64" width="9.140625" style="294" customWidth="1"/>
    <col min="65" max="258" width="9.140625" customWidth="1"/>
    <col min="259" max="259" width="21" customWidth="1"/>
    <col min="260" max="260" width="81.42578125" customWidth="1"/>
    <col min="261" max="262" width="15.5703125" customWidth="1"/>
    <col min="263" max="263" width="14.140625" customWidth="1"/>
    <col min="264" max="264" width="18" customWidth="1"/>
    <col min="265" max="265" width="11" customWidth="1"/>
    <col min="266" max="514" width="9.140625" customWidth="1"/>
    <col min="515" max="515" width="21" customWidth="1"/>
    <col min="516" max="516" width="81.42578125" customWidth="1"/>
    <col min="517" max="518" width="15.5703125" customWidth="1"/>
    <col min="519" max="519" width="14.140625" customWidth="1"/>
    <col min="520" max="520" width="18" customWidth="1"/>
    <col min="521" max="521" width="11" customWidth="1"/>
    <col min="522" max="770" width="9.140625" customWidth="1"/>
    <col min="771" max="771" width="21" customWidth="1"/>
    <col min="772" max="772" width="81.42578125" customWidth="1"/>
    <col min="773" max="774" width="15.5703125" customWidth="1"/>
    <col min="775" max="775" width="14.140625" customWidth="1"/>
    <col min="776" max="776" width="18" customWidth="1"/>
    <col min="777" max="777" width="11" customWidth="1"/>
    <col min="778" max="1025" width="9.140625" customWidth="1"/>
  </cols>
  <sheetData>
    <row r="2" spans="1:64" ht="8.85" customHeight="1">
      <c r="A2" s="300"/>
      <c r="B2" s="398"/>
      <c r="C2" s="303"/>
      <c r="D2" s="303"/>
      <c r="E2" s="399"/>
      <c r="F2" s="400"/>
      <c r="G2" s="400"/>
      <c r="H2" s="401"/>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row>
    <row r="3" spans="1:64" ht="53.1" customHeight="1">
      <c r="A3" s="300"/>
      <c r="B3" s="689"/>
      <c r="C3" s="689"/>
      <c r="D3" s="690" t="str">
        <f>RESUMO!D3</f>
        <v>PREFEITURA MUNICIPAL DE 
PORTO DOS GAÚCHOS</v>
      </c>
      <c r="E3" s="691" t="str">
        <f>ORÇAMENTO!F5</f>
        <v>Ref.: Tabela de Serviços
SINAPI 12/2019 e 
Tabela ANP – MT 11/2019</v>
      </c>
      <c r="F3" s="691"/>
      <c r="G3" s="671" t="str">
        <f>ORÇAMENTO!I5</f>
        <v>Secretaria Municipal de Planejamento, Tecnologia e Informática</v>
      </c>
      <c r="H3" s="671"/>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row>
    <row r="4" spans="1:64" ht="20.85" customHeight="1">
      <c r="A4" s="300"/>
      <c r="B4" s="689"/>
      <c r="C4" s="689"/>
      <c r="D4" s="690"/>
      <c r="E4" s="692" t="str">
        <f>ORÇAMENTO!F6</f>
        <v>NÃO DESONERADO</v>
      </c>
      <c r="F4" s="692"/>
      <c r="G4" s="671"/>
      <c r="H4" s="671"/>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row>
    <row r="5" spans="1:64" ht="45" customHeight="1">
      <c r="A5" s="300"/>
      <c r="B5" s="689"/>
      <c r="C5" s="689"/>
      <c r="D5" s="402" t="str">
        <f>RESUMO!D5</f>
        <v>SITE: www.portodosgauchos.mt.gov.br   -   e-mail: engenharia@portodosgauchos.mt.gov.br
 Praça Lopoldina Wilke, N. 19 - Centro - CEP: 78.560-000 – Porto dos Gaúchos - MT  
FONE: (66) 3526-2011</v>
      </c>
      <c r="E5" s="3" t="str">
        <f>ORÇAMENTO!F7</f>
        <v>BDI</v>
      </c>
      <c r="F5" s="462">
        <f>ORÇAMENTO!G7</f>
        <v>0.21329999999999999</v>
      </c>
      <c r="G5" s="671"/>
      <c r="H5" s="671"/>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row>
    <row r="6" spans="1:64" ht="15" customHeight="1">
      <c r="A6" s="300"/>
      <c r="B6" s="665" t="str">
        <f>ORÇAMENTO!C8</f>
        <v>D E P A R T A M E N T O    D E    E N G E N H A R I A</v>
      </c>
      <c r="C6" s="665"/>
      <c r="D6" s="665"/>
      <c r="E6" s="665"/>
      <c r="F6" s="665"/>
      <c r="G6" s="665"/>
      <c r="H6" s="665"/>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row>
    <row r="7" spans="1:64" ht="10.5" customHeight="1">
      <c r="A7" s="300"/>
      <c r="B7" s="398"/>
      <c r="C7" s="303"/>
      <c r="D7" s="303"/>
      <c r="E7" s="399"/>
      <c r="F7" s="400"/>
      <c r="G7" s="400"/>
      <c r="H7" s="401"/>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row>
    <row r="8" spans="1:64" ht="31.5">
      <c r="A8" s="300"/>
      <c r="B8" s="5" t="s">
        <v>149</v>
      </c>
      <c r="C8" s="684" t="str">
        <f>ORÇAMENTO!D10</f>
        <v>PAVIMENTAÇÃO ASFÁLTICA RUA SÃO PAULO, AVENIDA BRASIL, RUA MATO GROSSO</v>
      </c>
      <c r="D8" s="684"/>
      <c r="E8" s="684"/>
      <c r="F8" s="684"/>
      <c r="G8" s="684"/>
      <c r="H8" s="684"/>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row>
    <row r="9" spans="1:64" ht="18" customHeight="1">
      <c r="B9" s="12" t="s">
        <v>151</v>
      </c>
      <c r="C9" s="685" t="str">
        <f>ORÇAMENTO!D11</f>
        <v>COMUNIDADE SÃO JOÃO – MUNICÍPIO DE PORTO DOS GAÚCHOS – MT</v>
      </c>
      <c r="D9" s="685"/>
      <c r="E9" s="685"/>
      <c r="F9" s="685"/>
      <c r="G9" s="685"/>
      <c r="H9" s="685"/>
    </row>
    <row r="10" spans="1:64" ht="8.85" customHeight="1">
      <c r="B10" s="403"/>
      <c r="C10" s="404"/>
      <c r="D10" s="404"/>
      <c r="E10" s="405"/>
      <c r="F10" s="406"/>
      <c r="G10" s="406"/>
      <c r="H10" s="407"/>
    </row>
    <row r="11" spans="1:64" ht="17.850000000000001" customHeight="1">
      <c r="B11" s="686" t="s">
        <v>26267</v>
      </c>
      <c r="C11" s="686"/>
      <c r="D11" s="686"/>
      <c r="E11" s="686"/>
      <c r="F11" s="686"/>
      <c r="G11" s="686"/>
      <c r="H11" s="686"/>
    </row>
    <row r="12" spans="1:64" ht="8.85" customHeight="1">
      <c r="B12" s="403"/>
      <c r="C12" s="404"/>
      <c r="D12" s="404"/>
      <c r="E12" s="405"/>
      <c r="F12" s="406"/>
      <c r="G12" s="406"/>
      <c r="H12" s="407"/>
    </row>
    <row r="13" spans="1:64">
      <c r="B13" s="408"/>
      <c r="C13" s="408"/>
      <c r="D13" s="408"/>
      <c r="E13" s="464"/>
      <c r="F13" s="408"/>
      <c r="G13" s="409"/>
      <c r="H13" s="409"/>
    </row>
    <row r="14" spans="1:64" ht="32.450000000000003" customHeight="1">
      <c r="A14" s="410"/>
      <c r="B14" s="687" t="str">
        <f>IF(COUNT($I$14:I14)&lt;10,CONCATENATE("PMPG TSD 00",COUNT($I$14:I14)),CONCATENATE("PMPG TSD 0",COUNT($I$14:I14)))</f>
        <v>PMPG TSD 001</v>
      </c>
      <c r="C14" s="687"/>
      <c r="D14" s="688" t="s">
        <v>23268</v>
      </c>
      <c r="E14" s="688"/>
      <c r="F14" s="688"/>
      <c r="G14" s="688"/>
      <c r="H14" s="412" t="s">
        <v>121</v>
      </c>
      <c r="I14" s="413">
        <f>H30</f>
        <v>12.4</v>
      </c>
    </row>
    <row r="15" spans="1:64" ht="32.25" customHeight="1">
      <c r="A15" s="410"/>
      <c r="B15" s="414" t="s">
        <v>7</v>
      </c>
      <c r="C15" s="415" t="s">
        <v>26203</v>
      </c>
      <c r="D15" s="415" t="s">
        <v>26204</v>
      </c>
      <c r="E15" s="415" t="s">
        <v>26205</v>
      </c>
      <c r="F15" s="415" t="s">
        <v>26206</v>
      </c>
      <c r="G15" s="415" t="s">
        <v>26207</v>
      </c>
      <c r="H15" s="415" t="s">
        <v>267</v>
      </c>
    </row>
    <row r="16" spans="1:64" ht="31.5">
      <c r="A16" s="465" t="s">
        <v>26210</v>
      </c>
      <c r="B16" s="424">
        <v>1</v>
      </c>
      <c r="C16" s="466">
        <v>4720</v>
      </c>
      <c r="D16" s="466" t="str">
        <f>IF($A16="INSUMO",VLOOKUP($C16,sinapi_ins!$A:$D,2,0),VLOOKUP($C16,sinapi_serv!$B:$E,2,0))</f>
        <v>PEDRA BRITADA N. 0, OU PEDRISCO (4,8 A 9,5 MM) POSTO PEDREIRA/FORNECEDOR, SEM FRETE</v>
      </c>
      <c r="E16" s="452" t="str">
        <f>IF($A16="INSUMO",VLOOKUP($C16,sinapi_ins!$A:$D,3,0),VLOOKUP($C16,sinapi_serv!$B:$E,3,0))</f>
        <v xml:space="preserve">M3    </v>
      </c>
      <c r="F16" s="466">
        <v>5.4999999999999997E-3</v>
      </c>
      <c r="G16" s="466" t="str">
        <f>IF($A16="INSUMO",VLOOKUP($C16,sinapi_ins!$A:$D,4,0),VLOOKUP($C16,sinapi_serv!$B:$E,4,0))</f>
        <v>102,15</v>
      </c>
      <c r="H16" s="466">
        <f t="shared" ref="H16:H29" si="0">G16*F16</f>
        <v>0.56182500000000002</v>
      </c>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c r="BI16" s="296"/>
      <c r="BJ16" s="296"/>
      <c r="BK16" s="296"/>
      <c r="BL16" s="296"/>
    </row>
    <row r="17" spans="1:64">
      <c r="A17" s="465" t="s">
        <v>26210</v>
      </c>
      <c r="B17" s="424">
        <v>2</v>
      </c>
      <c r="C17" s="466">
        <v>4721</v>
      </c>
      <c r="D17" s="466" t="str">
        <f>IF($A17="INSUMO",VLOOKUP($C17,sinapi_ins!$A:$D,2,0),VLOOKUP($C17,sinapi_serv!$B:$E,2,0))</f>
        <v>PEDRA BRITADA N. 1 (9,5 a 19 MM) POSTO PEDREIRA/FORNECEDOR, SEM FRETE</v>
      </c>
      <c r="E17" s="452" t="str">
        <f>IF($A17="INSUMO",VLOOKUP($C17,sinapi_ins!$A:$D,3,0),VLOOKUP($C17,sinapi_serv!$B:$E,3,0))</f>
        <v xml:space="preserve">M3    </v>
      </c>
      <c r="F17" s="466">
        <v>1.15E-2</v>
      </c>
      <c r="G17" s="466" t="str">
        <f>IF($A17="INSUMO",VLOOKUP($C17,sinapi_ins!$A:$D,4,0),VLOOKUP($C17,sinapi_serv!$B:$E,4,0))</f>
        <v>80,00</v>
      </c>
      <c r="H17" s="466">
        <f t="shared" si="0"/>
        <v>0.91999999999999993</v>
      </c>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c r="BI17" s="296"/>
      <c r="BJ17" s="296"/>
      <c r="BK17" s="296"/>
      <c r="BL17" s="296"/>
    </row>
    <row r="18" spans="1:64">
      <c r="A18" s="465" t="s">
        <v>26210</v>
      </c>
      <c r="B18" s="424">
        <v>3</v>
      </c>
      <c r="C18" s="466">
        <v>4741</v>
      </c>
      <c r="D18" s="466" t="str">
        <f>IF($A18="INSUMO",VLOOKUP($C18,sinapi_ins!$A:$D,2,0),VLOOKUP($C18,sinapi_serv!$B:$E,2,0))</f>
        <v>PO DE PEDRA (POSTO PEDREIRA/FORNECEDOR, SEM FRETE)</v>
      </c>
      <c r="E18" s="452" t="str">
        <f>IF($A18="INSUMO",VLOOKUP($C18,sinapi_ins!$A:$D,3,0),VLOOKUP($C18,sinapi_serv!$B:$E,3,0))</f>
        <v xml:space="preserve">M3    </v>
      </c>
      <c r="F18" s="466">
        <v>5.4999999999999997E-3</v>
      </c>
      <c r="G18" s="466" t="str">
        <f>IF($A18="INSUMO",VLOOKUP($C18,sinapi_ins!$A:$D,4,0),VLOOKUP($C18,sinapi_serv!$B:$E,4,0))</f>
        <v>76,37</v>
      </c>
      <c r="H18" s="466">
        <f t="shared" si="0"/>
        <v>0.42003499999999999</v>
      </c>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c r="BI18" s="296"/>
      <c r="BJ18" s="296"/>
      <c r="BK18" s="296"/>
      <c r="BL18" s="296"/>
    </row>
    <row r="19" spans="1:64" ht="31.5">
      <c r="A19" s="465" t="s">
        <v>41</v>
      </c>
      <c r="B19" s="424">
        <v>4</v>
      </c>
      <c r="C19" s="466" t="s">
        <v>10566</v>
      </c>
      <c r="D19" s="466" t="str">
        <f>IF($A19="INSUMO",VLOOKUP($C19,sinapi_ins!$A:$D,2,0),VLOOKUP($C19,sinapi_serv!$B:$E,2,0))</f>
        <v>TANQUE DE ASFALTO ESTACIONÁRIO COM SERPENTINA, CAPACIDADE 30.000 L - CHP DIURNO. AF_06/2014</v>
      </c>
      <c r="E19" s="452" t="str">
        <f>IF($A19="INSUMO",VLOOKUP($C19,sinapi_ins!$A:$D,3,0),VLOOKUP($C19,sinapi_serv!$B:$E,3,0))</f>
        <v>CHP</v>
      </c>
      <c r="F19" s="466">
        <v>6.1999999999999998E-3</v>
      </c>
      <c r="G19" s="466" t="str">
        <f>IF($A19="INSUMO",VLOOKUP($C19,sinapi_ins!$A:$D,4,0),VLOOKUP($C19,sinapi_serv!$B:$E,4,0))</f>
        <v>152,47</v>
      </c>
      <c r="H19" s="466">
        <f t="shared" si="0"/>
        <v>0.94531399999999999</v>
      </c>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c r="AF19" s="296"/>
      <c r="AG19" s="296"/>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c r="BI19" s="296"/>
      <c r="BJ19" s="296"/>
      <c r="BK19" s="296"/>
      <c r="BL19" s="296"/>
    </row>
    <row r="20" spans="1:64" ht="31.5">
      <c r="A20" s="465" t="s">
        <v>26210</v>
      </c>
      <c r="B20" s="424">
        <v>5</v>
      </c>
      <c r="C20" s="466" t="s">
        <v>26268</v>
      </c>
      <c r="D20" s="466" t="s">
        <v>26269</v>
      </c>
      <c r="E20" s="452" t="s">
        <v>10325</v>
      </c>
      <c r="F20" s="466">
        <v>3.1</v>
      </c>
      <c r="G20" s="466">
        <v>2.7319100000000001</v>
      </c>
      <c r="H20" s="466">
        <f t="shared" si="0"/>
        <v>8.4689209999999999</v>
      </c>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row>
    <row r="21" spans="1:64" ht="47.25">
      <c r="A21" s="465" t="s">
        <v>41</v>
      </c>
      <c r="B21" s="424">
        <v>6</v>
      </c>
      <c r="C21" s="466" t="s">
        <v>10590</v>
      </c>
      <c r="D21" s="466" t="str">
        <f>IF($A21="INSUMO",VLOOKUP($C21,sinapi_ins!$A:$D,2,0),VLOOKUP($C21,sinapi_serv!$B:$E,2,0))</f>
        <v>ESPARGIDOR DE ASFALTO PRESSURIZADO, TANQUE 6 M3 COM ISOLAÇÃO TÉRMICA, AQUECIDO COM 2 MAÇARICOS, COM BARRA ESPARGIDORA 3,60 M, MONTADO SOBRE CAMINHÃO  TOCO, PBT 14.300 KG, POTÊNCIA 185 CV - CHP DIURNO. AF_08/2015</v>
      </c>
      <c r="E21" s="452" t="str">
        <f>IF($A21="INSUMO",VLOOKUP($C21,sinapi_ins!$A:$D,3,0),VLOOKUP($C21,sinapi_serv!$B:$E,3,0))</f>
        <v>CHP</v>
      </c>
      <c r="F21" s="466">
        <v>4.0000000000000002E-4</v>
      </c>
      <c r="G21" s="466" t="str">
        <f>IF($A21="INSUMO",VLOOKUP($C21,sinapi_ins!$A:$D,4,0),VLOOKUP($C21,sinapi_serv!$B:$E,4,0))</f>
        <v>188,07</v>
      </c>
      <c r="H21" s="466">
        <f t="shared" si="0"/>
        <v>7.5228000000000003E-2</v>
      </c>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c r="AF21" s="296"/>
      <c r="AG21" s="296"/>
      <c r="AH21" s="296"/>
      <c r="AI21" s="296"/>
      <c r="AJ21" s="296"/>
      <c r="AK21" s="296"/>
      <c r="AL21" s="296"/>
      <c r="AM21" s="296"/>
      <c r="AN21" s="296"/>
      <c r="AO21" s="296"/>
      <c r="AP21" s="296"/>
      <c r="AQ21" s="296"/>
      <c r="AR21" s="296"/>
      <c r="AS21" s="296"/>
      <c r="AT21" s="296"/>
      <c r="AU21" s="296"/>
      <c r="AV21" s="296"/>
      <c r="AW21" s="296"/>
      <c r="AX21" s="296"/>
      <c r="AY21" s="296"/>
      <c r="AZ21" s="296"/>
      <c r="BA21" s="296"/>
      <c r="BB21" s="296"/>
      <c r="BC21" s="296"/>
      <c r="BD21" s="296"/>
      <c r="BE21" s="296"/>
      <c r="BF21" s="296"/>
      <c r="BG21" s="296"/>
      <c r="BH21" s="296"/>
      <c r="BI21" s="296"/>
      <c r="BJ21" s="296"/>
      <c r="BK21" s="296"/>
      <c r="BL21" s="296"/>
    </row>
    <row r="22" spans="1:64">
      <c r="A22" s="465" t="s">
        <v>41</v>
      </c>
      <c r="B22" s="424">
        <v>7</v>
      </c>
      <c r="C22" s="466" t="s">
        <v>25763</v>
      </c>
      <c r="D22" s="466" t="str">
        <f>IF($A22="INSUMO",VLOOKUP($C22,sinapi_ins!$A:$D,2,0),VLOOKUP($C22,sinapi_serv!$B:$E,2,0))</f>
        <v>SERVENTE COM ENCARGOS COMPLEMENTARES</v>
      </c>
      <c r="E22" s="452" t="str">
        <f>IF($A22="INSUMO",VLOOKUP($C22,sinapi_ins!$A:$D,3,0),VLOOKUP($C22,sinapi_serv!$B:$E,3,0))</f>
        <v>H</v>
      </c>
      <c r="F22" s="466">
        <v>2.5000000000000001E-2</v>
      </c>
      <c r="G22" s="466" t="str">
        <f>IF($A22="INSUMO",VLOOKUP($C22,sinapi_ins!$A:$D,4,0),VLOOKUP($C22,sinapi_serv!$B:$E,4,0))</f>
        <v>15,95</v>
      </c>
      <c r="H22" s="466">
        <f t="shared" si="0"/>
        <v>0.39874999999999999</v>
      </c>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row>
    <row r="23" spans="1:64" ht="47.25">
      <c r="A23" s="465" t="s">
        <v>41</v>
      </c>
      <c r="B23" s="424">
        <v>8</v>
      </c>
      <c r="C23" s="466" t="s">
        <v>11084</v>
      </c>
      <c r="D23" s="466" t="str">
        <f>IF($A23="INSUMO",VLOOKUP($C23,sinapi_ins!$A:$D,2,0),VLOOKUP($C23,sinapi_serv!$B:$E,2,0))</f>
        <v>ESPARGIDOR DE ASFALTO PRESSURIZADO, TANQUE 6 M3 COM ISOLAÇÃO TÉRMICA, AQUECIDO COM 2 MAÇARICOS, COM BARRA ESPARGIDORA 3,60 M, MONTADO SOBRE CAMINHÃO  TOCO, PBT 14.300 KG, POTÊNCIA 185 CV - CHI DIURNO. AF_08/2015</v>
      </c>
      <c r="E23" s="452" t="str">
        <f>IF($A23="INSUMO",VLOOKUP($C23,sinapi_ins!$A:$D,3,0),VLOOKUP($C23,sinapi_serv!$B:$E,3,0))</f>
        <v>CHI</v>
      </c>
      <c r="F23" s="466">
        <v>2.7000000000000001E-3</v>
      </c>
      <c r="G23" s="466" t="str">
        <f>IF($A23="INSUMO",VLOOKUP($C23,sinapi_ins!$A:$D,4,0),VLOOKUP($C23,sinapi_serv!$B:$E,4,0))</f>
        <v>33,06</v>
      </c>
      <c r="H23" s="466">
        <f t="shared" si="0"/>
        <v>8.9262000000000008E-2</v>
      </c>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6"/>
      <c r="AV23" s="296"/>
      <c r="AW23" s="296"/>
      <c r="AX23" s="296"/>
      <c r="AY23" s="296"/>
      <c r="AZ23" s="296"/>
      <c r="BA23" s="296"/>
      <c r="BB23" s="296"/>
      <c r="BC23" s="296"/>
      <c r="BD23" s="296"/>
      <c r="BE23" s="296"/>
      <c r="BF23" s="296"/>
      <c r="BG23" s="296"/>
      <c r="BH23" s="296"/>
      <c r="BI23" s="296"/>
      <c r="BJ23" s="296"/>
      <c r="BK23" s="296"/>
      <c r="BL23" s="296"/>
    </row>
    <row r="24" spans="1:64" ht="47.25">
      <c r="A24" s="465" t="s">
        <v>41</v>
      </c>
      <c r="B24" s="424">
        <v>9</v>
      </c>
      <c r="C24" s="466" t="s">
        <v>10844</v>
      </c>
      <c r="D24" s="466" t="str">
        <f>IF($A24="INSUMO",VLOOKUP($C24,sinapi_ins!$A:$D,2,0),VLOOKUP($C24,sinapi_serv!$B:$E,2,0))</f>
        <v>CAMINHÃO BASCULANTE 10 M3, TRUCADO, POTÊNCIA 230 CV, INCLUSIVE CAÇAMBA METÁLICA, COM DISTRIBUIDOR DE AGREGADOS ACOPLADO - CHP DIURNO. AF_02/2017</v>
      </c>
      <c r="E24" s="452" t="str">
        <f>IF($A24="INSUMO",VLOOKUP($C24,sinapi_ins!$A:$D,3,0),VLOOKUP($C24,sinapi_serv!$B:$E,3,0))</f>
        <v>CHP</v>
      </c>
      <c r="F24" s="466">
        <v>5.0000000000000001E-4</v>
      </c>
      <c r="G24" s="466" t="str">
        <f>IF($A24="INSUMO",VLOOKUP($C24,sinapi_ins!$A:$D,4,0),VLOOKUP($C24,sinapi_serv!$B:$E,4,0))</f>
        <v>161,16</v>
      </c>
      <c r="H24" s="466">
        <f t="shared" si="0"/>
        <v>8.0579999999999999E-2</v>
      </c>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6"/>
      <c r="BH24" s="296"/>
      <c r="BI24" s="296"/>
      <c r="BJ24" s="296"/>
      <c r="BK24" s="296"/>
      <c r="BL24" s="296"/>
    </row>
    <row r="25" spans="1:64" ht="47.25">
      <c r="A25" s="465" t="s">
        <v>41</v>
      </c>
      <c r="B25" s="424">
        <v>10</v>
      </c>
      <c r="C25" s="466" t="s">
        <v>11203</v>
      </c>
      <c r="D25" s="466" t="str">
        <f>IF($A25="INSUMO",VLOOKUP($C25,sinapi_ins!$A:$D,2,0),VLOOKUP($C25,sinapi_serv!$B:$E,2,0))</f>
        <v>CAMINHÃO BASCULANTE 10 M3, TRUCADO, POTÊNCIA 230 CV, INCLUSIVE CAÇAMBA METÁLICA, COM DISTRIBUIDOR DE AGREGADOS ACOPLADO - CHI DIURNO. AF_02/2017</v>
      </c>
      <c r="E25" s="452" t="str">
        <f>IF($A25="INSUMO",VLOOKUP($C25,sinapi_ins!$A:$D,3,0),VLOOKUP($C25,sinapi_serv!$B:$E,3,0))</f>
        <v>CHI</v>
      </c>
      <c r="F25" s="466">
        <v>2.5999999999999999E-3</v>
      </c>
      <c r="G25" s="466" t="str">
        <f>IF($A25="INSUMO",VLOOKUP($C25,sinapi_ins!$A:$D,4,0),VLOOKUP($C25,sinapi_serv!$B:$E,4,0))</f>
        <v>35,42</v>
      </c>
      <c r="H25" s="466">
        <f t="shared" si="0"/>
        <v>9.2091999999999993E-2</v>
      </c>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296"/>
      <c r="AJ25" s="296"/>
      <c r="AK25" s="296"/>
      <c r="AL25" s="296"/>
      <c r="AM25" s="296"/>
      <c r="AN25" s="296"/>
      <c r="AO25" s="296"/>
      <c r="AP25" s="296"/>
      <c r="AQ25" s="296"/>
      <c r="AR25" s="296"/>
      <c r="AS25" s="296"/>
      <c r="AT25" s="296"/>
      <c r="AU25" s="296"/>
      <c r="AV25" s="296"/>
      <c r="AW25" s="296"/>
      <c r="AX25" s="296"/>
      <c r="AY25" s="296"/>
      <c r="AZ25" s="296"/>
      <c r="BA25" s="296"/>
      <c r="BB25" s="296"/>
      <c r="BC25" s="296"/>
      <c r="BD25" s="296"/>
      <c r="BE25" s="296"/>
      <c r="BF25" s="296"/>
      <c r="BG25" s="296"/>
      <c r="BH25" s="296"/>
      <c r="BI25" s="296"/>
      <c r="BJ25" s="296"/>
      <c r="BK25" s="296"/>
      <c r="BL25" s="296"/>
    </row>
    <row r="26" spans="1:64" ht="31.5">
      <c r="A26" s="465" t="s">
        <v>41</v>
      </c>
      <c r="B26" s="424">
        <v>11</v>
      </c>
      <c r="C26" s="466" t="s">
        <v>11205</v>
      </c>
      <c r="D26" s="466" t="str">
        <f>IF($A26="INSUMO",VLOOKUP($C26,sinapi_ins!$A:$D,2,0),VLOOKUP($C26,sinapi_serv!$B:$E,2,0))</f>
        <v>TRATOR DE PNEUS COM POTÊNCIA DE 85 CV, TRAÇÃO 4X4, COM VASSOURA MECÂNICA ACOPLADA - CHI DIURNO. AF_02/2017</v>
      </c>
      <c r="E26" s="452" t="str">
        <f>IF($A26="INSUMO",VLOOKUP($C26,sinapi_ins!$A:$D,3,0),VLOOKUP($C26,sinapi_serv!$B:$E,3,0))</f>
        <v>CHI</v>
      </c>
      <c r="F26" s="466">
        <v>2.3999999999999998E-3</v>
      </c>
      <c r="G26" s="466" t="str">
        <f>IF($A26="INSUMO",VLOOKUP($C26,sinapi_ins!$A:$D,4,0),VLOOKUP($C26,sinapi_serv!$B:$E,4,0))</f>
        <v>25,08</v>
      </c>
      <c r="H26" s="466">
        <f t="shared" si="0"/>
        <v>6.0191999999999989E-2</v>
      </c>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row>
    <row r="27" spans="1:64" ht="31.5">
      <c r="A27" s="465" t="s">
        <v>41</v>
      </c>
      <c r="B27" s="424">
        <v>12</v>
      </c>
      <c r="C27" s="466" t="s">
        <v>10847</v>
      </c>
      <c r="D27" s="466" t="str">
        <f>IF($A27="INSUMO",VLOOKUP($C27,sinapi_ins!$A:$D,2,0),VLOOKUP($C27,sinapi_serv!$B:$E,2,0))</f>
        <v>TRATOR DE PNEUS COM POTÊNCIA DE 85 CV, TRAÇÃO 4X4, COM VASSOURA MECÂNICA ACOPLADA - CHP DIURNO. AF_03/2017</v>
      </c>
      <c r="E27" s="452" t="str">
        <f>IF($A27="INSUMO",VLOOKUP($C27,sinapi_ins!$A:$D,3,0),VLOOKUP($C27,sinapi_serv!$B:$E,3,0))</f>
        <v>CHP</v>
      </c>
      <c r="F27" s="466">
        <v>6.9999999999999999E-4</v>
      </c>
      <c r="G27" s="466" t="str">
        <f>IF($A27="INSUMO",VLOOKUP($C27,sinapi_ins!$A:$D,4,0),VLOOKUP($C27,sinapi_serv!$B:$E,4,0))</f>
        <v>115,34</v>
      </c>
      <c r="H27" s="466">
        <f t="shared" si="0"/>
        <v>8.0738000000000004E-2</v>
      </c>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296"/>
      <c r="AK27" s="296"/>
      <c r="AL27" s="296"/>
      <c r="AM27" s="296"/>
      <c r="AN27" s="296"/>
      <c r="AO27" s="296"/>
      <c r="AP27" s="296"/>
      <c r="AQ27" s="296"/>
      <c r="AR27" s="296"/>
      <c r="AS27" s="296"/>
      <c r="AT27" s="296"/>
      <c r="AU27" s="296"/>
      <c r="AV27" s="296"/>
      <c r="AW27" s="296"/>
      <c r="AX27" s="296"/>
      <c r="AY27" s="296"/>
      <c r="AZ27" s="296"/>
      <c r="BA27" s="296"/>
      <c r="BB27" s="296"/>
      <c r="BC27" s="296"/>
      <c r="BD27" s="296"/>
      <c r="BE27" s="296"/>
      <c r="BF27" s="296"/>
      <c r="BG27" s="296"/>
      <c r="BH27" s="296"/>
      <c r="BI27" s="296"/>
      <c r="BJ27" s="296"/>
      <c r="BK27" s="296"/>
      <c r="BL27" s="296"/>
    </row>
    <row r="28" spans="1:64" ht="47.25">
      <c r="A28" s="465" t="s">
        <v>41</v>
      </c>
      <c r="B28" s="424">
        <v>13</v>
      </c>
      <c r="C28" s="466" t="s">
        <v>10859</v>
      </c>
      <c r="D28" s="466" t="str">
        <f>IF($A28="INSUMO",VLOOKUP($C28,sinapi_ins!$A:$D,2,0),VLOOKUP($C28,sinapi_serv!$B:$E,2,0))</f>
        <v>ROLO COMPACTADOR DE PNEUS, ESTATICO, PRESSAO VARIAVEL, POTENCIA 110 HP, PESO SEM/COM LASTRO 10,8/27 T, LARGURA DE ROLAGEM 2,30 M - CHP DIURNO. AF_06/2017</v>
      </c>
      <c r="E28" s="452" t="str">
        <f>IF($A28="INSUMO",VLOOKUP($C28,sinapi_ins!$A:$D,3,0),VLOOKUP($C28,sinapi_serv!$B:$E,3,0))</f>
        <v>CHP</v>
      </c>
      <c r="F28" s="466">
        <v>1E-3</v>
      </c>
      <c r="G28" s="466" t="str">
        <f>IF($A28="INSUMO",VLOOKUP($C28,sinapi_ins!$A:$D,4,0),VLOOKUP($C28,sinapi_serv!$B:$E,4,0))</f>
        <v>119,00</v>
      </c>
      <c r="H28" s="466">
        <f t="shared" si="0"/>
        <v>0.11900000000000001</v>
      </c>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6"/>
      <c r="BL28" s="296"/>
    </row>
    <row r="29" spans="1:64" ht="47.25">
      <c r="A29" s="465" t="s">
        <v>41</v>
      </c>
      <c r="B29" s="424">
        <v>14</v>
      </c>
      <c r="C29" s="466" t="s">
        <v>11222</v>
      </c>
      <c r="D29" s="466" t="str">
        <f>IF($A29="INSUMO",VLOOKUP($C29,sinapi_ins!$A:$D,2,0),VLOOKUP($C29,sinapi_serv!$B:$E,2,0))</f>
        <v>ROLO COMPACTADOR DE PNEUS, ESTATICO, PRESSAO VARIAVEL, POTENCIA 110 HP, PESO SEM/COM LASTRO 10,8/27 T, LARGURA DE ROLAGEM 2,30 M - CHI DIURNO. AF_06/2017</v>
      </c>
      <c r="E29" s="452" t="str">
        <f>IF($A29="INSUMO",VLOOKUP($C29,sinapi_ins!$A:$D,3,0),VLOOKUP($C29,sinapi_serv!$B:$E,3,0))</f>
        <v>CHI</v>
      </c>
      <c r="F29" s="466">
        <v>2.0999999999999999E-3</v>
      </c>
      <c r="G29" s="466" t="str">
        <f>IF($A29="INSUMO",VLOOKUP($C29,sinapi_ins!$A:$D,4,0),VLOOKUP($C29,sinapi_serv!$B:$E,4,0))</f>
        <v>44,07</v>
      </c>
      <c r="H29" s="466">
        <f t="shared" si="0"/>
        <v>9.254699999999999E-2</v>
      </c>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row>
    <row r="30" spans="1:64">
      <c r="E30" s="467"/>
      <c r="F30" s="425"/>
      <c r="G30" s="426" t="s">
        <v>267</v>
      </c>
      <c r="H30" s="427">
        <f>TRUNC(SUM(H16:H29),2)</f>
        <v>12.4</v>
      </c>
    </row>
    <row r="32" spans="1:64" ht="32.25" customHeight="1">
      <c r="B32" s="696" t="s">
        <v>26270</v>
      </c>
      <c r="C32" s="696"/>
      <c r="D32" s="696"/>
      <c r="E32" s="696"/>
      <c r="F32" s="696"/>
      <c r="G32" s="696"/>
      <c r="H32" s="696"/>
    </row>
    <row r="40" spans="2:8" ht="143.85" customHeight="1">
      <c r="B40" s="602" t="s">
        <v>47</v>
      </c>
      <c r="C40" s="602"/>
      <c r="D40" s="602"/>
      <c r="E40" s="602"/>
      <c r="F40" s="602"/>
      <c r="G40" s="602"/>
      <c r="H40" s="602"/>
    </row>
  </sheetData>
  <mergeCells count="13">
    <mergeCell ref="B3:C5"/>
    <mergeCell ref="D3:D4"/>
    <mergeCell ref="E3:F3"/>
    <mergeCell ref="G3:H5"/>
    <mergeCell ref="E4:F4"/>
    <mergeCell ref="B32:H32"/>
    <mergeCell ref="B40:H40"/>
    <mergeCell ref="B6:H6"/>
    <mergeCell ref="C8:H8"/>
    <mergeCell ref="C9:H9"/>
    <mergeCell ref="B11:H11"/>
    <mergeCell ref="B14:C14"/>
    <mergeCell ref="D14:G14"/>
  </mergeCells>
  <printOptions horizontalCentered="1"/>
  <pageMargins left="0.39374999999999999" right="0.39374999999999999" top="0.98402777777777795" bottom="0.39374999999999999" header="0.51180555555555496" footer="0.51180555555555496"/>
  <pageSetup paperSize="9" scale="55" firstPageNumber="0"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1:BL19"/>
  <sheetViews>
    <sheetView view="pageBreakPreview" zoomScale="55" zoomScaleNormal="75" zoomScalePageLayoutView="55" workbookViewId="0">
      <selection activeCell="E20" sqref="E20"/>
    </sheetView>
  </sheetViews>
  <sheetFormatPr defaultRowHeight="15"/>
  <cols>
    <col min="1" max="1" width="5.85546875" style="381" customWidth="1"/>
    <col min="2" max="2" width="20.7109375" style="381" customWidth="1"/>
    <col min="3" max="3" width="120.7109375" style="381" customWidth="1"/>
    <col min="4" max="5" width="10.7109375" style="381" customWidth="1"/>
    <col min="6" max="64" width="8.7109375" style="213" customWidth="1"/>
    <col min="65" max="1025" width="8.7109375" customWidth="1"/>
  </cols>
  <sheetData>
    <row r="1" spans="2:5">
      <c r="B1" s="379"/>
      <c r="C1" s="380"/>
      <c r="D1" s="379"/>
    </row>
    <row r="2" spans="2:5" ht="15.75">
      <c r="B2" s="468" t="s">
        <v>26271</v>
      </c>
      <c r="C2" s="469" t="s">
        <v>26272</v>
      </c>
      <c r="D2" s="470" t="s">
        <v>277</v>
      </c>
      <c r="E2" s="470" t="s">
        <v>278</v>
      </c>
    </row>
    <row r="3" spans="2:5">
      <c r="B3" s="471" t="s">
        <v>26273</v>
      </c>
      <c r="C3" s="472" t="str">
        <f>VLOOKUP($B3,'COMP. ADM'!$B:$G,2,0)</f>
        <v>ADMINISTRAÇÃO LOCAL</v>
      </c>
      <c r="D3" s="473" t="str">
        <f>VLOOKUP($B3,'COMP. ADM'!$B:$G,6,0)</f>
        <v>UN</v>
      </c>
      <c r="E3" s="474">
        <f>VLOOKUP($B3,'COMP. ADM'!$B:$H,7,0)</f>
        <v>3763.5</v>
      </c>
    </row>
    <row r="5" spans="2:5" ht="15.75">
      <c r="B5" s="468" t="s">
        <v>26274</v>
      </c>
      <c r="C5" s="469" t="s">
        <v>26275</v>
      </c>
      <c r="D5" s="470" t="s">
        <v>277</v>
      </c>
      <c r="E5" s="470" t="s">
        <v>278</v>
      </c>
    </row>
    <row r="6" spans="2:5" ht="30" customHeight="1">
      <c r="B6" s="475" t="s">
        <v>26276</v>
      </c>
      <c r="C6" s="476" t="str">
        <f>VLOOKUP($B6,'COMP. MOB_DESM'!$B:$M,3,0)</f>
        <v>MOBILIZAÇÃO DE EQUIPAMENTOS PARA OBRA (LIMITADO ATÉ 2,0% DO VALOR DE INVESTIMENTO CONVÊNIO/OBRA).</v>
      </c>
      <c r="D6" s="475" t="str">
        <f>VLOOKUP($B6,'COMP. MOB_DESM'!$B:$M,11,0)</f>
        <v>UN</v>
      </c>
      <c r="E6" s="476">
        <f>VLOOKUP($B6,'COMP. MOB_DESM'!$B:$M,12,0)</f>
        <v>2989.18</v>
      </c>
    </row>
    <row r="7" spans="2:5" ht="30" customHeight="1">
      <c r="B7" s="475" t="s">
        <v>26277</v>
      </c>
      <c r="C7" s="476" t="str">
        <f>VLOOKUP($B7,'COMP. MOB_DESM'!$B:$M,3,0)</f>
        <v>DESMOBILIZAÇÃO DE EQUIPAMENTOS PARA OBRA (LIMITADO ATÉ 2,0% DO VALOR DE INVESTIMENTO CONVÊNIO/OBRA).</v>
      </c>
      <c r="D7" s="475" t="str">
        <f>VLOOKUP($B7,'COMP. MOB_DESM'!$B:$M,11,0)</f>
        <v>UN</v>
      </c>
      <c r="E7" s="476">
        <f>VLOOKUP($B7,'COMP. MOB_DESM'!$B:$M,12,0)</f>
        <v>2989.18</v>
      </c>
    </row>
    <row r="9" spans="2:5" ht="15.75">
      <c r="B9" s="468" t="s">
        <v>26278</v>
      </c>
      <c r="C9" s="469" t="s">
        <v>26279</v>
      </c>
      <c r="D9" s="470" t="s">
        <v>277</v>
      </c>
      <c r="E9" s="470" t="s">
        <v>278</v>
      </c>
    </row>
    <row r="10" spans="2:5">
      <c r="B10" s="475" t="s">
        <v>26280</v>
      </c>
      <c r="C10" s="476" t="str">
        <f>VLOOKUP($B10,'COMP. IMPRIM'!$B:$I,3,0)</f>
        <v>EXECUÇÃO DE IMPRIMAÇÃO COM ASFALTO DILUÍDO CM-30. AF_09/2017</v>
      </c>
      <c r="D10" s="475" t="str">
        <f>VLOOKUP($B10,'COMP. IMPRIM'!$B:$I,7,0)</f>
        <v>M2</v>
      </c>
      <c r="E10" s="476">
        <f>VLOOKUP($B10,'COMP. IMPRIM'!$B:$I,8,0)</f>
        <v>6.26</v>
      </c>
    </row>
    <row r="12" spans="2:5" ht="15.75">
      <c r="B12" s="468" t="s">
        <v>26281</v>
      </c>
      <c r="C12" s="469" t="s">
        <v>26282</v>
      </c>
      <c r="D12" s="470" t="s">
        <v>277</v>
      </c>
      <c r="E12" s="470" t="s">
        <v>278</v>
      </c>
    </row>
    <row r="13" spans="2:5">
      <c r="B13" s="475" t="s">
        <v>26283</v>
      </c>
      <c r="C13" s="476" t="str">
        <f>VLOOKUP($B13,'COMP. TSD'!$B:$I,3,0)</f>
        <v>CONSTRUÇÃO DE PAVIMENTO COM TRATAMENTO SUPERFICIAL DUPLO, COM EMULSÃO ASFÁLTICA RR-2C, COM CAPA SELANTE. AF_01/2018</v>
      </c>
      <c r="D13" s="475" t="str">
        <f>VLOOKUP($B13,'COMP. TSD'!$B:$I,7,0)</f>
        <v>M2</v>
      </c>
      <c r="E13" s="476">
        <f>VLOOKUP($B13,'COMP. TSD'!$B:$I,8,0)</f>
        <v>12.4</v>
      </c>
    </row>
    <row r="15" spans="2:5" ht="15.75">
      <c r="B15" s="468" t="s">
        <v>26284</v>
      </c>
      <c r="C15" s="469" t="s">
        <v>26285</v>
      </c>
      <c r="D15" s="470" t="s">
        <v>277</v>
      </c>
      <c r="E15" s="470" t="s">
        <v>278</v>
      </c>
    </row>
    <row r="16" spans="2:5">
      <c r="B16" s="475" t="s">
        <v>26286</v>
      </c>
      <c r="C16" s="476" t="str">
        <f>VLOOKUP($B16,'COMP. PISO_TÁTIL'!$B:$I,3,0)</f>
        <v>PISO TÁTIL DIRECIONAL E/OU ALERTA, DE CONCRETO, NA COR NATURAL, P/DEFICIENTES VISUAIS, DIMENSÕES 25X25CM, APLICADO COM ARGAMASSA INDUSTRIALIZADA AC-II, REJUNTADO, EXCLUSIVE REGULARIZAÇÃO DE BASE.</v>
      </c>
      <c r="D16" s="475" t="str">
        <f>VLOOKUP($B16,'COMP. PISO_TÁTIL'!$B:$I,7,0)</f>
        <v>M2</v>
      </c>
      <c r="E16" s="476">
        <f>VLOOKUP($B16,'COMP. PISO_TÁTIL'!$B:$I,8,0)</f>
        <v>92.85</v>
      </c>
    </row>
    <row r="18" spans="2:5" ht="15.75">
      <c r="B18" s="468" t="s">
        <v>26287</v>
      </c>
      <c r="C18" s="469" t="s">
        <v>26288</v>
      </c>
      <c r="D18" s="470" t="s">
        <v>277</v>
      </c>
      <c r="E18" s="470" t="s">
        <v>278</v>
      </c>
    </row>
    <row r="19" spans="2:5">
      <c r="B19" s="475" t="s">
        <v>26289</v>
      </c>
      <c r="C19" s="476" t="str">
        <f>VLOOKUP($B19,'COMP. SINALIZAÇÃO'!$B:$I,3,0)</f>
        <v>PLACA DE REGULAMENTAÇÃO/ADVERTÊNCIA REFLETIVA EM AÇO GALVANIZADO</v>
      </c>
      <c r="D19" s="475" t="str">
        <f>VLOOKUP($B19,'COMP. SINALIZAÇÃO'!$B:$I,7,0)</f>
        <v>M2</v>
      </c>
      <c r="E19" s="476">
        <f>VLOOKUP($B19,'COMP. SINALIZAÇÃO'!$B:$I,8,0)</f>
        <v>852.35829999999987</v>
      </c>
    </row>
  </sheetData>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61A"/>
    <pageSetUpPr fitToPage="1"/>
  </sheetPr>
  <dimension ref="A1:BL48"/>
  <sheetViews>
    <sheetView tabSelected="1" view="pageBreakPreview" zoomScale="55" zoomScaleNormal="75" zoomScalePageLayoutView="55" workbookViewId="0">
      <selection activeCell="H23" sqref="H23"/>
    </sheetView>
  </sheetViews>
  <sheetFormatPr defaultRowHeight="15.75"/>
  <cols>
    <col min="1" max="1" width="13.85546875" style="2" customWidth="1"/>
    <col min="2" max="2" width="18.140625" style="2" customWidth="1"/>
    <col min="3" max="3" width="18.42578125" style="2" customWidth="1"/>
    <col min="4" max="4" width="17.7109375" style="2" customWidth="1"/>
    <col min="5" max="5" width="19" style="2" customWidth="1"/>
    <col min="6" max="6" width="8.85546875" style="2" customWidth="1"/>
    <col min="7" max="7" width="26.140625" style="2" customWidth="1"/>
    <col min="8" max="8" width="18.28515625" style="2" customWidth="1"/>
    <col min="9" max="9" width="23.7109375" style="2" customWidth="1"/>
    <col min="10" max="12" width="7.140625" style="2" customWidth="1"/>
    <col min="13" max="13" width="14" style="2" customWidth="1"/>
    <col min="14" max="64" width="7.140625" style="2" customWidth="1"/>
    <col min="65" max="1023" width="7.140625" customWidth="1"/>
    <col min="1024" max="1025" width="9.140625" customWidth="1"/>
  </cols>
  <sheetData>
    <row r="1" spans="1:9" ht="12.75" customHeight="1">
      <c r="A1" s="562"/>
      <c r="B1" s="562"/>
      <c r="C1" s="562"/>
      <c r="D1" s="562"/>
      <c r="E1" s="562"/>
      <c r="F1" s="562"/>
      <c r="G1" s="562"/>
      <c r="H1" s="562"/>
      <c r="I1" s="562"/>
    </row>
    <row r="2" spans="1:9" ht="52.5" customHeight="1">
      <c r="A2" s="564"/>
      <c r="B2" s="565" t="s">
        <v>0</v>
      </c>
      <c r="C2" s="565"/>
      <c r="D2" s="565"/>
      <c r="E2" s="565"/>
      <c r="F2" s="566" t="str">
        <f>ORÇAMENTO!F5</f>
        <v>Ref.: Tabela de Serviços
SINAPI 12/2019 e 
Tabela ANP – MT 11/2019</v>
      </c>
      <c r="G2" s="566"/>
      <c r="H2" s="567" t="str">
        <f>ORÇAMENTO!I5</f>
        <v>Secretaria Municipal de Planejamento, Tecnologia e Informática</v>
      </c>
      <c r="I2" s="567"/>
    </row>
    <row r="3" spans="1:9" ht="24.2" customHeight="1">
      <c r="A3" s="564"/>
      <c r="B3" s="565"/>
      <c r="C3" s="565"/>
      <c r="D3" s="565"/>
      <c r="E3" s="565"/>
      <c r="F3" s="568" t="str">
        <f>ORÇAMENTO!F6</f>
        <v>NÃO DESONERADO</v>
      </c>
      <c r="G3" s="568"/>
      <c r="H3" s="567"/>
      <c r="I3" s="567"/>
    </row>
    <row r="4" spans="1:9" ht="45.95" customHeight="1">
      <c r="A4" s="564"/>
      <c r="B4" s="569" t="s">
        <v>61</v>
      </c>
      <c r="C4" s="569"/>
      <c r="D4" s="569"/>
      <c r="E4" s="569"/>
      <c r="F4" s="42" t="s">
        <v>2</v>
      </c>
      <c r="G4" s="43">
        <f>ORÇAMENTO!G7</f>
        <v>0.21329999999999999</v>
      </c>
      <c r="H4" s="567"/>
      <c r="I4" s="567"/>
    </row>
    <row r="5" spans="1:9" ht="12.75" customHeight="1">
      <c r="A5" s="561" t="str">
        <f>ORÇAMENTO!C8</f>
        <v>D E P A R T A M E N T O    D E    E N G E N H A R I A</v>
      </c>
      <c r="B5" s="561"/>
      <c r="C5" s="561"/>
      <c r="D5" s="561"/>
      <c r="E5" s="561"/>
      <c r="F5" s="561"/>
      <c r="G5" s="561"/>
      <c r="H5" s="561"/>
      <c r="I5" s="561"/>
    </row>
    <row r="6" spans="1:9" ht="12.75" customHeight="1">
      <c r="A6" s="562"/>
      <c r="B6" s="562"/>
      <c r="C6" s="562"/>
      <c r="D6" s="562"/>
      <c r="E6" s="562"/>
      <c r="F6" s="562"/>
      <c r="G6" s="562"/>
      <c r="H6" s="562"/>
      <c r="I6" s="562"/>
    </row>
    <row r="7" spans="1:9" ht="12.75" customHeight="1">
      <c r="A7" s="16"/>
      <c r="B7" s="16"/>
      <c r="C7" s="16"/>
      <c r="D7" s="16"/>
      <c r="E7" s="16"/>
      <c r="F7" s="16"/>
      <c r="G7" s="16"/>
      <c r="H7" s="16"/>
      <c r="I7" s="16"/>
    </row>
    <row r="8" spans="1:9" ht="46.15" customHeight="1">
      <c r="A8" s="563" t="s">
        <v>62</v>
      </c>
      <c r="B8" s="563"/>
      <c r="C8" s="563"/>
      <c r="D8" s="563"/>
      <c r="E8" s="563"/>
      <c r="F8" s="563"/>
      <c r="G8" s="563"/>
      <c r="H8" s="563"/>
      <c r="I8" s="563"/>
    </row>
    <row r="9" spans="1:9" ht="15.75" customHeight="1"/>
    <row r="10" spans="1:9" ht="31.9" customHeight="1">
      <c r="A10" s="556" t="s">
        <v>63</v>
      </c>
      <c r="B10" s="556"/>
      <c r="C10" s="556"/>
      <c r="D10" s="556"/>
      <c r="E10" s="556"/>
      <c r="F10" s="556"/>
      <c r="G10" s="556"/>
      <c r="H10" s="556"/>
      <c r="I10" s="556"/>
    </row>
    <row r="11" spans="1:9" ht="56.25" customHeight="1">
      <c r="A11" s="44" t="s">
        <v>41</v>
      </c>
      <c r="B11" s="18" t="s">
        <v>64</v>
      </c>
      <c r="C11" s="31" t="s">
        <v>65</v>
      </c>
      <c r="D11" s="18" t="s">
        <v>66</v>
      </c>
      <c r="E11" s="560" t="s">
        <v>67</v>
      </c>
      <c r="F11" s="560"/>
      <c r="G11" s="18" t="s">
        <v>68</v>
      </c>
      <c r="H11" s="31" t="s">
        <v>69</v>
      </c>
      <c r="I11" s="45" t="s">
        <v>70</v>
      </c>
    </row>
    <row r="12" spans="1:9">
      <c r="A12" s="35"/>
      <c r="B12" s="22"/>
      <c r="C12" s="46"/>
      <c r="D12" s="22"/>
      <c r="E12" s="22" t="s">
        <v>71</v>
      </c>
      <c r="F12" s="22" t="s">
        <v>66</v>
      </c>
      <c r="G12" s="46"/>
      <c r="H12" s="46"/>
      <c r="I12" s="47"/>
    </row>
    <row r="13" spans="1:9">
      <c r="A13" s="20" t="s">
        <v>12</v>
      </c>
      <c r="B13" s="22" t="s">
        <v>72</v>
      </c>
      <c r="C13" s="48">
        <f>'MC - Terrap._Pav.'!E30</f>
        <v>398.25</v>
      </c>
      <c r="D13" s="22" t="s">
        <v>39</v>
      </c>
      <c r="E13" s="22">
        <v>1.1499999999999999</v>
      </c>
      <c r="F13" s="22" t="s">
        <v>49</v>
      </c>
      <c r="G13" s="48">
        <f>C13*E13</f>
        <v>457.98749999999995</v>
      </c>
      <c r="H13" s="34">
        <v>40.85</v>
      </c>
      <c r="I13" s="49">
        <f>G13*H13</f>
        <v>18708.789375</v>
      </c>
    </row>
    <row r="14" spans="1:9">
      <c r="A14" s="20" t="s">
        <v>73</v>
      </c>
      <c r="B14" s="22" t="s">
        <v>72</v>
      </c>
      <c r="C14" s="48">
        <f>'MC - Terrap._Pav.'!E32</f>
        <v>398.25</v>
      </c>
      <c r="D14" s="22" t="s">
        <v>39</v>
      </c>
      <c r="E14" s="22">
        <v>1.1499999999999999</v>
      </c>
      <c r="F14" s="22" t="s">
        <v>49</v>
      </c>
      <c r="G14" s="48">
        <f>C14*E14</f>
        <v>457.98749999999995</v>
      </c>
      <c r="H14" s="34">
        <v>40.85</v>
      </c>
      <c r="I14" s="49">
        <f>G14*H14</f>
        <v>18708.789375</v>
      </c>
    </row>
    <row r="15" spans="1:9">
      <c r="A15" s="20" t="s">
        <v>74</v>
      </c>
      <c r="B15" s="22" t="s">
        <v>72</v>
      </c>
      <c r="C15" s="48">
        <f>C13+C14</f>
        <v>796.5</v>
      </c>
      <c r="D15" s="22" t="s">
        <v>39</v>
      </c>
      <c r="E15" s="22">
        <v>1.1499999999999999</v>
      </c>
      <c r="F15" s="22" t="s">
        <v>49</v>
      </c>
      <c r="G15" s="48">
        <f>C15*E15</f>
        <v>915.97499999999991</v>
      </c>
      <c r="H15" s="22">
        <v>1</v>
      </c>
      <c r="I15" s="49">
        <f>G15*H15</f>
        <v>915.97499999999991</v>
      </c>
    </row>
    <row r="16" spans="1:9">
      <c r="A16" s="557"/>
      <c r="B16" s="557"/>
      <c r="C16" s="50">
        <f>SUM(C13:C15)</f>
        <v>1593</v>
      </c>
      <c r="D16" s="559"/>
      <c r="E16" s="559"/>
      <c r="F16" s="559"/>
      <c r="G16" s="50">
        <f>SUM(G13:G15)</f>
        <v>1831.9499999999998</v>
      </c>
      <c r="H16" s="51"/>
      <c r="I16" s="52">
        <f>TRUNC(SUM(I13:I15),2)</f>
        <v>38333.550000000003</v>
      </c>
    </row>
    <row r="17" spans="1:13" ht="16.5" thickBot="1">
      <c r="A17" s="53"/>
      <c r="B17" s="53"/>
      <c r="C17" s="53"/>
      <c r="D17" s="53"/>
      <c r="E17" s="53"/>
      <c r="F17" s="53"/>
      <c r="G17" s="53"/>
      <c r="H17" s="53"/>
      <c r="I17" s="53"/>
    </row>
    <row r="18" spans="1:13" ht="31.9" customHeight="1">
      <c r="A18" s="556" t="s">
        <v>26364</v>
      </c>
      <c r="B18" s="556"/>
      <c r="C18" s="556"/>
      <c r="D18" s="556"/>
      <c r="E18" s="556"/>
      <c r="F18" s="556"/>
      <c r="G18" s="556"/>
      <c r="H18" s="556"/>
      <c r="I18" s="556"/>
    </row>
    <row r="19" spans="1:13" ht="56.25" customHeight="1">
      <c r="A19" s="44" t="s">
        <v>41</v>
      </c>
      <c r="B19" s="532" t="s">
        <v>64</v>
      </c>
      <c r="C19" s="534" t="s">
        <v>65</v>
      </c>
      <c r="D19" s="532" t="s">
        <v>66</v>
      </c>
      <c r="E19" s="560" t="s">
        <v>67</v>
      </c>
      <c r="F19" s="560"/>
      <c r="G19" s="532" t="s">
        <v>68</v>
      </c>
      <c r="H19" s="534" t="s">
        <v>69</v>
      </c>
      <c r="I19" s="45" t="s">
        <v>70</v>
      </c>
    </row>
    <row r="20" spans="1:13">
      <c r="A20" s="35"/>
      <c r="B20" s="533"/>
      <c r="C20" s="46"/>
      <c r="D20" s="533"/>
      <c r="E20" s="533" t="s">
        <v>71</v>
      </c>
      <c r="F20" s="533" t="s">
        <v>66</v>
      </c>
      <c r="G20" s="46"/>
      <c r="H20" s="46"/>
      <c r="I20" s="47"/>
    </row>
    <row r="21" spans="1:13">
      <c r="A21" s="20" t="s">
        <v>12</v>
      </c>
      <c r="B21" s="533" t="s">
        <v>72</v>
      </c>
      <c r="C21" s="48">
        <f>C13</f>
        <v>398.25</v>
      </c>
      <c r="D21" s="533" t="s">
        <v>39</v>
      </c>
      <c r="E21" s="533">
        <v>1.1499999999999999</v>
      </c>
      <c r="F21" s="533" t="s">
        <v>49</v>
      </c>
      <c r="G21" s="48">
        <f>C21*E21</f>
        <v>457.98749999999995</v>
      </c>
      <c r="H21" s="34">
        <v>25</v>
      </c>
      <c r="I21" s="49">
        <f>G21*H21</f>
        <v>11449.687499999998</v>
      </c>
    </row>
    <row r="22" spans="1:13">
      <c r="A22" s="20" t="s">
        <v>73</v>
      </c>
      <c r="B22" s="533" t="s">
        <v>72</v>
      </c>
      <c r="C22" s="48">
        <f>C14</f>
        <v>398.25</v>
      </c>
      <c r="D22" s="533" t="s">
        <v>39</v>
      </c>
      <c r="E22" s="533">
        <v>1.1499999999999999</v>
      </c>
      <c r="F22" s="533" t="s">
        <v>49</v>
      </c>
      <c r="G22" s="48">
        <f>C22*E22</f>
        <v>457.98749999999995</v>
      </c>
      <c r="H22" s="34">
        <v>25</v>
      </c>
      <c r="I22" s="49">
        <f>G22*H22</f>
        <v>11449.687499999998</v>
      </c>
    </row>
    <row r="23" spans="1:13">
      <c r="A23" s="20" t="s">
        <v>74</v>
      </c>
      <c r="B23" s="533" t="s">
        <v>72</v>
      </c>
      <c r="C23" s="48">
        <f>C21+C22</f>
        <v>796.5</v>
      </c>
      <c r="D23" s="533" t="s">
        <v>39</v>
      </c>
      <c r="E23" s="533">
        <v>1.1499999999999999</v>
      </c>
      <c r="F23" s="533" t="s">
        <v>49</v>
      </c>
      <c r="G23" s="48">
        <f>C23*E23</f>
        <v>915.97499999999991</v>
      </c>
      <c r="H23" s="533">
        <v>1</v>
      </c>
      <c r="I23" s="49">
        <f>G23*H23</f>
        <v>915.97499999999991</v>
      </c>
    </row>
    <row r="24" spans="1:13" ht="16.5" thickBot="1">
      <c r="A24" s="557"/>
      <c r="B24" s="557"/>
      <c r="C24" s="50">
        <f>SUM(C21:C23)</f>
        <v>1593</v>
      </c>
      <c r="D24" s="559"/>
      <c r="E24" s="559"/>
      <c r="F24" s="559"/>
      <c r="G24" s="50">
        <f>SUM(G21:G23)</f>
        <v>1831.9499999999998</v>
      </c>
      <c r="H24" s="51"/>
      <c r="I24" s="52">
        <f>TRUNC(SUM(I21:I23),2)</f>
        <v>23815.35</v>
      </c>
    </row>
    <row r="25" spans="1:13">
      <c r="A25" s="53"/>
      <c r="B25" s="53"/>
      <c r="C25" s="53"/>
      <c r="D25" s="53"/>
      <c r="E25" s="53"/>
      <c r="F25" s="53"/>
      <c r="G25" s="53"/>
      <c r="H25" s="53"/>
      <c r="I25" s="53"/>
    </row>
    <row r="26" spans="1:13">
      <c r="A26" s="53"/>
      <c r="B26" s="53"/>
      <c r="C26" s="53"/>
      <c r="D26" s="53"/>
      <c r="E26" s="53"/>
      <c r="F26" s="53"/>
      <c r="G26" s="53"/>
      <c r="H26" s="53"/>
      <c r="I26" s="53"/>
    </row>
    <row r="27" spans="1:13">
      <c r="A27" s="53"/>
      <c r="B27" s="53"/>
      <c r="C27" s="53"/>
      <c r="D27" s="53"/>
      <c r="E27" s="53"/>
      <c r="F27" s="53"/>
      <c r="G27" s="53"/>
      <c r="H27" s="53"/>
      <c r="I27" s="53"/>
    </row>
    <row r="28" spans="1:13" ht="31.9" customHeight="1">
      <c r="A28" s="556" t="s">
        <v>75</v>
      </c>
      <c r="B28" s="556"/>
      <c r="C28" s="556"/>
      <c r="D28" s="556"/>
      <c r="E28" s="556"/>
      <c r="F28" s="556"/>
      <c r="G28" s="556"/>
      <c r="H28" s="556"/>
      <c r="I28" s="556"/>
      <c r="M28" s="54"/>
    </row>
    <row r="29" spans="1:13" ht="47.25">
      <c r="A29" s="44" t="s">
        <v>41</v>
      </c>
      <c r="B29" s="18" t="s">
        <v>64</v>
      </c>
      <c r="C29" s="31" t="s">
        <v>65</v>
      </c>
      <c r="D29" s="18" t="s">
        <v>66</v>
      </c>
      <c r="E29" s="538" t="s">
        <v>67</v>
      </c>
      <c r="F29" s="538"/>
      <c r="G29" s="31" t="s">
        <v>76</v>
      </c>
      <c r="H29" s="31" t="s">
        <v>69</v>
      </c>
      <c r="I29" s="45" t="s">
        <v>77</v>
      </c>
    </row>
    <row r="30" spans="1:13">
      <c r="A30" s="35"/>
      <c r="B30" s="22"/>
      <c r="C30" s="46"/>
      <c r="D30" s="22"/>
      <c r="E30" s="22" t="s">
        <v>71</v>
      </c>
      <c r="F30" s="22" t="s">
        <v>78</v>
      </c>
      <c r="G30" s="46"/>
      <c r="H30" s="46"/>
      <c r="I30" s="47"/>
    </row>
    <row r="31" spans="1:13">
      <c r="A31" s="20" t="s">
        <v>14</v>
      </c>
      <c r="B31" s="22" t="s">
        <v>79</v>
      </c>
      <c r="C31" s="55">
        <f>'MC - Terrap._Pav.'!E34</f>
        <v>2183</v>
      </c>
      <c r="D31" s="22" t="s">
        <v>80</v>
      </c>
      <c r="E31" s="22">
        <v>1.1999999999999999E-3</v>
      </c>
      <c r="F31" s="22" t="s">
        <v>81</v>
      </c>
      <c r="G31" s="48">
        <f>C31*E31</f>
        <v>2.6195999999999997</v>
      </c>
      <c r="H31" s="56">
        <v>687</v>
      </c>
      <c r="I31" s="49">
        <f>G31*H31</f>
        <v>1799.6651999999997</v>
      </c>
    </row>
    <row r="32" spans="1:13">
      <c r="A32" s="20" t="s">
        <v>82</v>
      </c>
      <c r="B32" s="22" t="s">
        <v>83</v>
      </c>
      <c r="C32" s="55">
        <f>C31</f>
        <v>2183</v>
      </c>
      <c r="D32" s="22" t="s">
        <v>80</v>
      </c>
      <c r="E32" s="22">
        <v>3.0999999999999999E-3</v>
      </c>
      <c r="F32" s="22" t="s">
        <v>81</v>
      </c>
      <c r="G32" s="48">
        <f>C32*E32</f>
        <v>6.7672999999999996</v>
      </c>
      <c r="H32" s="56">
        <f>H31</f>
        <v>687</v>
      </c>
      <c r="I32" s="49">
        <f>G32*H32</f>
        <v>4649.1350999999995</v>
      </c>
    </row>
    <row r="33" spans="1:9">
      <c r="A33" s="557"/>
      <c r="B33" s="557"/>
      <c r="C33" s="557"/>
      <c r="D33" s="557"/>
      <c r="E33" s="557"/>
      <c r="F33" s="557"/>
      <c r="G33" s="557"/>
      <c r="H33" s="557"/>
      <c r="I33" s="57">
        <f>TRUNC(SUM(I31:I32),2)</f>
        <v>6448.8</v>
      </c>
    </row>
    <row r="35" spans="1:9" ht="27.2" customHeight="1">
      <c r="A35" s="556" t="s">
        <v>84</v>
      </c>
      <c r="B35" s="556"/>
      <c r="C35" s="556"/>
      <c r="D35" s="556"/>
      <c r="E35" s="556"/>
      <c r="F35" s="556"/>
      <c r="G35" s="556"/>
      <c r="H35" s="556"/>
      <c r="I35" s="556"/>
    </row>
    <row r="36" spans="1:9" ht="47.25">
      <c r="A36" s="44" t="s">
        <v>41</v>
      </c>
      <c r="B36" s="18" t="s">
        <v>64</v>
      </c>
      <c r="C36" s="31" t="s">
        <v>65</v>
      </c>
      <c r="D36" s="18" t="s">
        <v>66</v>
      </c>
      <c r="E36" s="538" t="s">
        <v>67</v>
      </c>
      <c r="F36" s="538"/>
      <c r="G36" s="31" t="s">
        <v>85</v>
      </c>
      <c r="H36" s="31" t="s">
        <v>69</v>
      </c>
      <c r="I36" s="45" t="s">
        <v>70</v>
      </c>
    </row>
    <row r="37" spans="1:9">
      <c r="A37" s="35"/>
      <c r="B37" s="22"/>
      <c r="C37" s="46"/>
      <c r="D37" s="22"/>
      <c r="E37" s="22" t="s">
        <v>71</v>
      </c>
      <c r="F37" s="22" t="s">
        <v>78</v>
      </c>
      <c r="G37" s="46"/>
      <c r="H37" s="46"/>
      <c r="I37" s="47"/>
    </row>
    <row r="38" spans="1:9">
      <c r="A38" s="20" t="s">
        <v>82</v>
      </c>
      <c r="B38" s="22" t="s">
        <v>86</v>
      </c>
      <c r="C38" s="55">
        <f>C31</f>
        <v>2183</v>
      </c>
      <c r="D38" s="22" t="s">
        <v>80</v>
      </c>
      <c r="E38" s="22">
        <v>1.15E-2</v>
      </c>
      <c r="F38" s="22" t="s">
        <v>87</v>
      </c>
      <c r="G38" s="48">
        <f>C38*E38</f>
        <v>25.104499999999998</v>
      </c>
      <c r="H38" s="56">
        <v>318</v>
      </c>
      <c r="I38" s="49">
        <f>G38*H38</f>
        <v>7983.2309999999998</v>
      </c>
    </row>
    <row r="39" spans="1:9">
      <c r="A39" s="20" t="s">
        <v>82</v>
      </c>
      <c r="B39" s="22" t="s">
        <v>88</v>
      </c>
      <c r="C39" s="55">
        <f>C38</f>
        <v>2183</v>
      </c>
      <c r="D39" s="22" t="s">
        <v>80</v>
      </c>
      <c r="E39" s="22">
        <v>5.4999999999999997E-3</v>
      </c>
      <c r="F39" s="22" t="s">
        <v>87</v>
      </c>
      <c r="G39" s="48">
        <f>C39*E39</f>
        <v>12.006499999999999</v>
      </c>
      <c r="H39" s="56">
        <f>H38</f>
        <v>318</v>
      </c>
      <c r="I39" s="49">
        <f>G39*H39</f>
        <v>3818.0669999999996</v>
      </c>
    </row>
    <row r="40" spans="1:9">
      <c r="A40" s="20" t="s">
        <v>82</v>
      </c>
      <c r="B40" s="22" t="s">
        <v>89</v>
      </c>
      <c r="C40" s="55">
        <f>C38</f>
        <v>2183</v>
      </c>
      <c r="D40" s="22" t="s">
        <v>80</v>
      </c>
      <c r="E40" s="22">
        <v>5.4999999999999997E-3</v>
      </c>
      <c r="F40" s="22" t="s">
        <v>87</v>
      </c>
      <c r="G40" s="48">
        <f>C40*E40</f>
        <v>12.006499999999999</v>
      </c>
      <c r="H40" s="56">
        <f>H38</f>
        <v>318</v>
      </c>
      <c r="I40" s="49">
        <f>G40*H40</f>
        <v>3818.0669999999996</v>
      </c>
    </row>
    <row r="41" spans="1:9">
      <c r="A41" s="557"/>
      <c r="B41" s="557"/>
      <c r="C41" s="557"/>
      <c r="D41" s="557"/>
      <c r="E41" s="557"/>
      <c r="F41" s="557"/>
      <c r="G41" s="557"/>
      <c r="H41" s="557"/>
      <c r="I41" s="57">
        <f>TRUNC(SUM(I38:I40),2)</f>
        <v>15619.36</v>
      </c>
    </row>
    <row r="48" spans="1:9" ht="107.1" customHeight="1">
      <c r="A48" s="558" t="s">
        <v>47</v>
      </c>
      <c r="B48" s="558"/>
      <c r="C48" s="558"/>
      <c r="D48" s="558"/>
      <c r="E48" s="558"/>
      <c r="F48" s="558"/>
      <c r="G48" s="558"/>
      <c r="H48" s="558"/>
      <c r="I48" s="558"/>
    </row>
  </sheetData>
  <mergeCells count="25">
    <mergeCell ref="A1:I1"/>
    <mergeCell ref="A2:A4"/>
    <mergeCell ref="B2:E3"/>
    <mergeCell ref="F2:G2"/>
    <mergeCell ref="H2:I4"/>
    <mergeCell ref="F3:G3"/>
    <mergeCell ref="B4:E4"/>
    <mergeCell ref="A5:I5"/>
    <mergeCell ref="A6:I6"/>
    <mergeCell ref="A8:I8"/>
    <mergeCell ref="A10:I10"/>
    <mergeCell ref="E11:F11"/>
    <mergeCell ref="A35:I35"/>
    <mergeCell ref="E36:F36"/>
    <mergeCell ref="A41:H41"/>
    <mergeCell ref="A48:I48"/>
    <mergeCell ref="A16:B16"/>
    <mergeCell ref="D16:F16"/>
    <mergeCell ref="A28:I28"/>
    <mergeCell ref="E29:F29"/>
    <mergeCell ref="A33:H33"/>
    <mergeCell ref="A18:I18"/>
    <mergeCell ref="E19:F19"/>
    <mergeCell ref="A24:B24"/>
    <mergeCell ref="D24:F24"/>
  </mergeCells>
  <printOptions horizontalCentered="1"/>
  <pageMargins left="0.98402777777777795" right="0.78749999999999998" top="0.39374999999999999" bottom="0.39374999999999999" header="0.51180555555555496" footer="0.51180555555555496"/>
  <pageSetup paperSize="9" scale="49" firstPageNumber="0"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9694"/>
    <pageSetUpPr fitToPage="1"/>
  </sheetPr>
  <dimension ref="A1:BL49"/>
  <sheetViews>
    <sheetView view="pageBreakPreview" zoomScale="55" zoomScaleNormal="75" zoomScalePageLayoutView="55" workbookViewId="0">
      <selection activeCell="G7" sqref="G7"/>
    </sheetView>
  </sheetViews>
  <sheetFormatPr defaultRowHeight="15"/>
  <cols>
    <col min="1" max="4" width="9.140625" style="218" customWidth="1"/>
    <col min="5" max="5" width="12.140625" style="218" customWidth="1"/>
    <col min="6" max="6" width="13.85546875" style="218" customWidth="1"/>
    <col min="7" max="7" width="75.28515625" style="218" customWidth="1"/>
    <col min="8" max="8" width="22.42578125" style="218" customWidth="1"/>
    <col min="9" max="9" width="8.42578125" style="218" customWidth="1"/>
    <col min="10" max="10" width="10.140625" style="218" customWidth="1"/>
    <col min="11" max="11" width="12.85546875" style="218" customWidth="1"/>
    <col min="12" max="12" width="17.140625" style="218" customWidth="1"/>
    <col min="13" max="14" width="9.140625" style="218" customWidth="1"/>
    <col min="15" max="15" width="13.140625" style="218" customWidth="1"/>
    <col min="16" max="64" width="9.140625" style="218" customWidth="1"/>
    <col min="65" max="1025" width="9.140625" customWidth="1"/>
  </cols>
  <sheetData>
    <row r="1" spans="1:64" ht="21.6" customHeight="1">
      <c r="B1" s="219"/>
      <c r="D1" s="220"/>
    </row>
    <row r="2" spans="1:64" ht="45.75" customHeight="1">
      <c r="A2" s="221"/>
      <c r="B2" s="222">
        <f>1+K16/100+K18/100+K19/100+K20/100</f>
        <v>1.0235999999999998</v>
      </c>
      <c r="D2" s="220"/>
      <c r="F2" s="223" t="s">
        <v>2</v>
      </c>
      <c r="G2" s="224" t="s">
        <v>224</v>
      </c>
    </row>
    <row r="3" spans="1:64">
      <c r="A3" s="221"/>
      <c r="B3" s="225">
        <f>1+K17/100</f>
        <v>1.0085</v>
      </c>
      <c r="D3" s="220"/>
    </row>
    <row r="4" spans="1:64">
      <c r="A4" s="226"/>
      <c r="B4" s="226"/>
      <c r="C4" s="226"/>
      <c r="D4" s="477"/>
      <c r="E4" s="228"/>
      <c r="F4" s="229"/>
      <c r="G4" s="162"/>
      <c r="H4" s="229"/>
      <c r="I4" s="230"/>
      <c r="J4" s="230"/>
      <c r="K4" s="230"/>
      <c r="L4" s="231"/>
      <c r="M4" s="478"/>
      <c r="N4" s="479"/>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row>
    <row r="5" spans="1:64" ht="67.5" customHeight="1">
      <c r="A5" s="114"/>
      <c r="B5" s="114"/>
      <c r="C5" s="114"/>
      <c r="D5" s="480"/>
      <c r="E5" s="710"/>
      <c r="F5" s="710"/>
      <c r="G5" s="481" t="s">
        <v>26290</v>
      </c>
      <c r="H5" s="711" t="str">
        <f>'BDI '!H5</f>
        <v>Ref.: Tabela de Serviços
SINAPI 12/2019 e 
Tabela ANP – MT 11/2019</v>
      </c>
      <c r="I5" s="711"/>
      <c r="J5" s="711"/>
      <c r="K5" s="712"/>
      <c r="L5" s="712"/>
      <c r="M5" s="482"/>
      <c r="N5" s="483"/>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row>
    <row r="6" spans="1:64" ht="39.200000000000003" customHeight="1">
      <c r="A6" s="114"/>
      <c r="B6" s="114"/>
      <c r="C6" s="114"/>
      <c r="D6" s="484"/>
      <c r="E6" s="710"/>
      <c r="F6" s="710"/>
      <c r="G6" s="485" t="s">
        <v>26291</v>
      </c>
      <c r="H6" s="42" t="s">
        <v>2</v>
      </c>
      <c r="I6" s="713">
        <f>'BDI '!I6:J6</f>
        <v>0.21329999999999999</v>
      </c>
      <c r="J6" s="713"/>
      <c r="K6" s="712"/>
      <c r="L6" s="712"/>
      <c r="M6" s="482"/>
      <c r="N6" s="483"/>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row>
    <row r="7" spans="1:64" ht="49.5" customHeight="1">
      <c r="A7" s="114"/>
      <c r="B7" s="114"/>
      <c r="C7" s="114"/>
      <c r="D7" s="484"/>
      <c r="E7" s="710"/>
      <c r="F7" s="710"/>
      <c r="G7" s="714" t="s">
        <v>26292</v>
      </c>
      <c r="H7" s="714"/>
      <c r="I7" s="713">
        <f>K32</f>
        <v>0.1143</v>
      </c>
      <c r="J7" s="713"/>
      <c r="K7" s="712"/>
      <c r="L7" s="712"/>
      <c r="M7" s="482"/>
      <c r="N7" s="483"/>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row>
    <row r="8" spans="1:64" ht="18.75" customHeight="1">
      <c r="A8" s="121"/>
      <c r="B8" s="121"/>
      <c r="C8" s="121"/>
      <c r="D8" s="486"/>
      <c r="E8" s="561" t="s">
        <v>26293</v>
      </c>
      <c r="F8" s="561"/>
      <c r="G8" s="561"/>
      <c r="H8" s="561"/>
      <c r="I8" s="561"/>
      <c r="J8" s="561"/>
      <c r="K8" s="561"/>
      <c r="L8" s="561"/>
      <c r="M8" s="487"/>
      <c r="N8" s="488"/>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row>
    <row r="9" spans="1:64">
      <c r="A9" s="226"/>
      <c r="B9" s="226"/>
      <c r="C9" s="226"/>
      <c r="D9" s="477"/>
      <c r="E9" s="228"/>
      <c r="F9" s="241"/>
      <c r="G9" s="176"/>
      <c r="H9" s="241"/>
      <c r="I9" s="242"/>
      <c r="J9" s="242"/>
      <c r="K9" s="242"/>
      <c r="L9" s="243"/>
      <c r="M9" s="478"/>
      <c r="N9" s="479"/>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ht="18">
      <c r="A10" s="121"/>
      <c r="B10" s="121"/>
      <c r="C10" s="121"/>
      <c r="D10" s="486"/>
      <c r="E10" s="244" t="s">
        <v>149</v>
      </c>
      <c r="F10" s="489" t="str">
        <f>'BDI '!F9</f>
        <v>PAVIMENTAÇÃO ASFÁLTICA RUA SÃO PAULO, AVENIDA BRASIL, RUA MATO GROSSO</v>
      </c>
      <c r="G10" s="490"/>
      <c r="H10" s="490"/>
      <c r="I10" s="490"/>
      <c r="J10" s="490"/>
      <c r="K10" s="491" t="s">
        <v>150</v>
      </c>
      <c r="L10" s="245">
        <f ca="1">'BDI '!L9</f>
        <v>43935</v>
      </c>
      <c r="M10" s="492"/>
      <c r="N10" s="488"/>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ht="18">
      <c r="A11" s="121"/>
      <c r="B11" s="121"/>
      <c r="C11" s="121"/>
      <c r="D11" s="486"/>
      <c r="E11" s="247" t="s">
        <v>151</v>
      </c>
      <c r="F11" s="493" t="str">
        <f>'BDI '!F10</f>
        <v>COMUNIDADE SÃO JOÃO – MUNICÍPIO DE PORTO DOS GAÚCHOS – MT</v>
      </c>
      <c r="G11" s="493"/>
      <c r="H11" s="493"/>
      <c r="I11" s="493"/>
      <c r="J11" s="709" t="s">
        <v>152</v>
      </c>
      <c r="K11" s="709"/>
      <c r="L11" s="494">
        <f>'BDI '!L10</f>
        <v>1.157</v>
      </c>
      <c r="M11" s="495"/>
      <c r="N11" s="488"/>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ht="24" customHeight="1">
      <c r="A12" s="121"/>
      <c r="B12" s="121"/>
      <c r="C12" s="121"/>
      <c r="D12" s="486"/>
      <c r="E12" s="648" t="s">
        <v>2</v>
      </c>
      <c r="F12" s="648"/>
      <c r="G12" s="648"/>
      <c r="H12" s="648"/>
      <c r="I12" s="648"/>
      <c r="J12" s="648"/>
      <c r="K12" s="648"/>
      <c r="L12" s="648"/>
      <c r="M12" s="487"/>
      <c r="N12" s="488"/>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row>
    <row r="13" spans="1:64" ht="15.75">
      <c r="D13" s="220"/>
      <c r="E13" s="649" t="s">
        <v>167</v>
      </c>
      <c r="F13" s="650" t="s">
        <v>225</v>
      </c>
      <c r="G13" s="650"/>
      <c r="H13" s="650"/>
      <c r="I13" s="650"/>
      <c r="J13" s="650"/>
      <c r="K13" s="651" t="s">
        <v>226</v>
      </c>
      <c r="L13" s="651"/>
    </row>
    <row r="14" spans="1:64" ht="15.75">
      <c r="D14" s="220"/>
      <c r="E14" s="649"/>
      <c r="F14" s="650"/>
      <c r="G14" s="650"/>
      <c r="H14" s="650"/>
      <c r="I14" s="650"/>
      <c r="J14" s="650"/>
      <c r="K14" s="652" t="s">
        <v>227</v>
      </c>
      <c r="L14" s="652"/>
    </row>
    <row r="15" spans="1:64" ht="15.75">
      <c r="B15" s="253" t="s">
        <v>228</v>
      </c>
      <c r="C15" s="253" t="s">
        <v>229</v>
      </c>
      <c r="D15" s="254"/>
      <c r="E15" s="255">
        <v>1</v>
      </c>
      <c r="F15" s="645" t="s">
        <v>230</v>
      </c>
      <c r="G15" s="645"/>
      <c r="H15" s="645"/>
      <c r="I15" s="645"/>
      <c r="J15" s="645"/>
      <c r="K15" s="646">
        <f>K16+K17+K18+K19+K20</f>
        <v>3.21</v>
      </c>
      <c r="L15" s="646"/>
    </row>
    <row r="16" spans="1:64" ht="15.75" customHeight="1">
      <c r="B16" s="256">
        <v>5.5</v>
      </c>
      <c r="C16" s="257">
        <v>3</v>
      </c>
      <c r="D16" s="258"/>
      <c r="E16" s="259" t="s">
        <v>175</v>
      </c>
      <c r="F16" s="644" t="s">
        <v>231</v>
      </c>
      <c r="G16" s="644"/>
      <c r="H16" s="644"/>
      <c r="I16" s="644"/>
      <c r="J16" s="644"/>
      <c r="K16" s="636">
        <v>1.5</v>
      </c>
      <c r="L16" s="636"/>
      <c r="N16" s="218">
        <f>1+K16/100+K18/100+K19/100+K20/100</f>
        <v>1.0235999999999998</v>
      </c>
      <c r="Q16" s="218" t="s">
        <v>224</v>
      </c>
    </row>
    <row r="17" spans="2:17" ht="15.75" customHeight="1">
      <c r="B17" s="256">
        <v>1.39</v>
      </c>
      <c r="C17" s="257">
        <v>0.59</v>
      </c>
      <c r="D17" s="258"/>
      <c r="E17" s="259" t="s">
        <v>232</v>
      </c>
      <c r="F17" s="644" t="s">
        <v>233</v>
      </c>
      <c r="G17" s="644"/>
      <c r="H17" s="644"/>
      <c r="I17" s="644"/>
      <c r="J17" s="644"/>
      <c r="K17" s="636">
        <v>0.85</v>
      </c>
      <c r="L17" s="636"/>
      <c r="N17" s="218">
        <f>1+K22/100</f>
        <v>1.04</v>
      </c>
      <c r="Q17" s="218" t="s">
        <v>234</v>
      </c>
    </row>
    <row r="18" spans="2:17" ht="15.75" customHeight="1">
      <c r="B18" s="256">
        <v>1.27</v>
      </c>
      <c r="C18" s="257">
        <v>0.97</v>
      </c>
      <c r="D18" s="258"/>
      <c r="E18" s="259" t="s">
        <v>235</v>
      </c>
      <c r="F18" s="644" t="s">
        <v>236</v>
      </c>
      <c r="G18" s="644"/>
      <c r="H18" s="644"/>
      <c r="I18" s="644"/>
      <c r="J18" s="644"/>
      <c r="K18" s="636">
        <v>0.56000000000000005</v>
      </c>
      <c r="L18" s="636"/>
      <c r="N18" s="218">
        <f>1+K17/100</f>
        <v>1.0085</v>
      </c>
    </row>
    <row r="19" spans="2:17" ht="15" customHeight="1">
      <c r="B19" s="260"/>
      <c r="C19" s="261"/>
      <c r="D19" s="258"/>
      <c r="E19" s="259" t="s">
        <v>237</v>
      </c>
      <c r="F19" s="644" t="s">
        <v>26294</v>
      </c>
      <c r="G19" s="644"/>
      <c r="H19" s="644"/>
      <c r="I19" s="644"/>
      <c r="J19" s="644"/>
      <c r="K19" s="636">
        <v>0.3</v>
      </c>
      <c r="L19" s="636"/>
      <c r="N19" s="218">
        <f>1-K25/100</f>
        <v>0.96350000000000002</v>
      </c>
    </row>
    <row r="20" spans="2:17" ht="15.75" customHeight="1">
      <c r="B20" s="260"/>
      <c r="C20" s="261"/>
      <c r="D20" s="258"/>
      <c r="E20" s="262" t="s">
        <v>26295</v>
      </c>
      <c r="F20" s="643" t="s">
        <v>26296</v>
      </c>
      <c r="G20" s="643"/>
      <c r="H20" s="643"/>
      <c r="I20" s="643"/>
      <c r="J20" s="643"/>
      <c r="K20" s="638">
        <v>0</v>
      </c>
      <c r="L20" s="638"/>
      <c r="N20" s="218">
        <f>N16*N17*N18/N19</f>
        <v>1.1142632319667876</v>
      </c>
    </row>
    <row r="21" spans="2:17" ht="15.75" customHeight="1">
      <c r="B21" s="263"/>
      <c r="C21" s="263"/>
      <c r="D21" s="264"/>
      <c r="E21" s="639"/>
      <c r="F21" s="639"/>
      <c r="G21" s="639"/>
      <c r="H21" s="639"/>
      <c r="I21" s="639"/>
      <c r="J21" s="639"/>
      <c r="K21" s="639"/>
      <c r="L21" s="639"/>
      <c r="N21" s="265">
        <f>N20-1</f>
        <v>0.11426323196678756</v>
      </c>
    </row>
    <row r="22" spans="2:17" ht="15.75" customHeight="1">
      <c r="D22" s="220"/>
      <c r="E22" s="266" t="s">
        <v>154</v>
      </c>
      <c r="F22" s="640" t="s">
        <v>239</v>
      </c>
      <c r="G22" s="640"/>
      <c r="H22" s="640"/>
      <c r="I22" s="640"/>
      <c r="J22" s="640"/>
      <c r="K22" s="641">
        <f>K23</f>
        <v>4</v>
      </c>
      <c r="L22" s="641"/>
    </row>
    <row r="23" spans="2:17" ht="15.75" customHeight="1">
      <c r="B23" s="256">
        <v>8.9600000000000009</v>
      </c>
      <c r="C23" s="257">
        <v>6.16</v>
      </c>
      <c r="D23" s="258"/>
      <c r="E23" s="262" t="s">
        <v>177</v>
      </c>
      <c r="F23" s="643" t="s">
        <v>240</v>
      </c>
      <c r="G23" s="643"/>
      <c r="H23" s="643"/>
      <c r="I23" s="643"/>
      <c r="J23" s="643"/>
      <c r="K23" s="638">
        <v>4</v>
      </c>
      <c r="L23" s="638"/>
    </row>
    <row r="24" spans="2:17" ht="15.75" customHeight="1">
      <c r="D24" s="220"/>
      <c r="E24" s="639"/>
      <c r="F24" s="639"/>
      <c r="G24" s="639"/>
      <c r="H24" s="639"/>
      <c r="I24" s="639"/>
      <c r="J24" s="639"/>
      <c r="K24" s="639"/>
      <c r="L24" s="639"/>
    </row>
    <row r="25" spans="2:17" ht="15.75" customHeight="1">
      <c r="D25" s="220"/>
      <c r="E25" s="266" t="s">
        <v>155</v>
      </c>
      <c r="F25" s="640" t="s">
        <v>241</v>
      </c>
      <c r="G25" s="640"/>
      <c r="H25" s="640"/>
      <c r="I25" s="640"/>
      <c r="J25" s="640"/>
      <c r="K25" s="641">
        <f>K26+K27+K28+K29</f>
        <v>3.65</v>
      </c>
      <c r="L25" s="641"/>
    </row>
    <row r="26" spans="2:17" ht="15.75">
      <c r="C26" s="267"/>
      <c r="D26" s="268"/>
      <c r="E26" s="259" t="s">
        <v>181</v>
      </c>
      <c r="F26" s="635" t="s">
        <v>242</v>
      </c>
      <c r="G26" s="635"/>
      <c r="H26" s="635"/>
      <c r="I26" s="635"/>
      <c r="J26" s="635"/>
      <c r="K26" s="642">
        <v>0</v>
      </c>
      <c r="L26" s="642"/>
    </row>
    <row r="27" spans="2:17" ht="15" customHeight="1">
      <c r="B27" s="225">
        <f>1+K23/100</f>
        <v>1.04</v>
      </c>
      <c r="D27" s="220"/>
      <c r="E27" s="259" t="s">
        <v>243</v>
      </c>
      <c r="F27" s="635" t="s">
        <v>244</v>
      </c>
      <c r="G27" s="635"/>
      <c r="H27" s="635"/>
      <c r="I27" s="635"/>
      <c r="J27" s="635"/>
      <c r="K27" s="636">
        <v>3</v>
      </c>
      <c r="L27" s="636"/>
    </row>
    <row r="28" spans="2:17" ht="15" customHeight="1">
      <c r="B28" s="225">
        <f>1-K25/100</f>
        <v>0.96350000000000002</v>
      </c>
      <c r="D28" s="220"/>
      <c r="E28" s="259" t="s">
        <v>245</v>
      </c>
      <c r="F28" s="635" t="s">
        <v>246</v>
      </c>
      <c r="G28" s="635"/>
      <c r="H28" s="635"/>
      <c r="I28" s="635"/>
      <c r="J28" s="635"/>
      <c r="K28" s="636">
        <v>0.65</v>
      </c>
      <c r="L28" s="636"/>
    </row>
    <row r="29" spans="2:17" ht="15.75" customHeight="1">
      <c r="B29" s="225">
        <f>B2*B3*B27</f>
        <v>1.073592624</v>
      </c>
      <c r="D29" s="220"/>
      <c r="E29" s="262" t="s">
        <v>247</v>
      </c>
      <c r="F29" s="637" t="s">
        <v>248</v>
      </c>
      <c r="G29" s="637"/>
      <c r="H29" s="637"/>
      <c r="I29" s="637"/>
      <c r="J29" s="637"/>
      <c r="K29" s="638">
        <v>0</v>
      </c>
      <c r="L29" s="638"/>
    </row>
    <row r="30" spans="2:17" ht="15.75" customHeight="1">
      <c r="B30" s="225">
        <f>B29/B28</f>
        <v>1.1142632319667878</v>
      </c>
      <c r="D30" s="220"/>
      <c r="E30" s="629" t="s">
        <v>249</v>
      </c>
      <c r="F30" s="629"/>
      <c r="G30" s="629"/>
      <c r="H30" s="629"/>
      <c r="I30" s="629"/>
      <c r="J30" s="629"/>
      <c r="K30" s="629"/>
      <c r="L30" s="629"/>
    </row>
    <row r="31" spans="2:17" ht="26.25" customHeight="1">
      <c r="B31" s="225">
        <f>B30-1</f>
        <v>0.11426323196678778</v>
      </c>
      <c r="D31" s="220"/>
      <c r="E31" s="630" t="s">
        <v>250</v>
      </c>
      <c r="F31" s="630"/>
      <c r="G31" s="630"/>
      <c r="H31" s="630"/>
      <c r="I31" s="630"/>
      <c r="J31" s="630"/>
      <c r="K31" s="630"/>
      <c r="L31" s="630"/>
    </row>
    <row r="32" spans="2:17" ht="19.5" customHeight="1">
      <c r="B32" s="269">
        <f>B31</f>
        <v>0.11426323196678778</v>
      </c>
      <c r="D32" s="220"/>
      <c r="E32" s="631" t="s">
        <v>251</v>
      </c>
      <c r="F32" s="631"/>
      <c r="G32" s="631"/>
      <c r="H32" s="631"/>
      <c r="I32" s="631"/>
      <c r="J32" s="631"/>
      <c r="K32" s="632">
        <f>ROUND(N21,4)</f>
        <v>0.1143</v>
      </c>
      <c r="L32" s="632"/>
    </row>
    <row r="33" spans="1:64" ht="20.25" customHeight="1">
      <c r="D33" s="220"/>
      <c r="E33" s="631"/>
      <c r="F33" s="631"/>
      <c r="G33" s="631"/>
      <c r="H33" s="631"/>
      <c r="I33" s="631"/>
      <c r="J33" s="631"/>
      <c r="K33" s="632"/>
      <c r="L33" s="632"/>
    </row>
    <row r="34" spans="1:64" ht="15.75" customHeight="1">
      <c r="D34" s="220"/>
      <c r="E34" s="633" t="s">
        <v>252</v>
      </c>
      <c r="F34" s="633"/>
      <c r="G34" s="633"/>
      <c r="H34" s="633"/>
      <c r="I34" s="633"/>
      <c r="J34" s="633"/>
      <c r="K34" s="634">
        <f>'BDI '!K33:L33</f>
        <v>203703.49</v>
      </c>
      <c r="L34" s="634"/>
    </row>
    <row r="35" spans="1:64" ht="15.75" customHeight="1">
      <c r="D35" s="220"/>
      <c r="E35" s="622" t="s">
        <v>253</v>
      </c>
      <c r="F35" s="622"/>
      <c r="G35" s="622"/>
      <c r="H35" s="622"/>
      <c r="I35" s="622"/>
      <c r="J35" s="622"/>
      <c r="K35" s="622"/>
      <c r="L35" s="622"/>
    </row>
    <row r="36" spans="1:64" ht="16.5" customHeight="1">
      <c r="D36" s="220"/>
      <c r="E36" s="624" t="s">
        <v>254</v>
      </c>
      <c r="F36" s="624"/>
      <c r="G36" s="624"/>
      <c r="H36" s="624"/>
      <c r="I36" s="624"/>
      <c r="J36" s="624"/>
      <c r="K36" s="624"/>
      <c r="L36" s="624"/>
    </row>
    <row r="37" spans="1:64" ht="15.75">
      <c r="A37" s="271"/>
      <c r="B37" s="271"/>
      <c r="C37" s="271"/>
      <c r="D37" s="272"/>
      <c r="E37" s="273"/>
      <c r="F37" s="274"/>
      <c r="G37" s="275"/>
      <c r="H37" s="275"/>
      <c r="I37" s="275"/>
      <c r="J37" s="275"/>
      <c r="K37" s="275"/>
      <c r="L37" s="276"/>
    </row>
    <row r="38" spans="1:64">
      <c r="D38" s="220"/>
      <c r="E38" s="277"/>
      <c r="F38" s="625" t="s">
        <v>255</v>
      </c>
      <c r="G38" s="626" t="s">
        <v>256</v>
      </c>
      <c r="H38" s="626"/>
      <c r="I38" s="626"/>
      <c r="J38" s="626"/>
      <c r="K38" s="627">
        <v>-1</v>
      </c>
      <c r="L38" s="280"/>
    </row>
    <row r="39" spans="1:64">
      <c r="D39" s="220"/>
      <c r="E39" s="277"/>
      <c r="F39" s="625"/>
      <c r="G39" s="628" t="s">
        <v>257</v>
      </c>
      <c r="H39" s="628"/>
      <c r="I39" s="628"/>
      <c r="J39" s="628"/>
      <c r="K39" s="627"/>
      <c r="L39" s="280"/>
    </row>
    <row r="40" spans="1:64">
      <c r="D40" s="220"/>
      <c r="E40" s="277"/>
      <c r="F40" s="278"/>
      <c r="G40" s="281"/>
      <c r="H40" s="279"/>
      <c r="I40" s="271"/>
      <c r="J40" s="271"/>
      <c r="K40" s="271"/>
      <c r="L40" s="280"/>
    </row>
    <row r="41" spans="1:64" ht="15.75">
      <c r="D41" s="220"/>
      <c r="E41" s="277"/>
      <c r="F41" s="622" t="s">
        <v>259</v>
      </c>
      <c r="G41" s="622"/>
      <c r="H41" s="622"/>
      <c r="I41" s="622"/>
      <c r="J41" s="622"/>
      <c r="K41" s="622"/>
      <c r="L41" s="280"/>
    </row>
    <row r="42" spans="1:64">
      <c r="E42" s="277"/>
      <c r="F42" s="282">
        <v>0.05</v>
      </c>
      <c r="G42" s="623" t="s">
        <v>260</v>
      </c>
      <c r="H42" s="623"/>
      <c r="I42" s="623"/>
      <c r="J42" s="623"/>
      <c r="K42" s="623"/>
      <c r="L42" s="280"/>
    </row>
    <row r="43" spans="1:64" ht="6" customHeight="1">
      <c r="A43" s="283"/>
      <c r="B43" s="283"/>
      <c r="C43" s="283"/>
      <c r="D43" s="283"/>
      <c r="E43" s="284"/>
      <c r="F43" s="285"/>
      <c r="G43" s="286"/>
      <c r="H43" s="286"/>
      <c r="I43" s="286"/>
      <c r="J43" s="286"/>
      <c r="K43" s="286"/>
      <c r="L43" s="287"/>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row>
    <row r="44" spans="1:64" ht="13.15" customHeight="1">
      <c r="E44" s="277"/>
      <c r="F44" s="288">
        <v>0.4</v>
      </c>
      <c r="G44" s="623" t="s">
        <v>261</v>
      </c>
      <c r="H44" s="623"/>
      <c r="I44" s="623"/>
      <c r="J44" s="623"/>
      <c r="K44" s="623"/>
      <c r="L44" s="280"/>
    </row>
    <row r="45" spans="1:64" ht="13.15" customHeight="1">
      <c r="E45" s="289"/>
      <c r="F45" s="290"/>
      <c r="G45" s="248"/>
      <c r="H45" s="291"/>
      <c r="I45" s="292"/>
      <c r="J45" s="292"/>
      <c r="K45" s="292"/>
      <c r="L45" s="293"/>
    </row>
    <row r="46" spans="1:64" ht="13.15" customHeight="1"/>
    <row r="47" spans="1:64" ht="21.6" customHeight="1"/>
    <row r="48" spans="1:64" ht="17.45" customHeight="1"/>
    <row r="49" ht="26.45" customHeight="1"/>
  </sheetData>
  <mergeCells count="56">
    <mergeCell ref="E5:F7"/>
    <mergeCell ref="H5:J5"/>
    <mergeCell ref="K5:L7"/>
    <mergeCell ref="I6:J6"/>
    <mergeCell ref="G7:H7"/>
    <mergeCell ref="I7:J7"/>
    <mergeCell ref="E8:L8"/>
    <mergeCell ref="J11:K11"/>
    <mergeCell ref="E12:L12"/>
    <mergeCell ref="E13:E14"/>
    <mergeCell ref="F13:J14"/>
    <mergeCell ref="K13:L13"/>
    <mergeCell ref="K14:L14"/>
    <mergeCell ref="F15:J15"/>
    <mergeCell ref="K15:L15"/>
    <mergeCell ref="F16:J16"/>
    <mergeCell ref="K16:L16"/>
    <mergeCell ref="F17:J17"/>
    <mergeCell ref="K17:L17"/>
    <mergeCell ref="F18:J18"/>
    <mergeCell ref="K18:L18"/>
    <mergeCell ref="F19:J19"/>
    <mergeCell ref="K19:L19"/>
    <mergeCell ref="F20:J20"/>
    <mergeCell ref="K20:L20"/>
    <mergeCell ref="E21:L21"/>
    <mergeCell ref="F22:J22"/>
    <mergeCell ref="K22:L22"/>
    <mergeCell ref="F23:J23"/>
    <mergeCell ref="K23:L23"/>
    <mergeCell ref="E24:L24"/>
    <mergeCell ref="F25:J25"/>
    <mergeCell ref="K25:L25"/>
    <mergeCell ref="F26:J26"/>
    <mergeCell ref="K26:L26"/>
    <mergeCell ref="F27:J27"/>
    <mergeCell ref="K27:L27"/>
    <mergeCell ref="F28:J28"/>
    <mergeCell ref="K28:L28"/>
    <mergeCell ref="F29:J29"/>
    <mergeCell ref="K29:L29"/>
    <mergeCell ref="E30:L30"/>
    <mergeCell ref="E31:L31"/>
    <mergeCell ref="E32:J33"/>
    <mergeCell ref="K32:L33"/>
    <mergeCell ref="E34:J34"/>
    <mergeCell ref="K34:L34"/>
    <mergeCell ref="F41:K41"/>
    <mergeCell ref="G42:K42"/>
    <mergeCell ref="G44:K44"/>
    <mergeCell ref="E35:L35"/>
    <mergeCell ref="E36:L36"/>
    <mergeCell ref="F38:F39"/>
    <mergeCell ref="G38:J38"/>
    <mergeCell ref="K38:K39"/>
    <mergeCell ref="G39:J39"/>
  </mergeCells>
  <dataValidations count="1">
    <dataValidation type="list" operator="equal" allowBlank="1" showInputMessage="1" showErrorMessage="1" sqref="G2">
      <formula1>$Q$16:$Q$17</formula1>
      <formula2>0</formula2>
    </dataValidation>
  </dataValidations>
  <printOptions horizontalCentered="1"/>
  <pageMargins left="0.78749999999999998" right="0.196527777777778" top="0.39305555555555599" bottom="0.78749999999999998" header="0.196527777777778" footer="0.51180555555555496"/>
  <pageSetup paperSize="9" scale="53" firstPageNumber="0" orientation="portrait" horizontalDpi="300" verticalDpi="300" r:id="rId1"/>
  <headerFooter>
    <oddHeader>&amp;RPágina &amp;P de &amp;N</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L46"/>
  <sheetViews>
    <sheetView view="pageBreakPreview" topLeftCell="B13" zoomScale="55" zoomScaleNormal="75" zoomScalePageLayoutView="55" workbookViewId="0">
      <selection activeCell="D63" sqref="D63"/>
    </sheetView>
  </sheetViews>
  <sheetFormatPr defaultRowHeight="15.75"/>
  <cols>
    <col min="1" max="1" width="14" style="496" customWidth="1"/>
    <col min="2" max="2" width="19.42578125" style="496" customWidth="1"/>
    <col min="3" max="3" width="26.85546875" style="497" customWidth="1"/>
    <col min="4" max="4" width="79.5703125" style="496" customWidth="1"/>
    <col min="5" max="5" width="20.7109375" style="496" customWidth="1"/>
    <col min="6" max="6" width="19.5703125" style="496" customWidth="1"/>
    <col min="7" max="8" width="20.7109375" style="496" customWidth="1"/>
    <col min="9" max="64" width="45.140625" style="496" customWidth="1"/>
    <col min="65" max="1025" width="45.28515625" customWidth="1"/>
  </cols>
  <sheetData>
    <row r="2" spans="1:64" ht="15">
      <c r="A2" s="226"/>
      <c r="B2" s="477"/>
      <c r="C2" s="228"/>
      <c r="D2" s="229"/>
      <c r="E2" s="162"/>
      <c r="F2" s="229"/>
      <c r="G2" s="230"/>
      <c r="H2" s="231"/>
      <c r="I2" s="478"/>
      <c r="J2" s="479"/>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row>
    <row r="3" spans="1:64" ht="60" customHeight="1">
      <c r="A3" s="114"/>
      <c r="B3" s="480"/>
      <c r="C3" s="115"/>
      <c r="D3" s="234" t="str">
        <f>ORÇAMENTO!E5</f>
        <v>PREFEITURA MUNICIPAL DE 
PORTO DOS GAÚCHOS</v>
      </c>
      <c r="E3" s="717" t="str">
        <f>ORÇAMENTO!F5</f>
        <v>Ref.: Tabela de Serviços
SINAPI 12/2019 e 
Tabela ANP – MT 11/2019</v>
      </c>
      <c r="F3" s="717"/>
      <c r="G3" s="609"/>
      <c r="H3" s="609"/>
      <c r="I3" s="482"/>
      <c r="J3" s="483"/>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row>
    <row r="4" spans="1:64" ht="49.5" customHeight="1">
      <c r="A4" s="114"/>
      <c r="B4" s="484"/>
      <c r="C4" s="119"/>
      <c r="D4" s="237" t="str">
        <f>ORÇAMENTO!E7</f>
        <v>SITE: www.portodosgauchos.mt.gov.br   -   e-mail: engenharia@portodosgauchos.mt.gov.br
 Praça Lopoldina Wilke, N. 19 - Centro - CEP: 78.560-000 – Porto dos Gaúchos - MT  
FONE: (66) 3526-2011</v>
      </c>
      <c r="E4" s="42" t="s">
        <v>2</v>
      </c>
      <c r="F4" s="498">
        <f>'BDI '!K31</f>
        <v>0.21329999999999999</v>
      </c>
      <c r="G4" s="609"/>
      <c r="H4" s="609"/>
      <c r="I4" s="482"/>
      <c r="J4" s="483"/>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row>
    <row r="5" spans="1:64" ht="18">
      <c r="A5" s="121"/>
      <c r="B5" s="486"/>
      <c r="C5" s="561"/>
      <c r="D5" s="561"/>
      <c r="E5" s="561"/>
      <c r="F5" s="561"/>
      <c r="G5" s="561"/>
      <c r="H5" s="561"/>
      <c r="I5" s="487"/>
      <c r="J5" s="488"/>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row>
    <row r="6" spans="1:64" ht="15">
      <c r="A6" s="226"/>
      <c r="B6" s="477"/>
      <c r="C6" s="228"/>
      <c r="D6" s="241"/>
      <c r="E6" s="176"/>
      <c r="F6" s="241"/>
      <c r="G6" s="242"/>
      <c r="H6" s="243"/>
      <c r="I6" s="478"/>
      <c r="J6" s="479"/>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row>
    <row r="7" spans="1:64" ht="18">
      <c r="A7" s="121"/>
      <c r="B7" s="486"/>
      <c r="C7" s="499" t="s">
        <v>149</v>
      </c>
      <c r="D7" s="489" t="str">
        <f>ORÇAMENTO!D10</f>
        <v>PAVIMENTAÇÃO ASFÁLTICA RUA SÃO PAULO, AVENIDA BRASIL, RUA MATO GROSSO</v>
      </c>
      <c r="E7" s="490"/>
      <c r="F7" s="490"/>
      <c r="G7" s="500" t="s">
        <v>150</v>
      </c>
      <c r="H7" s="501">
        <f ca="1">ORÇAMENTO!J10</f>
        <v>43935</v>
      </c>
      <c r="I7" s="492"/>
      <c r="J7" s="488"/>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row>
    <row r="8" spans="1:64" ht="18">
      <c r="A8" s="121"/>
      <c r="B8" s="486"/>
      <c r="C8" s="502" t="s">
        <v>151</v>
      </c>
      <c r="D8" s="493" t="str">
        <f>RESUMO!C12</f>
        <v>COMUNIDADE SÃO JOÃO – MUNICÍPIO DE PORTO DOS GAÚCHOS – MT</v>
      </c>
      <c r="E8" s="493"/>
      <c r="F8" s="493"/>
      <c r="G8" s="503" t="s">
        <v>152</v>
      </c>
      <c r="H8" s="504">
        <f>ORÇAMENTO!J11</f>
        <v>1.157</v>
      </c>
      <c r="I8" s="495"/>
      <c r="J8" s="488"/>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row>
    <row r="9" spans="1:64" ht="20.25">
      <c r="C9" s="718" t="s">
        <v>26297</v>
      </c>
      <c r="D9" s="718"/>
      <c r="E9" s="718"/>
      <c r="F9" s="718"/>
      <c r="G9" s="718"/>
      <c r="H9" s="718"/>
    </row>
    <row r="10" spans="1:64" ht="15.75" customHeight="1">
      <c r="C10" s="719" t="s">
        <v>168</v>
      </c>
      <c r="D10" s="720" t="s">
        <v>26298</v>
      </c>
      <c r="E10" s="721" t="s">
        <v>26299</v>
      </c>
      <c r="F10" s="721"/>
      <c r="G10" s="722" t="s">
        <v>26300</v>
      </c>
      <c r="H10" s="722"/>
    </row>
    <row r="11" spans="1:64" ht="31.5">
      <c r="C11" s="719"/>
      <c r="D11" s="720"/>
      <c r="E11" s="505" t="s">
        <v>26301</v>
      </c>
      <c r="F11" s="505" t="s">
        <v>26302</v>
      </c>
      <c r="G11" s="505" t="s">
        <v>26301</v>
      </c>
      <c r="H11" s="506" t="s">
        <v>26302</v>
      </c>
    </row>
    <row r="12" spans="1:64">
      <c r="C12" s="715" t="s">
        <v>26303</v>
      </c>
      <c r="D12" s="715"/>
      <c r="E12" s="715"/>
      <c r="F12" s="715"/>
      <c r="G12" s="715"/>
      <c r="H12" s="715"/>
    </row>
    <row r="13" spans="1:64">
      <c r="C13" s="507" t="s">
        <v>26304</v>
      </c>
      <c r="D13" s="508" t="s">
        <v>26305</v>
      </c>
      <c r="E13" s="509">
        <v>0</v>
      </c>
      <c r="F13" s="509">
        <v>0</v>
      </c>
      <c r="G13" s="509">
        <v>0.2</v>
      </c>
      <c r="H13" s="510">
        <v>0.2</v>
      </c>
    </row>
    <row r="14" spans="1:64">
      <c r="C14" s="511" t="s">
        <v>26306</v>
      </c>
      <c r="D14" s="512" t="s">
        <v>26307</v>
      </c>
      <c r="E14" s="513">
        <v>1.4999999999999999E-2</v>
      </c>
      <c r="F14" s="513">
        <v>1.4999999999999999E-2</v>
      </c>
      <c r="G14" s="513">
        <v>1.4999999999999999E-2</v>
      </c>
      <c r="H14" s="514">
        <v>1.4999999999999999E-2</v>
      </c>
    </row>
    <row r="15" spans="1:64">
      <c r="C15" s="507" t="s">
        <v>26308</v>
      </c>
      <c r="D15" s="515" t="s">
        <v>26309</v>
      </c>
      <c r="E15" s="509">
        <v>0.01</v>
      </c>
      <c r="F15" s="509">
        <v>0.01</v>
      </c>
      <c r="G15" s="509">
        <v>0.01</v>
      </c>
      <c r="H15" s="510">
        <v>0.01</v>
      </c>
    </row>
    <row r="16" spans="1:64">
      <c r="C16" s="511" t="s">
        <v>26310</v>
      </c>
      <c r="D16" s="516" t="s">
        <v>26311</v>
      </c>
      <c r="E16" s="513">
        <v>2E-3</v>
      </c>
      <c r="F16" s="513">
        <v>2E-3</v>
      </c>
      <c r="G16" s="513">
        <v>2E-3</v>
      </c>
      <c r="H16" s="514">
        <v>2E-3</v>
      </c>
    </row>
    <row r="17" spans="3:8">
      <c r="C17" s="507" t="s">
        <v>26312</v>
      </c>
      <c r="D17" s="508" t="s">
        <v>26313</v>
      </c>
      <c r="E17" s="517">
        <v>6.0000000000000001E-3</v>
      </c>
      <c r="F17" s="517">
        <v>6.0000000000000001E-3</v>
      </c>
      <c r="G17" s="517">
        <v>6.0000000000000001E-3</v>
      </c>
      <c r="H17" s="518">
        <v>6.0000000000000001E-3</v>
      </c>
    </row>
    <row r="18" spans="3:8">
      <c r="C18" s="511" t="s">
        <v>26314</v>
      </c>
      <c r="D18" s="516" t="s">
        <v>26315</v>
      </c>
      <c r="E18" s="513">
        <v>2.5000000000000001E-2</v>
      </c>
      <c r="F18" s="513">
        <v>2.5000000000000001E-2</v>
      </c>
      <c r="G18" s="513">
        <v>2.5000000000000001E-2</v>
      </c>
      <c r="H18" s="514">
        <v>2.5000000000000001E-2</v>
      </c>
    </row>
    <row r="19" spans="3:8">
      <c r="C19" s="507" t="s">
        <v>26316</v>
      </c>
      <c r="D19" s="508" t="s">
        <v>26317</v>
      </c>
      <c r="E19" s="509">
        <v>0.03</v>
      </c>
      <c r="F19" s="509">
        <v>0.03</v>
      </c>
      <c r="G19" s="509">
        <v>0.03</v>
      </c>
      <c r="H19" s="510">
        <v>0.03</v>
      </c>
    </row>
    <row r="20" spans="3:8">
      <c r="C20" s="511" t="s">
        <v>26318</v>
      </c>
      <c r="D20" s="516" t="s">
        <v>26319</v>
      </c>
      <c r="E20" s="519">
        <v>0.08</v>
      </c>
      <c r="F20" s="519">
        <v>0.08</v>
      </c>
      <c r="G20" s="519">
        <v>0.08</v>
      </c>
      <c r="H20" s="520">
        <v>0.08</v>
      </c>
    </row>
    <row r="21" spans="3:8">
      <c r="C21" s="507" t="s">
        <v>26320</v>
      </c>
      <c r="D21" s="508" t="s">
        <v>26321</v>
      </c>
      <c r="E21" s="509">
        <v>0</v>
      </c>
      <c r="F21" s="509">
        <v>0</v>
      </c>
      <c r="G21" s="509">
        <v>0</v>
      </c>
      <c r="H21" s="510">
        <v>0</v>
      </c>
    </row>
    <row r="22" spans="3:8">
      <c r="C22" s="521" t="s">
        <v>26322</v>
      </c>
      <c r="D22" s="522" t="s">
        <v>27</v>
      </c>
      <c r="E22" s="523">
        <f>SUM(E13:E21)</f>
        <v>0.16799999999999998</v>
      </c>
      <c r="F22" s="523">
        <f>SUM(F13:F21)</f>
        <v>0.16799999999999998</v>
      </c>
      <c r="G22" s="523">
        <f>SUM(G13:G21)</f>
        <v>0.36800000000000005</v>
      </c>
      <c r="H22" s="524">
        <f>SUM(H13:H21)</f>
        <v>0.36800000000000005</v>
      </c>
    </row>
    <row r="23" spans="3:8">
      <c r="C23" s="715" t="s">
        <v>26323</v>
      </c>
      <c r="D23" s="715"/>
      <c r="E23" s="715"/>
      <c r="F23" s="715"/>
      <c r="G23" s="715"/>
      <c r="H23" s="715"/>
    </row>
    <row r="24" spans="3:8">
      <c r="C24" s="525" t="s">
        <v>26324</v>
      </c>
      <c r="D24" s="508" t="s">
        <v>26325</v>
      </c>
      <c r="E24" s="517">
        <v>0.17780000000000001</v>
      </c>
      <c r="F24" s="517" t="s">
        <v>26326</v>
      </c>
      <c r="G24" s="517">
        <v>0.17780000000000001</v>
      </c>
      <c r="H24" s="518" t="s">
        <v>26326</v>
      </c>
    </row>
    <row r="25" spans="3:8">
      <c r="C25" s="526" t="s">
        <v>26327</v>
      </c>
      <c r="D25" s="516" t="s">
        <v>26328</v>
      </c>
      <c r="E25" s="519">
        <v>3.6700000000000003E-2</v>
      </c>
      <c r="F25" s="519" t="s">
        <v>26326</v>
      </c>
      <c r="G25" s="519">
        <v>3.6700000000000003E-2</v>
      </c>
      <c r="H25" s="520" t="s">
        <v>26326</v>
      </c>
    </row>
    <row r="26" spans="3:8">
      <c r="C26" s="525" t="s">
        <v>26329</v>
      </c>
      <c r="D26" s="508" t="s">
        <v>26330</v>
      </c>
      <c r="E26" s="517">
        <v>9.2999999999999992E-3</v>
      </c>
      <c r="F26" s="517">
        <v>7.1000000000000004E-3</v>
      </c>
      <c r="G26" s="517">
        <v>9.2999999999999992E-3</v>
      </c>
      <c r="H26" s="518">
        <v>7.1000000000000004E-3</v>
      </c>
    </row>
    <row r="27" spans="3:8">
      <c r="C27" s="526" t="s">
        <v>26331</v>
      </c>
      <c r="D27" s="516" t="s">
        <v>26332</v>
      </c>
      <c r="E27" s="519">
        <v>0.109</v>
      </c>
      <c r="F27" s="519">
        <v>8.3299999999999999E-2</v>
      </c>
      <c r="G27" s="519">
        <v>0.109</v>
      </c>
      <c r="H27" s="520">
        <v>8.3299999999999999E-2</v>
      </c>
    </row>
    <row r="28" spans="3:8">
      <c r="C28" s="525" t="s">
        <v>26333</v>
      </c>
      <c r="D28" s="508" t="s">
        <v>26334</v>
      </c>
      <c r="E28" s="517">
        <v>6.9999999999999999E-4</v>
      </c>
      <c r="F28" s="517">
        <v>5.9999999999999995E-4</v>
      </c>
      <c r="G28" s="517">
        <v>6.9999999999999999E-4</v>
      </c>
      <c r="H28" s="518">
        <v>5.9999999999999995E-4</v>
      </c>
    </row>
    <row r="29" spans="3:8">
      <c r="C29" s="526" t="s">
        <v>26335</v>
      </c>
      <c r="D29" s="516" t="s">
        <v>26336</v>
      </c>
      <c r="E29" s="519">
        <v>7.3000000000000001E-3</v>
      </c>
      <c r="F29" s="519">
        <v>5.5999999999999999E-3</v>
      </c>
      <c r="G29" s="519">
        <v>7.3000000000000001E-3</v>
      </c>
      <c r="H29" s="520">
        <v>5.5999999999999999E-3</v>
      </c>
    </row>
    <row r="30" spans="3:8">
      <c r="C30" s="525" t="s">
        <v>26337</v>
      </c>
      <c r="D30" s="508" t="s">
        <v>26338</v>
      </c>
      <c r="E30" s="509">
        <v>1.15E-2</v>
      </c>
      <c r="F30" s="517" t="s">
        <v>26326</v>
      </c>
      <c r="G30" s="509">
        <v>1.15E-2</v>
      </c>
      <c r="H30" s="518" t="s">
        <v>26326</v>
      </c>
    </row>
    <row r="31" spans="3:8">
      <c r="C31" s="526" t="s">
        <v>26339</v>
      </c>
      <c r="D31" s="516" t="s">
        <v>26340</v>
      </c>
      <c r="E31" s="513">
        <v>1.1000000000000001E-3</v>
      </c>
      <c r="F31" s="519">
        <v>8.9999999999999998E-4</v>
      </c>
      <c r="G31" s="513">
        <v>1.1000000000000001E-3</v>
      </c>
      <c r="H31" s="520">
        <v>8.9999999999999998E-4</v>
      </c>
    </row>
    <row r="32" spans="3:8">
      <c r="C32" s="525" t="s">
        <v>26341</v>
      </c>
      <c r="D32" s="508" t="s">
        <v>26342</v>
      </c>
      <c r="E32" s="517">
        <v>0.1103</v>
      </c>
      <c r="F32" s="517">
        <v>8.43E-2</v>
      </c>
      <c r="G32" s="517">
        <v>0.1103</v>
      </c>
      <c r="H32" s="518">
        <v>8.43E-2</v>
      </c>
    </row>
    <row r="33" spans="3:8">
      <c r="C33" s="526" t="s">
        <v>26343</v>
      </c>
      <c r="D33" s="516" t="s">
        <v>26344</v>
      </c>
      <c r="E33" s="513">
        <v>2.9999999999999997E-4</v>
      </c>
      <c r="F33" s="513">
        <v>2.0000000000000001E-4</v>
      </c>
      <c r="G33" s="513">
        <v>2.9999999999999997E-4</v>
      </c>
      <c r="H33" s="514">
        <v>2.0000000000000001E-4</v>
      </c>
    </row>
    <row r="34" spans="3:8">
      <c r="C34" s="527" t="s">
        <v>26345</v>
      </c>
      <c r="D34" s="505" t="s">
        <v>27</v>
      </c>
      <c r="E34" s="528">
        <f>SUM(E24:E33)</f>
        <v>0.46400000000000002</v>
      </c>
      <c r="F34" s="528">
        <f>SUM(F24:F33)</f>
        <v>0.182</v>
      </c>
      <c r="G34" s="528">
        <f>SUM(G24:G33)</f>
        <v>0.46400000000000002</v>
      </c>
      <c r="H34" s="529">
        <f>SUM(H24:H33)</f>
        <v>0.182</v>
      </c>
    </row>
    <row r="35" spans="3:8">
      <c r="C35" s="715" t="s">
        <v>26346</v>
      </c>
      <c r="D35" s="715"/>
      <c r="E35" s="715"/>
      <c r="F35" s="715"/>
      <c r="G35" s="715"/>
      <c r="H35" s="715"/>
    </row>
    <row r="36" spans="3:8">
      <c r="C36" s="507" t="s">
        <v>26347</v>
      </c>
      <c r="D36" s="508" t="s">
        <v>26348</v>
      </c>
      <c r="E36" s="517">
        <v>6.5199999999999994E-2</v>
      </c>
      <c r="F36" s="517">
        <v>4.9799999999999997E-2</v>
      </c>
      <c r="G36" s="517">
        <v>6.5199999999999994E-2</v>
      </c>
      <c r="H36" s="518">
        <v>4.9799999999999997E-2</v>
      </c>
    </row>
    <row r="37" spans="3:8">
      <c r="C37" s="511" t="s">
        <v>26349</v>
      </c>
      <c r="D37" s="516" t="s">
        <v>26350</v>
      </c>
      <c r="E37" s="513">
        <v>1.5E-3</v>
      </c>
      <c r="F37" s="513">
        <v>1.1999999999999999E-3</v>
      </c>
      <c r="G37" s="513">
        <v>1.5E-3</v>
      </c>
      <c r="H37" s="514">
        <v>1.1999999999999999E-3</v>
      </c>
    </row>
    <row r="38" spans="3:8">
      <c r="C38" s="507" t="s">
        <v>26351</v>
      </c>
      <c r="D38" s="508" t="s">
        <v>26352</v>
      </c>
      <c r="E38" s="517">
        <v>2.93E-2</v>
      </c>
      <c r="F38" s="509">
        <v>2.24E-2</v>
      </c>
      <c r="G38" s="517">
        <v>2.93E-2</v>
      </c>
      <c r="H38" s="510">
        <v>2.24E-2</v>
      </c>
    </row>
    <row r="39" spans="3:8">
      <c r="C39" s="511" t="s">
        <v>26353</v>
      </c>
      <c r="D39" s="516" t="s">
        <v>26354</v>
      </c>
      <c r="E39" s="519">
        <v>4.6899999999999997E-2</v>
      </c>
      <c r="F39" s="519">
        <v>3.5799999999999998E-2</v>
      </c>
      <c r="G39" s="519">
        <v>4.6899999999999997E-2</v>
      </c>
      <c r="H39" s="520">
        <v>3.5799999999999998E-2</v>
      </c>
    </row>
    <row r="40" spans="3:8">
      <c r="C40" s="507" t="s">
        <v>26355</v>
      </c>
      <c r="D40" s="508" t="s">
        <v>26356</v>
      </c>
      <c r="E40" s="509">
        <v>5.4999999999999997E-3</v>
      </c>
      <c r="F40" s="509">
        <v>4.1999999999999997E-3</v>
      </c>
      <c r="G40" s="509">
        <v>5.4999999999999997E-3</v>
      </c>
      <c r="H40" s="510">
        <v>4.1999999999999997E-3</v>
      </c>
    </row>
    <row r="41" spans="3:8">
      <c r="C41" s="521" t="s">
        <v>26357</v>
      </c>
      <c r="D41" s="522" t="s">
        <v>27</v>
      </c>
      <c r="E41" s="523">
        <f>SUM(E36:E40)</f>
        <v>0.1484</v>
      </c>
      <c r="F41" s="523">
        <f>SUM(F36:F40)</f>
        <v>0.11339999999999999</v>
      </c>
      <c r="G41" s="523">
        <f>SUM(G36:G40)</f>
        <v>0.1484</v>
      </c>
      <c r="H41" s="524">
        <f>SUM(H36:H40)</f>
        <v>0.11339999999999999</v>
      </c>
    </row>
    <row r="42" spans="3:8">
      <c r="C42" s="715" t="s">
        <v>26358</v>
      </c>
      <c r="D42" s="715"/>
      <c r="E42" s="715"/>
      <c r="F42" s="715"/>
      <c r="G42" s="715"/>
      <c r="H42" s="715"/>
    </row>
    <row r="43" spans="3:8">
      <c r="C43" s="525" t="s">
        <v>26359</v>
      </c>
      <c r="D43" s="508" t="s">
        <v>26360</v>
      </c>
      <c r="E43" s="517">
        <v>7.8E-2</v>
      </c>
      <c r="F43" s="517">
        <v>3.0599999999999999E-2</v>
      </c>
      <c r="G43" s="517">
        <v>0.17080000000000001</v>
      </c>
      <c r="H43" s="518">
        <v>6.7000000000000004E-2</v>
      </c>
    </row>
    <row r="44" spans="3:8" ht="30">
      <c r="C44" s="511" t="s">
        <v>26361</v>
      </c>
      <c r="D44" s="512" t="s">
        <v>26362</v>
      </c>
      <c r="E44" s="513">
        <v>5.4999999999999997E-3</v>
      </c>
      <c r="F44" s="513">
        <v>4.1999999999999997E-3</v>
      </c>
      <c r="G44" s="513">
        <v>5.7999999999999996E-3</v>
      </c>
      <c r="H44" s="514">
        <v>4.4000000000000003E-3</v>
      </c>
    </row>
    <row r="45" spans="3:8">
      <c r="C45" s="527" t="s">
        <v>26363</v>
      </c>
      <c r="D45" s="505" t="s">
        <v>27</v>
      </c>
      <c r="E45" s="528">
        <f>SUM(E43:E44)</f>
        <v>8.3500000000000005E-2</v>
      </c>
      <c r="F45" s="528">
        <f>SUM(F43:F44)</f>
        <v>3.4799999999999998E-2</v>
      </c>
      <c r="G45" s="528">
        <f>SUM(G43:G44)</f>
        <v>0.17660000000000001</v>
      </c>
      <c r="H45" s="529">
        <f>SUM(H43:H44)</f>
        <v>7.1400000000000005E-2</v>
      </c>
    </row>
    <row r="46" spans="3:8">
      <c r="C46" s="716"/>
      <c r="D46" s="716"/>
      <c r="E46" s="530">
        <f>E22+E34+E41+E45</f>
        <v>0.8639</v>
      </c>
      <c r="F46" s="530">
        <f>F22+F34+F41+F45</f>
        <v>0.49819999999999998</v>
      </c>
      <c r="G46" s="530">
        <f>G22+G34+G41+G45</f>
        <v>1.157</v>
      </c>
      <c r="H46" s="531">
        <f>H22+H34+H41+H45</f>
        <v>0.73480000000000001</v>
      </c>
    </row>
  </sheetData>
  <mergeCells count="13">
    <mergeCell ref="E3:F3"/>
    <mergeCell ref="G3:H4"/>
    <mergeCell ref="C5:H5"/>
    <mergeCell ref="C9:H9"/>
    <mergeCell ref="C10:C11"/>
    <mergeCell ref="D10:D11"/>
    <mergeCell ref="E10:F10"/>
    <mergeCell ref="G10:H10"/>
    <mergeCell ref="C12:H12"/>
    <mergeCell ref="C23:H23"/>
    <mergeCell ref="C35:H35"/>
    <mergeCell ref="C42:H42"/>
    <mergeCell ref="C46:D46"/>
  </mergeCells>
  <printOptions horizontalCentered="1"/>
  <pageMargins left="0.78749999999999998" right="0.196527777777778" top="0.39305555555555599" bottom="1.0277777777777799" header="0.196527777777778" footer="0.51180555555555496"/>
  <pageSetup paperSize="9" scale="49" firstPageNumber="0" fitToHeight="100" orientation="portrait" horizontalDpi="300" verticalDpi="300" r:id="rId1"/>
  <headerFooter>
    <oddHeader>&amp;RPágina &amp;P de &amp;N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61A"/>
    <pageSetUpPr fitToPage="1"/>
  </sheetPr>
  <dimension ref="A1:BL36"/>
  <sheetViews>
    <sheetView view="pageBreakPreview" zoomScale="55" zoomScaleNormal="75" zoomScalePageLayoutView="55" workbookViewId="0">
      <selection activeCell="N30" sqref="N30"/>
    </sheetView>
  </sheetViews>
  <sheetFormatPr defaultRowHeight="15"/>
  <cols>
    <col min="1" max="1" width="23.42578125" style="58" customWidth="1"/>
    <col min="2" max="2" width="74.140625" style="58" customWidth="1"/>
    <col min="3" max="3" width="16.7109375" style="58" customWidth="1"/>
    <col min="4" max="4" width="21.42578125" style="58" customWidth="1"/>
    <col min="5" max="5" width="22.7109375" style="58" customWidth="1"/>
    <col min="6" max="6" width="15.5703125" style="58" customWidth="1"/>
    <col min="7" max="64" width="7.140625" style="58" customWidth="1"/>
    <col min="65" max="1025" width="7.140625" customWidth="1"/>
  </cols>
  <sheetData>
    <row r="1" spans="1:9" ht="12.75" customHeight="1">
      <c r="A1" s="40"/>
      <c r="B1" s="59"/>
      <c r="C1" s="60"/>
      <c r="D1" s="59"/>
      <c r="E1" s="61"/>
      <c r="F1" s="62"/>
      <c r="G1" s="62"/>
      <c r="H1" s="62"/>
      <c r="I1" s="16"/>
    </row>
    <row r="2" spans="1:9" ht="45" customHeight="1">
      <c r="A2" s="564"/>
      <c r="B2" s="581" t="s">
        <v>0</v>
      </c>
      <c r="C2" s="566" t="str">
        <f>ORÇAMENTO!F5</f>
        <v>Ref.: Tabela de Serviços
SINAPI 12/2019 e 
Tabela ANP – MT 11/2019</v>
      </c>
      <c r="D2" s="566"/>
      <c r="E2" s="567" t="str">
        <f>ORÇAMENTO!I5</f>
        <v>Secretaria Municipal de Planejamento, Tecnologia e Informática</v>
      </c>
      <c r="I2" s="16"/>
    </row>
    <row r="3" spans="1:9" ht="26.1" customHeight="1">
      <c r="A3" s="564"/>
      <c r="B3" s="581"/>
      <c r="C3" s="568" t="str">
        <f>ORÇAMENTO!F6</f>
        <v>NÃO DESONERADO</v>
      </c>
      <c r="D3" s="568"/>
      <c r="E3" s="567"/>
      <c r="G3" s="63"/>
      <c r="H3" s="63"/>
      <c r="I3" s="16"/>
    </row>
    <row r="4" spans="1:9" ht="63.75" customHeight="1">
      <c r="A4" s="564"/>
      <c r="B4" s="41" t="s">
        <v>61</v>
      </c>
      <c r="C4" s="42" t="s">
        <v>2</v>
      </c>
      <c r="D4" s="43">
        <f>ORÇAMENTO!G7</f>
        <v>0.21329999999999999</v>
      </c>
      <c r="E4" s="567"/>
      <c r="H4" s="63"/>
      <c r="I4" s="16"/>
    </row>
    <row r="5" spans="1:9" ht="19.5" customHeight="1">
      <c r="A5" s="561" t="str">
        <f>ORÇAMENTO!C8</f>
        <v>D E P A R T A M E N T O    D E    E N G E N H A R I A</v>
      </c>
      <c r="B5" s="561"/>
      <c r="C5" s="561"/>
      <c r="D5" s="561"/>
      <c r="E5" s="561"/>
      <c r="F5" s="64"/>
      <c r="G5" s="64"/>
      <c r="H5" s="64"/>
      <c r="I5" s="16"/>
    </row>
    <row r="6" spans="1:9" ht="12.75" customHeight="1">
      <c r="A6" s="562"/>
      <c r="B6" s="562"/>
      <c r="C6" s="562"/>
      <c r="D6" s="562"/>
      <c r="E6" s="562"/>
      <c r="F6" s="62"/>
      <c r="G6" s="62"/>
      <c r="H6" s="62"/>
      <c r="I6" s="16"/>
    </row>
    <row r="7" spans="1:9" ht="12.75" customHeight="1">
      <c r="B7" s="65"/>
      <c r="C7" s="65"/>
      <c r="D7" s="65"/>
      <c r="E7" s="65"/>
    </row>
    <row r="8" spans="1:9" ht="25.5" customHeight="1">
      <c r="A8" s="579" t="s">
        <v>90</v>
      </c>
      <c r="B8" s="579"/>
      <c r="C8" s="579"/>
      <c r="D8" s="579"/>
      <c r="E8" s="579"/>
    </row>
    <row r="9" spans="1:9" ht="18">
      <c r="A9" s="66"/>
      <c r="B9" s="65"/>
      <c r="C9" s="65"/>
      <c r="D9" s="65"/>
      <c r="E9" s="65"/>
    </row>
    <row r="10" spans="1:9" ht="21.75" customHeight="1">
      <c r="B10" s="574" t="s">
        <v>91</v>
      </c>
      <c r="C10" s="574"/>
      <c r="D10" s="574"/>
      <c r="E10" s="574"/>
    </row>
    <row r="11" spans="1:9" ht="15.75">
      <c r="B11" s="67" t="s">
        <v>92</v>
      </c>
      <c r="C11" s="68" t="s">
        <v>93</v>
      </c>
      <c r="D11" s="68" t="s">
        <v>43</v>
      </c>
      <c r="E11" s="69" t="s">
        <v>94</v>
      </c>
    </row>
    <row r="12" spans="1:9">
      <c r="B12" s="70" t="s">
        <v>95</v>
      </c>
      <c r="C12" s="71">
        <v>0.28299999999999997</v>
      </c>
      <c r="D12" s="72">
        <v>0</v>
      </c>
      <c r="E12" s="73">
        <f>C12*D12</f>
        <v>0</v>
      </c>
    </row>
    <row r="13" spans="1:9">
      <c r="B13" s="70" t="s">
        <v>96</v>
      </c>
      <c r="C13" s="71">
        <v>0.315</v>
      </c>
      <c r="D13" s="72">
        <v>6</v>
      </c>
      <c r="E13" s="73">
        <f>C13*D13</f>
        <v>1.8900000000000001</v>
      </c>
    </row>
    <row r="14" spans="1:9">
      <c r="B14" s="74" t="s">
        <v>97</v>
      </c>
      <c r="C14" s="72">
        <v>0.36</v>
      </c>
      <c r="D14" s="72">
        <v>0</v>
      </c>
      <c r="E14" s="73">
        <f>C14*D14</f>
        <v>0</v>
      </c>
    </row>
    <row r="15" spans="1:9" ht="15.75">
      <c r="B15" s="75" t="s">
        <v>98</v>
      </c>
      <c r="C15" s="76"/>
      <c r="D15" s="76"/>
      <c r="E15" s="77">
        <f>SUM(E12:E14)</f>
        <v>1.8900000000000001</v>
      </c>
    </row>
    <row r="16" spans="1:9" ht="36.75" customHeight="1">
      <c r="B16" s="580" t="s">
        <v>99</v>
      </c>
      <c r="C16" s="580"/>
      <c r="D16" s="580"/>
      <c r="E16" s="580"/>
    </row>
    <row r="19" spans="1:8" ht="18.75" customHeight="1">
      <c r="A19" s="574" t="s">
        <v>100</v>
      </c>
      <c r="B19" s="574"/>
      <c r="C19" s="574"/>
      <c r="D19" s="574"/>
      <c r="E19" s="574"/>
      <c r="F19" s="78"/>
      <c r="G19" s="78"/>
    </row>
    <row r="20" spans="1:8" ht="24" customHeight="1">
      <c r="A20" s="574" t="s">
        <v>101</v>
      </c>
      <c r="B20" s="574"/>
      <c r="C20" s="574"/>
      <c r="D20" s="574"/>
      <c r="E20" s="574"/>
      <c r="F20" s="78"/>
      <c r="G20" s="78"/>
    </row>
    <row r="21" spans="1:8" ht="12.75" customHeight="1">
      <c r="A21" s="575" t="s">
        <v>102</v>
      </c>
      <c r="B21" s="575"/>
      <c r="C21" s="576" t="s">
        <v>103</v>
      </c>
      <c r="D21" s="577" t="s">
        <v>104</v>
      </c>
      <c r="E21" s="578" t="s">
        <v>105</v>
      </c>
      <c r="F21" s="570"/>
      <c r="G21" s="558"/>
    </row>
    <row r="22" spans="1:8" ht="13.5" customHeight="1">
      <c r="A22" s="575"/>
      <c r="B22" s="575"/>
      <c r="C22" s="576"/>
      <c r="D22" s="577"/>
      <c r="E22" s="578"/>
      <c r="F22" s="570"/>
      <c r="G22" s="558"/>
    </row>
    <row r="23" spans="1:8" ht="25.5" customHeight="1">
      <c r="A23" s="571" t="s">
        <v>106</v>
      </c>
      <c r="B23" s="71" t="s">
        <v>107</v>
      </c>
      <c r="C23" s="71">
        <v>0</v>
      </c>
      <c r="D23" s="71">
        <v>9.6999999999999993</v>
      </c>
      <c r="E23" s="80">
        <f>D23*C23</f>
        <v>0</v>
      </c>
      <c r="F23" s="81"/>
      <c r="G23" s="81"/>
    </row>
    <row r="24" spans="1:8" ht="25.5" customHeight="1">
      <c r="A24" s="571"/>
      <c r="B24" s="71" t="s">
        <v>108</v>
      </c>
      <c r="C24" s="71">
        <v>0</v>
      </c>
      <c r="D24" s="71">
        <v>11.72</v>
      </c>
      <c r="E24" s="80">
        <f>D24*C24</f>
        <v>0</v>
      </c>
      <c r="F24" s="81"/>
      <c r="G24" s="81"/>
    </row>
    <row r="25" spans="1:8" ht="25.5" customHeight="1">
      <c r="A25" s="572" t="s">
        <v>102</v>
      </c>
      <c r="B25" s="572"/>
      <c r="C25" s="82" t="s">
        <v>109</v>
      </c>
      <c r="D25" s="82" t="s">
        <v>110</v>
      </c>
      <c r="E25" s="83" t="s">
        <v>105</v>
      </c>
      <c r="F25" s="81"/>
      <c r="G25" s="81"/>
    </row>
    <row r="26" spans="1:8" ht="25.5" customHeight="1">
      <c r="A26" s="79" t="s">
        <v>111</v>
      </c>
      <c r="B26" s="71" t="s">
        <v>112</v>
      </c>
      <c r="C26" s="71">
        <v>0</v>
      </c>
      <c r="D26" s="71">
        <v>0.1</v>
      </c>
      <c r="E26" s="80">
        <f>D26*C26</f>
        <v>0</v>
      </c>
      <c r="F26" s="81"/>
      <c r="G26" s="81"/>
    </row>
    <row r="27" spans="1:8" ht="25.5" customHeight="1">
      <c r="A27" s="79" t="s">
        <v>113</v>
      </c>
      <c r="B27" s="71" t="s">
        <v>114</v>
      </c>
      <c r="C27" s="71">
        <v>0</v>
      </c>
      <c r="D27" s="71">
        <v>0.1</v>
      </c>
      <c r="E27" s="80">
        <f>D27*C27</f>
        <v>0</v>
      </c>
      <c r="F27" s="81"/>
      <c r="G27" s="81"/>
    </row>
    <row r="28" spans="1:8" ht="15.75">
      <c r="A28" s="573" t="s">
        <v>115</v>
      </c>
      <c r="B28" s="573"/>
      <c r="C28" s="573"/>
      <c r="D28" s="573"/>
      <c r="E28" s="84">
        <f>E26+E24+E23+E27</f>
        <v>0</v>
      </c>
      <c r="F28" s="78"/>
      <c r="G28" s="85"/>
    </row>
    <row r="31" spans="1:8" ht="113.25" customHeight="1">
      <c r="A31" s="539" t="s">
        <v>47</v>
      </c>
      <c r="B31" s="539"/>
      <c r="C31" s="539"/>
      <c r="D31" s="539"/>
      <c r="E31" s="539"/>
      <c r="F31" s="86"/>
      <c r="G31" s="86"/>
      <c r="H31" s="86"/>
    </row>
    <row r="35" ht="29.25" customHeight="1"/>
    <row r="36" ht="29.25" customHeight="1"/>
  </sheetData>
  <mergeCells count="22">
    <mergeCell ref="A2:A4"/>
    <mergeCell ref="B2:B3"/>
    <mergeCell ref="C2:D2"/>
    <mergeCell ref="E2:E4"/>
    <mergeCell ref="C3:D3"/>
    <mergeCell ref="A5:E5"/>
    <mergeCell ref="A6:E6"/>
    <mergeCell ref="A8:E8"/>
    <mergeCell ref="B10:E10"/>
    <mergeCell ref="B16:E16"/>
    <mergeCell ref="A19:E19"/>
    <mergeCell ref="A20:E20"/>
    <mergeCell ref="A21:B22"/>
    <mergeCell ref="C21:C22"/>
    <mergeCell ref="D21:D22"/>
    <mergeCell ref="E21:E22"/>
    <mergeCell ref="A31:E31"/>
    <mergeCell ref="F21:F22"/>
    <mergeCell ref="G21:G22"/>
    <mergeCell ref="A23:A24"/>
    <mergeCell ref="A25:B25"/>
    <mergeCell ref="A28:D28"/>
  </mergeCells>
  <printOptions horizontalCentered="1"/>
  <pageMargins left="0.98402777777777795" right="0.78749999999999998" top="0.39374999999999999" bottom="0.39374999999999999" header="0.51180555555555496" footer="0.51180555555555496"/>
  <pageSetup paperSize="9" scale="45" firstPageNumber="0"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61A"/>
    <pageSetUpPr fitToPage="1"/>
  </sheetPr>
  <dimension ref="A1:BL17"/>
  <sheetViews>
    <sheetView view="pageBreakPreview" zoomScale="55" zoomScaleNormal="75" zoomScalePageLayoutView="55" workbookViewId="0">
      <selection activeCell="F10" sqref="F10"/>
    </sheetView>
  </sheetViews>
  <sheetFormatPr defaultRowHeight="15"/>
  <cols>
    <col min="1" max="1" width="24.7109375" style="87" customWidth="1"/>
    <col min="2" max="2" width="27.140625" style="87" customWidth="1"/>
    <col min="3" max="4" width="16.5703125" style="87" customWidth="1"/>
    <col min="5" max="6" width="16.140625" style="87" customWidth="1"/>
    <col min="7" max="64" width="9.140625" style="87" customWidth="1"/>
    <col min="65" max="1025" width="9.140625" customWidth="1"/>
  </cols>
  <sheetData>
    <row r="1" spans="1:9" ht="12.75" customHeight="1">
      <c r="A1" s="585"/>
      <c r="B1" s="585"/>
      <c r="C1" s="585"/>
      <c r="D1" s="585"/>
      <c r="E1" s="585"/>
      <c r="F1" s="585"/>
      <c r="G1" s="585"/>
      <c r="H1" s="585"/>
      <c r="I1" s="16"/>
    </row>
    <row r="2" spans="1:9" ht="42.75" customHeight="1">
      <c r="A2" s="586"/>
      <c r="B2" s="587" t="s">
        <v>0</v>
      </c>
      <c r="C2" s="587"/>
      <c r="D2" s="587"/>
      <c r="E2" s="588" t="str">
        <f>ORÇAMENTO!F5</f>
        <v>Ref.: Tabela de Serviços
SINAPI 12/2019 e 
Tabela ANP – MT 11/2019</v>
      </c>
      <c r="F2" s="588"/>
      <c r="G2" s="589" t="str">
        <f>ORÇAMENTO!I5</f>
        <v>Secretaria Municipal de Planejamento, Tecnologia e Informática</v>
      </c>
      <c r="H2" s="589"/>
      <c r="I2" s="16"/>
    </row>
    <row r="3" spans="1:9" ht="21.75" customHeight="1">
      <c r="A3" s="586"/>
      <c r="B3" s="590" t="s">
        <v>116</v>
      </c>
      <c r="C3" s="590"/>
      <c r="D3" s="590"/>
      <c r="E3" s="591" t="str">
        <f>ORÇAMENTO!F6</f>
        <v>NÃO DESONERADO</v>
      </c>
      <c r="F3" s="591"/>
      <c r="G3" s="589"/>
      <c r="H3" s="589"/>
      <c r="I3" s="16"/>
    </row>
    <row r="4" spans="1:9" ht="33.75" customHeight="1">
      <c r="A4" s="586"/>
      <c r="B4" s="590"/>
      <c r="C4" s="590"/>
      <c r="D4" s="590"/>
      <c r="E4" s="88" t="s">
        <v>2</v>
      </c>
      <c r="F4" s="89">
        <f>ORÇAMENTO!G7</f>
        <v>0.21329999999999999</v>
      </c>
      <c r="G4" s="589"/>
      <c r="H4" s="589"/>
      <c r="I4" s="16"/>
    </row>
    <row r="5" spans="1:9" ht="12.75" customHeight="1">
      <c r="A5" s="582" t="str">
        <f>ORÇAMENTO!C8</f>
        <v>D E P A R T A M E N T O    D E    E N G E N H A R I A</v>
      </c>
      <c r="B5" s="582"/>
      <c r="C5" s="582"/>
      <c r="D5" s="582"/>
      <c r="E5" s="582"/>
      <c r="F5" s="582"/>
      <c r="G5" s="582"/>
      <c r="H5" s="582"/>
      <c r="I5" s="16"/>
    </row>
    <row r="6" spans="1:9" ht="12.75" customHeight="1">
      <c r="A6" s="583"/>
      <c r="B6" s="583"/>
      <c r="C6" s="583"/>
      <c r="D6" s="583"/>
      <c r="E6" s="583"/>
      <c r="F6" s="583"/>
      <c r="G6" s="583"/>
      <c r="H6" s="583"/>
      <c r="I6" s="16"/>
    </row>
    <row r="7" spans="1:9" ht="12.75" customHeight="1">
      <c r="A7" s="16"/>
      <c r="B7" s="16"/>
      <c r="C7" s="16"/>
      <c r="D7" s="16"/>
      <c r="E7" s="16"/>
      <c r="F7" s="16"/>
      <c r="G7" s="16"/>
      <c r="H7" s="16"/>
    </row>
    <row r="8" spans="1:9" ht="25.9" customHeight="1">
      <c r="A8" s="563" t="s">
        <v>117</v>
      </c>
      <c r="B8" s="563"/>
      <c r="C8" s="563"/>
      <c r="D8" s="563"/>
      <c r="E8" s="563"/>
      <c r="F8" s="563"/>
      <c r="G8" s="563"/>
      <c r="H8" s="563"/>
    </row>
    <row r="9" spans="1:9" ht="25.5">
      <c r="A9" s="90" t="s">
        <v>118</v>
      </c>
      <c r="B9" s="91" t="s">
        <v>119</v>
      </c>
      <c r="C9" s="91" t="s">
        <v>120</v>
      </c>
      <c r="D9" s="91" t="s">
        <v>121</v>
      </c>
      <c r="E9" s="91" t="s">
        <v>122</v>
      </c>
      <c r="F9" s="91" t="s">
        <v>123</v>
      </c>
      <c r="G9" s="91" t="s">
        <v>124</v>
      </c>
      <c r="H9" s="92" t="s">
        <v>125</v>
      </c>
    </row>
    <row r="10" spans="1:9" ht="25.5">
      <c r="A10" s="93" t="s">
        <v>126</v>
      </c>
      <c r="B10" s="94">
        <v>1.5</v>
      </c>
      <c r="C10" s="94">
        <v>0.25</v>
      </c>
      <c r="D10" s="94">
        <f>C10*B10</f>
        <v>0.375</v>
      </c>
      <c r="E10" s="94">
        <v>2</v>
      </c>
      <c r="F10" s="94">
        <f>E10*D10</f>
        <v>0.75</v>
      </c>
      <c r="G10" s="94">
        <v>0</v>
      </c>
      <c r="H10" s="95">
        <f>G10*F10</f>
        <v>0</v>
      </c>
    </row>
    <row r="11" spans="1:9" ht="25.5">
      <c r="A11" s="93" t="s">
        <v>127</v>
      </c>
      <c r="B11" s="94">
        <v>1.2</v>
      </c>
      <c r="C11" s="94">
        <v>0.25</v>
      </c>
      <c r="D11" s="94">
        <f>C11*B11</f>
        <v>0.3</v>
      </c>
      <c r="E11" s="94">
        <v>1</v>
      </c>
      <c r="F11" s="94">
        <f>E11*D11</f>
        <v>0.3</v>
      </c>
      <c r="G11" s="94">
        <v>0</v>
      </c>
      <c r="H11" s="95">
        <f>G11*F11</f>
        <v>0</v>
      </c>
    </row>
    <row r="12" spans="1:9">
      <c r="A12" s="584" t="s">
        <v>128</v>
      </c>
      <c r="B12" s="584"/>
      <c r="C12" s="584"/>
      <c r="D12" s="584"/>
      <c r="E12" s="584"/>
      <c r="F12" s="584"/>
      <c r="G12" s="584"/>
      <c r="H12" s="96">
        <f>SUM(H10:H11)</f>
        <v>0</v>
      </c>
    </row>
    <row r="17" spans="1:8" ht="107.1" customHeight="1">
      <c r="A17" s="558" t="s">
        <v>47</v>
      </c>
      <c r="B17" s="558"/>
      <c r="C17" s="558"/>
      <c r="D17" s="558"/>
      <c r="E17" s="558"/>
      <c r="F17" s="558"/>
      <c r="G17" s="558"/>
      <c r="H17" s="558"/>
    </row>
  </sheetData>
  <mergeCells count="12">
    <mergeCell ref="A1:H1"/>
    <mergeCell ref="A2:A4"/>
    <mergeCell ref="B2:D2"/>
    <mergeCell ref="E2:F2"/>
    <mergeCell ref="G2:H4"/>
    <mergeCell ref="B3:D4"/>
    <mergeCell ref="E3:F3"/>
    <mergeCell ref="A5:H5"/>
    <mergeCell ref="A6:H6"/>
    <mergeCell ref="A8:H8"/>
    <mergeCell ref="A12:G12"/>
    <mergeCell ref="A17:H17"/>
  </mergeCells>
  <printOptions horizontalCentered="1"/>
  <pageMargins left="0.98402777777777795" right="0.78749999999999998" top="0.39374999999999999" bottom="0.39374999999999999" header="0.51180555555555496" footer="0.51180555555555496"/>
  <pageSetup paperSize="9" scale="61" firstPageNumber="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pageSetUpPr fitToPage="1"/>
  </sheetPr>
  <dimension ref="A1:BL14"/>
  <sheetViews>
    <sheetView view="pageBreakPreview" zoomScale="55" zoomScaleNormal="75" zoomScalePageLayoutView="55" workbookViewId="0">
      <selection activeCell="F21" sqref="F21"/>
    </sheetView>
  </sheetViews>
  <sheetFormatPr defaultRowHeight="15.75"/>
  <cols>
    <col min="1" max="1" width="6.7109375" style="97" customWidth="1"/>
    <col min="2" max="2" width="35.42578125" style="97" customWidth="1"/>
    <col min="3" max="3" width="10.42578125" style="97" customWidth="1"/>
    <col min="4" max="5" width="15.5703125" style="97" customWidth="1"/>
    <col min="6" max="6" width="20.5703125" style="97" customWidth="1"/>
    <col min="7" max="7" width="19" style="97" customWidth="1"/>
    <col min="8" max="8" width="19.42578125" style="97" customWidth="1"/>
    <col min="9" max="9" width="23" style="98" customWidth="1"/>
    <col min="10" max="64" width="7.140625" style="97" customWidth="1"/>
    <col min="65" max="1025" width="7.140625" customWidth="1"/>
  </cols>
  <sheetData>
    <row r="1" spans="1:64" ht="15" customHeight="1">
      <c r="A1" s="597" t="s">
        <v>129</v>
      </c>
      <c r="B1" s="597"/>
      <c r="C1" s="597"/>
      <c r="D1" s="597"/>
      <c r="E1" s="597"/>
      <c r="F1" s="597"/>
      <c r="G1" s="597"/>
      <c r="H1" s="597"/>
      <c r="I1" s="597"/>
    </row>
    <row r="2" spans="1:64" ht="15" customHeight="1">
      <c r="A2" s="597"/>
      <c r="B2" s="597"/>
      <c r="C2" s="597"/>
      <c r="D2" s="597"/>
      <c r="E2" s="597"/>
      <c r="F2" s="597"/>
      <c r="G2" s="597"/>
      <c r="H2" s="597"/>
      <c r="I2" s="597"/>
    </row>
    <row r="3" spans="1:64" ht="35.25" customHeight="1">
      <c r="A3" s="598" t="s">
        <v>130</v>
      </c>
      <c r="B3" s="598"/>
      <c r="C3" s="598"/>
      <c r="D3" s="598"/>
      <c r="E3" s="598"/>
      <c r="F3" s="99" t="s">
        <v>131</v>
      </c>
      <c r="G3" s="100">
        <f>'[4]Cubação - memória de calc'!E24+'[4]Cubação - memória de calc'!E26</f>
        <v>0</v>
      </c>
      <c r="H3" s="99" t="s">
        <v>132</v>
      </c>
      <c r="I3" s="101">
        <f>G3*1.15</f>
        <v>0</v>
      </c>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row>
    <row r="4" spans="1:64" ht="47.25" customHeight="1">
      <c r="A4" s="599" t="s">
        <v>133</v>
      </c>
      <c r="B4" s="599"/>
      <c r="C4" s="103" t="s">
        <v>134</v>
      </c>
      <c r="D4" s="103" t="s">
        <v>135</v>
      </c>
      <c r="E4" s="103" t="s">
        <v>136</v>
      </c>
      <c r="F4" s="103" t="s">
        <v>137</v>
      </c>
      <c r="G4" s="103" t="s">
        <v>138</v>
      </c>
      <c r="H4" s="103" t="s">
        <v>139</v>
      </c>
      <c r="I4" s="103" t="s">
        <v>140</v>
      </c>
    </row>
    <row r="5" spans="1:64" ht="15" customHeight="1">
      <c r="A5" s="594">
        <v>1</v>
      </c>
      <c r="B5" s="600" t="s">
        <v>141</v>
      </c>
      <c r="C5" s="594">
        <v>3.85</v>
      </c>
      <c r="D5" s="595">
        <v>3</v>
      </c>
      <c r="E5" s="601">
        <f>'MC - Terrap._Pav.'!E28</f>
        <v>862.875</v>
      </c>
      <c r="F5" s="104" t="s">
        <v>142</v>
      </c>
      <c r="G5" s="593">
        <f>D5*E5</f>
        <v>2588.625</v>
      </c>
      <c r="H5" s="593">
        <f>E5*C5*F6</f>
        <v>2391.8894999999998</v>
      </c>
      <c r="I5" s="593">
        <f>G5+H5</f>
        <v>4980.5144999999993</v>
      </c>
    </row>
    <row r="6" spans="1:64">
      <c r="A6" s="594"/>
      <c r="B6" s="600"/>
      <c r="C6" s="594"/>
      <c r="D6" s="595"/>
      <c r="E6" s="601"/>
      <c r="F6" s="105">
        <v>0.72</v>
      </c>
      <c r="G6" s="593"/>
      <c r="H6" s="593"/>
      <c r="I6" s="593"/>
    </row>
    <row r="7" spans="1:64" ht="30">
      <c r="A7" s="594">
        <v>2</v>
      </c>
      <c r="B7" s="594" t="s">
        <v>143</v>
      </c>
      <c r="C7" s="594">
        <v>47.29</v>
      </c>
      <c r="D7" s="595">
        <v>18.3</v>
      </c>
      <c r="E7" s="596">
        <f>E5</f>
        <v>862.875</v>
      </c>
      <c r="F7" s="104" t="s">
        <v>144</v>
      </c>
      <c r="G7" s="592">
        <f>D7*E7</f>
        <v>15790.612500000001</v>
      </c>
      <c r="H7" s="593">
        <f>E7*C7*F8</f>
        <v>19586.572199999999</v>
      </c>
      <c r="I7" s="593">
        <f>G7+H7</f>
        <v>35377.184699999998</v>
      </c>
    </row>
    <row r="8" spans="1:64">
      <c r="A8" s="594"/>
      <c r="B8" s="594"/>
      <c r="C8" s="594"/>
      <c r="D8" s="595"/>
      <c r="E8" s="596"/>
      <c r="F8" s="105">
        <v>0.48</v>
      </c>
      <c r="G8" s="592"/>
      <c r="H8" s="593"/>
      <c r="I8" s="593"/>
    </row>
    <row r="9" spans="1:64" ht="30">
      <c r="A9" s="594">
        <v>3</v>
      </c>
      <c r="B9" s="594" t="s">
        <v>145</v>
      </c>
      <c r="C9" s="594">
        <v>54.77</v>
      </c>
      <c r="D9" s="595">
        <v>28.5</v>
      </c>
      <c r="E9" s="596">
        <f>E5</f>
        <v>862.875</v>
      </c>
      <c r="F9" s="104" t="s">
        <v>144</v>
      </c>
      <c r="G9" s="592">
        <f>D9*E9</f>
        <v>24591.9375</v>
      </c>
      <c r="H9" s="593">
        <f>E9*C9*F10</f>
        <v>22684.638599999998</v>
      </c>
      <c r="I9" s="593">
        <f>G9+H9</f>
        <v>47276.576099999998</v>
      </c>
    </row>
    <row r="10" spans="1:64">
      <c r="A10" s="594"/>
      <c r="B10" s="594"/>
      <c r="C10" s="594"/>
      <c r="D10" s="595"/>
      <c r="E10" s="596"/>
      <c r="F10" s="105">
        <v>0.48</v>
      </c>
      <c r="G10" s="592"/>
      <c r="H10" s="593"/>
      <c r="I10" s="593"/>
    </row>
    <row r="14" spans="1:64" ht="94.5" customHeight="1">
      <c r="A14" s="539" t="s">
        <v>13228</v>
      </c>
      <c r="B14" s="539"/>
      <c r="C14" s="539"/>
      <c r="D14" s="539"/>
      <c r="E14" s="539"/>
      <c r="F14" s="539"/>
      <c r="G14" s="539"/>
      <c r="H14" s="539"/>
      <c r="I14" s="539"/>
    </row>
  </sheetData>
  <mergeCells count="28">
    <mergeCell ref="E7:E8"/>
    <mergeCell ref="A1:I2"/>
    <mergeCell ref="A3:E3"/>
    <mergeCell ref="A4:B4"/>
    <mergeCell ref="A5:A6"/>
    <mergeCell ref="B5:B6"/>
    <mergeCell ref="C5:C6"/>
    <mergeCell ref="D5:D6"/>
    <mergeCell ref="E5:E6"/>
    <mergeCell ref="G5:G6"/>
    <mergeCell ref="H5:H6"/>
    <mergeCell ref="I5:I6"/>
    <mergeCell ref="A14:I14"/>
    <mergeCell ref="G7:G8"/>
    <mergeCell ref="H7:H8"/>
    <mergeCell ref="I7:I8"/>
    <mergeCell ref="A9:A10"/>
    <mergeCell ref="B9:B10"/>
    <mergeCell ref="C9:C10"/>
    <mergeCell ref="D9:D10"/>
    <mergeCell ref="E9:E10"/>
    <mergeCell ref="G9:G10"/>
    <mergeCell ref="H9:H10"/>
    <mergeCell ref="I9:I10"/>
    <mergeCell ref="A7:A8"/>
    <mergeCell ref="B7:B8"/>
    <mergeCell ref="C7:C8"/>
    <mergeCell ref="D7:D8"/>
  </mergeCells>
  <printOptions horizontalCentered="1"/>
  <pageMargins left="0.98402777777777795" right="0.78749999999999998" top="1.37777777777778" bottom="0.39374999999999999" header="0.51180555555555496" footer="0.51180555555555496"/>
  <pageSetup paperSize="9" scale="49"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9694"/>
    <pageSetUpPr fitToPage="1"/>
  </sheetPr>
  <dimension ref="A2:BL29"/>
  <sheetViews>
    <sheetView view="pageBreakPreview" zoomScale="55" zoomScaleNormal="75" zoomScalePageLayoutView="55" workbookViewId="0">
      <selection activeCell="K29" sqref="K29"/>
    </sheetView>
  </sheetViews>
  <sheetFormatPr defaultRowHeight="15"/>
  <cols>
    <col min="1" max="1" width="9.140625" style="106" customWidth="1"/>
    <col min="2" max="2" width="11.28515625" style="107" customWidth="1"/>
    <col min="3" max="3" width="12.140625" style="107" customWidth="1"/>
    <col min="4" max="4" width="76.85546875" style="107" customWidth="1"/>
    <col min="5" max="5" width="9.5703125" style="108" customWidth="1"/>
    <col min="6" max="6" width="8.140625" style="107" customWidth="1"/>
    <col min="7" max="7" width="14.7109375" style="109" customWidth="1"/>
    <col min="8" max="8" width="11.5703125" style="110" customWidth="1"/>
    <col min="9" max="9" width="13.5703125" style="111" customWidth="1"/>
    <col min="10" max="10" width="11" style="106" customWidth="1"/>
    <col min="11" max="13" width="9.140625" style="106" customWidth="1"/>
    <col min="14" max="14" width="11.7109375" style="106" customWidth="1"/>
    <col min="15" max="64" width="9.140625" style="106" customWidth="1"/>
    <col min="65" max="257" width="9.140625" customWidth="1"/>
    <col min="258" max="258" width="8.5703125" customWidth="1"/>
    <col min="259" max="259" width="14.42578125" customWidth="1"/>
    <col min="260" max="260" width="81.42578125" customWidth="1"/>
    <col min="261" max="261" width="9.7109375" customWidth="1"/>
    <col min="262" max="262" width="10" customWidth="1"/>
    <col min="263" max="263" width="10.5703125" customWidth="1"/>
    <col min="264" max="264" width="14.140625" customWidth="1"/>
    <col min="265" max="265" width="15.5703125" customWidth="1"/>
    <col min="266" max="266" width="11" customWidth="1"/>
    <col min="267" max="269" width="9.140625" customWidth="1"/>
    <col min="270" max="270" width="11.7109375" customWidth="1"/>
    <col min="271" max="513" width="9.140625" customWidth="1"/>
    <col min="514" max="514" width="8.5703125" customWidth="1"/>
    <col min="515" max="515" width="14.42578125" customWidth="1"/>
    <col min="516" max="516" width="81.42578125" customWidth="1"/>
    <col min="517" max="517" width="9.7109375" customWidth="1"/>
    <col min="518" max="518" width="10" customWidth="1"/>
    <col min="519" max="519" width="10.5703125" customWidth="1"/>
    <col min="520" max="520" width="14.140625" customWidth="1"/>
    <col min="521" max="521" width="15.5703125" customWidth="1"/>
    <col min="522" max="522" width="11" customWidth="1"/>
    <col min="523" max="525" width="9.140625" customWidth="1"/>
    <col min="526" max="526" width="11.7109375" customWidth="1"/>
    <col min="527" max="769" width="9.140625" customWidth="1"/>
    <col min="770" max="770" width="8.5703125" customWidth="1"/>
    <col min="771" max="771" width="14.42578125" customWidth="1"/>
    <col min="772" max="772" width="81.42578125" customWidth="1"/>
    <col min="773" max="773" width="9.7109375" customWidth="1"/>
    <col min="774" max="774" width="10" customWidth="1"/>
    <col min="775" max="775" width="10.5703125" customWidth="1"/>
    <col min="776" max="776" width="14.140625" customWidth="1"/>
    <col min="777" max="777" width="15.5703125" customWidth="1"/>
    <col min="778" max="778" width="11" customWidth="1"/>
    <col min="779" max="781" width="9.140625" customWidth="1"/>
    <col min="782" max="782" width="11.7109375" customWidth="1"/>
    <col min="783" max="1025" width="9.140625" customWidth="1"/>
  </cols>
  <sheetData>
    <row r="2" spans="1:64">
      <c r="A2" s="112"/>
      <c r="B2" s="40"/>
      <c r="C2" s="59"/>
      <c r="D2" s="60"/>
      <c r="E2" s="59"/>
      <c r="F2" s="61"/>
      <c r="G2" s="61"/>
      <c r="H2" s="61"/>
      <c r="I2" s="113"/>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row>
    <row r="3" spans="1:64" ht="48.75" customHeight="1">
      <c r="A3" s="114"/>
      <c r="B3" s="115"/>
      <c r="C3" s="116"/>
      <c r="D3" s="608" t="s">
        <v>0</v>
      </c>
      <c r="E3" s="566" t="str">
        <f>ORÇAMENTO!F5</f>
        <v>Ref.: Tabela de Serviços
SINAPI 12/2019 e 
Tabela ANP – MT 11/2019</v>
      </c>
      <c r="F3" s="566"/>
      <c r="G3" s="566"/>
      <c r="H3" s="567" t="s">
        <v>146</v>
      </c>
      <c r="I3" s="567"/>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row>
    <row r="4" spans="1:64" ht="23.25">
      <c r="A4" s="114"/>
      <c r="B4" s="117"/>
      <c r="C4" s="118"/>
      <c r="D4" s="608"/>
      <c r="E4" s="568" t="str">
        <f>ORÇAMENTO!F6</f>
        <v>NÃO DESONERADO</v>
      </c>
      <c r="F4" s="568"/>
      <c r="G4" s="568"/>
      <c r="H4" s="567"/>
      <c r="I4" s="567"/>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row>
    <row r="5" spans="1:64" ht="52.7" customHeight="1">
      <c r="A5" s="114"/>
      <c r="B5" s="119"/>
      <c r="C5" s="120"/>
      <c r="D5" s="41" t="s">
        <v>61</v>
      </c>
      <c r="E5" s="42" t="s">
        <v>2</v>
      </c>
      <c r="F5" s="609">
        <f>'BDI '!K31</f>
        <v>0.21329999999999999</v>
      </c>
      <c r="G5" s="609"/>
      <c r="H5" s="567"/>
      <c r="I5" s="567"/>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row>
    <row r="6" spans="1:64" ht="15" customHeight="1">
      <c r="A6" s="121"/>
      <c r="B6" s="561" t="str">
        <f>ORÇAMENTO!C8</f>
        <v>D E P A R T A M E N T O    D E    E N G E N H A R I A</v>
      </c>
      <c r="C6" s="561"/>
      <c r="D6" s="561"/>
      <c r="E6" s="561"/>
      <c r="F6" s="561"/>
      <c r="G6" s="561"/>
      <c r="H6" s="561"/>
      <c r="I6" s="56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row>
    <row r="7" spans="1:64" ht="9.9499999999999993" customHeight="1">
      <c r="A7" s="112"/>
      <c r="B7" s="40"/>
      <c r="C7" s="59"/>
      <c r="D7" s="60"/>
      <c r="E7" s="59"/>
      <c r="F7" s="61"/>
      <c r="G7" s="61"/>
      <c r="H7" s="61"/>
      <c r="I7" s="113"/>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row>
    <row r="8" spans="1:64" ht="409.6" customHeight="1">
      <c r="A8" s="112"/>
      <c r="B8" s="122"/>
      <c r="C8" s="603" t="s">
        <v>147</v>
      </c>
      <c r="D8" s="603"/>
      <c r="E8" s="603"/>
      <c r="F8" s="603"/>
      <c r="G8" s="603"/>
      <c r="H8" s="603"/>
      <c r="I8" s="123"/>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row>
    <row r="9" spans="1:64" ht="9.75" customHeight="1">
      <c r="A9" s="112"/>
      <c r="B9" s="40"/>
      <c r="C9" s="59"/>
      <c r="D9" s="60"/>
      <c r="E9" s="59"/>
      <c r="F9" s="61"/>
      <c r="G9" s="61"/>
      <c r="H9" s="61"/>
      <c r="I9" s="113"/>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row>
    <row r="10" spans="1:64" ht="27.2" customHeight="1">
      <c r="A10" s="121"/>
      <c r="B10" s="604" t="s">
        <v>148</v>
      </c>
      <c r="C10" s="604"/>
      <c r="D10" s="604"/>
      <c r="E10" s="604"/>
      <c r="F10" s="604"/>
      <c r="G10" s="604"/>
      <c r="H10" s="604"/>
      <c r="I10" s="604"/>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ht="17.649999999999999" customHeight="1">
      <c r="A11" s="114"/>
      <c r="B11" s="124" t="s">
        <v>149</v>
      </c>
      <c r="C11" s="125" t="str">
        <f>ORÇAMENTO!D10</f>
        <v>PAVIMENTAÇÃO ASFÁLTICA RUA SÃO PAULO, AVENIDA BRASIL, RUA MATO GROSSO</v>
      </c>
      <c r="D11" s="126"/>
      <c r="E11" s="126"/>
      <c r="F11" s="126"/>
      <c r="G11" s="127"/>
      <c r="H11" s="128" t="s">
        <v>150</v>
      </c>
      <c r="I11" s="129">
        <f ca="1">ORÇAMENTO!J10</f>
        <v>43935</v>
      </c>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row>
    <row r="12" spans="1:64" ht="23.85" customHeight="1">
      <c r="B12" s="130" t="s">
        <v>151</v>
      </c>
      <c r="C12" s="131" t="str">
        <f>ORÇAMENTO!D11</f>
        <v>COMUNIDADE SÃO JOÃO – MUNICÍPIO DE PORTO DOS GAÚCHOS – MT</v>
      </c>
      <c r="D12" s="132"/>
      <c r="E12" s="133"/>
      <c r="F12" s="133"/>
      <c r="G12" s="134"/>
      <c r="H12" s="135" t="s">
        <v>152</v>
      </c>
      <c r="I12" s="136">
        <f>ORÇAMENTO!J11</f>
        <v>1.157</v>
      </c>
    </row>
    <row r="13" spans="1:64" ht="18">
      <c r="B13" s="605" t="str">
        <f>C11</f>
        <v>PAVIMENTAÇÃO ASFÁLTICA RUA SÃO PAULO, AVENIDA BRASIL, RUA MATO GROSSO</v>
      </c>
      <c r="C13" s="605"/>
      <c r="D13" s="605"/>
      <c r="E13" s="605"/>
      <c r="F13" s="605"/>
      <c r="G13" s="605"/>
      <c r="H13" s="605"/>
      <c r="I13" s="605"/>
    </row>
    <row r="14" spans="1:64">
      <c r="A14" s="137"/>
      <c r="B14" s="138" t="s">
        <v>153</v>
      </c>
      <c r="C14" s="139"/>
      <c r="D14" s="140" t="str">
        <f>VLOOKUP(B14,ORÇAMENTO!C15:J23,2,0)</f>
        <v>A D M I N I S T R A Ç Ã O    D A    O B R A</v>
      </c>
      <c r="E14" s="141"/>
      <c r="F14" s="141"/>
      <c r="G14" s="142">
        <f t="shared" ref="G14:G20" si="0">I14/$H$21</f>
        <v>2.2416159880225911E-2</v>
      </c>
      <c r="H14" s="143"/>
      <c r="I14" s="144">
        <f>VLOOKUP(B14,ORÇAMENTO!C15:J54,8,0)</f>
        <v>4566.25</v>
      </c>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row>
    <row r="15" spans="1:64">
      <c r="A15" s="137"/>
      <c r="B15" s="138" t="s">
        <v>154</v>
      </c>
      <c r="C15" s="139"/>
      <c r="D15" s="140" t="str">
        <f>VLOOKUP(B15,ORÇAMENTO!C16:J23,2,0)</f>
        <v>M O B I L I Z A Ç Ã O    E    D E S M O B I L I Z A Ç Ã O</v>
      </c>
      <c r="E15" s="141"/>
      <c r="F15" s="141"/>
      <c r="G15" s="142">
        <f t="shared" si="0"/>
        <v>3.5608324629096931E-2</v>
      </c>
      <c r="H15" s="143"/>
      <c r="I15" s="144">
        <f>VLOOKUP(B15,ORÇAMENTO!C16:J55,8,0)</f>
        <v>7253.54</v>
      </c>
      <c r="J15" s="145"/>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row>
    <row r="16" spans="1:64">
      <c r="A16" s="137"/>
      <c r="B16" s="138" t="s">
        <v>155</v>
      </c>
      <c r="C16" s="139"/>
      <c r="D16" s="140" t="str">
        <f>VLOOKUP(B16,ORÇAMENTO!C17:J56,2,0)</f>
        <v>S E R V I Ç O S    P R E L I M I N A R E S</v>
      </c>
      <c r="E16" s="141"/>
      <c r="F16" s="141"/>
      <c r="G16" s="142">
        <f t="shared" si="0"/>
        <v>9.0307731104656078E-3</v>
      </c>
      <c r="H16" s="143"/>
      <c r="I16" s="144">
        <f>VLOOKUP(B16,ORÇAMENTO!C17:J56,8,0)</f>
        <v>1839.6</v>
      </c>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row>
    <row r="17" spans="1:64">
      <c r="A17" s="137"/>
      <c r="B17" s="138" t="s">
        <v>156</v>
      </c>
      <c r="C17" s="139"/>
      <c r="D17" s="140" t="str">
        <f>VLOOKUP(B17,ORÇAMENTO!C18:J57,2,0)</f>
        <v>T E R R A P L A N A G E M</v>
      </c>
      <c r="E17" s="141"/>
      <c r="F17" s="141"/>
      <c r="G17" s="142">
        <f t="shared" si="0"/>
        <v>0.46332524788848733</v>
      </c>
      <c r="H17" s="143"/>
      <c r="I17" s="144">
        <f>VLOOKUP(B17,ORÇAMENTO!C18:J57,8,0)</f>
        <v>94380.97</v>
      </c>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7"/>
    </row>
    <row r="18" spans="1:64">
      <c r="A18" s="137"/>
      <c r="B18" s="138" t="s">
        <v>157</v>
      </c>
      <c r="C18" s="139"/>
      <c r="D18" s="140" t="str">
        <f>VLOOKUP(B18,ORÇAMENTO!C19:J58,2,0)</f>
        <v>P A V I M E N T A Ç Ã O</v>
      </c>
      <c r="E18" s="141"/>
      <c r="F18" s="141"/>
      <c r="G18" s="142">
        <f t="shared" si="0"/>
        <v>0.3231419844598637</v>
      </c>
      <c r="H18" s="143"/>
      <c r="I18" s="144">
        <f>VLOOKUP(B18,ORÇAMENTO!C19:J58,8,0)</f>
        <v>65825.149999999994</v>
      </c>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row>
    <row r="19" spans="1:64">
      <c r="A19" s="137"/>
      <c r="B19" s="138" t="s">
        <v>158</v>
      </c>
      <c r="C19" s="139"/>
      <c r="D19" s="140" t="str">
        <f>VLOOKUP(B19,ORÇAMENTO!C20:J58,2,0)</f>
        <v>O B R A S    C O M P L E M E N T A R E S</v>
      </c>
      <c r="E19" s="141"/>
      <c r="F19" s="141"/>
      <c r="G19" s="142">
        <f t="shared" si="0"/>
        <v>0.13688228905651054</v>
      </c>
      <c r="H19" s="143"/>
      <c r="I19" s="144">
        <f>VLOOKUP(B19,ORÇAMENTO!C20:J58,8,0)</f>
        <v>27883.4</v>
      </c>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row>
    <row r="20" spans="1:64">
      <c r="A20" s="137"/>
      <c r="B20" s="138" t="s">
        <v>159</v>
      </c>
      <c r="C20" s="139"/>
      <c r="D20" s="140" t="str">
        <f>VLOOKUP(B20,ORÇAMENTO!C21:J59,2,0)</f>
        <v>S I N A L I Z A Ç Ã O    D E    T R Â N S I T O</v>
      </c>
      <c r="E20" s="141"/>
      <c r="F20" s="141"/>
      <c r="G20" s="142">
        <f t="shared" si="0"/>
        <v>9.5952209753500054E-3</v>
      </c>
      <c r="H20" s="143"/>
      <c r="I20" s="144">
        <f>VLOOKUP(B20,ORÇAMENTO!C21:J59,8,0)</f>
        <v>1954.58</v>
      </c>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row>
    <row r="21" spans="1:64" ht="24" customHeight="1">
      <c r="B21" s="606" t="s">
        <v>160</v>
      </c>
      <c r="C21" s="606"/>
      <c r="D21" s="606"/>
      <c r="E21" s="606"/>
      <c r="F21" s="606"/>
      <c r="G21" s="146">
        <f>SUM(G14:G20)</f>
        <v>1</v>
      </c>
      <c r="H21" s="607">
        <f>SUM(I14:I20)</f>
        <v>203703.49</v>
      </c>
      <c r="I21" s="607"/>
    </row>
    <row r="29" spans="1:64" ht="118.15" customHeight="1">
      <c r="B29" s="602" t="s">
        <v>47</v>
      </c>
      <c r="C29" s="602"/>
      <c r="D29" s="602"/>
      <c r="E29" s="602"/>
      <c r="F29" s="602"/>
      <c r="G29" s="602"/>
      <c r="H29" s="602"/>
      <c r="I29" s="602"/>
    </row>
  </sheetData>
  <mergeCells count="12">
    <mergeCell ref="D3:D4"/>
    <mergeCell ref="E3:G3"/>
    <mergeCell ref="H3:I5"/>
    <mergeCell ref="E4:G4"/>
    <mergeCell ref="F5:G5"/>
    <mergeCell ref="B29:I29"/>
    <mergeCell ref="B6:I6"/>
    <mergeCell ref="C8:H8"/>
    <mergeCell ref="B10:I10"/>
    <mergeCell ref="B13:I13"/>
    <mergeCell ref="B21:F21"/>
    <mergeCell ref="H21:I21"/>
  </mergeCells>
  <printOptions horizontalCentered="1"/>
  <pageMargins left="0.98402777777777795" right="0.78749999999999998" top="0.39374999999999999" bottom="0.39374999999999999" header="0.51180555555555496" footer="0.51180555555555496"/>
  <pageSetup paperSize="9" scale="51" firstPageNumber="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2"/>
  <sheetViews>
    <sheetView topLeftCell="A37" zoomScale="70" zoomScaleNormal="70" zoomScaleSheetLayoutView="55" zoomScalePageLayoutView="55" workbookViewId="0">
      <selection activeCell="E31" sqref="E31"/>
    </sheetView>
  </sheetViews>
  <sheetFormatPr defaultRowHeight="15"/>
  <cols>
    <col min="1" max="2" width="8.7109375" customWidth="1"/>
    <col min="3" max="3" width="17.140625" customWidth="1"/>
    <col min="4" max="4" width="15" customWidth="1"/>
    <col min="5" max="5" width="71.85546875" customWidth="1"/>
    <col min="6" max="6" width="8.140625" customWidth="1"/>
    <col min="7" max="7" width="20.7109375" customWidth="1"/>
    <col min="8" max="8" width="11.85546875" customWidth="1"/>
    <col min="9" max="9" width="16.85546875" customWidth="1"/>
    <col min="10" max="10" width="17.5703125" customWidth="1"/>
    <col min="11" max="11" width="21" customWidth="1"/>
    <col min="12" max="12" width="18.28515625" customWidth="1"/>
    <col min="13" max="64" width="8.7109375" customWidth="1"/>
    <col min="65" max="1025" width="11.5703125" customWidth="1"/>
  </cols>
  <sheetData>
    <row r="1" spans="1:55" ht="7.5" customHeight="1"/>
    <row r="2" spans="1:55" ht="7.5" customHeight="1">
      <c r="A2" s="147"/>
      <c r="B2" s="148"/>
      <c r="C2" s="149"/>
      <c r="D2" s="149"/>
      <c r="E2" s="150"/>
      <c r="F2" s="151"/>
      <c r="G2" s="151"/>
      <c r="H2" s="152"/>
      <c r="I2" s="153"/>
      <c r="J2" s="151"/>
      <c r="K2" s="154" t="s">
        <v>161</v>
      </c>
      <c r="L2" s="155" t="s">
        <v>162</v>
      </c>
    </row>
    <row r="3" spans="1:55" ht="7.5" customHeight="1">
      <c r="E3" s="156"/>
      <c r="L3" s="157"/>
    </row>
    <row r="4" spans="1:55" ht="18">
      <c r="A4" s="158"/>
      <c r="B4" s="159"/>
      <c r="C4" s="160"/>
      <c r="D4" s="161"/>
      <c r="E4" s="162"/>
      <c r="F4" s="161"/>
      <c r="G4" s="163"/>
      <c r="H4" s="164"/>
      <c r="I4" s="164"/>
      <c r="J4" s="165"/>
      <c r="L4" s="157"/>
    </row>
    <row r="5" spans="1:55" ht="52.5" customHeight="1">
      <c r="B5" s="166"/>
      <c r="C5" s="167"/>
      <c r="D5" s="168"/>
      <c r="E5" s="608" t="str">
        <f>RESUMO!D3</f>
        <v>PREFEITURA MUNICIPAL DE 
PORTO DOS GAÚCHOS</v>
      </c>
      <c r="F5" s="619" t="s">
        <v>163</v>
      </c>
      <c r="G5" s="619"/>
      <c r="H5" s="619"/>
      <c r="I5" s="567" t="str">
        <f>RESUMO!H3</f>
        <v>Secretaria Municipal de Planejamento, Tecnologia e Informática</v>
      </c>
      <c r="J5" s="567"/>
      <c r="L5" s="121"/>
    </row>
    <row r="6" spans="1:55" ht="24.4" customHeight="1">
      <c r="B6" s="166"/>
      <c r="C6" s="169"/>
      <c r="D6" s="170"/>
      <c r="E6" s="608"/>
      <c r="F6" s="568" t="s">
        <v>161</v>
      </c>
      <c r="G6" s="568"/>
      <c r="H6" s="568"/>
      <c r="I6" s="567"/>
      <c r="J6" s="567"/>
      <c r="L6" s="121"/>
    </row>
    <row r="7" spans="1:55" ht="71.25">
      <c r="B7" s="148"/>
      <c r="C7" s="119"/>
      <c r="D7" s="171"/>
      <c r="E7" s="172" t="str">
        <f>RESUMO!D5</f>
        <v>SITE: www.portodosgauchos.mt.gov.br   -   e-mail: engenharia@portodosgauchos.mt.gov.br
 Praça Lopoldina Wilke, N. 19 - Centro - CEP: 78.560-000 – Porto dos Gaúchos - MT  
FONE: (66) 3526-2011</v>
      </c>
      <c r="F7" s="173" t="s">
        <v>2</v>
      </c>
      <c r="G7" s="620">
        <f>'BDI '!K31</f>
        <v>0.21329999999999999</v>
      </c>
      <c r="H7" s="620"/>
      <c r="I7" s="567"/>
      <c r="J7" s="567"/>
    </row>
    <row r="8" spans="1:55" ht="44.25" customHeight="1">
      <c r="B8" s="174"/>
      <c r="C8" s="561" t="s">
        <v>3</v>
      </c>
      <c r="D8" s="561"/>
      <c r="E8" s="561"/>
      <c r="F8" s="561"/>
      <c r="G8" s="561"/>
      <c r="H8" s="561"/>
      <c r="I8" s="561"/>
      <c r="J8" s="561"/>
    </row>
    <row r="9" spans="1:55">
      <c r="A9" s="158"/>
      <c r="B9" s="159"/>
      <c r="C9" s="160"/>
      <c r="D9" s="175"/>
      <c r="E9" s="176"/>
      <c r="F9" s="175"/>
      <c r="G9" s="177"/>
      <c r="H9" s="178"/>
      <c r="I9" s="178"/>
      <c r="J9" s="179"/>
    </row>
    <row r="10" spans="1:55" ht="18" customHeight="1">
      <c r="B10" s="174"/>
      <c r="C10" s="124" t="s">
        <v>149</v>
      </c>
      <c r="D10" s="615" t="s">
        <v>164</v>
      </c>
      <c r="E10" s="615"/>
      <c r="F10" s="615"/>
      <c r="G10" s="615"/>
      <c r="H10" s="615"/>
      <c r="I10" s="128" t="s">
        <v>150</v>
      </c>
      <c r="J10" s="180">
        <f ca="1">TODAY()</f>
        <v>43935</v>
      </c>
    </row>
    <row r="11" spans="1:55" ht="18.75" customHeight="1">
      <c r="B11" s="174"/>
      <c r="C11" s="130" t="s">
        <v>151</v>
      </c>
      <c r="D11" s="616" t="s">
        <v>165</v>
      </c>
      <c r="E11" s="616"/>
      <c r="F11" s="616"/>
      <c r="G11" s="616"/>
      <c r="H11" s="617" t="s">
        <v>152</v>
      </c>
      <c r="I11" s="617"/>
      <c r="J11" s="136">
        <f>IF(F6=K2,'ENCARGOS SOCIAIS'!G46,'ENCARGOS SOCIAIS'!E46)</f>
        <v>1.157</v>
      </c>
    </row>
    <row r="12" spans="1:55" ht="29.25" customHeight="1">
      <c r="B12" s="174"/>
      <c r="C12" s="618" t="s">
        <v>166</v>
      </c>
      <c r="D12" s="618"/>
      <c r="E12" s="618"/>
      <c r="F12" s="618"/>
      <c r="G12" s="618"/>
      <c r="H12" s="618"/>
      <c r="I12" s="618"/>
      <c r="J12" s="618"/>
    </row>
    <row r="13" spans="1:55" ht="30">
      <c r="B13" s="148"/>
      <c r="C13" s="181" t="s">
        <v>167</v>
      </c>
      <c r="D13" s="182" t="s">
        <v>168</v>
      </c>
      <c r="E13" s="182" t="s">
        <v>169</v>
      </c>
      <c r="F13" s="182" t="s">
        <v>170</v>
      </c>
      <c r="G13" s="183" t="s">
        <v>35</v>
      </c>
      <c r="H13" s="183" t="s">
        <v>171</v>
      </c>
      <c r="I13" s="183" t="s">
        <v>172</v>
      </c>
      <c r="J13" s="184" t="s">
        <v>173</v>
      </c>
    </row>
    <row r="14" spans="1:55">
      <c r="A14" s="62"/>
      <c r="B14" s="185"/>
      <c r="C14" s="186"/>
      <c r="D14" s="187"/>
      <c r="E14" s="186"/>
      <c r="F14" s="186"/>
      <c r="G14" s="186"/>
      <c r="H14" s="188"/>
      <c r="I14" s="187"/>
      <c r="J14" s="186"/>
      <c r="K14" s="189"/>
      <c r="L14" s="62"/>
      <c r="M14" s="62"/>
      <c r="N14" s="62"/>
      <c r="O14" s="62"/>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row>
    <row r="15" spans="1:55" ht="15.75" customHeight="1">
      <c r="A15" s="125"/>
      <c r="B15" s="190">
        <v>1</v>
      </c>
      <c r="C15" s="191" t="s">
        <v>153</v>
      </c>
      <c r="D15" s="610" t="s">
        <v>174</v>
      </c>
      <c r="E15" s="610"/>
      <c r="F15" s="610"/>
      <c r="G15" s="610"/>
      <c r="H15" s="610"/>
      <c r="I15" s="610"/>
      <c r="J15" s="192">
        <f>SUM(J16)</f>
        <v>4566.25</v>
      </c>
      <c r="L15" s="125"/>
      <c r="M15" s="125"/>
      <c r="N15" s="125"/>
      <c r="O15" s="125"/>
    </row>
    <row r="16" spans="1:55" ht="30">
      <c r="A16" s="125"/>
      <c r="B16" s="190"/>
      <c r="C16" s="193" t="s">
        <v>175</v>
      </c>
      <c r="D16" s="194" t="str">
        <f>'COMP. ADM'!$B$12</f>
        <v>PMPG ADM 001</v>
      </c>
      <c r="E16" s="195" t="str">
        <f>VLOOKUP($D16,IF(LEFT($D16,4)="PMPG",COMPOSIÇÕES_V!$B$1:$E$3499,),2,0)</f>
        <v>ADMINISTRAÇÃO LOCAL</v>
      </c>
      <c r="F16" s="194" t="str">
        <f>VLOOKUP($D16,IF(LEFT($D16,4)="PMPG",COMPOSIÇÕES_V!$B$1:$E$3499,sinapi_serv!$B$2:$F$14082),3,0)</f>
        <v>UN</v>
      </c>
      <c r="G16" s="196">
        <v>1</v>
      </c>
      <c r="H16" s="196">
        <f>VLOOKUP($D16,IF(LEFT($D16,4)="PMPG",COMPOSIÇÕES_V!$B$1:$E$3499,sinapi_serv!$B$2:$F$14082),4,0)</f>
        <v>3763.5</v>
      </c>
      <c r="I16" s="196">
        <f>IF($L$2="OUTROS",TRUNC(H16*(1+$G$7),2),ROUND(H16*(1+$G$7),2))</f>
        <v>4566.25</v>
      </c>
      <c r="J16" s="197">
        <f>IF($L$2="OUTROS",TRUNC(I16*G16,2),ROUND(I16*G16,2))</f>
        <v>4566.25</v>
      </c>
      <c r="K16" s="198"/>
      <c r="L16" s="199"/>
      <c r="M16" s="199"/>
      <c r="N16" s="200"/>
      <c r="O16" s="125"/>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row>
    <row r="17" spans="1:55" ht="15.75">
      <c r="A17" s="125"/>
      <c r="B17" s="190"/>
      <c r="C17" s="201"/>
      <c r="D17" s="202"/>
      <c r="E17" s="201"/>
      <c r="F17" s="201"/>
      <c r="G17" s="201"/>
      <c r="H17" s="203"/>
      <c r="I17" s="202"/>
      <c r="J17" s="201"/>
      <c r="K17" s="145"/>
      <c r="L17" s="204"/>
      <c r="M17" s="204"/>
      <c r="N17" s="204"/>
      <c r="O17" s="204"/>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row>
    <row r="18" spans="1:55" ht="15.75" customHeight="1">
      <c r="A18" s="125"/>
      <c r="B18" s="190"/>
      <c r="C18" s="191" t="s">
        <v>154</v>
      </c>
      <c r="D18" s="614" t="s">
        <v>176</v>
      </c>
      <c r="E18" s="614"/>
      <c r="F18" s="614"/>
      <c r="G18" s="614"/>
      <c r="H18" s="614"/>
      <c r="I18" s="614"/>
      <c r="J18" s="205">
        <f>SUM(J19:J20)</f>
        <v>7253.54</v>
      </c>
      <c r="K18" s="145"/>
      <c r="L18" s="204"/>
      <c r="M18" s="204"/>
      <c r="N18" s="204"/>
      <c r="O18" s="204"/>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row>
    <row r="19" spans="1:55" ht="45">
      <c r="A19" s="125"/>
      <c r="B19" s="190"/>
      <c r="C19" s="206" t="s">
        <v>177</v>
      </c>
      <c r="D19" s="207" t="str">
        <f>'COMP. MOB_DESM'!B11</f>
        <v>PMPG MOB_DESM 001</v>
      </c>
      <c r="E19" s="208" t="str">
        <f>VLOOKUP($D19,IF(LEFT($D19,4)="PMPG",COMPOSIÇÕES_V!$B$1:$E$3499,),2,0)</f>
        <v>MOBILIZAÇÃO DE EQUIPAMENTOS PARA OBRA (LIMITADO ATÉ 2,0% DO VALOR DE INVESTIMENTO CONVÊNIO/OBRA).</v>
      </c>
      <c r="F19" s="207" t="str">
        <f>VLOOKUP($D19,IF(LEFT($D19,4)="PMPG",COMPOSIÇÕES_V!$B$1:$E$3499,sinapi_serv!$B$2:$F$14082),3,0)</f>
        <v>UN</v>
      </c>
      <c r="G19" s="207">
        <v>1</v>
      </c>
      <c r="H19" s="209">
        <f>VLOOKUP($D19,IF(LEFT($D19,4)="PMPG",COMPOSIÇÕES_V!$B$1:$E$3499,sinapi_serv!$B$2:$F$14082),4,0)</f>
        <v>2989.18</v>
      </c>
      <c r="I19" s="209">
        <f>IF($L$2="OUTROS",TRUNC(H19*(1+$G$7),2),ROUND(H19*(1+$G$7),2))</f>
        <v>3626.77</v>
      </c>
      <c r="J19" s="210">
        <f>IF($L$2="OUTROS",TRUNC(I19*G19,2),ROUND(I19*G19,2))</f>
        <v>3626.77</v>
      </c>
      <c r="K19" s="145"/>
      <c r="L19" s="204"/>
      <c r="M19" s="204"/>
      <c r="N19" s="204"/>
      <c r="O19" s="204"/>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row>
    <row r="20" spans="1:55" ht="45">
      <c r="A20" s="125"/>
      <c r="B20" s="190"/>
      <c r="C20" s="193" t="s">
        <v>178</v>
      </c>
      <c r="D20" s="194" t="str">
        <f>'COMP. MOB_DESM'!B30</f>
        <v>PMPG MOB_DESM 002</v>
      </c>
      <c r="E20" s="195" t="str">
        <f>VLOOKUP($D20,IF(LEFT($D20,4)="PMPG",COMPOSIÇÕES_V!$B$1:$E$3499,),2,0)</f>
        <v>DESMOBILIZAÇÃO DE EQUIPAMENTOS PARA OBRA (LIMITADO ATÉ 2,0% DO VALOR DE INVESTIMENTO CONVÊNIO/OBRA).</v>
      </c>
      <c r="F20" s="194" t="str">
        <f>VLOOKUP($D20,IF(LEFT($D20,4)="PMPG",COMPOSIÇÕES_V!$B$1:$E$3499,sinapi_serv!$B$2:$F$14082),3,0)</f>
        <v>UN</v>
      </c>
      <c r="G20" s="194">
        <v>1</v>
      </c>
      <c r="H20" s="196">
        <f>VLOOKUP($D20,IF(LEFT($D20,4)="PMPG",COMPOSIÇÕES_V!$B$1:$E$3499,sinapi_serv!$B$2:$F$14082),4,0)</f>
        <v>2989.18</v>
      </c>
      <c r="I20" s="196">
        <f>IF($L$2="OUTROS",TRUNC(H20*(1+$G$7),2),ROUND(H20*(1+$G$7),2))</f>
        <v>3626.77</v>
      </c>
      <c r="J20" s="197">
        <f>IF($L$2="OUTROS",TRUNC(I20*G20,2),ROUND(I20*G20,2))</f>
        <v>3626.77</v>
      </c>
      <c r="K20" s="145"/>
      <c r="L20" s="204"/>
      <c r="M20" s="204"/>
      <c r="N20" s="204"/>
      <c r="O20" s="204"/>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21" spans="1:55" ht="15.75">
      <c r="A21" s="125"/>
      <c r="B21" s="190"/>
      <c r="C21" s="211"/>
      <c r="D21" s="64"/>
      <c r="E21" s="211"/>
      <c r="F21" s="211"/>
      <c r="G21" s="211"/>
      <c r="H21" s="212"/>
      <c r="I21" s="64"/>
      <c r="J21" s="211"/>
      <c r="K21" s="145"/>
      <c r="L21" s="204"/>
      <c r="M21" s="204"/>
      <c r="N21" s="204"/>
      <c r="O21" s="204"/>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22" spans="1:55" ht="15.75" customHeight="1">
      <c r="A22" s="125"/>
      <c r="B22" s="190">
        <v>1</v>
      </c>
      <c r="C22" s="191" t="s">
        <v>155</v>
      </c>
      <c r="D22" s="610" t="s">
        <v>179</v>
      </c>
      <c r="E22" s="610"/>
      <c r="F22" s="610"/>
      <c r="G22" s="610"/>
      <c r="H22" s="610"/>
      <c r="I22" s="610"/>
      <c r="J22" s="192">
        <f>SUM(J23:J23)</f>
        <v>1839.6</v>
      </c>
      <c r="L22" s="125"/>
      <c r="M22" s="125"/>
      <c r="N22" s="125"/>
      <c r="O22" s="125"/>
    </row>
    <row r="23" spans="1:55" ht="15.75">
      <c r="A23" s="125"/>
      <c r="B23" s="190" t="s">
        <v>180</v>
      </c>
      <c r="C23" s="193" t="s">
        <v>181</v>
      </c>
      <c r="D23" s="194" t="s">
        <v>182</v>
      </c>
      <c r="E23" s="195" t="str">
        <f>VLOOKUP($D23,IF(LEFT($D23,3)="PMPG",COMPOSIÇÕES_V!$B$1:$E$3499,sinapi_serv!$B$2:$F$14082),2,0)</f>
        <v>PLACA DE OBRA EM CHAPA DE ACO GALVANIZADO</v>
      </c>
      <c r="F23" s="194" t="str">
        <f>VLOOKUP($D23,IF(LEFT($D23,4)="PMPG",COMPOSIÇÕES_V!$B$1:$E$3499,sinapi_serv!$B$2:$F$14082),3,0)</f>
        <v>M2</v>
      </c>
      <c r="G23" s="196">
        <v>4</v>
      </c>
      <c r="H23" s="196" t="str">
        <f>VLOOKUP($D23,IF(LEFT($D23,4)="PMPG",COMPOSIÇÕES_V!$B$1:$E$3499,sinapi_serv!$B$2:$F$14082),4,0)</f>
        <v>379,05</v>
      </c>
      <c r="I23" s="196">
        <f>IF($L$2="OUTROS",TRUNC(H23*(1+$G$7),2),ROUND(H23*(1+$G$7),2))</f>
        <v>459.9</v>
      </c>
      <c r="J23" s="197">
        <f>IF($L$2="OUTROS",TRUNC(I23*G23,2),ROUND(I23*G23,2))</f>
        <v>1839.6</v>
      </c>
      <c r="K23" s="204"/>
      <c r="L23" s="199"/>
      <c r="M23" s="125"/>
      <c r="N23" s="200"/>
      <c r="O23" s="125"/>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row>
    <row r="24" spans="1:55" ht="15.75">
      <c r="A24" s="125"/>
      <c r="B24" s="190"/>
      <c r="C24" s="213"/>
      <c r="D24" s="213"/>
      <c r="E24" s="214"/>
      <c r="F24" s="213"/>
      <c r="G24" s="213"/>
      <c r="H24" s="215"/>
      <c r="I24" s="215"/>
      <c r="J24" s="213"/>
      <c r="K24" s="145"/>
      <c r="L24" s="204"/>
      <c r="M24" s="204"/>
      <c r="N24" s="204"/>
      <c r="O24" s="204"/>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row>
    <row r="25" spans="1:55" ht="15.75" customHeight="1">
      <c r="A25" s="125"/>
      <c r="B25" s="190"/>
      <c r="C25" s="191" t="s">
        <v>156</v>
      </c>
      <c r="D25" s="614" t="s">
        <v>183</v>
      </c>
      <c r="E25" s="614"/>
      <c r="F25" s="614"/>
      <c r="G25" s="614"/>
      <c r="H25" s="614"/>
      <c r="I25" s="614"/>
      <c r="J25" s="205">
        <f>SUM(J27:J42)</f>
        <v>94380.97</v>
      </c>
      <c r="K25" s="145"/>
      <c r="L25" s="204"/>
      <c r="M25" s="204"/>
      <c r="N25" s="204"/>
      <c r="O25" s="204"/>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row>
    <row r="26" spans="1:55" ht="15.75" customHeight="1">
      <c r="A26" s="125"/>
      <c r="B26" s="190"/>
      <c r="C26" s="613" t="s">
        <v>184</v>
      </c>
      <c r="D26" s="613"/>
      <c r="E26" s="613"/>
      <c r="F26" s="613"/>
      <c r="G26" s="613"/>
      <c r="H26" s="613"/>
      <c r="I26" s="613"/>
      <c r="J26" s="613"/>
      <c r="K26" s="145"/>
      <c r="L26" s="204"/>
      <c r="M26" s="204"/>
      <c r="N26" s="204"/>
      <c r="O26" s="204"/>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row>
    <row r="27" spans="1:55" ht="15.75">
      <c r="A27" s="125"/>
      <c r="B27" s="190"/>
      <c r="C27" s="206" t="s">
        <v>185</v>
      </c>
      <c r="D27" s="207" t="s">
        <v>186</v>
      </c>
      <c r="E27" s="208" t="str">
        <f>VLOOKUP($D27,IF(LEFT($D27,3)="PMPG",COMPOSIÇÕES_V!$B$1:$E$3499,sinapi_serv!$B$2:$F$14082),2,0)</f>
        <v>CORTE E ATERRO COMPENSADO</v>
      </c>
      <c r="F27" s="207" t="str">
        <f>VLOOKUP($D27,IF(LEFT($D27,4)="PMPG",COMPOSIÇÕES_V!$B$1:$E$3499,sinapi_serv!$B$2:$F$14082),3,0)</f>
        <v>M3</v>
      </c>
      <c r="G27" s="209">
        <f>'MC - Terrap._Pav.'!E28</f>
        <v>862.875</v>
      </c>
      <c r="H27" s="209" t="str">
        <f>VLOOKUP($D27,IF(LEFT($D27,4)="PMPG",COMPOSIÇÕES_V!$B$1:$E$3499,sinapi_serv!$B$2:$F$14082),4,0)</f>
        <v>4,67</v>
      </c>
      <c r="I27" s="209">
        <f>IF($L$2="OUTROS",TRUNC(H27*(1+$G$7),2),ROUND(H27*(1+$G$7),2))</f>
        <v>5.67</v>
      </c>
      <c r="J27" s="210">
        <f>IF($L$2="OUTROS",TRUNC(I27*G27,2),ROUND(I27*G27,2))</f>
        <v>4892.5</v>
      </c>
      <c r="K27" s="145"/>
      <c r="L27" s="204"/>
      <c r="M27" s="204"/>
      <c r="N27" s="204"/>
      <c r="O27" s="204"/>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row>
    <row r="28" spans="1:55" ht="30">
      <c r="A28" s="125"/>
      <c r="B28" s="190"/>
      <c r="C28" s="206" t="s">
        <v>187</v>
      </c>
      <c r="D28" s="207" t="s">
        <v>188</v>
      </c>
      <c r="E28" s="208" t="str">
        <f>VLOOKUP($D28,IF(LEFT($D28,3)="PMPG",COMPOSIÇÕES_V!$B$1:$E$3499,sinapi_serv!$B$2:$F$14082),2,0)</f>
        <v>REGULARIZAÇÃO E COMPACTAÇÃO DE SUBLEITO DE SOLO PREDOMINANTEMENTE ARENOSO. AF_11/2019</v>
      </c>
      <c r="F28" s="207" t="str">
        <f>VLOOKUP($D28,IF(LEFT($D28,4)="PMPG",COMPOSIÇÕES_V!$B$1:$E$3499,sinapi_serv!$B$2:$F$14082),3,0)</f>
        <v>M2</v>
      </c>
      <c r="G28" s="209">
        <f>'MC - Terrap._Pav.'!E26</f>
        <v>2655</v>
      </c>
      <c r="H28" s="209" t="str">
        <f>VLOOKUP($D28,IF(LEFT($D28,4)="PMPG",COMPOSIÇÕES_V!$B$1:$E$3499,sinapi_serv!$B$2:$F$14082),4,0)</f>
        <v>0,61</v>
      </c>
      <c r="I28" s="209">
        <f>IF($L$2="OUTROS",TRUNC(H28*(1+$G$7),2),ROUND(H28*(1+$G$7),2))</f>
        <v>0.74</v>
      </c>
      <c r="J28" s="210">
        <f>IF($L$2="OUTROS",TRUNC(I28*G28,2),ROUND(I28*G28,2))</f>
        <v>1964.7</v>
      </c>
      <c r="K28" s="145"/>
      <c r="L28" s="204"/>
      <c r="M28" s="204"/>
      <c r="N28" s="204"/>
      <c r="O28" s="204"/>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row>
    <row r="29" spans="1:55" ht="15.75" customHeight="1">
      <c r="A29" s="125"/>
      <c r="B29" s="190"/>
      <c r="C29" s="613" t="s">
        <v>189</v>
      </c>
      <c r="D29" s="613"/>
      <c r="E29" s="613"/>
      <c r="F29" s="613"/>
      <c r="G29" s="613"/>
      <c r="H29" s="613"/>
      <c r="I29" s="613"/>
      <c r="J29" s="613"/>
      <c r="K29" s="145"/>
      <c r="L29" s="204"/>
      <c r="M29" s="204"/>
      <c r="N29" s="204"/>
      <c r="O29" s="204"/>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row>
    <row r="30" spans="1:55" ht="30">
      <c r="A30" s="125"/>
      <c r="B30" s="190"/>
      <c r="C30" s="206" t="s">
        <v>190</v>
      </c>
      <c r="D30" s="207" t="s">
        <v>191</v>
      </c>
      <c r="E30" s="208" t="str">
        <f>VLOOKUP($D30,IF(LEFT($D30,3)="PMPG",COMPOSIÇÕES_V!$B$1:$E$3499,sinapi_serv!$B$2:$F$14082),2,0)</f>
        <v>REGULARIZAÇÃO DE SUPERFÍCIES COM MOTONIVELADORA. AF_11/2019</v>
      </c>
      <c r="F30" s="207" t="str">
        <f>VLOOKUP($D30,IF(LEFT($D30,4)="PMPG",COMPOSIÇÕES_V!$B$1:$E$3499,sinapi_serv!$B$2:$F$14082),3,0)</f>
        <v>M2</v>
      </c>
      <c r="G30" s="209">
        <f>'MC - Terrap._Pav.'!E26</f>
        <v>2655</v>
      </c>
      <c r="H30" s="209" t="str">
        <f>VLOOKUP($D30,IF(LEFT($D30,4)="PMPG",COMPOSIÇÕES_V!$B$1:$E$3499,sinapi_serv!$B$2:$F$14082),4,0)</f>
        <v>0,06</v>
      </c>
      <c r="I30" s="209">
        <f>IF($L$2="OUTROS",TRUNC(H30*(1+$G$7),2),ROUND(H30*(1+$G$7),2))</f>
        <v>7.0000000000000007E-2</v>
      </c>
      <c r="J30" s="210">
        <f>IF($L$2="OUTROS",TRUNC(I30*G30,2),ROUND(I30*G30,2))</f>
        <v>185.85</v>
      </c>
      <c r="K30" s="145"/>
      <c r="L30" s="204"/>
      <c r="M30" s="204"/>
      <c r="N30" s="204"/>
      <c r="O30" s="204"/>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row>
    <row r="31" spans="1:55" ht="60">
      <c r="A31" s="125"/>
      <c r="B31" s="190"/>
      <c r="C31" s="206" t="s">
        <v>192</v>
      </c>
      <c r="D31" s="207" t="s">
        <v>193</v>
      </c>
      <c r="E31" s="208" t="str">
        <f>VLOOKUP($D31,IF(LEFT($D31,3)="PMPG",COMPOSIÇÕES_V!$B$1:$E$3499,sinapi_serv!$B$2:$F$14082),2,0)</f>
        <v>ESCAVACAO E CARGA MATERIAL 1A CATEGORIA, UTILIZANDO TRATOR DE ESTEIRAS DE 110 A 160HP COM LAMINA, PESO OPERACIONAL * 13T  E PA CARREGADEIRA COM 170 HP.</v>
      </c>
      <c r="F31" s="207" t="str">
        <f>VLOOKUP($D31,IF(LEFT($D31,4)="PMPG",COMPOSIÇÕES_V!$B$1:$E$3499,sinapi_serv!$B$2:$F$14082),3,0)</f>
        <v>M3</v>
      </c>
      <c r="G31" s="209">
        <f>'MC - Terrap._Pav.'!E28</f>
        <v>862.875</v>
      </c>
      <c r="H31" s="209" t="str">
        <f>VLOOKUP($D31,IF(LEFT($D31,4)="PMPG",COMPOSIÇÕES_V!$B$1:$E$3499,sinapi_serv!$B$2:$F$14082),4,0)</f>
        <v>2,54</v>
      </c>
      <c r="I31" s="209">
        <f>IF($L$2="OUTROS",TRUNC(H31*(1+$G$7),2),ROUND(H31*(1+$G$7),2))</f>
        <v>3.08</v>
      </c>
      <c r="J31" s="210">
        <f>IF($L$2="OUTROS",TRUNC(I31*G31,2),ROUND(I31*G31,2))</f>
        <v>2657.66</v>
      </c>
      <c r="K31" s="145"/>
      <c r="L31" s="204"/>
      <c r="M31" s="204"/>
      <c r="N31" s="204"/>
      <c r="O31" s="204"/>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row>
    <row r="32" spans="1:55" ht="30">
      <c r="A32" s="125"/>
      <c r="B32" s="190"/>
      <c r="C32" s="206" t="s">
        <v>194</v>
      </c>
      <c r="D32" s="207" t="s">
        <v>195</v>
      </c>
      <c r="E32" s="208" t="str">
        <f>VLOOKUP($D32,IF(LEFT($D32,3)="PMPG",COMPOSIÇÕES_V!$B$1:$E$3499,sinapi_serv!$B$2:$F$14082),2,0)</f>
        <v>ESPALHAMENTO DE MATERIAL COM TRATOR DE ESTEIRAS. AF_11/2019</v>
      </c>
      <c r="F32" s="207" t="str">
        <f>VLOOKUP($D32,IF(LEFT($D32,4)="PMPG",COMPOSIÇÕES_V!$B$1:$E$3499,sinapi_serv!$B$2:$F$14082),3,0)</f>
        <v>M3</v>
      </c>
      <c r="G32" s="209">
        <f>'MC - Terrap._Pav.'!E28</f>
        <v>862.875</v>
      </c>
      <c r="H32" s="209" t="str">
        <f>VLOOKUP($D32,IF(LEFT($D32,4)="PMPG",COMPOSIÇÕES_V!$B$1:$E$3499,sinapi_serv!$B$2:$F$14082),4,0)</f>
        <v>0,82</v>
      </c>
      <c r="I32" s="209">
        <f>IF($L$2="OUTROS",TRUNC(H32*(1+$G$7),2),ROUND(H32*(1+$G$7),2))</f>
        <v>0.99</v>
      </c>
      <c r="J32" s="210">
        <f>IF($L$2="OUTROS",TRUNC(I32*G32,2),ROUND(I32*G32,2))</f>
        <v>854.25</v>
      </c>
      <c r="K32" s="145"/>
      <c r="L32" s="204"/>
      <c r="M32" s="204"/>
      <c r="N32" s="204"/>
      <c r="O32" s="204"/>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row>
    <row r="33" spans="1:55" ht="60">
      <c r="A33" s="125"/>
      <c r="B33" s="190"/>
      <c r="C33" s="206" t="s">
        <v>196</v>
      </c>
      <c r="D33" s="207" t="s">
        <v>197</v>
      </c>
      <c r="E33" s="208" t="str">
        <f>VLOOKUP($D33,IF(LEFT($D33,3)="PMPG",COMPOSIÇÕES_V!$B$1:$E$3499,sinapi_serv!$B$2:$F$14082),2,0)</f>
        <v>EXECUÇÃO E COMPACTAÇÃO DE BASE E OU SUB BASE PARA PAVIMENTAÇÃO DE SOLOS DE COMPORTAMENTO LATERÍTICO (ARENOSO) - EXCLUSIVE SOLO, ESCAVAÇÃO, CARGA E TRANSPORTE. AF_11/2019</v>
      </c>
      <c r="F33" s="207" t="str">
        <f>VLOOKUP($D33,IF(LEFT($D33,4)="PMPG",COMPOSIÇÕES_V!$B$1:$E$3499,sinapi_serv!$B$2:$F$14082),3,0)</f>
        <v>M3</v>
      </c>
      <c r="G33" s="209">
        <f>'MC - Terrap._Pav.'!E28</f>
        <v>862.875</v>
      </c>
      <c r="H33" s="209" t="str">
        <f>VLOOKUP($D33,IF(LEFT($D33,4)="PMPG",COMPOSIÇÕES_V!$B$1:$E$3499,sinapi_serv!$B$2:$F$14082),4,0)</f>
        <v>6,24</v>
      </c>
      <c r="I33" s="209">
        <f>IF($L$2="OUTROS",TRUNC(H33*(1+$G$7),2),ROUND(H33*(1+$G$7),2))</f>
        <v>7.57</v>
      </c>
      <c r="J33" s="210">
        <f>IF($L$2="OUTROS",TRUNC(I33*G33,2),ROUND(I33*G33,2))</f>
        <v>6531.96</v>
      </c>
      <c r="K33" s="145"/>
      <c r="L33" s="204"/>
      <c r="M33" s="204"/>
      <c r="N33" s="204"/>
      <c r="O33" s="204"/>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row>
    <row r="34" spans="1:55" ht="15.75">
      <c r="A34" s="125"/>
      <c r="B34" s="190"/>
      <c r="C34" s="206" t="s">
        <v>198</v>
      </c>
      <c r="D34" s="207" t="s">
        <v>199</v>
      </c>
      <c r="E34" s="208" t="s">
        <v>200</v>
      </c>
      <c r="F34" s="207" t="s">
        <v>201</v>
      </c>
      <c r="G34" s="209">
        <f>'MC - Terrap._Pav.'!E28</f>
        <v>862.875</v>
      </c>
      <c r="H34" s="209">
        <v>3</v>
      </c>
      <c r="I34" s="209">
        <f>IF($L$2="OUTROS",TRUNC(H34*(1+$G$7),2),ROUND(H34*(1+$G$7),2))</f>
        <v>3.64</v>
      </c>
      <c r="J34" s="210">
        <f>IF($L$2="OUTROS",TRUNC(I34*G34,2),ROUND(I34*G34,2))</f>
        <v>3140.87</v>
      </c>
      <c r="K34" s="145"/>
      <c r="L34" s="204"/>
      <c r="M34" s="204"/>
      <c r="N34" s="204"/>
      <c r="O34" s="204"/>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row>
    <row r="35" spans="1:55" ht="15.75" customHeight="1">
      <c r="A35" s="125"/>
      <c r="B35" s="190"/>
      <c r="C35" s="613" t="s">
        <v>202</v>
      </c>
      <c r="D35" s="613"/>
      <c r="E35" s="613"/>
      <c r="F35" s="613"/>
      <c r="G35" s="613"/>
      <c r="H35" s="613"/>
      <c r="I35" s="613"/>
      <c r="J35" s="613"/>
      <c r="K35" s="145"/>
      <c r="L35" s="204"/>
      <c r="M35" s="204"/>
      <c r="N35" s="204"/>
      <c r="O35" s="204"/>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row>
    <row r="36" spans="1:55" ht="15.75">
      <c r="A36" s="125"/>
      <c r="B36" s="190"/>
      <c r="C36" s="206" t="s">
        <v>203</v>
      </c>
      <c r="D36" s="207" t="s">
        <v>204</v>
      </c>
      <c r="E36" s="208" t="str">
        <f>VLOOKUP($D36,IF(LEFT($D36,3)="PMPG",COMPOSIÇÕES_V!$B$1:$E$3499,sinapi_serv!$B$2:$F$14082),2,0)</f>
        <v>LIMPEZA SUPERFICIAL DA CAMADA VEGETAL EM JAZIDA</v>
      </c>
      <c r="F36" s="207" t="str">
        <f>VLOOKUP($D36,IF(LEFT($D36,4)="PMPG",COMPOSIÇÕES_V!$B$1:$E$3499,sinapi_serv!$B$2:$F$14082),3,0)</f>
        <v>M2</v>
      </c>
      <c r="G36" s="209">
        <f>'MC - Terrap._Pav.'!E27</f>
        <v>2655</v>
      </c>
      <c r="H36" s="209" t="str">
        <f>VLOOKUP($D36,IF(LEFT($D36,4)="PMPG",COMPOSIÇÕES_V!$B$1:$E$3499,sinapi_serv!$B$2:$F$14082),4,0)</f>
        <v>0,31</v>
      </c>
      <c r="I36" s="209">
        <f>IF($L$2="OUTROS",TRUNC(H36*(1+$G$7),2),ROUND(H36*(1+$G$7),2))</f>
        <v>0.38</v>
      </c>
      <c r="J36" s="210">
        <f>IF($L$2="OUTROS",TRUNC(I36*G36,2),ROUND(I36*G36,2))</f>
        <v>1008.9</v>
      </c>
      <c r="K36" s="145"/>
      <c r="L36" s="204"/>
      <c r="M36" s="204"/>
      <c r="N36" s="204"/>
      <c r="O36" s="204"/>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row>
    <row r="37" spans="1:55" ht="60">
      <c r="A37" s="125"/>
      <c r="B37" s="190"/>
      <c r="C37" s="206" t="s">
        <v>205</v>
      </c>
      <c r="D37" s="207" t="s">
        <v>193</v>
      </c>
      <c r="E37" s="208" t="str">
        <f>VLOOKUP($D37,IF(LEFT($D37,3)="PMPG",COMPOSIÇÕES_V!$B$1:$E$3499,sinapi_serv!$B$2:$F$14082),2,0)</f>
        <v>ESCAVACAO E CARGA MATERIAL 1A CATEGORIA, UTILIZANDO TRATOR DE ESTEIRAS DE 110 A 160HP COM LAMINA, PESO OPERACIONAL * 13T  E PA CARREGADEIRA COM 170 HP.</v>
      </c>
      <c r="F37" s="207" t="str">
        <f>VLOOKUP($D37,IF(LEFT($D37,4)="PMPG",COMPOSIÇÕES_V!$B$1:$E$3499,sinapi_serv!$B$2:$F$14082),3,0)</f>
        <v>M3</v>
      </c>
      <c r="G37" s="209">
        <f>'MC - Terrap._Pav.'!E28</f>
        <v>862.875</v>
      </c>
      <c r="H37" s="209" t="str">
        <f>VLOOKUP($D37,IF(LEFT($D37,4)="PMPG",COMPOSIÇÕES_V!$B$1:$E$3499,sinapi_serv!$B$2:$F$14082),4,0)</f>
        <v>2,54</v>
      </c>
      <c r="I37" s="209">
        <f>IF($L$2="OUTROS",TRUNC(H37*(1+$G$7),2),ROUND(H37*(1+$G$7),2))</f>
        <v>3.08</v>
      </c>
      <c r="J37" s="210">
        <f>IF($L$2="OUTROS",TRUNC(I37*G37,2),ROUND(I37*G37,2))</f>
        <v>2657.66</v>
      </c>
      <c r="K37" s="145"/>
      <c r="L37" s="204"/>
      <c r="M37" s="204"/>
      <c r="N37" s="204"/>
      <c r="O37" s="204"/>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row>
    <row r="38" spans="1:55" ht="45">
      <c r="A38" s="125"/>
      <c r="B38" s="190"/>
      <c r="C38" s="206" t="s">
        <v>206</v>
      </c>
      <c r="D38" s="535" t="s">
        <v>207</v>
      </c>
      <c r="E38" s="208" t="str">
        <f>VLOOKUP($D38,IF(LEFT($D38,3)="PMPG",COMPOSIÇÕES_V!$B$1:$E$3499,sinapi_serv!$B$2:$F$14082),2,0)</f>
        <v>TRANSPORTE COM CAMINHÃO BASCULANTE DE 14 M3, EM VIA URBANA EM REVESTIMENTO PRIMÁRIO (UNIDADE: M3XKM). AF_04/2016</v>
      </c>
      <c r="F38" s="207" t="str">
        <f>VLOOKUP($D38,IF(LEFT($D38,4)="PMPG",COMPOSIÇÕES_V!$B$1:$E$3499,sinapi_serv!$B$2:$F$14082),3,0)</f>
        <v>M3XKM</v>
      </c>
      <c r="G38" s="207">
        <f>'MC - Transporte'!I13+'MC - Transporte'!I14</f>
        <v>37417.578750000001</v>
      </c>
      <c r="H38" s="209" t="str">
        <f>VLOOKUP($D38,IF(LEFT($D38,4)="PMPG",COMPOSIÇÕES_V!$B$1:$E$3499,sinapi_serv!$B$2:$F$14082),4,0)</f>
        <v>0,97</v>
      </c>
      <c r="I38" s="209">
        <f>IF($L$2="OUTROS",TRUNC(H38*(1+$G$7),2),ROUND(H38*(1+$G$7),2))</f>
        <v>1.18</v>
      </c>
      <c r="J38" s="210">
        <f>IF($L$2="OUTROS",TRUNC(I38*G38,2),ROUND(I38*G38,2))</f>
        <v>44152.74</v>
      </c>
      <c r="K38" s="145"/>
      <c r="L38" s="204"/>
      <c r="M38" s="204"/>
      <c r="N38" s="204"/>
      <c r="O38" s="204"/>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row>
    <row r="39" spans="1:55" ht="54" customHeight="1">
      <c r="A39" s="125"/>
      <c r="B39" s="190"/>
      <c r="C39" s="206" t="s">
        <v>209</v>
      </c>
      <c r="D39" s="535" t="s">
        <v>25491</v>
      </c>
      <c r="E39" s="208" t="str">
        <f>VLOOKUP($D39,IF(LEFT($D39,3)="PMPG",COMPOSIÇÕES_V!$B$1:$E$3499,sinapi_serv!$B$2:$F$14082),2,0)</f>
        <v>TRANSPORTE COM CAMINHÃO BASCULANTE DE 18 M3, EM VIA URBANA PAVIMENTADA, DMT ATÉ 30 KM (UNIDADE: M3XKM). AF_12/2016</v>
      </c>
      <c r="F39" s="207" t="str">
        <f>VLOOKUP($D39,IF(LEFT($D39,4)="PMPG",COMPOSIÇÕES_V!$B$1:$E$3499,sinapi_serv!$B$2:$F$14082),3,0)</f>
        <v>M3XKM</v>
      </c>
      <c r="G39" s="207">
        <f>'MC - Transporte'!I24</f>
        <v>23815.35</v>
      </c>
      <c r="H39" s="209" t="str">
        <f>VLOOKUP($D39,IF(LEFT($D39,4)="PMPG",COMPOSIÇÕES_V!$B$1:$E$3499,sinapi_serv!$B$2:$F$14082),4,0)</f>
        <v>0,78</v>
      </c>
      <c r="I39" s="209">
        <f>IF($L$2="OUTROS",TRUNC(H39*(1+$G$7),2),ROUND(H39*(1+$G$7),2))</f>
        <v>0.95</v>
      </c>
      <c r="J39" s="210">
        <f>IF($L$2="OUTROS",TRUNC(I39*G39,2),ROUND(I39*G39,2))</f>
        <v>22624.58</v>
      </c>
      <c r="K39" s="145"/>
      <c r="L39" s="204"/>
      <c r="M39" s="204"/>
      <c r="N39" s="204"/>
      <c r="O39" s="204"/>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row>
    <row r="40" spans="1:55" ht="15.75" customHeight="1">
      <c r="A40" s="125"/>
      <c r="B40" s="190"/>
      <c r="C40" s="613" t="s">
        <v>208</v>
      </c>
      <c r="D40" s="613"/>
      <c r="E40" s="613"/>
      <c r="F40" s="613"/>
      <c r="G40" s="613"/>
      <c r="H40" s="613"/>
      <c r="I40" s="613"/>
      <c r="J40" s="613"/>
      <c r="K40" s="145"/>
      <c r="L40" s="204"/>
      <c r="M40" s="204"/>
      <c r="N40" s="204"/>
      <c r="O40" s="204"/>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row>
    <row r="41" spans="1:55" ht="30">
      <c r="A41" s="125"/>
      <c r="B41" s="190"/>
      <c r="C41" s="206" t="s">
        <v>210</v>
      </c>
      <c r="D41" s="207" t="s">
        <v>195</v>
      </c>
      <c r="E41" s="208" t="str">
        <f>VLOOKUP($D41,IF(LEFT($D41,3)="PMPG",COMPOSIÇÕES_V!$B$1:$E$3499,sinapi_serv!$B$2:$F$14082),2,0)</f>
        <v>ESPALHAMENTO DE MATERIAL COM TRATOR DE ESTEIRAS. AF_11/2019</v>
      </c>
      <c r="F41" s="207" t="str">
        <f>VLOOKUP($D41,IF(LEFT($D41,4)="PMPG",COMPOSIÇÕES_V!$B$1:$E$3499,sinapi_serv!$B$2:$F$14082),3,0)</f>
        <v>M3</v>
      </c>
      <c r="G41" s="209">
        <f>'MC - Terrap._Pav.'!E27</f>
        <v>2655</v>
      </c>
      <c r="H41" s="209" t="str">
        <f>VLOOKUP($D41,IF(LEFT($D41,4)="PMPG",COMPOSIÇÕES_V!$B$1:$E$3499,sinapi_serv!$B$2:$F$14082),4,0)</f>
        <v>0,82</v>
      </c>
      <c r="I41" s="209">
        <f>IF($L$2="OUTROS",TRUNC(H41*(1+$G$7),2),ROUND(H41*(1+$G$7),2))</f>
        <v>0.99</v>
      </c>
      <c r="J41" s="210">
        <f>IF($L$2="OUTROS",TRUNC(I41*G41,2),ROUND(I41*G41,2))</f>
        <v>2628.45</v>
      </c>
      <c r="K41" s="145"/>
      <c r="L41" s="204"/>
      <c r="M41" s="204"/>
      <c r="N41" s="204"/>
      <c r="O41" s="204"/>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row>
    <row r="42" spans="1:55" ht="45">
      <c r="A42" s="125"/>
      <c r="B42" s="190"/>
      <c r="C42" s="193" t="s">
        <v>26365</v>
      </c>
      <c r="D42" s="194" t="s">
        <v>207</v>
      </c>
      <c r="E42" s="195" t="str">
        <f>VLOOKUP($D42,IF(LEFT($D42,3)="PMPG",COMPOSIÇÕES_V!$B$1:$E$3499,sinapi_serv!$B$2:$F$14082),2,0)</f>
        <v>TRANSPORTE COM CAMINHÃO BASCULANTE DE 14 M3, EM VIA URBANA EM REVESTIMENTO PRIMÁRIO (UNIDADE: M3XKM). AF_04/2016</v>
      </c>
      <c r="F42" s="194" t="str">
        <f>VLOOKUP($D42,IF(LEFT($D42,4)="PMPG",COMPOSIÇÕES_V!$B$1:$E$3499,sinapi_serv!$B$2:$F$14082),3,0)</f>
        <v>M3XKM</v>
      </c>
      <c r="G42" s="216">
        <f>'MC - Transporte'!I15</f>
        <v>915.97499999999991</v>
      </c>
      <c r="H42" s="196" t="str">
        <f>VLOOKUP($D42,IF(LEFT($D42,4)="PMPG",COMPOSIÇÕES_V!$B$1:$E$3499,sinapi_serv!$B$2:$F$14082),4,0)</f>
        <v>0,97</v>
      </c>
      <c r="I42" s="196">
        <f>IF($L$2="OUTROS",TRUNC(H42*(1+$G$7),2),ROUND(H42*(1+$G$7),2))</f>
        <v>1.18</v>
      </c>
      <c r="J42" s="197">
        <f>IF($L$2="OUTROS",TRUNC(I42*G42,2),ROUND(I42*G42,2))</f>
        <v>1080.8499999999999</v>
      </c>
      <c r="K42" s="145"/>
      <c r="L42" s="204"/>
      <c r="M42" s="204"/>
      <c r="N42" s="204"/>
      <c r="O42" s="204"/>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row>
    <row r="44" spans="1:55" ht="15.75" customHeight="1">
      <c r="C44" s="191" t="s">
        <v>157</v>
      </c>
      <c r="D44" s="610" t="s">
        <v>211</v>
      </c>
      <c r="E44" s="610"/>
      <c r="F44" s="610"/>
      <c r="G44" s="610"/>
      <c r="H44" s="610"/>
      <c r="I44" s="610"/>
      <c r="J44" s="192">
        <f>SUM(J45:J48)</f>
        <v>65825.149999999994</v>
      </c>
    </row>
    <row r="45" spans="1:55" ht="26.1" customHeight="1">
      <c r="C45" s="206" t="s">
        <v>212</v>
      </c>
      <c r="D45" s="207" t="str">
        <f>'COMP. IMPRIM'!B12</f>
        <v>PMPG IMPRIM 001</v>
      </c>
      <c r="E45" s="208" t="str">
        <f>VLOOKUP($D45,IF(LEFT($D45,4)="PMPG",COMPOSIÇÕES_V!$B$1:$E$3499,sinapi_serv!$B$2:$F$14082),2,0)</f>
        <v>EXECUÇÃO DE IMPRIMAÇÃO COM ASFALTO DILUÍDO CM-30. AF_09/2017</v>
      </c>
      <c r="F45" s="207" t="str">
        <f>VLOOKUP($D45,IF(LEFT($D45,4)="PMPG",COMPOSIÇÕES_V!$B$1:$E$3499,sinapi_serv!$B$2:$F$14082),3,0)</f>
        <v>M2</v>
      </c>
      <c r="G45" s="209">
        <f>'MC - Terrap._Pav.'!E34</f>
        <v>2183</v>
      </c>
      <c r="H45" s="209">
        <f>VLOOKUP($D45,IF(LEFT($D45,4)="PMPG",COMPOSIÇÕES_V!$B$1:$E$3499,sinapi_serv!$B$2:$F$14082),4,0)</f>
        <v>6.26</v>
      </c>
      <c r="I45" s="209">
        <f>IF($L$2="OUTROS",TRUNC(H45*(1+$G$7),2),ROUND(H45*(1+$G$7),2))</f>
        <v>7.6</v>
      </c>
      <c r="J45" s="210">
        <f>IF($L$2="OUTROS",TRUNC(I45*G45,2),ROUND(I45*G45,2))</f>
        <v>16590.8</v>
      </c>
    </row>
    <row r="46" spans="1:55" ht="45">
      <c r="C46" s="206" t="s">
        <v>213</v>
      </c>
      <c r="D46" s="207" t="str">
        <f>'COMP. TSD'!B14</f>
        <v>PMPG TSD 001</v>
      </c>
      <c r="E46" s="208" t="str">
        <f>VLOOKUP($D46,IF(LEFT($D46,4)="PMPG",COMPOSIÇÕES_V!$B$1:$E$3499,sinapi_serv!$B$2:$F$14082),2,0)</f>
        <v>CONSTRUÇÃO DE PAVIMENTO COM TRATAMENTO SUPERFICIAL DUPLO, COM EMULSÃO ASFÁLTICA RR-2C, COM CAPA SELANTE. AF_01/2018</v>
      </c>
      <c r="F46" s="207" t="str">
        <f>VLOOKUP($D46,IF(LEFT($D46,4)="PMPG",COMPOSIÇÕES_V!$B$1:$E$3499,sinapi_serv!$B$2:$F$14082),3,0)</f>
        <v>M2</v>
      </c>
      <c r="G46" s="209">
        <f>'MC - Terrap._Pav.'!E34</f>
        <v>2183</v>
      </c>
      <c r="H46" s="209">
        <f>VLOOKUP($D46,IF(LEFT($D46,4)="PMPG",COMPOSIÇÕES_V!$B$1:$E$3499,sinapi_serv!$B$2:$F$14082),4,0)</f>
        <v>12.4</v>
      </c>
      <c r="I46" s="209">
        <f>IF($L$2="OUTROS",TRUNC(H46*(1+$G$7),2),ROUND(H46*(1+$G$7),2))</f>
        <v>15.04</v>
      </c>
      <c r="J46" s="210">
        <f>IF($L$2="OUTROS",TRUNC(I46*G46,2),ROUND(I46*G46,2))</f>
        <v>32832.32</v>
      </c>
    </row>
    <row r="47" spans="1:55" ht="60">
      <c r="C47" s="206" t="s">
        <v>214</v>
      </c>
      <c r="D47" s="207" t="s">
        <v>215</v>
      </c>
      <c r="E47" s="208" t="str">
        <f>VLOOKUP($D47,IF(LEFT($D47,4)="PMPG",COMPOSIÇÕES_V!$B$1:$E$3499,sinapi_serv!$B$2:$F$14082),2,0)</f>
        <v>TRANSPORTE DE MATERIAL ASFALTICO, COM CAMINHÃO COM CAPACIDADE DE 30000 L EM RODOVIA PAVIMENTADA PARA DISTÂNCIAS MÉDIAS DE TRANSPORTE SUPERIORES A 100 KM. AF_02/2016</v>
      </c>
      <c r="F47" s="207" t="str">
        <f>VLOOKUP($D47,IF(LEFT($D47,4)="PMPG",COMPOSIÇÕES_V!$B$1:$E$3499,sinapi_serv!$B$2:$F$14082),3,0)</f>
        <v>TXKM</v>
      </c>
      <c r="G47" s="207">
        <f>'MC - Transporte'!I33</f>
        <v>6448.8</v>
      </c>
      <c r="H47" s="209" t="str">
        <f>VLOOKUP($D47,IF(LEFT($D47,4)="PMPG",COMPOSIÇÕES_V!$B$1:$E$3499,sinapi_serv!$B$2:$F$14082),4,0)</f>
        <v>0,52</v>
      </c>
      <c r="I47" s="209">
        <f>IF($L$2="OUTROS",TRUNC(H47*(1+$G$7),2),ROUND(H47*(1+$G$7),2))</f>
        <v>0.63</v>
      </c>
      <c r="J47" s="210">
        <f>IF($L$2="OUTROS",TRUNC(I47*G47,2),ROUND(I47*G47,2))</f>
        <v>4062.74</v>
      </c>
    </row>
    <row r="48" spans="1:55" ht="45">
      <c r="C48" s="193" t="s">
        <v>216</v>
      </c>
      <c r="D48" s="194" t="s">
        <v>217</v>
      </c>
      <c r="E48" s="195" t="str">
        <f>VLOOKUP($D48,IF(LEFT($D48,4)="PMPG",COMPOSIÇÕES_V!$B$1:$E$3499,sinapi_serv!$B$2:$F$14082),2,0)</f>
        <v>TRANSPORTE COM CAMINHÃO BASCULANTE DE 14 M3, EM VIA URBANA PAVIMENTADA, DMT ACIMA DE 30 KM (UNIDADE: M3XKM). AF_04/2016</v>
      </c>
      <c r="F48" s="194" t="str">
        <f>VLOOKUP($D48,IF(LEFT($D48,4)="PMPG",COMPOSIÇÕES_V!$B$1:$E$3499,sinapi_serv!$B$2:$F$14082),3,0)</f>
        <v>M3XKM</v>
      </c>
      <c r="G48" s="194">
        <f>'MC - Transporte'!I41</f>
        <v>15619.36</v>
      </c>
      <c r="H48" s="196" t="str">
        <f>VLOOKUP($D48,IF(LEFT($D48,4)="PMPG",COMPOSIÇÕES_V!$B$1:$E$3499,sinapi_serv!$B$2:$F$14082),4,0)</f>
        <v>0,65</v>
      </c>
      <c r="I48" s="196">
        <f>IF($L$2="OUTROS",TRUNC(H48*(1+$G$7),2),ROUND(H48*(1+$G$7),2))</f>
        <v>0.79</v>
      </c>
      <c r="J48" s="197">
        <f>IF($L$2="OUTROS",TRUNC(I48*G48,2),ROUND(I48*G48,2))</f>
        <v>12339.29</v>
      </c>
    </row>
    <row r="50" spans="3:11" ht="15.75" customHeight="1">
      <c r="C50" s="191" t="s">
        <v>158</v>
      </c>
      <c r="D50" s="610" t="s">
        <v>218</v>
      </c>
      <c r="E50" s="610"/>
      <c r="F50" s="610"/>
      <c r="G50" s="610"/>
      <c r="H50" s="610"/>
      <c r="I50" s="610"/>
      <c r="J50" s="192">
        <f>SUM(J51:J51)</f>
        <v>27883.4</v>
      </c>
    </row>
    <row r="51" spans="3:11" ht="60">
      <c r="C51" s="206" t="s">
        <v>219</v>
      </c>
      <c r="D51" s="207" t="s">
        <v>220</v>
      </c>
      <c r="E51" s="208" t="str">
        <f>VLOOKUP($D51,IF(LEFT($D51,4)="PMPG",COMPOSIÇÕES_V!$B$1:$E$3499,sinapi_serv!$B$2:$F$14082),2,0)</f>
        <v>GUIA (MEIO-FIO) E SARJETA CONJUGADOS DE CONCRETO, MOLDADA  IN LOCO  EM TRECHO RETO COM EXTRUSORA, 45 CM BASE (15 CM BASE DA GUIA + 30 CM BASE DA SARJETA) X 22 CM ALTURA. AF_06/2016</v>
      </c>
      <c r="F51" s="207" t="str">
        <f>VLOOKUP($D51,IF(LEFT($D51,4)="PMPG",COMPOSIÇÕES_V!$B$1:$E$3499,sinapi_serv!$B$2:$F$14082),3,0)</f>
        <v>M</v>
      </c>
      <c r="G51" s="209">
        <f>'MC - Terrap._Pav.'!E36</f>
        <v>590</v>
      </c>
      <c r="H51" s="209" t="str">
        <f>VLOOKUP($D51,IF(LEFT($D51,4)="PMPG",COMPOSIÇÕES_V!$B$1:$E$3499,sinapi_serv!$B$2:$F$14082),4,0)</f>
        <v>38,95</v>
      </c>
      <c r="I51" s="209">
        <f>IF($L$2="OUTROS",TRUNC(H51*(1+$G$7),2),ROUND(H51*(1+$G$7),2))</f>
        <v>47.26</v>
      </c>
      <c r="J51" s="210">
        <f>IF($L$2="OUTROS",TRUNC(I51*G51,2),ROUND(I51*G51,2))</f>
        <v>27883.4</v>
      </c>
    </row>
    <row r="53" spans="3:11" ht="15.75" customHeight="1">
      <c r="C53" s="191" t="s">
        <v>159</v>
      </c>
      <c r="D53" s="610" t="s">
        <v>221</v>
      </c>
      <c r="E53" s="610"/>
      <c r="F53" s="610"/>
      <c r="G53" s="610"/>
      <c r="H53" s="610"/>
      <c r="I53" s="610"/>
      <c r="J53" s="192">
        <f>SUM(J54:J54)</f>
        <v>1954.58</v>
      </c>
    </row>
    <row r="54" spans="3:11" ht="30">
      <c r="C54" s="193" t="s">
        <v>222</v>
      </c>
      <c r="D54" s="194" t="str">
        <f>'COMP. SINALIZAÇÃO'!B14</f>
        <v>PMPG SINAL 001</v>
      </c>
      <c r="E54" s="195" t="str">
        <f>VLOOKUP($D54,IF(LEFT($D54,4)="PMPG",COMPOSIÇÕES_V!$B$1:$E$3499,sinapi_serv!$B$2:$F$14082),2,0)</f>
        <v>PLACA DE REGULAMENTAÇÃO/ADVERTÊNCIA REFLETIVA EM AÇO GALVANIZADO</v>
      </c>
      <c r="F54" s="194" t="str">
        <f>VLOOKUP($D54,IF(LEFT($D54,4)="PMPG",COMPOSIÇÕES_V!$B$1:$E$3499,sinapi_serv!$B$2:$F$14082),3,0)</f>
        <v>M2</v>
      </c>
      <c r="G54" s="194">
        <f>'MC - Sinalização'!E15</f>
        <v>1.8900000000000001</v>
      </c>
      <c r="H54" s="196">
        <f>VLOOKUP($D54,IF(LEFT($D54,4)="PMPG",COMPOSIÇÕES_V!$B$1:$E$3499,sinapi_serv!$B$2:$F$14082),4,0)</f>
        <v>852.35829999999987</v>
      </c>
      <c r="I54" s="196">
        <f>IF($L$2="OUTROS",TRUNC(H54*(1+$G$7),2),ROUND(H54*(1+$G$7),2))</f>
        <v>1034.17</v>
      </c>
      <c r="J54" s="197">
        <f>IF($L$2="OUTROS",TRUNC(I54*G54,2),ROUND(I54*G54,2))</f>
        <v>1954.58</v>
      </c>
    </row>
    <row r="55" spans="3:11" ht="44.25" customHeight="1"/>
    <row r="56" spans="3:11" ht="19.7" customHeight="1">
      <c r="C56" s="611" t="s">
        <v>223</v>
      </c>
      <c r="D56" s="611"/>
      <c r="E56" s="611"/>
      <c r="F56" s="611"/>
      <c r="G56" s="611"/>
      <c r="H56" s="611"/>
      <c r="I56" s="612">
        <f>J22+J18+J15+J25+J44+J50+J53</f>
        <v>203703.49</v>
      </c>
      <c r="J56" s="612"/>
      <c r="K56" s="217"/>
    </row>
    <row r="62" spans="3:11" ht="91.5" customHeight="1">
      <c r="C62" s="602" t="s">
        <v>47</v>
      </c>
      <c r="D62" s="602"/>
      <c r="E62" s="602"/>
      <c r="F62" s="602"/>
      <c r="G62" s="602"/>
      <c r="H62" s="602"/>
      <c r="I62" s="602"/>
      <c r="J62" s="602"/>
    </row>
  </sheetData>
  <mergeCells count="24">
    <mergeCell ref="E5:E6"/>
    <mergeCell ref="F5:H5"/>
    <mergeCell ref="I5:J7"/>
    <mergeCell ref="F6:H6"/>
    <mergeCell ref="G7:H7"/>
    <mergeCell ref="C8:J8"/>
    <mergeCell ref="D10:H10"/>
    <mergeCell ref="D11:G11"/>
    <mergeCell ref="H11:I11"/>
    <mergeCell ref="C12:J12"/>
    <mergeCell ref="D15:I15"/>
    <mergeCell ref="D18:I18"/>
    <mergeCell ref="D22:I22"/>
    <mergeCell ref="D25:I25"/>
    <mergeCell ref="C26:J26"/>
    <mergeCell ref="D53:I53"/>
    <mergeCell ref="C56:H56"/>
    <mergeCell ref="I56:J56"/>
    <mergeCell ref="C62:J62"/>
    <mergeCell ref="C29:J29"/>
    <mergeCell ref="C35:J35"/>
    <mergeCell ref="C40:J40"/>
    <mergeCell ref="D44:I44"/>
    <mergeCell ref="D50:I50"/>
  </mergeCells>
  <printOptions horizontalCentered="1"/>
  <pageMargins left="0.7" right="0.7" top="0.75" bottom="0.75" header="0.51180555555555496" footer="0.51180555555555496"/>
  <pageSetup paperSize="9" scale="48" firstPageNumber="0" fitToHeight="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9694"/>
    <pageSetUpPr fitToPage="1"/>
  </sheetPr>
  <dimension ref="A1:BL48"/>
  <sheetViews>
    <sheetView view="pageBreakPreview" topLeftCell="C1" zoomScale="55" zoomScaleNormal="75" zoomScalePageLayoutView="55" workbookViewId="0">
      <selection activeCell="D11" sqref="D11"/>
    </sheetView>
  </sheetViews>
  <sheetFormatPr defaultRowHeight="15"/>
  <cols>
    <col min="1" max="1" width="9.140625" style="218" customWidth="1"/>
    <col min="2" max="2" width="6.85546875" style="218" customWidth="1"/>
    <col min="3" max="3" width="6.28515625" style="218" customWidth="1"/>
    <col min="4" max="4" width="4.7109375" style="218" customWidth="1"/>
    <col min="5" max="5" width="10.140625" style="218" customWidth="1"/>
    <col min="6" max="6" width="9.7109375" style="218" customWidth="1"/>
    <col min="7" max="7" width="77.28515625" style="218" customWidth="1"/>
    <col min="8" max="8" width="11.28515625" style="218" customWidth="1"/>
    <col min="9" max="9" width="9.7109375" style="218" customWidth="1"/>
    <col min="10" max="11" width="10.85546875" style="218" customWidth="1"/>
    <col min="12" max="12" width="13.42578125" style="218" customWidth="1"/>
    <col min="13" max="14" width="9.140625" style="218" customWidth="1"/>
    <col min="15" max="15" width="13.140625" style="218" customWidth="1"/>
    <col min="16" max="64" width="9.140625" style="218" customWidth="1"/>
    <col min="65" max="1025" width="9.140625" customWidth="1"/>
  </cols>
  <sheetData>
    <row r="1" spans="1:64">
      <c r="B1" s="219"/>
      <c r="D1" s="220"/>
    </row>
    <row r="2" spans="1:64" ht="16.7" customHeight="1">
      <c r="A2" s="221"/>
      <c r="B2" s="222">
        <f>1+K15/100+K17/100+K18/100+K19/100</f>
        <v>1.0496000000000001</v>
      </c>
      <c r="D2" s="220"/>
      <c r="F2" s="223" t="s">
        <v>2</v>
      </c>
      <c r="G2" s="224" t="s">
        <v>224</v>
      </c>
    </row>
    <row r="3" spans="1:64">
      <c r="A3" s="221"/>
      <c r="B3" s="225">
        <f>1+K16/100</f>
        <v>1.0111000000000001</v>
      </c>
      <c r="D3" s="220"/>
    </row>
    <row r="4" spans="1:64" ht="9.75" customHeight="1">
      <c r="A4" s="226"/>
      <c r="B4" s="226"/>
      <c r="C4" s="226"/>
      <c r="D4" s="227"/>
      <c r="E4" s="228"/>
      <c r="F4" s="229"/>
      <c r="G4" s="162"/>
      <c r="H4" s="229"/>
      <c r="I4" s="230"/>
      <c r="J4" s="230"/>
      <c r="K4" s="230"/>
      <c r="L4" s="231"/>
      <c r="M4" s="232"/>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row>
    <row r="5" spans="1:64" ht="55.5">
      <c r="A5" s="114"/>
      <c r="B5" s="114"/>
      <c r="C5" s="114"/>
      <c r="D5" s="233"/>
      <c r="E5" s="115"/>
      <c r="F5" s="116"/>
      <c r="G5" s="234" t="str">
        <f>ORÇAMENTO!E5</f>
        <v>PREFEITURA MUNICIPAL DE 
PORTO DOS GAÚCHOS</v>
      </c>
      <c r="H5" s="619" t="str">
        <f>ORÇAMENTO!F5</f>
        <v>Ref.: Tabela de Serviços
SINAPI 12/2019 e 
Tabela ANP – MT 11/2019</v>
      </c>
      <c r="I5" s="619"/>
      <c r="J5" s="619"/>
      <c r="K5" s="567" t="str">
        <f>ORÇAMENTO!I5</f>
        <v>Secretaria Municipal de Planejamento, Tecnologia e Informática</v>
      </c>
      <c r="L5" s="567"/>
      <c r="M5" s="235"/>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row>
    <row r="6" spans="1:64" ht="51">
      <c r="A6" s="114"/>
      <c r="B6" s="114"/>
      <c r="C6" s="114"/>
      <c r="D6" s="236"/>
      <c r="E6" s="119"/>
      <c r="F6" s="120"/>
      <c r="G6" s="237" t="str">
        <f>ORÇAMENTO!E7</f>
        <v>SITE: www.portodosgauchos.mt.gov.br   -   e-mail: engenharia@portodosgauchos.mt.gov.br
 Praça Lopoldina Wilke, N. 19 - Centro - CEP: 78.560-000 – Porto dos Gaúchos - MT  
FONE: (66) 3526-2011</v>
      </c>
      <c r="H6" s="238" t="s">
        <v>2</v>
      </c>
      <c r="I6" s="653">
        <f>K31</f>
        <v>0.21329999999999999</v>
      </c>
      <c r="J6" s="653"/>
      <c r="K6" s="567"/>
      <c r="L6" s="567"/>
      <c r="M6" s="235"/>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row>
    <row r="7" spans="1:64" ht="18.75" customHeight="1">
      <c r="A7" s="121"/>
      <c r="B7" s="121"/>
      <c r="C7" s="121"/>
      <c r="D7" s="239"/>
      <c r="E7" s="561" t="str">
        <f>ORÇAMENTO!C8</f>
        <v>D E P A R T A M E N T O    D E    E N G E N H A R I A</v>
      </c>
      <c r="F7" s="561"/>
      <c r="G7" s="561"/>
      <c r="H7" s="561"/>
      <c r="I7" s="561"/>
      <c r="J7" s="561"/>
      <c r="K7" s="561"/>
      <c r="L7" s="561"/>
      <c r="M7" s="240"/>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row>
    <row r="8" spans="1:64" ht="8.85" customHeight="1">
      <c r="A8" s="226"/>
      <c r="B8" s="226"/>
      <c r="C8" s="226"/>
      <c r="D8" s="227"/>
      <c r="E8" s="228"/>
      <c r="F8" s="241"/>
      <c r="G8" s="176"/>
      <c r="H8" s="241"/>
      <c r="I8" s="242"/>
      <c r="J8" s="242"/>
      <c r="K8" s="242"/>
      <c r="L8" s="243"/>
      <c r="M8" s="232"/>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c r="BL8" s="226"/>
    </row>
    <row r="9" spans="1:64" ht="18" customHeight="1">
      <c r="A9" s="121"/>
      <c r="B9" s="121"/>
      <c r="C9" s="121"/>
      <c r="D9" s="239"/>
      <c r="E9" s="244" t="s">
        <v>149</v>
      </c>
      <c r="F9" s="654" t="str">
        <f>ORÇAMENTO!D10</f>
        <v>PAVIMENTAÇÃO ASFÁLTICA RUA SÃO PAULO, AVENIDA BRASIL, RUA MATO GROSSO</v>
      </c>
      <c r="G9" s="654"/>
      <c r="H9" s="654"/>
      <c r="I9" s="654"/>
      <c r="J9" s="655" t="s">
        <v>150</v>
      </c>
      <c r="K9" s="655"/>
      <c r="L9" s="245">
        <f ca="1">ORÇAMENTO!J10</f>
        <v>43935</v>
      </c>
      <c r="M9" s="246"/>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ht="18">
      <c r="A10" s="121"/>
      <c r="B10" s="121"/>
      <c r="C10" s="121"/>
      <c r="D10" s="239"/>
      <c r="E10" s="247" t="s">
        <v>151</v>
      </c>
      <c r="F10" s="647" t="str">
        <f>ORÇAMENTO!D11</f>
        <v>COMUNIDADE SÃO JOÃO – MUNICÍPIO DE PORTO DOS GAÚCHOS – MT</v>
      </c>
      <c r="G10" s="647"/>
      <c r="H10" s="647"/>
      <c r="I10" s="647"/>
      <c r="J10" s="249"/>
      <c r="K10" s="250" t="s">
        <v>152</v>
      </c>
      <c r="L10" s="251">
        <f>ORÇAMENTO!J11</f>
        <v>1.157</v>
      </c>
      <c r="M10" s="252"/>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ht="24" customHeight="1">
      <c r="A11" s="121"/>
      <c r="B11" s="121"/>
      <c r="C11" s="121"/>
      <c r="D11" s="239"/>
      <c r="E11" s="648" t="s">
        <v>2</v>
      </c>
      <c r="F11" s="648"/>
      <c r="G11" s="648"/>
      <c r="H11" s="648"/>
      <c r="I11" s="648"/>
      <c r="J11" s="648"/>
      <c r="K11" s="648"/>
      <c r="L11" s="648"/>
      <c r="M11" s="240"/>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ht="15.75">
      <c r="D12" s="220"/>
      <c r="E12" s="649" t="s">
        <v>167</v>
      </c>
      <c r="F12" s="650" t="s">
        <v>225</v>
      </c>
      <c r="G12" s="650"/>
      <c r="H12" s="650"/>
      <c r="I12" s="650"/>
      <c r="J12" s="650"/>
      <c r="K12" s="651" t="s">
        <v>226</v>
      </c>
      <c r="L12" s="651"/>
    </row>
    <row r="13" spans="1:64" ht="15.75">
      <c r="D13" s="220"/>
      <c r="E13" s="649"/>
      <c r="F13" s="650"/>
      <c r="G13" s="650"/>
      <c r="H13" s="650"/>
      <c r="I13" s="650"/>
      <c r="J13" s="650"/>
      <c r="K13" s="652" t="s">
        <v>227</v>
      </c>
      <c r="L13" s="652"/>
    </row>
    <row r="14" spans="1:64" ht="15.75">
      <c r="B14" s="253" t="s">
        <v>228</v>
      </c>
      <c r="C14" s="253" t="s">
        <v>229</v>
      </c>
      <c r="D14" s="254"/>
      <c r="E14" s="255" t="s">
        <v>153</v>
      </c>
      <c r="F14" s="645" t="s">
        <v>230</v>
      </c>
      <c r="G14" s="645"/>
      <c r="H14" s="645"/>
      <c r="I14" s="645"/>
      <c r="J14" s="645"/>
      <c r="K14" s="646">
        <f>K15+K16+K17+K18+K19</f>
        <v>6.07</v>
      </c>
      <c r="L14" s="646"/>
    </row>
    <row r="15" spans="1:64" ht="15.75" customHeight="1">
      <c r="B15" s="256">
        <v>5.5</v>
      </c>
      <c r="C15" s="257">
        <v>3</v>
      </c>
      <c r="D15" s="258"/>
      <c r="E15" s="259" t="s">
        <v>175</v>
      </c>
      <c r="F15" s="644" t="s">
        <v>231</v>
      </c>
      <c r="G15" s="644"/>
      <c r="H15" s="644"/>
      <c r="I15" s="644"/>
      <c r="J15" s="644"/>
      <c r="K15" s="636">
        <v>4.01</v>
      </c>
      <c r="L15" s="636"/>
      <c r="N15" s="218">
        <f>1+K15/100+K17/100+K18/100+K19/100</f>
        <v>1.0496000000000001</v>
      </c>
      <c r="Q15" s="218" t="s">
        <v>224</v>
      </c>
    </row>
    <row r="16" spans="1:64" ht="15.75" customHeight="1">
      <c r="B16" s="256">
        <v>1.39</v>
      </c>
      <c r="C16" s="257">
        <v>0.59</v>
      </c>
      <c r="D16" s="258"/>
      <c r="E16" s="259" t="s">
        <v>232</v>
      </c>
      <c r="F16" s="644" t="s">
        <v>233</v>
      </c>
      <c r="G16" s="644"/>
      <c r="H16" s="644"/>
      <c r="I16" s="644"/>
      <c r="J16" s="644"/>
      <c r="K16" s="636">
        <v>1.1100000000000001</v>
      </c>
      <c r="L16" s="636"/>
      <c r="N16" s="218">
        <f>1+K21/100</f>
        <v>1.073</v>
      </c>
      <c r="Q16" s="218" t="s">
        <v>234</v>
      </c>
    </row>
    <row r="17" spans="2:14" ht="15.75" customHeight="1">
      <c r="B17" s="256">
        <v>1.27</v>
      </c>
      <c r="C17" s="257">
        <v>0.97</v>
      </c>
      <c r="D17" s="258"/>
      <c r="E17" s="259" t="s">
        <v>235</v>
      </c>
      <c r="F17" s="644" t="s">
        <v>236</v>
      </c>
      <c r="G17" s="644"/>
      <c r="H17" s="644"/>
      <c r="I17" s="644"/>
      <c r="J17" s="644"/>
      <c r="K17" s="636">
        <v>0.55000000000000004</v>
      </c>
      <c r="L17" s="636"/>
      <c r="N17" s="218">
        <f>1+K16/100</f>
        <v>1.0111000000000001</v>
      </c>
    </row>
    <row r="18" spans="2:14" ht="15" customHeight="1">
      <c r="B18" s="260"/>
      <c r="C18" s="261"/>
      <c r="D18" s="258"/>
      <c r="E18" s="259" t="s">
        <v>237</v>
      </c>
      <c r="F18" s="644" t="s">
        <v>238</v>
      </c>
      <c r="G18" s="644"/>
      <c r="H18" s="644"/>
      <c r="I18" s="644"/>
      <c r="J18" s="644"/>
      <c r="K18" s="636">
        <v>0.4</v>
      </c>
      <c r="L18" s="636"/>
      <c r="N18" s="218">
        <f>1-K24/100</f>
        <v>0.9385</v>
      </c>
    </row>
    <row r="19" spans="2:14" ht="15.75" customHeight="1">
      <c r="B19" s="260"/>
      <c r="C19" s="261"/>
      <c r="D19" s="258"/>
      <c r="E19" s="262"/>
      <c r="F19" s="643"/>
      <c r="G19" s="643"/>
      <c r="H19" s="643"/>
      <c r="I19" s="643"/>
      <c r="J19" s="643"/>
      <c r="K19" s="638">
        <v>0</v>
      </c>
      <c r="L19" s="638"/>
      <c r="N19" s="218">
        <f>N15*N16*N17/N18</f>
        <v>1.2133424090356955</v>
      </c>
    </row>
    <row r="20" spans="2:14" ht="15.75" customHeight="1">
      <c r="B20" s="263"/>
      <c r="C20" s="263"/>
      <c r="D20" s="264"/>
      <c r="E20" s="639"/>
      <c r="F20" s="639"/>
      <c r="G20" s="639"/>
      <c r="H20" s="639"/>
      <c r="I20" s="639"/>
      <c r="J20" s="639"/>
      <c r="K20" s="639"/>
      <c r="L20" s="639"/>
      <c r="N20" s="265">
        <f>N19-1</f>
        <v>0.21334240903569546</v>
      </c>
    </row>
    <row r="21" spans="2:14" ht="15.75" customHeight="1">
      <c r="D21" s="220"/>
      <c r="E21" s="266" t="s">
        <v>154</v>
      </c>
      <c r="F21" s="640" t="s">
        <v>239</v>
      </c>
      <c r="G21" s="640"/>
      <c r="H21" s="640"/>
      <c r="I21" s="640"/>
      <c r="J21" s="640"/>
      <c r="K21" s="641">
        <f>K22</f>
        <v>7.3</v>
      </c>
      <c r="L21" s="641"/>
    </row>
    <row r="22" spans="2:14" ht="15.75" customHeight="1">
      <c r="B22" s="256">
        <v>8.9600000000000009</v>
      </c>
      <c r="C22" s="257">
        <v>6.16</v>
      </c>
      <c r="D22" s="258"/>
      <c r="E22" s="262" t="s">
        <v>177</v>
      </c>
      <c r="F22" s="643" t="s">
        <v>240</v>
      </c>
      <c r="G22" s="643"/>
      <c r="H22" s="643"/>
      <c r="I22" s="643"/>
      <c r="J22" s="643"/>
      <c r="K22" s="638">
        <v>7.3</v>
      </c>
      <c r="L22" s="638"/>
    </row>
    <row r="23" spans="2:14" ht="15.75" customHeight="1">
      <c r="D23" s="220"/>
      <c r="E23" s="639"/>
      <c r="F23" s="639"/>
      <c r="G23" s="639"/>
      <c r="H23" s="639"/>
      <c r="I23" s="639"/>
      <c r="J23" s="639"/>
      <c r="K23" s="639"/>
      <c r="L23" s="639"/>
    </row>
    <row r="24" spans="2:14" ht="15.75" customHeight="1">
      <c r="D24" s="220"/>
      <c r="E24" s="266" t="s">
        <v>155</v>
      </c>
      <c r="F24" s="640" t="s">
        <v>241</v>
      </c>
      <c r="G24" s="640"/>
      <c r="H24" s="640"/>
      <c r="I24" s="640"/>
      <c r="J24" s="640"/>
      <c r="K24" s="641">
        <f>K25+K26+K27+K28</f>
        <v>6.15</v>
      </c>
      <c r="L24" s="641"/>
    </row>
    <row r="25" spans="2:14" ht="15.75">
      <c r="C25" s="267"/>
      <c r="D25" s="268"/>
      <c r="E25" s="259" t="s">
        <v>181</v>
      </c>
      <c r="F25" s="635" t="s">
        <v>242</v>
      </c>
      <c r="G25" s="635"/>
      <c r="H25" s="635"/>
      <c r="I25" s="635"/>
      <c r="J25" s="635"/>
      <c r="K25" s="642">
        <v>2.5</v>
      </c>
      <c r="L25" s="642"/>
    </row>
    <row r="26" spans="2:14" ht="15" customHeight="1">
      <c r="B26" s="225">
        <f>1+K22/100</f>
        <v>1.073</v>
      </c>
      <c r="D26" s="220"/>
      <c r="E26" s="259" t="s">
        <v>243</v>
      </c>
      <c r="F26" s="635" t="s">
        <v>244</v>
      </c>
      <c r="G26" s="635"/>
      <c r="H26" s="635"/>
      <c r="I26" s="635"/>
      <c r="J26" s="635"/>
      <c r="K26" s="636">
        <v>3</v>
      </c>
      <c r="L26" s="636"/>
    </row>
    <row r="27" spans="2:14" ht="15" customHeight="1">
      <c r="B27" s="225">
        <f>1-K24/100</f>
        <v>0.9385</v>
      </c>
      <c r="D27" s="220"/>
      <c r="E27" s="259" t="s">
        <v>245</v>
      </c>
      <c r="F27" s="635" t="s">
        <v>246</v>
      </c>
      <c r="G27" s="635"/>
      <c r="H27" s="635"/>
      <c r="I27" s="635"/>
      <c r="J27" s="635"/>
      <c r="K27" s="636">
        <v>0.65</v>
      </c>
      <c r="L27" s="636"/>
    </row>
    <row r="28" spans="2:14" ht="15.75" customHeight="1">
      <c r="B28" s="225">
        <f>B2*B3*B26</f>
        <v>1.1387218508800001</v>
      </c>
      <c r="D28" s="220"/>
      <c r="E28" s="262" t="s">
        <v>247</v>
      </c>
      <c r="F28" s="637" t="s">
        <v>248</v>
      </c>
      <c r="G28" s="637"/>
      <c r="H28" s="637"/>
      <c r="I28" s="637"/>
      <c r="J28" s="637"/>
      <c r="K28" s="638">
        <v>0</v>
      </c>
      <c r="L28" s="638"/>
    </row>
    <row r="29" spans="2:14" ht="15.75" customHeight="1">
      <c r="B29" s="225">
        <f>B28/B27</f>
        <v>1.2133424090356955</v>
      </c>
      <c r="D29" s="220"/>
      <c r="E29" s="629" t="s">
        <v>249</v>
      </c>
      <c r="F29" s="629"/>
      <c r="G29" s="629"/>
      <c r="H29" s="629"/>
      <c r="I29" s="629"/>
      <c r="J29" s="629"/>
      <c r="K29" s="629"/>
      <c r="L29" s="629"/>
    </row>
    <row r="30" spans="2:14" ht="26.25" customHeight="1">
      <c r="B30" s="225">
        <f>B29-1</f>
        <v>0.21334240903569546</v>
      </c>
      <c r="D30" s="220"/>
      <c r="E30" s="630" t="s">
        <v>250</v>
      </c>
      <c r="F30" s="630"/>
      <c r="G30" s="630"/>
      <c r="H30" s="630"/>
      <c r="I30" s="630"/>
      <c r="J30" s="630"/>
      <c r="K30" s="630"/>
      <c r="L30" s="630"/>
    </row>
    <row r="31" spans="2:14" ht="19.5" customHeight="1">
      <c r="B31" s="269">
        <f>B30</f>
        <v>0.21334240903569546</v>
      </c>
      <c r="D31" s="220"/>
      <c r="E31" s="631" t="s">
        <v>251</v>
      </c>
      <c r="F31" s="631"/>
      <c r="G31" s="631"/>
      <c r="H31" s="631"/>
      <c r="I31" s="631"/>
      <c r="J31" s="631"/>
      <c r="K31" s="632">
        <f>ROUND(N20,4)</f>
        <v>0.21329999999999999</v>
      </c>
      <c r="L31" s="632"/>
    </row>
    <row r="32" spans="2:14" ht="20.25" customHeight="1">
      <c r="D32" s="220"/>
      <c r="E32" s="631"/>
      <c r="F32" s="631"/>
      <c r="G32" s="631"/>
      <c r="H32" s="631"/>
      <c r="I32" s="631"/>
      <c r="J32" s="631"/>
      <c r="K32" s="632"/>
      <c r="L32" s="632"/>
    </row>
    <row r="33" spans="1:64" ht="15.75" customHeight="1">
      <c r="D33" s="220"/>
      <c r="E33" s="633" t="s">
        <v>252</v>
      </c>
      <c r="F33" s="633"/>
      <c r="G33" s="633"/>
      <c r="H33" s="633"/>
      <c r="I33" s="633"/>
      <c r="J33" s="633"/>
      <c r="K33" s="634">
        <f>RESUMO!H21</f>
        <v>203703.49</v>
      </c>
      <c r="L33" s="634"/>
    </row>
    <row r="34" spans="1:64" ht="15.75" customHeight="1">
      <c r="D34" s="220"/>
      <c r="E34" s="622" t="s">
        <v>253</v>
      </c>
      <c r="F34" s="622"/>
      <c r="G34" s="622"/>
      <c r="H34" s="622"/>
      <c r="I34" s="622"/>
      <c r="J34" s="622"/>
      <c r="K34" s="622"/>
      <c r="L34" s="622"/>
    </row>
    <row r="35" spans="1:64" ht="16.5" customHeight="1">
      <c r="D35" s="220"/>
      <c r="E35" s="624" t="s">
        <v>254</v>
      </c>
      <c r="F35" s="624"/>
      <c r="G35" s="624"/>
      <c r="H35" s="624"/>
      <c r="I35" s="624"/>
      <c r="J35" s="624"/>
      <c r="K35" s="624"/>
      <c r="L35" s="624"/>
    </row>
    <row r="36" spans="1:64" ht="15.75">
      <c r="A36" s="271"/>
      <c r="B36" s="271"/>
      <c r="C36" s="271"/>
      <c r="D36" s="272"/>
      <c r="E36" s="273"/>
      <c r="F36" s="274"/>
      <c r="G36" s="275"/>
      <c r="H36" s="275"/>
      <c r="I36" s="275"/>
      <c r="J36" s="275"/>
      <c r="K36" s="275"/>
      <c r="L36" s="276"/>
      <c r="M36" s="218">
        <v>1450</v>
      </c>
    </row>
    <row r="37" spans="1:64">
      <c r="D37" s="220"/>
      <c r="E37" s="277"/>
      <c r="F37" s="625" t="s">
        <v>255</v>
      </c>
      <c r="G37" s="626" t="s">
        <v>256</v>
      </c>
      <c r="H37" s="626"/>
      <c r="I37" s="626"/>
      <c r="J37" s="626"/>
      <c r="K37" s="627">
        <v>-1</v>
      </c>
      <c r="L37" s="280"/>
      <c r="M37" s="218">
        <v>776</v>
      </c>
    </row>
    <row r="38" spans="1:64">
      <c r="D38" s="220"/>
      <c r="E38" s="277"/>
      <c r="F38" s="625"/>
      <c r="G38" s="628" t="s">
        <v>257</v>
      </c>
      <c r="H38" s="628"/>
      <c r="I38" s="628"/>
      <c r="J38" s="628"/>
      <c r="K38" s="627"/>
      <c r="L38" s="280"/>
      <c r="M38" s="218">
        <f>M36-M37</f>
        <v>674</v>
      </c>
    </row>
    <row r="39" spans="1:64" ht="161.1" customHeight="1">
      <c r="D39" s="220"/>
      <c r="E39" s="277"/>
      <c r="F39" s="621" t="s">
        <v>258</v>
      </c>
      <c r="G39" s="621"/>
      <c r="H39" s="621"/>
      <c r="I39" s="621"/>
      <c r="J39" s="621"/>
      <c r="K39" s="621"/>
      <c r="L39" s="280"/>
    </row>
    <row r="40" spans="1:64" ht="15.75">
      <c r="D40" s="220"/>
      <c r="E40" s="277"/>
      <c r="F40" s="622" t="s">
        <v>259</v>
      </c>
      <c r="G40" s="622"/>
      <c r="H40" s="622"/>
      <c r="I40" s="622"/>
      <c r="J40" s="622"/>
      <c r="K40" s="622"/>
      <c r="L40" s="280"/>
    </row>
    <row r="41" spans="1:64">
      <c r="E41" s="277"/>
      <c r="F41" s="282">
        <v>0.05</v>
      </c>
      <c r="G41" s="623" t="s">
        <v>260</v>
      </c>
      <c r="H41" s="623"/>
      <c r="I41" s="623"/>
      <c r="J41" s="623"/>
      <c r="K41" s="623"/>
      <c r="L41" s="280"/>
    </row>
    <row r="42" spans="1:64" ht="6" customHeight="1">
      <c r="A42" s="283"/>
      <c r="B42" s="283"/>
      <c r="C42" s="283"/>
      <c r="D42" s="283"/>
      <c r="E42" s="284"/>
      <c r="F42" s="285"/>
      <c r="G42" s="286"/>
      <c r="H42" s="286"/>
      <c r="I42" s="286"/>
      <c r="J42" s="286"/>
      <c r="K42" s="286"/>
      <c r="L42" s="287"/>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row>
    <row r="43" spans="1:64" ht="13.15" customHeight="1">
      <c r="E43" s="277"/>
      <c r="F43" s="288">
        <v>0.5</v>
      </c>
      <c r="G43" s="623" t="s">
        <v>261</v>
      </c>
      <c r="H43" s="623"/>
      <c r="I43" s="623"/>
      <c r="J43" s="623"/>
      <c r="K43" s="623"/>
      <c r="L43" s="280"/>
    </row>
    <row r="44" spans="1:64" ht="13.15" customHeight="1">
      <c r="E44" s="289"/>
      <c r="F44" s="290"/>
      <c r="G44" s="248"/>
      <c r="H44" s="291"/>
      <c r="I44" s="292"/>
      <c r="J44" s="292"/>
      <c r="K44" s="292"/>
      <c r="L44" s="293"/>
    </row>
    <row r="45" spans="1:64" ht="13.15" customHeight="1"/>
    <row r="46" spans="1:64" ht="21.6" customHeight="1"/>
    <row r="47" spans="1:64" ht="17.45" customHeight="1"/>
    <row r="48" spans="1:64" ht="26.45" customHeight="1"/>
  </sheetData>
  <mergeCells count="56">
    <mergeCell ref="H5:J5"/>
    <mergeCell ref="K5:L6"/>
    <mergeCell ref="I6:J6"/>
    <mergeCell ref="E7:L7"/>
    <mergeCell ref="F9:I9"/>
    <mergeCell ref="J9:K9"/>
    <mergeCell ref="F10:I10"/>
    <mergeCell ref="E11:L11"/>
    <mergeCell ref="E12:E13"/>
    <mergeCell ref="F12:J13"/>
    <mergeCell ref="K12:L12"/>
    <mergeCell ref="K13:L13"/>
    <mergeCell ref="F14:J14"/>
    <mergeCell ref="K14:L14"/>
    <mergeCell ref="F15:J15"/>
    <mergeCell ref="K15:L15"/>
    <mergeCell ref="F16:J16"/>
    <mergeCell ref="K16:L16"/>
    <mergeCell ref="F17:J17"/>
    <mergeCell ref="K17:L17"/>
    <mergeCell ref="F18:J18"/>
    <mergeCell ref="K18:L18"/>
    <mergeCell ref="F19:J19"/>
    <mergeCell ref="K19:L19"/>
    <mergeCell ref="E20:L20"/>
    <mergeCell ref="F21:J21"/>
    <mergeCell ref="K21:L21"/>
    <mergeCell ref="F22:J22"/>
    <mergeCell ref="K22:L22"/>
    <mergeCell ref="E23:L23"/>
    <mergeCell ref="F24:J24"/>
    <mergeCell ref="K24:L24"/>
    <mergeCell ref="F25:J25"/>
    <mergeCell ref="K25:L25"/>
    <mergeCell ref="F26:J26"/>
    <mergeCell ref="K26:L26"/>
    <mergeCell ref="F27:J27"/>
    <mergeCell ref="K27:L27"/>
    <mergeCell ref="F28:J28"/>
    <mergeCell ref="K28:L28"/>
    <mergeCell ref="E29:L29"/>
    <mergeCell ref="E30:L30"/>
    <mergeCell ref="E31:J32"/>
    <mergeCell ref="K31:L32"/>
    <mergeCell ref="E33:J33"/>
    <mergeCell ref="K33:L33"/>
    <mergeCell ref="F39:K39"/>
    <mergeCell ref="F40:K40"/>
    <mergeCell ref="G41:K41"/>
    <mergeCell ref="G43:K43"/>
    <mergeCell ref="E34:L34"/>
    <mergeCell ref="E35:L35"/>
    <mergeCell ref="F37:F38"/>
    <mergeCell ref="G37:J37"/>
    <mergeCell ref="K37:K38"/>
    <mergeCell ref="G38:J38"/>
  </mergeCells>
  <dataValidations count="1">
    <dataValidation type="list" operator="equal" allowBlank="1" showInputMessage="1" showErrorMessage="1" sqref="G2">
      <formula1>$Q$15:$Q$16</formula1>
      <formula2>0</formula2>
    </dataValidation>
  </dataValidations>
  <printOptions horizontalCentered="1"/>
  <pageMargins left="0.98402777777777795" right="0.78749999999999998" top="0.39374999999999999" bottom="0.39374999999999999" header="0.51180555555555496" footer="0.51180555555555496"/>
  <pageSetup paperSize="9" scale="53" firstPageNumber="0"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9694"/>
    <pageSetUpPr fitToPage="1"/>
  </sheetPr>
  <dimension ref="A2:BL29"/>
  <sheetViews>
    <sheetView view="pageBreakPreview" zoomScale="55" zoomScaleNormal="75" zoomScalePageLayoutView="55" workbookViewId="0">
      <selection activeCell="H1" sqref="H1:H1048576"/>
    </sheetView>
  </sheetViews>
  <sheetFormatPr defaultRowHeight="15.75"/>
  <cols>
    <col min="1" max="1" width="9.140625" style="294" customWidth="1"/>
    <col min="2" max="2" width="10.7109375" style="295" customWidth="1"/>
    <col min="3" max="3" width="10.5703125" style="295" customWidth="1"/>
    <col min="4" max="4" width="83.85546875" style="295" customWidth="1"/>
    <col min="5" max="5" width="19.28515625" style="296" customWidth="1"/>
    <col min="6" max="6" width="13.85546875" style="295" customWidth="1"/>
    <col min="7" max="7" width="20.42578125" style="297" customWidth="1"/>
    <col min="8" max="8" width="14" style="298" customWidth="1"/>
    <col min="9" max="9" width="21.28515625" style="299" customWidth="1"/>
    <col min="10" max="10" width="11" style="294" customWidth="1"/>
    <col min="11" max="13" width="9.140625" style="294" customWidth="1"/>
    <col min="14" max="14" width="11.7109375" style="294" customWidth="1"/>
    <col min="15" max="64" width="9.140625" style="294" customWidth="1"/>
    <col min="65" max="257" width="9.140625" customWidth="1"/>
    <col min="258" max="258" width="8.5703125" customWidth="1"/>
    <col min="259" max="259" width="14.42578125" customWidth="1"/>
    <col min="260" max="260" width="81.42578125" customWidth="1"/>
    <col min="261" max="261" width="9.7109375" customWidth="1"/>
    <col min="262" max="262" width="10" customWidth="1"/>
    <col min="263" max="263" width="10.5703125" customWidth="1"/>
    <col min="264" max="264" width="14.140625" customWidth="1"/>
    <col min="265" max="265" width="15.5703125" customWidth="1"/>
    <col min="266" max="266" width="11" customWidth="1"/>
    <col min="267" max="269" width="9.140625" customWidth="1"/>
    <col min="270" max="270" width="11.7109375" customWidth="1"/>
    <col min="271" max="513" width="9.140625" customWidth="1"/>
    <col min="514" max="514" width="8.5703125" customWidth="1"/>
    <col min="515" max="515" width="14.42578125" customWidth="1"/>
    <col min="516" max="516" width="81.42578125" customWidth="1"/>
    <col min="517" max="517" width="9.7109375" customWidth="1"/>
    <col min="518" max="518" width="10" customWidth="1"/>
    <col min="519" max="519" width="10.5703125" customWidth="1"/>
    <col min="520" max="520" width="14.140625" customWidth="1"/>
    <col min="521" max="521" width="15.5703125" customWidth="1"/>
    <col min="522" max="522" width="11" customWidth="1"/>
    <col min="523" max="525" width="9.140625" customWidth="1"/>
    <col min="526" max="526" width="11.7109375" customWidth="1"/>
    <col min="527" max="769" width="9.140625" customWidth="1"/>
    <col min="770" max="770" width="8.5703125" customWidth="1"/>
    <col min="771" max="771" width="14.42578125" customWidth="1"/>
    <col min="772" max="772" width="81.42578125" customWidth="1"/>
    <col min="773" max="773" width="9.7109375" customWidth="1"/>
    <col min="774" max="774" width="10" customWidth="1"/>
    <col min="775" max="775" width="10.5703125" customWidth="1"/>
    <col min="776" max="776" width="14.140625" customWidth="1"/>
    <col min="777" max="777" width="15.5703125" customWidth="1"/>
    <col min="778" max="778" width="11" customWidth="1"/>
    <col min="779" max="781" width="9.140625" customWidth="1"/>
    <col min="782" max="782" width="11.7109375" customWidth="1"/>
    <col min="783" max="1025" width="9.140625" customWidth="1"/>
  </cols>
  <sheetData>
    <row r="2" spans="1:64">
      <c r="A2" s="300"/>
      <c r="B2" s="301"/>
      <c r="C2" s="302"/>
      <c r="D2" s="303"/>
      <c r="E2" s="302"/>
      <c r="F2" s="304"/>
      <c r="G2" s="304"/>
      <c r="H2" s="304"/>
      <c r="I2" s="305"/>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row>
    <row r="3" spans="1:64" ht="45.95" customHeight="1">
      <c r="A3" s="300"/>
      <c r="B3" s="306"/>
      <c r="C3" s="307"/>
      <c r="D3" s="670" t="s">
        <v>0</v>
      </c>
      <c r="E3" s="552" t="str">
        <f>ORÇAMENTO!F5</f>
        <v>Ref.: Tabela de Serviços
SINAPI 12/2019 e 
Tabela ANP – MT 11/2019</v>
      </c>
      <c r="F3" s="552"/>
      <c r="G3" s="552"/>
      <c r="H3" s="671" t="s">
        <v>146</v>
      </c>
      <c r="I3" s="671"/>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row>
    <row r="4" spans="1:64">
      <c r="A4" s="300"/>
      <c r="B4" s="308"/>
      <c r="C4" s="309"/>
      <c r="D4" s="670"/>
      <c r="E4" s="552" t="str">
        <f>ORÇAMENTO!F6</f>
        <v>NÃO DESONERADO</v>
      </c>
      <c r="F4" s="552"/>
      <c r="G4" s="552"/>
      <c r="H4" s="671"/>
      <c r="I4" s="671"/>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row>
    <row r="5" spans="1:64" ht="39.950000000000003" customHeight="1">
      <c r="A5" s="300"/>
      <c r="B5" s="310"/>
      <c r="C5" s="311"/>
      <c r="D5" s="41" t="s">
        <v>61</v>
      </c>
      <c r="E5" s="312" t="s">
        <v>2</v>
      </c>
      <c r="F5" s="672">
        <f>'BDI '!K31</f>
        <v>0.21329999999999999</v>
      </c>
      <c r="G5" s="672"/>
      <c r="H5" s="671"/>
      <c r="I5" s="671"/>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row>
    <row r="6" spans="1:64" ht="15" customHeight="1">
      <c r="A6" s="300"/>
      <c r="B6" s="665" t="str">
        <f>ORÇAMENTO!C8</f>
        <v>D E P A R T A M E N T O    D E    E N G E N H A R I A</v>
      </c>
      <c r="C6" s="665"/>
      <c r="D6" s="665"/>
      <c r="E6" s="665"/>
      <c r="F6" s="665"/>
      <c r="G6" s="665"/>
      <c r="H6" s="665"/>
      <c r="I6" s="665"/>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row>
    <row r="7" spans="1:64" ht="9.9499999999999993" customHeight="1">
      <c r="A7" s="300"/>
      <c r="B7" s="301"/>
      <c r="C7" s="302"/>
      <c r="D7" s="303"/>
      <c r="E7" s="302"/>
      <c r="F7" s="304"/>
      <c r="G7" s="304"/>
      <c r="H7" s="304"/>
      <c r="I7" s="305"/>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row>
    <row r="8" spans="1:64" ht="24.95" customHeight="1">
      <c r="B8" s="666" t="s">
        <v>262</v>
      </c>
      <c r="C8" s="666"/>
      <c r="D8" s="666"/>
      <c r="E8" s="666"/>
      <c r="F8" s="666"/>
      <c r="G8" s="666"/>
      <c r="H8" s="666"/>
      <c r="I8" s="666"/>
    </row>
    <row r="9" spans="1:64" ht="31.5">
      <c r="A9" s="300"/>
      <c r="B9" s="313" t="s">
        <v>149</v>
      </c>
      <c r="C9" s="667" t="str">
        <f>ORÇAMENTO!D10</f>
        <v>PAVIMENTAÇÃO ASFÁLTICA RUA SÃO PAULO, AVENIDA BRASIL, RUA MATO GROSSO</v>
      </c>
      <c r="D9" s="667"/>
      <c r="E9" s="667"/>
      <c r="F9" s="667"/>
      <c r="G9" s="314"/>
      <c r="H9" s="315" t="s">
        <v>150</v>
      </c>
      <c r="I9" s="316">
        <f ca="1">ORÇAMENTO!J10</f>
        <v>43935</v>
      </c>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row>
    <row r="10" spans="1:64">
      <c r="B10" s="310" t="s">
        <v>151</v>
      </c>
      <c r="C10" s="668" t="str">
        <f>ORÇAMENTO!D11</f>
        <v>COMUNIDADE SÃO JOÃO – MUNICÍPIO DE PORTO DOS GAÚCHOS – MT</v>
      </c>
      <c r="D10" s="668"/>
      <c r="E10" s="668"/>
      <c r="F10" s="668"/>
      <c r="G10" s="317"/>
      <c r="H10" s="318" t="str">
        <f>RESUMO!H12</f>
        <v>LEIS SOCIAIS:</v>
      </c>
      <c r="I10" s="319">
        <f>RESUMO!I12</f>
        <v>1.157</v>
      </c>
    </row>
    <row r="11" spans="1:64" ht="9.9499999999999993" customHeight="1">
      <c r="B11" s="669"/>
      <c r="C11" s="669"/>
      <c r="D11" s="669"/>
      <c r="E11" s="669"/>
      <c r="F11" s="669"/>
      <c r="G11" s="669"/>
      <c r="H11" s="669"/>
      <c r="I11" s="669"/>
    </row>
    <row r="12" spans="1:64" ht="21.95" customHeight="1">
      <c r="B12" s="663" t="s">
        <v>7</v>
      </c>
      <c r="C12" s="663" t="s">
        <v>263</v>
      </c>
      <c r="D12" s="663"/>
      <c r="E12" s="664" t="s">
        <v>264</v>
      </c>
      <c r="F12" s="664"/>
      <c r="G12" s="664"/>
      <c r="H12" s="664"/>
      <c r="I12" s="664"/>
    </row>
    <row r="13" spans="1:64" ht="21" customHeight="1">
      <c r="B13" s="663"/>
      <c r="C13" s="663"/>
      <c r="D13" s="663"/>
      <c r="E13" s="663" t="s">
        <v>265</v>
      </c>
      <c r="F13" s="663"/>
      <c r="G13" s="663" t="s">
        <v>266</v>
      </c>
      <c r="H13" s="663"/>
      <c r="I13" s="320" t="s">
        <v>267</v>
      </c>
    </row>
    <row r="14" spans="1:64">
      <c r="B14" s="321" t="s">
        <v>153</v>
      </c>
      <c r="C14" s="322"/>
      <c r="D14" s="323" t="str">
        <f>VLOOKUP(B14,ORÇAMENTO!C15:J23,2,0)</f>
        <v>A D M I N I S T R A Ç Ã O    D A    O B R A</v>
      </c>
      <c r="E14" s="661">
        <f t="shared" ref="E14:E20" si="0">I14*$F$21</f>
        <v>8197.9099951233038</v>
      </c>
      <c r="F14" s="661"/>
      <c r="G14" s="662">
        <f t="shared" ref="G14:G21" si="1">I14-E14</f>
        <v>-3631.6599951233038</v>
      </c>
      <c r="H14" s="662"/>
      <c r="I14" s="324">
        <f>VLOOKUP(B14,ORÇAMENTO!$C$15:$J$54,8,0)</f>
        <v>4566.25</v>
      </c>
    </row>
    <row r="15" spans="1:64">
      <c r="B15" s="325" t="s">
        <v>154</v>
      </c>
      <c r="C15" s="326"/>
      <c r="D15" s="327" t="str">
        <f>VLOOKUP(B15,ORÇAMENTO!C16:J23,2,0)</f>
        <v>M O B I L I Z A Ç Ã O    E    D E S M O B I L I Z A Ç Ã O</v>
      </c>
      <c r="E15" s="659">
        <f t="shared" si="0"/>
        <v>13022.473159819696</v>
      </c>
      <c r="F15" s="659"/>
      <c r="G15" s="660">
        <f t="shared" si="1"/>
        <v>-5768.9331598196959</v>
      </c>
      <c r="H15" s="660"/>
      <c r="I15" s="328">
        <f>VLOOKUP(B15,ORÇAMENTO!$C$15:$J$54,8,0)</f>
        <v>7253.54</v>
      </c>
      <c r="J15" s="299"/>
    </row>
    <row r="16" spans="1:64">
      <c r="B16" s="325" t="s">
        <v>155</v>
      </c>
      <c r="C16" s="326"/>
      <c r="D16" s="327" t="str">
        <f>VLOOKUP(B16,ORÇAMENTO!C17:J56,2,0)</f>
        <v>S E R V I Ç O S    P R E L I M I N A R E S</v>
      </c>
      <c r="E16" s="659">
        <f t="shared" si="0"/>
        <v>3302.6827762450212</v>
      </c>
      <c r="F16" s="659"/>
      <c r="G16" s="660">
        <f t="shared" si="1"/>
        <v>-1463.0827762450213</v>
      </c>
      <c r="H16" s="660"/>
      <c r="I16" s="328">
        <f>VLOOKUP(B16,ORÇAMENTO!$C$15:$J$54,8,0)</f>
        <v>1839.6</v>
      </c>
    </row>
    <row r="17" spans="2:9">
      <c r="B17" s="325" t="s">
        <v>156</v>
      </c>
      <c r="C17" s="326"/>
      <c r="D17" s="327" t="str">
        <f>VLOOKUP(B17,ORÇAMENTO!C18:J57,2,0)</f>
        <v>T E R R A P L A N A G E M</v>
      </c>
      <c r="E17" s="659">
        <f t="shared" si="0"/>
        <v>169444.66407061214</v>
      </c>
      <c r="F17" s="659"/>
      <c r="G17" s="660">
        <f t="shared" si="1"/>
        <v>-75063.694070612139</v>
      </c>
      <c r="H17" s="660"/>
      <c r="I17" s="328">
        <f>VLOOKUP(B17,ORÇAMENTO!$C$15:$J$54,8,0)</f>
        <v>94380.97</v>
      </c>
    </row>
    <row r="18" spans="2:9">
      <c r="B18" s="325" t="s">
        <v>157</v>
      </c>
      <c r="C18" s="326"/>
      <c r="D18" s="327" t="str">
        <f>VLOOKUP(B18,ORÇAMENTO!C19:J58,2,0)</f>
        <v>P A V I M E N T A Ç Ã O</v>
      </c>
      <c r="E18" s="659">
        <f t="shared" si="0"/>
        <v>118177.64141593006</v>
      </c>
      <c r="F18" s="659"/>
      <c r="G18" s="660">
        <f t="shared" si="1"/>
        <v>-52352.491415930068</v>
      </c>
      <c r="H18" s="660"/>
      <c r="I18" s="328">
        <f>VLOOKUP(B18,ORÇAMENTO!$C$15:$J$54,8,0)</f>
        <v>65825.149999999994</v>
      </c>
    </row>
    <row r="19" spans="2:9">
      <c r="B19" s="325" t="s">
        <v>158</v>
      </c>
      <c r="C19" s="326"/>
      <c r="D19" s="327" t="str">
        <f>VLOOKUP(B19,ORÇAMENTO!C20:J58,2,0)</f>
        <v>O B R A S    C O M P L E M E N T A R E S</v>
      </c>
      <c r="E19" s="659">
        <f t="shared" si="0"/>
        <v>50059.809155876515</v>
      </c>
      <c r="F19" s="659"/>
      <c r="G19" s="660">
        <f t="shared" si="1"/>
        <v>-22176.409155876514</v>
      </c>
      <c r="H19" s="660"/>
      <c r="I19" s="328">
        <f>VLOOKUP(B19,ORÇAMENTO!$C$15:$J$54,8,0)</f>
        <v>27883.4</v>
      </c>
    </row>
    <row r="20" spans="2:9">
      <c r="B20" s="329" t="s">
        <v>159</v>
      </c>
      <c r="C20" s="330"/>
      <c r="D20" s="331" t="str">
        <f>VLOOKUP(B20,ORÇAMENTO!C21:J59,2,0)</f>
        <v>S I N A L I Z A Ç Ã O    D E    T R Â N S I T O</v>
      </c>
      <c r="E20" s="656">
        <f t="shared" si="0"/>
        <v>3509.1094263932341</v>
      </c>
      <c r="F20" s="656"/>
      <c r="G20" s="657">
        <f t="shared" si="1"/>
        <v>-1554.5294263932342</v>
      </c>
      <c r="H20" s="657"/>
      <c r="I20" s="332">
        <f>VLOOKUP(B20,ORÇAMENTO!$C$15:$J$54,8,0)</f>
        <v>1954.58</v>
      </c>
    </row>
    <row r="21" spans="2:9" ht="24" customHeight="1">
      <c r="B21" s="658" t="s">
        <v>160</v>
      </c>
      <c r="C21" s="658"/>
      <c r="D21" s="658"/>
      <c r="E21" s="333">
        <v>365714.29</v>
      </c>
      <c r="F21" s="334">
        <f>(E21*100%)/I21</f>
        <v>1.79532657982443</v>
      </c>
      <c r="G21" s="335">
        <f t="shared" si="1"/>
        <v>-162010.79999999999</v>
      </c>
      <c r="H21" s="336">
        <f>(G21*100%)/I21</f>
        <v>-0.79532657982443011</v>
      </c>
      <c r="I21" s="337">
        <f>SUM(I14:I20)</f>
        <v>203703.49</v>
      </c>
    </row>
    <row r="29" spans="2:9" ht="115.5" customHeight="1">
      <c r="B29" s="602" t="s">
        <v>47</v>
      </c>
      <c r="C29" s="602"/>
      <c r="D29" s="602"/>
      <c r="E29" s="602"/>
      <c r="F29" s="602"/>
      <c r="G29" s="602"/>
      <c r="H29" s="602"/>
      <c r="I29" s="602"/>
    </row>
  </sheetData>
  <mergeCells count="31">
    <mergeCell ref="D3:D4"/>
    <mergeCell ref="E3:G3"/>
    <mergeCell ref="H3:I5"/>
    <mergeCell ref="E4:G4"/>
    <mergeCell ref="F5:G5"/>
    <mergeCell ref="B6:I6"/>
    <mergeCell ref="B8:I8"/>
    <mergeCell ref="C9:F9"/>
    <mergeCell ref="C10:F10"/>
    <mergeCell ref="B11:I11"/>
    <mergeCell ref="B12:B13"/>
    <mergeCell ref="C12:D13"/>
    <mergeCell ref="E12:I12"/>
    <mergeCell ref="E13:F13"/>
    <mergeCell ref="G13:H13"/>
    <mergeCell ref="E14:F14"/>
    <mergeCell ref="G14:H14"/>
    <mergeCell ref="E15:F15"/>
    <mergeCell ref="G15:H15"/>
    <mergeCell ref="E16:F16"/>
    <mergeCell ref="G16:H16"/>
    <mergeCell ref="E20:F20"/>
    <mergeCell ref="G20:H20"/>
    <mergeCell ref="B21:D21"/>
    <mergeCell ref="B29:I29"/>
    <mergeCell ref="E17:F17"/>
    <mergeCell ref="G17:H17"/>
    <mergeCell ref="E18:F18"/>
    <mergeCell ref="G18:H18"/>
    <mergeCell ref="E19:F19"/>
    <mergeCell ref="G19:H19"/>
  </mergeCells>
  <printOptions horizontalCentered="1"/>
  <pageMargins left="0.78749999999999998" right="0.78749999999999998" top="0.78749999999999998" bottom="0.78749999999999998" header="0.51180555555555496" footer="0.51180555555555496"/>
  <pageSetup paperSize="9" scale="62" firstPageNumber="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TotalTime>644</TotalTime>
  <Application>Microsoft Excel</Application>
  <DocSecurity>0</DocSecurity>
  <ScaleCrop>false</ScaleCrop>
  <HeadingPairs>
    <vt:vector size="4" baseType="variant">
      <vt:variant>
        <vt:lpstr>Planilhas</vt:lpstr>
      </vt:variant>
      <vt:variant>
        <vt:i4>21</vt:i4>
      </vt:variant>
      <vt:variant>
        <vt:lpstr>Intervalos nomeados</vt:lpstr>
      </vt:variant>
      <vt:variant>
        <vt:i4>205</vt:i4>
      </vt:variant>
    </vt:vector>
  </HeadingPairs>
  <TitlesOfParts>
    <vt:vector size="226" baseType="lpstr">
      <vt:lpstr>MC - Terrap._Pav.</vt:lpstr>
      <vt:lpstr>MC - Transporte</vt:lpstr>
      <vt:lpstr>MC - Sinalização</vt:lpstr>
      <vt:lpstr>MC - Piso Tátil</vt:lpstr>
      <vt:lpstr>Orç mat x transp</vt:lpstr>
      <vt:lpstr>RESUMO</vt:lpstr>
      <vt:lpstr>ORÇAMENTO</vt:lpstr>
      <vt:lpstr>BDI </vt:lpstr>
      <vt:lpstr>QCI</vt:lpstr>
      <vt:lpstr>CRONOGRAMA</vt:lpstr>
      <vt:lpstr>sinapi_ins</vt:lpstr>
      <vt:lpstr>sinapi_serv</vt:lpstr>
      <vt:lpstr>COMP. SINALIZAÇÃO</vt:lpstr>
      <vt:lpstr>COMP. PISO_TÁTIL</vt:lpstr>
      <vt:lpstr>COMP. ADM</vt:lpstr>
      <vt:lpstr>COMP. MOB_DESM</vt:lpstr>
      <vt:lpstr>COMP. IMPRIM</vt:lpstr>
      <vt:lpstr>COMP. TSD</vt:lpstr>
      <vt:lpstr>COMPOSIÇÕES_V</vt:lpstr>
      <vt:lpstr>BDI DIF</vt:lpstr>
      <vt:lpstr>ENCARGOS SOCIAIS</vt:lpstr>
      <vt:lpstr>'BDI '!Area_de_impressao</vt:lpstr>
      <vt:lpstr>'BDI DIF'!Area_de_impressao</vt:lpstr>
      <vt:lpstr>'COMP. ADM'!Area_de_impressao</vt:lpstr>
      <vt:lpstr>'COMP. IMPRIM'!Area_de_impressao</vt:lpstr>
      <vt:lpstr>'COMP. MOB_DESM'!Area_de_impressao</vt:lpstr>
      <vt:lpstr>'COMP. PISO_TÁTIL'!Area_de_impressao</vt:lpstr>
      <vt:lpstr>'COMP. SINALIZAÇÃO'!Area_de_impressao</vt:lpstr>
      <vt:lpstr>'COMP. TSD'!Area_de_impressao</vt:lpstr>
      <vt:lpstr>CRONOGRAMA!Area_de_impressao</vt:lpstr>
      <vt:lpstr>'ENCARGOS SOCIAIS'!Area_de_impressao</vt:lpstr>
      <vt:lpstr>ORÇAMENTO!Area_de_impressao</vt:lpstr>
      <vt:lpstr>QCI!Area_de_impressao</vt:lpstr>
      <vt:lpstr>RESUMO!Area_de_impressao</vt:lpstr>
      <vt:lpstr>sinapi_serv!Area_de_impressao</vt:lpstr>
      <vt:lpstr>'COMP. IMPRIM'!d</vt:lpstr>
      <vt:lpstr>'COMP. MOB_DESM'!f</vt:lpstr>
      <vt:lpstr>'COMP. PISO_TÁTIL'!g</vt:lpstr>
      <vt:lpstr>'COMP. SINALIZAÇÃO'!h</vt:lpstr>
      <vt:lpstr>'COMP. IMPRIM'!hbet</vt:lpstr>
      <vt:lpstr>'COMP. MOB_DESM'!hbr</vt:lpstr>
      <vt:lpstr>QCI!hr</vt:lpstr>
      <vt:lpstr>RESUMO!hr</vt:lpstr>
      <vt:lpstr>'COMP. SINALIZAÇÃO'!hyj</vt:lpstr>
      <vt:lpstr>'COMP. TSD'!j</vt:lpstr>
      <vt:lpstr>'COMP. TSD'!jyr</vt:lpstr>
      <vt:lpstr>ORÇAMENTO!k</vt:lpstr>
      <vt:lpstr>'COMP. ADM'!kg</vt:lpstr>
      <vt:lpstr>CRONOGRAMA!Print_Area_0</vt:lpstr>
      <vt:lpstr>ORÇAMENTO!Print_Area_0</vt:lpstr>
      <vt:lpstr>'COMP. ADM'!Print_Area_0_0</vt:lpstr>
      <vt:lpstr>'COMP. IMPRIM'!Print_Area_0_0</vt:lpstr>
      <vt:lpstr>'COMP. MOB_DESM'!Print_Area_0_0</vt:lpstr>
      <vt:lpstr>'COMP. PISO_TÁTIL'!Print_Area_0_0</vt:lpstr>
      <vt:lpstr>'COMP. SINALIZAÇÃO'!Print_Area_0_0</vt:lpstr>
      <vt:lpstr>'COMP. TSD'!Print_Area_0_0</vt:lpstr>
      <vt:lpstr>'COMP. ADM'!Print_Titles_0</vt:lpstr>
      <vt:lpstr>'COMP. IMPRIM'!Print_Titles_0</vt:lpstr>
      <vt:lpstr>'COMP. MOB_DESM'!Print_Titles_0</vt:lpstr>
      <vt:lpstr>'COMP. PISO_TÁTIL'!Print_Titles_0</vt:lpstr>
      <vt:lpstr>'COMP. SINALIZAÇÃO'!Print_Titles_0</vt:lpstr>
      <vt:lpstr>'COMP. TSD'!Print_Titles_0</vt:lpstr>
      <vt:lpstr>ORÇAMENTO!Print_Titles_0</vt:lpstr>
      <vt:lpstr>QCI!Print_Titles_0</vt:lpstr>
      <vt:lpstr>RESUMO!Print_Titles_0</vt:lpstr>
      <vt:lpstr>'COMP. ADM'!Print_Titles_0_0</vt:lpstr>
      <vt:lpstr>'COMP. IMPRIM'!Print_Titles_0_0</vt:lpstr>
      <vt:lpstr>'COMP. MOB_DESM'!Print_Titles_0_0</vt:lpstr>
      <vt:lpstr>'COMP. PISO_TÁTIL'!Print_Titles_0_0</vt:lpstr>
      <vt:lpstr>'COMP. SINALIZAÇÃO'!Print_Titles_0_0</vt:lpstr>
      <vt:lpstr>'COMP. TSD'!Print_Titles_0_0</vt:lpstr>
      <vt:lpstr>ORÇAMENTO!Print_Titles_0_0</vt:lpstr>
      <vt:lpstr>QCI!Print_Titles_0_0</vt:lpstr>
      <vt:lpstr>RESUMO!Print_Titles_0_0</vt:lpstr>
      <vt:lpstr>'COMP. ADM'!Print_Titles_0_0_0</vt:lpstr>
      <vt:lpstr>'COMP. IMPRIM'!Print_Titles_0_0_0</vt:lpstr>
      <vt:lpstr>'COMP. MOB_DESM'!Print_Titles_0_0_0</vt:lpstr>
      <vt:lpstr>'COMP. PISO_TÁTIL'!Print_Titles_0_0_0</vt:lpstr>
      <vt:lpstr>'COMP. SINALIZAÇÃO'!Print_Titles_0_0_0</vt:lpstr>
      <vt:lpstr>'COMP. TSD'!Print_Titles_0_0_0</vt:lpstr>
      <vt:lpstr>ORÇAMENTO!Print_Titles_0_0_0</vt:lpstr>
      <vt:lpstr>QCI!Print_Titles_0_0_0</vt:lpstr>
      <vt:lpstr>RESUMO!Print_Titles_0_0_0</vt:lpstr>
      <vt:lpstr>'COMP. ADM'!Print_Titles_0_0_0_0</vt:lpstr>
      <vt:lpstr>'COMP. IMPRIM'!Print_Titles_0_0_0_0</vt:lpstr>
      <vt:lpstr>'COMP. MOB_DESM'!Print_Titles_0_0_0_0</vt:lpstr>
      <vt:lpstr>'COMP. PISO_TÁTIL'!Print_Titles_0_0_0_0</vt:lpstr>
      <vt:lpstr>'COMP. SINALIZAÇÃO'!Print_Titles_0_0_0_0</vt:lpstr>
      <vt:lpstr>'COMP. TSD'!Print_Titles_0_0_0_0</vt:lpstr>
      <vt:lpstr>ORÇAMENTO!Print_Titles_0_0_0_0</vt:lpstr>
      <vt:lpstr>QCI!Print_Titles_0_0_0_0</vt:lpstr>
      <vt:lpstr>RESUMO!Print_Titles_0_0_0_0</vt:lpstr>
      <vt:lpstr>'COMP. ADM'!Print_Titles_0_0_0_0_0</vt:lpstr>
      <vt:lpstr>'COMP. IMPRIM'!Print_Titles_0_0_0_0_0</vt:lpstr>
      <vt:lpstr>'COMP. MOB_DESM'!Print_Titles_0_0_0_0_0</vt:lpstr>
      <vt:lpstr>'COMP. PISO_TÁTIL'!Print_Titles_0_0_0_0_0</vt:lpstr>
      <vt:lpstr>'COMP. SINALIZAÇÃO'!Print_Titles_0_0_0_0_0</vt:lpstr>
      <vt:lpstr>'COMP. TSD'!Print_Titles_0_0_0_0_0</vt:lpstr>
      <vt:lpstr>ORÇAMENTO!Print_Titles_0_0_0_0_0</vt:lpstr>
      <vt:lpstr>QCI!Print_Titles_0_0_0_0_0</vt:lpstr>
      <vt:lpstr>RESUMO!Print_Titles_0_0_0_0_0</vt:lpstr>
      <vt:lpstr>'COMP. ADM'!Print_Titles_0_0_0_0_0_0</vt:lpstr>
      <vt:lpstr>'COMP. IMPRIM'!Print_Titles_0_0_0_0_0_0</vt:lpstr>
      <vt:lpstr>'COMP. MOB_DESM'!Print_Titles_0_0_0_0_0_0</vt:lpstr>
      <vt:lpstr>'COMP. PISO_TÁTIL'!Print_Titles_0_0_0_0_0_0</vt:lpstr>
      <vt:lpstr>'COMP. SINALIZAÇÃO'!Print_Titles_0_0_0_0_0_0</vt:lpstr>
      <vt:lpstr>'COMP. TSD'!Print_Titles_0_0_0_0_0_0</vt:lpstr>
      <vt:lpstr>ORÇAMENTO!Print_Titles_0_0_0_0_0_0</vt:lpstr>
      <vt:lpstr>QCI!Print_Titles_0_0_0_0_0_0</vt:lpstr>
      <vt:lpstr>RESUMO!Print_Titles_0_0_0_0_0_0</vt:lpstr>
      <vt:lpstr>'COMP. ADM'!Print_Titles_0_0_0_0_0_0_0</vt:lpstr>
      <vt:lpstr>'COMP. IMPRIM'!Print_Titles_0_0_0_0_0_0_0</vt:lpstr>
      <vt:lpstr>'COMP. MOB_DESM'!Print_Titles_0_0_0_0_0_0_0</vt:lpstr>
      <vt:lpstr>'COMP. PISO_TÁTIL'!Print_Titles_0_0_0_0_0_0_0</vt:lpstr>
      <vt:lpstr>'COMP. SINALIZAÇÃO'!Print_Titles_0_0_0_0_0_0_0</vt:lpstr>
      <vt:lpstr>'COMP. TSD'!Print_Titles_0_0_0_0_0_0_0</vt:lpstr>
      <vt:lpstr>ORÇAMENTO!Print_Titles_0_0_0_0_0_0_0</vt:lpstr>
      <vt:lpstr>QCI!Print_Titles_0_0_0_0_0_0_0</vt:lpstr>
      <vt:lpstr>RESUMO!Print_Titles_0_0_0_0_0_0_0</vt:lpstr>
      <vt:lpstr>'COMP. ADM'!Print_Titles_0_0_0_0_0_0_0_0</vt:lpstr>
      <vt:lpstr>'COMP. IMPRIM'!Print_Titles_0_0_0_0_0_0_0_0</vt:lpstr>
      <vt:lpstr>'COMP. MOB_DESM'!Print_Titles_0_0_0_0_0_0_0_0</vt:lpstr>
      <vt:lpstr>'COMP. PISO_TÁTIL'!Print_Titles_0_0_0_0_0_0_0_0</vt:lpstr>
      <vt:lpstr>'COMP. SINALIZAÇÃO'!Print_Titles_0_0_0_0_0_0_0_0</vt:lpstr>
      <vt:lpstr>'COMP. TSD'!Print_Titles_0_0_0_0_0_0_0_0</vt:lpstr>
      <vt:lpstr>ORÇAMENTO!Print_Titles_0_0_0_0_0_0_0_0</vt:lpstr>
      <vt:lpstr>QCI!Print_Titles_0_0_0_0_0_0_0_0</vt:lpstr>
      <vt:lpstr>RESUMO!Print_Titles_0_0_0_0_0_0_0_0</vt:lpstr>
      <vt:lpstr>'COMP. ADM'!Print_Titles_0_0_0_0_0_0_0_0_0</vt:lpstr>
      <vt:lpstr>'COMP. IMPRIM'!Print_Titles_0_0_0_0_0_0_0_0_0</vt:lpstr>
      <vt:lpstr>'COMP. MOB_DESM'!Print_Titles_0_0_0_0_0_0_0_0_0</vt:lpstr>
      <vt:lpstr>'COMP. PISO_TÁTIL'!Print_Titles_0_0_0_0_0_0_0_0_0</vt:lpstr>
      <vt:lpstr>'COMP. SINALIZAÇÃO'!Print_Titles_0_0_0_0_0_0_0_0_0</vt:lpstr>
      <vt:lpstr>'COMP. TSD'!Print_Titles_0_0_0_0_0_0_0_0_0</vt:lpstr>
      <vt:lpstr>ORÇAMENTO!Print_Titles_0_0_0_0_0_0_0_0_0</vt:lpstr>
      <vt:lpstr>QCI!Print_Titles_0_0_0_0_0_0_0_0_0</vt:lpstr>
      <vt:lpstr>RESUMO!Print_Titles_0_0_0_0_0_0_0_0_0</vt:lpstr>
      <vt:lpstr>'COMP. ADM'!Print_Titles_0_0_0_0_0_0_0_0_0_0</vt:lpstr>
      <vt:lpstr>'COMP. IMPRIM'!Print_Titles_0_0_0_0_0_0_0_0_0_0</vt:lpstr>
      <vt:lpstr>'COMP. MOB_DESM'!Print_Titles_0_0_0_0_0_0_0_0_0_0</vt:lpstr>
      <vt:lpstr>'COMP. PISO_TÁTIL'!Print_Titles_0_0_0_0_0_0_0_0_0_0</vt:lpstr>
      <vt:lpstr>'COMP. SINALIZAÇÃO'!Print_Titles_0_0_0_0_0_0_0_0_0_0</vt:lpstr>
      <vt:lpstr>'COMP. TSD'!Print_Titles_0_0_0_0_0_0_0_0_0_0</vt:lpstr>
      <vt:lpstr>ORÇAMENTO!Print_Titles_0_0_0_0_0_0_0_0_0_0</vt:lpstr>
      <vt:lpstr>QCI!Print_Titles_0_0_0_0_0_0_0_0_0_0</vt:lpstr>
      <vt:lpstr>RESUMO!Print_Titles_0_0_0_0_0_0_0_0_0_0</vt:lpstr>
      <vt:lpstr>'COMP. ADM'!Print_Titles_0_0_0_0_0_0_0_0_0_0_0</vt:lpstr>
      <vt:lpstr>'COMP. IMPRIM'!Print_Titles_0_0_0_0_0_0_0_0_0_0_0</vt:lpstr>
      <vt:lpstr>'COMP. MOB_DESM'!Print_Titles_0_0_0_0_0_0_0_0_0_0_0</vt:lpstr>
      <vt:lpstr>'COMP. PISO_TÁTIL'!Print_Titles_0_0_0_0_0_0_0_0_0_0_0</vt:lpstr>
      <vt:lpstr>'COMP. SINALIZAÇÃO'!Print_Titles_0_0_0_0_0_0_0_0_0_0_0</vt:lpstr>
      <vt:lpstr>'COMP. TSD'!Print_Titles_0_0_0_0_0_0_0_0_0_0_0</vt:lpstr>
      <vt:lpstr>ORÇAMENTO!Print_Titles_0_0_0_0_0_0_0_0_0_0_0</vt:lpstr>
      <vt:lpstr>QCI!Print_Titles_0_0_0_0_0_0_0_0_0_0_0</vt:lpstr>
      <vt:lpstr>RESUMO!Print_Titles_0_0_0_0_0_0_0_0_0_0_0</vt:lpstr>
      <vt:lpstr>'COMP. ADM'!Print_Titles_0_0_0_0_0_0_0_0_0_0_0_0</vt:lpstr>
      <vt:lpstr>'COMP. IMPRIM'!Print_Titles_0_0_0_0_0_0_0_0_0_0_0_0</vt:lpstr>
      <vt:lpstr>'COMP. MOB_DESM'!Print_Titles_0_0_0_0_0_0_0_0_0_0_0_0</vt:lpstr>
      <vt:lpstr>'COMP. PISO_TÁTIL'!Print_Titles_0_0_0_0_0_0_0_0_0_0_0_0</vt:lpstr>
      <vt:lpstr>'COMP. SINALIZAÇÃO'!Print_Titles_0_0_0_0_0_0_0_0_0_0_0_0</vt:lpstr>
      <vt:lpstr>'COMP. TSD'!Print_Titles_0_0_0_0_0_0_0_0_0_0_0_0</vt:lpstr>
      <vt:lpstr>ORÇAMENTO!Print_Titles_0_0_0_0_0_0_0_0_0_0_0_0</vt:lpstr>
      <vt:lpstr>QCI!Print_Titles_0_0_0_0_0_0_0_0_0_0_0_0</vt:lpstr>
      <vt:lpstr>RESUMO!Print_Titles_0_0_0_0_0_0_0_0_0_0_0_0</vt:lpstr>
      <vt:lpstr>'COMP. ADM'!Print_Titles_0_0_0_0_0_0_0_0_0_0_0_0_0</vt:lpstr>
      <vt:lpstr>'COMP. IMPRIM'!Print_Titles_0_0_0_0_0_0_0_0_0_0_0_0_0</vt:lpstr>
      <vt:lpstr>'COMP. MOB_DESM'!Print_Titles_0_0_0_0_0_0_0_0_0_0_0_0_0</vt:lpstr>
      <vt:lpstr>'COMP. PISO_TÁTIL'!Print_Titles_0_0_0_0_0_0_0_0_0_0_0_0_0</vt:lpstr>
      <vt:lpstr>'COMP. SINALIZAÇÃO'!Print_Titles_0_0_0_0_0_0_0_0_0_0_0_0_0</vt:lpstr>
      <vt:lpstr>'COMP. TSD'!Print_Titles_0_0_0_0_0_0_0_0_0_0_0_0_0</vt:lpstr>
      <vt:lpstr>ORÇAMENTO!Print_Titles_0_0_0_0_0_0_0_0_0_0_0_0_0</vt:lpstr>
      <vt:lpstr>QCI!Print_Titles_0_0_0_0_0_0_0_0_0_0_0_0_0</vt:lpstr>
      <vt:lpstr>RESUMO!Print_Titles_0_0_0_0_0_0_0_0_0_0_0_0_0</vt:lpstr>
      <vt:lpstr>'COMP. ADM'!Print_Titles_0_0_0_0_0_0_0_0_0_0_0_0_0_0</vt:lpstr>
      <vt:lpstr>'COMP. IMPRIM'!Print_Titles_0_0_0_0_0_0_0_0_0_0_0_0_0_0</vt:lpstr>
      <vt:lpstr>'COMP. MOB_DESM'!Print_Titles_0_0_0_0_0_0_0_0_0_0_0_0_0_0</vt:lpstr>
      <vt:lpstr>'COMP. PISO_TÁTIL'!Print_Titles_0_0_0_0_0_0_0_0_0_0_0_0_0_0</vt:lpstr>
      <vt:lpstr>'COMP. SINALIZAÇÃO'!Print_Titles_0_0_0_0_0_0_0_0_0_0_0_0_0_0</vt:lpstr>
      <vt:lpstr>'COMP. TSD'!Print_Titles_0_0_0_0_0_0_0_0_0_0_0_0_0_0</vt:lpstr>
      <vt:lpstr>ORÇAMENTO!Print_Titles_0_0_0_0_0_0_0_0_0_0_0_0_0_0</vt:lpstr>
      <vt:lpstr>QCI!Print_Titles_0_0_0_0_0_0_0_0_0_0_0_0_0_0</vt:lpstr>
      <vt:lpstr>RESUMO!Print_Titles_0_0_0_0_0_0_0_0_0_0_0_0_0_0</vt:lpstr>
      <vt:lpstr>'COMP. ADM'!Print_Titles_0_0_0_0_0_0_0_0_0_0_0_0_0_0_0</vt:lpstr>
      <vt:lpstr>'COMP. IMPRIM'!Print_Titles_0_0_0_0_0_0_0_0_0_0_0_0_0_0_0</vt:lpstr>
      <vt:lpstr>'COMP. MOB_DESM'!Print_Titles_0_0_0_0_0_0_0_0_0_0_0_0_0_0_0</vt:lpstr>
      <vt:lpstr>'COMP. PISO_TÁTIL'!Print_Titles_0_0_0_0_0_0_0_0_0_0_0_0_0_0_0</vt:lpstr>
      <vt:lpstr>'COMP. SINALIZAÇÃO'!Print_Titles_0_0_0_0_0_0_0_0_0_0_0_0_0_0_0</vt:lpstr>
      <vt:lpstr>'COMP. TSD'!Print_Titles_0_0_0_0_0_0_0_0_0_0_0_0_0_0_0</vt:lpstr>
      <vt:lpstr>ORÇAMENTO!Print_Titles_0_0_0_0_0_0_0_0_0_0_0_0_0_0_0</vt:lpstr>
      <vt:lpstr>QCI!Print_Titles_0_0_0_0_0_0_0_0_0_0_0_0_0_0_0</vt:lpstr>
      <vt:lpstr>RESUMO!Print_Titles_0_0_0_0_0_0_0_0_0_0_0_0_0_0_0</vt:lpstr>
      <vt:lpstr>'COMP. ADM'!Print_Titles_0_0_0_0_0_0_0_0_0_0_0_0_0_0_0_0</vt:lpstr>
      <vt:lpstr>'COMP. IMPRIM'!Print_Titles_0_0_0_0_0_0_0_0_0_0_0_0_0_0_0_0</vt:lpstr>
      <vt:lpstr>'COMP. MOB_DESM'!Print_Titles_0_0_0_0_0_0_0_0_0_0_0_0_0_0_0_0</vt:lpstr>
      <vt:lpstr>'COMP. PISO_TÁTIL'!Print_Titles_0_0_0_0_0_0_0_0_0_0_0_0_0_0_0_0</vt:lpstr>
      <vt:lpstr>'COMP. SINALIZAÇÃO'!Print_Titles_0_0_0_0_0_0_0_0_0_0_0_0_0_0_0_0</vt:lpstr>
      <vt:lpstr>'COMP. TSD'!Print_Titles_0_0_0_0_0_0_0_0_0_0_0_0_0_0_0_0</vt:lpstr>
      <vt:lpstr>ORÇAMENTO!Print_Titles_0_0_0_0_0_0_0_0_0_0_0_0_0_0_0_0</vt:lpstr>
      <vt:lpstr>QCI!Print_Titles_0_0_0_0_0_0_0_0_0_0_0_0_0_0_0_0</vt:lpstr>
      <vt:lpstr>RESUMO!Print_Titles_0_0_0_0_0_0_0_0_0_0_0_0_0_0_0_0</vt:lpstr>
      <vt:lpstr>'COMP. ADM'!Print_Titles_0_0_0_0_0_0_0_0_0_0_0_0_0_0_0_0_0</vt:lpstr>
      <vt:lpstr>'COMP. IMPRIM'!Print_Titles_0_0_0_0_0_0_0_0_0_0_0_0_0_0_0_0_0</vt:lpstr>
      <vt:lpstr>'COMP. MOB_DESM'!Print_Titles_0_0_0_0_0_0_0_0_0_0_0_0_0_0_0_0_0</vt:lpstr>
      <vt:lpstr>'COMP. PISO_TÁTIL'!Print_Titles_0_0_0_0_0_0_0_0_0_0_0_0_0_0_0_0_0</vt:lpstr>
      <vt:lpstr>'COMP. SINALIZAÇÃO'!Print_Titles_0_0_0_0_0_0_0_0_0_0_0_0_0_0_0_0_0</vt:lpstr>
      <vt:lpstr>'COMP. TSD'!Print_Titles_0_0_0_0_0_0_0_0_0_0_0_0_0_0_0_0_0</vt:lpstr>
      <vt:lpstr>ORÇAMENTO!Print_Titles_0_0_0_0_0_0_0_0_0_0_0_0_0_0_0_0_0</vt:lpstr>
      <vt:lpstr>QCI!Print_Titles_0_0_0_0_0_0_0_0_0_0_0_0_0_0_0_0_0</vt:lpstr>
      <vt:lpstr>RESUMO!Print_Titles_0_0_0_0_0_0_0_0_0_0_0_0_0_0_0_0_0</vt:lpstr>
      <vt:lpstr>ORÇAMENTO!Print_Titles_0_0_0_0_0_0_0_0_0_0_0_0_0_0_0_0_0_0</vt:lpstr>
      <vt:lpstr>QCI!Print_Titles_0_0_0_0_0_0_0_0_0_0_0_0_0_0_0_0_0_0</vt:lpstr>
      <vt:lpstr>RESUMO!Print_Titles_0_0_0_0_0_0_0_0_0_0_0_0_0_0_0_0_0_0</vt:lpstr>
      <vt:lpstr>'COMP. ADM'!s</vt:lpstr>
      <vt:lpstr>'COMP. PISO_TÁTIL'!tet</vt:lpstr>
      <vt:lpstr>'COMP. ADM'!Titulos_de_impressao</vt:lpstr>
      <vt:lpstr>'COMP. IMPRIM'!Titulos_de_impressao</vt:lpstr>
      <vt:lpstr>'COMP. MOB_DESM'!Titulos_de_impressao</vt:lpstr>
      <vt:lpstr>'COMP. PISO_TÁTIL'!Titulos_de_impressao</vt:lpstr>
      <vt:lpstr>'COMP. SINALIZAÇÃO'!Titulos_de_impressao</vt:lpstr>
      <vt:lpstr>'COMP. TSD'!Titulos_de_impressao</vt:lpstr>
      <vt:lpstr>ORÇAMENTO!Titulos_de_impressao</vt:lpstr>
      <vt:lpstr>QCI!Titulos_de_impressao</vt:lpstr>
      <vt:lpstr>RESUMO!Titulos_de_impressao</vt:lpstr>
      <vt:lpstr>QCI!u</vt:lpstr>
      <vt:lpstr>ORÇAMENTO!werg</vt:lpstr>
      <vt:lpstr>RESUMO!yt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Convidado</dc:creator>
  <dc:description/>
  <cp:lastModifiedBy>ENGENHARIA</cp:lastModifiedBy>
  <cp:revision>156</cp:revision>
  <cp:lastPrinted>2020-04-14T14:33:57Z</cp:lastPrinted>
  <dcterms:created xsi:type="dcterms:W3CDTF">2015-11-27T14:02:44Z</dcterms:created>
  <dcterms:modified xsi:type="dcterms:W3CDTF">2020-04-14T14:40:41Z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